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20055" windowHeight="7935" activeTab="9"/>
  </bookViews>
  <sheets>
    <sheet name="ENE" sheetId="2" r:id="rId1"/>
    <sheet name="FEB" sheetId="3" r:id="rId2"/>
    <sheet name="MAR" sheetId="4" r:id="rId3"/>
    <sheet name="ABR" sheetId="6" r:id="rId4"/>
    <sheet name="MAY" sheetId="8" r:id="rId5"/>
    <sheet name="JUN" sheetId="11" r:id="rId6"/>
    <sheet name="JUL" sheetId="12" r:id="rId7"/>
    <sheet name="AGO" sheetId="15" r:id="rId8"/>
    <sheet name="SEP" sheetId="17" r:id="rId9"/>
    <sheet name="OCT" sheetId="16" r:id="rId10"/>
    <sheet name="ACUMULADO" sheetId="9" r:id="rId11"/>
    <sheet name="Hoja2" sheetId="18" r:id="rId12"/>
  </sheets>
  <definedNames>
    <definedName name="_xlnm._FilterDatabase" localSheetId="3" hidden="1">ABR!$A$6:$K$366</definedName>
    <definedName name="_xlnm._FilterDatabase" localSheetId="7" hidden="1">AGO!$A$6:$J$493</definedName>
    <definedName name="_xlnm._FilterDatabase" localSheetId="0" hidden="1">ENE!$A$6:$K$398</definedName>
    <definedName name="_xlnm._FilterDatabase" localSheetId="1" hidden="1">FEB!$A$6:$K$429</definedName>
    <definedName name="_xlnm._FilterDatabase" localSheetId="6" hidden="1">JUL!$A$6:$J$482</definedName>
    <definedName name="_xlnm._FilterDatabase" localSheetId="5" hidden="1">JUN!$A$6:$K$433</definedName>
    <definedName name="_xlnm._FilterDatabase" localSheetId="2" hidden="1">MAR!$A$6:$K$393</definedName>
    <definedName name="_xlnm._FilterDatabase" localSheetId="4" hidden="1">MAY!$A$6:$K$429</definedName>
    <definedName name="_xlnm._FilterDatabase" localSheetId="8" hidden="1">SEP!$A$6:$J$495</definedName>
  </definedNames>
  <calcPr calcId="144525"/>
</workbook>
</file>

<file path=xl/calcChain.xml><?xml version="1.0" encoding="utf-8"?>
<calcChain xmlns="http://schemas.openxmlformats.org/spreadsheetml/2006/main">
  <c r="C652" i="16" l="1"/>
  <c r="C655" i="16"/>
  <c r="C656" i="16"/>
  <c r="C657" i="16"/>
  <c r="C659" i="16"/>
  <c r="C660" i="16"/>
  <c r="C662" i="16"/>
  <c r="C665" i="16"/>
  <c r="C669" i="16"/>
  <c r="C673" i="16"/>
  <c r="C674" i="16"/>
  <c r="C675" i="16"/>
  <c r="C676" i="16"/>
  <c r="C677" i="16"/>
  <c r="C678" i="16"/>
  <c r="C680" i="16"/>
  <c r="C681" i="16"/>
  <c r="C683" i="16"/>
  <c r="C684" i="16"/>
  <c r="C685" i="16"/>
  <c r="C686" i="16"/>
  <c r="C688" i="16"/>
  <c r="C689" i="16"/>
  <c r="C690" i="16"/>
  <c r="C692" i="16"/>
  <c r="C693" i="16"/>
  <c r="C694" i="16"/>
  <c r="C697" i="16"/>
  <c r="C699" i="16"/>
  <c r="C700" i="16"/>
  <c r="C701" i="16"/>
  <c r="C702" i="16"/>
  <c r="C703" i="16"/>
  <c r="C706" i="16"/>
  <c r="C707" i="16"/>
  <c r="C712" i="16"/>
  <c r="I641" i="16"/>
  <c r="I607" i="18"/>
  <c r="I573" i="18"/>
  <c r="I637" i="18"/>
  <c r="C715" i="16" l="1"/>
  <c r="K69" i="9"/>
  <c r="K68" i="9"/>
  <c r="K67" i="9"/>
  <c r="K66" i="9"/>
  <c r="K63" i="9"/>
  <c r="K62" i="9"/>
  <c r="K56" i="9"/>
  <c r="K54" i="9"/>
  <c r="K53" i="9"/>
  <c r="K40" i="9"/>
  <c r="K37" i="9"/>
  <c r="K30" i="9"/>
  <c r="K29" i="9"/>
  <c r="K28" i="9"/>
  <c r="K26" i="9"/>
  <c r="K25" i="9"/>
  <c r="K24" i="9"/>
  <c r="K22" i="9"/>
  <c r="K21" i="9"/>
  <c r="K19" i="9"/>
  <c r="K16" i="9"/>
  <c r="K12" i="9"/>
  <c r="K11" i="9"/>
  <c r="K9" i="9"/>
  <c r="K8" i="9"/>
  <c r="K7" i="9"/>
  <c r="K6" i="9"/>
  <c r="K5" i="9"/>
  <c r="K4" i="9"/>
  <c r="J69" i="9" l="1"/>
  <c r="J68" i="9"/>
  <c r="J67" i="9"/>
  <c r="J66" i="9"/>
  <c r="J63" i="9"/>
  <c r="J62" i="9"/>
  <c r="J60" i="9"/>
  <c r="J54" i="9"/>
  <c r="J53" i="9"/>
  <c r="J49" i="9"/>
  <c r="J47" i="9"/>
  <c r="J40" i="9"/>
  <c r="J37" i="9"/>
  <c r="J30" i="9"/>
  <c r="J29" i="9"/>
  <c r="J28" i="9"/>
  <c r="J26" i="9"/>
  <c r="J24" i="9"/>
  <c r="J22" i="9"/>
  <c r="J21" i="9"/>
  <c r="J20" i="9"/>
  <c r="J19" i="9"/>
  <c r="J18" i="9"/>
  <c r="J16" i="9"/>
  <c r="J12" i="9"/>
  <c r="J11" i="9"/>
  <c r="J9" i="9"/>
  <c r="J8" i="9"/>
  <c r="J7" i="9"/>
  <c r="J6" i="9"/>
  <c r="J5" i="9"/>
  <c r="J4" i="9"/>
  <c r="C568" i="17"/>
  <c r="K70" i="9" s="1"/>
  <c r="C563" i="17"/>
  <c r="K65" i="9" s="1"/>
  <c r="C562" i="17"/>
  <c r="K64" i="9" s="1"/>
  <c r="C559" i="17"/>
  <c r="K61" i="9" s="1"/>
  <c r="C558" i="17"/>
  <c r="K60" i="9" s="1"/>
  <c r="C557" i="17"/>
  <c r="K59" i="9" s="1"/>
  <c r="C556" i="17"/>
  <c r="K58" i="9" s="1"/>
  <c r="C555" i="17"/>
  <c r="K57" i="9" s="1"/>
  <c r="C553" i="17"/>
  <c r="K55" i="9" s="1"/>
  <c r="C550" i="17"/>
  <c r="K52" i="9" s="1"/>
  <c r="C549" i="17" l="1"/>
  <c r="K51" i="9" s="1"/>
  <c r="C548" i="17"/>
  <c r="K50" i="9" s="1"/>
  <c r="C546" i="17"/>
  <c r="K48" i="9" s="1"/>
  <c r="C545" i="17"/>
  <c r="K47" i="9" s="1"/>
  <c r="C544" i="17"/>
  <c r="K46" i="9" s="1"/>
  <c r="C542" i="17"/>
  <c r="K44" i="9" s="1"/>
  <c r="C541" i="17"/>
  <c r="K43" i="9" s="1"/>
  <c r="C540" i="17"/>
  <c r="K42" i="9" s="1"/>
  <c r="C539" i="17"/>
  <c r="K41" i="9" s="1"/>
  <c r="C537" i="17"/>
  <c r="K39" i="9" s="1"/>
  <c r="C536" i="17"/>
  <c r="K38" i="9" s="1"/>
  <c r="C534" i="17"/>
  <c r="K36" i="9" s="1"/>
  <c r="C533" i="17"/>
  <c r="K35" i="9" s="1"/>
  <c r="C532" i="17"/>
  <c r="K34" i="9" s="1"/>
  <c r="C531" i="17"/>
  <c r="K33" i="9" s="1"/>
  <c r="C530" i="17"/>
  <c r="K32" i="9" s="1"/>
  <c r="C529" i="17"/>
  <c r="K31" i="9" s="1"/>
  <c r="C525" i="17"/>
  <c r="K27" i="9" s="1"/>
  <c r="C521" i="17"/>
  <c r="K23" i="9" s="1"/>
  <c r="C518" i="17"/>
  <c r="K20" i="9" s="1"/>
  <c r="C516" i="17"/>
  <c r="K18" i="9" s="1"/>
  <c r="C515" i="17"/>
  <c r="K17" i="9" s="1"/>
  <c r="C513" i="17"/>
  <c r="K15" i="9" s="1"/>
  <c r="C512" i="17"/>
  <c r="K14" i="9" s="1"/>
  <c r="C511" i="17"/>
  <c r="K13" i="9" s="1"/>
  <c r="C508" i="17"/>
  <c r="I497" i="17"/>
  <c r="C566" i="15"/>
  <c r="J70" i="9" s="1"/>
  <c r="C561" i="15"/>
  <c r="J65" i="9" s="1"/>
  <c r="C560" i="15"/>
  <c r="J64" i="9" s="1"/>
  <c r="C557" i="15"/>
  <c r="J61" i="9" s="1"/>
  <c r="C555" i="15"/>
  <c r="J59" i="9" s="1"/>
  <c r="C554" i="15"/>
  <c r="J58" i="9" s="1"/>
  <c r="C553" i="15"/>
  <c r="J57" i="9" s="1"/>
  <c r="C552" i="15"/>
  <c r="J56" i="9" s="1"/>
  <c r="C551" i="15"/>
  <c r="J55" i="9" s="1"/>
  <c r="C548" i="15"/>
  <c r="J52" i="9" s="1"/>
  <c r="C547" i="15"/>
  <c r="J51" i="9" s="1"/>
  <c r="C546" i="15"/>
  <c r="J50" i="9" s="1"/>
  <c r="C544" i="15"/>
  <c r="J48" i="9" s="1"/>
  <c r="C542" i="15"/>
  <c r="J46" i="9" s="1"/>
  <c r="C540" i="15"/>
  <c r="J44" i="9" s="1"/>
  <c r="C539" i="15"/>
  <c r="J43" i="9" s="1"/>
  <c r="C538" i="15"/>
  <c r="J42" i="9" s="1"/>
  <c r="C537" i="15"/>
  <c r="J41" i="9" s="1"/>
  <c r="C535" i="15"/>
  <c r="J39" i="9" s="1"/>
  <c r="C534" i="15"/>
  <c r="J38" i="9" s="1"/>
  <c r="C532" i="15"/>
  <c r="J36" i="9" s="1"/>
  <c r="C531" i="15"/>
  <c r="J35" i="9" s="1"/>
  <c r="C530" i="15"/>
  <c r="J34" i="9" s="1"/>
  <c r="C529" i="15"/>
  <c r="J33" i="9" s="1"/>
  <c r="C528" i="15"/>
  <c r="J32" i="9" s="1"/>
  <c r="C527" i="15"/>
  <c r="J31" i="9" s="1"/>
  <c r="C523" i="15"/>
  <c r="J27" i="9" s="1"/>
  <c r="C521" i="15"/>
  <c r="J25" i="9" s="1"/>
  <c r="C519" i="15"/>
  <c r="J23" i="9" s="1"/>
  <c r="C513" i="15"/>
  <c r="J17" i="9" s="1"/>
  <c r="C511" i="15"/>
  <c r="J15" i="9" s="1"/>
  <c r="J71" i="9" s="1"/>
  <c r="J73" i="9" s="1"/>
  <c r="C510" i="15"/>
  <c r="J14" i="9" s="1"/>
  <c r="C509" i="15"/>
  <c r="J13" i="9" s="1"/>
  <c r="C506" i="15"/>
  <c r="J10" i="9" s="1"/>
  <c r="I495" i="15"/>
  <c r="F49" i="9"/>
  <c r="F47" i="9"/>
  <c r="F42" i="9"/>
  <c r="F40" i="9"/>
  <c r="F37" i="9"/>
  <c r="F30" i="9"/>
  <c r="F29" i="9"/>
  <c r="F28" i="9"/>
  <c r="E30" i="9"/>
  <c r="E29" i="9"/>
  <c r="E28" i="9"/>
  <c r="E26" i="9"/>
  <c r="E24" i="9"/>
  <c r="E22" i="9"/>
  <c r="E20" i="9"/>
  <c r="E19" i="9"/>
  <c r="E16" i="9"/>
  <c r="E12" i="9"/>
  <c r="E11" i="9"/>
  <c r="E9" i="9"/>
  <c r="E8" i="9"/>
  <c r="E7" i="9"/>
  <c r="E6" i="9"/>
  <c r="E5" i="9"/>
  <c r="E4" i="9"/>
  <c r="I72" i="9"/>
  <c r="H72" i="9"/>
  <c r="G72" i="9"/>
  <c r="F72" i="9"/>
  <c r="E72" i="9"/>
  <c r="D72" i="9"/>
  <c r="C72" i="9"/>
  <c r="N71" i="9"/>
  <c r="M71" i="9"/>
  <c r="L71" i="9"/>
  <c r="I69" i="9"/>
  <c r="I68" i="9"/>
  <c r="I67" i="9"/>
  <c r="I66" i="9"/>
  <c r="I63" i="9"/>
  <c r="I62" i="9"/>
  <c r="I59" i="9"/>
  <c r="I57" i="9"/>
  <c r="I56" i="9"/>
  <c r="I54" i="9"/>
  <c r="I53" i="9"/>
  <c r="I49" i="9"/>
  <c r="I47" i="9"/>
  <c r="I40" i="9"/>
  <c r="I37" i="9"/>
  <c r="I30" i="9"/>
  <c r="I29" i="9"/>
  <c r="I28" i="9"/>
  <c r="I26" i="9"/>
  <c r="I24" i="9"/>
  <c r="I22" i="9"/>
  <c r="I21" i="9"/>
  <c r="I20" i="9"/>
  <c r="I19" i="9"/>
  <c r="I18" i="9"/>
  <c r="I16" i="9"/>
  <c r="I12" i="9"/>
  <c r="I11" i="9"/>
  <c r="I9" i="9"/>
  <c r="I8" i="9"/>
  <c r="I7" i="9"/>
  <c r="I6" i="9"/>
  <c r="I5" i="9"/>
  <c r="I4" i="9"/>
  <c r="C519" i="12"/>
  <c r="I36" i="9" s="1"/>
  <c r="C518" i="12"/>
  <c r="I35" i="9" s="1"/>
  <c r="C538" i="12"/>
  <c r="I55" i="9" s="1"/>
  <c r="C553" i="12"/>
  <c r="I70" i="9" s="1"/>
  <c r="C548" i="12"/>
  <c r="I65" i="9" s="1"/>
  <c r="C547" i="12"/>
  <c r="I64" i="9" s="1"/>
  <c r="C544" i="12"/>
  <c r="I61" i="9" s="1"/>
  <c r="C543" i="12"/>
  <c r="I60" i="9" s="1"/>
  <c r="C541" i="12"/>
  <c r="I58" i="9" s="1"/>
  <c r="C535" i="12"/>
  <c r="I52" i="9" s="1"/>
  <c r="C534" i="12"/>
  <c r="I51" i="9" s="1"/>
  <c r="C533" i="12"/>
  <c r="I50" i="9" s="1"/>
  <c r="C531" i="12"/>
  <c r="I48" i="9" s="1"/>
  <c r="C528" i="12"/>
  <c r="C529" i="12"/>
  <c r="I46" i="9" s="1"/>
  <c r="C527" i="12"/>
  <c r="C526" i="12"/>
  <c r="I43" i="9" s="1"/>
  <c r="C525" i="12"/>
  <c r="I42" i="9" s="1"/>
  <c r="C524" i="12"/>
  <c r="I41" i="9" s="1"/>
  <c r="C522" i="12"/>
  <c r="I39" i="9" s="1"/>
  <c r="C521" i="12"/>
  <c r="I38" i="9" s="1"/>
  <c r="C517" i="12"/>
  <c r="I34" i="9" s="1"/>
  <c r="C516" i="12"/>
  <c r="I33" i="9" s="1"/>
  <c r="C515" i="12"/>
  <c r="I32" i="9" s="1"/>
  <c r="C514" i="12"/>
  <c r="I31" i="9" s="1"/>
  <c r="C510" i="12"/>
  <c r="I27" i="9" s="1"/>
  <c r="C508" i="12"/>
  <c r="I25" i="9" s="1"/>
  <c r="C506" i="12"/>
  <c r="I23" i="9" s="1"/>
  <c r="C500" i="12"/>
  <c r="I17" i="9" s="1"/>
  <c r="C498" i="12"/>
  <c r="I15" i="9" s="1"/>
  <c r="C497" i="12"/>
  <c r="I14" i="9" s="1"/>
  <c r="C496" i="12"/>
  <c r="I13" i="9" s="1"/>
  <c r="C493" i="12"/>
  <c r="I10" i="9" s="1"/>
  <c r="I484" i="12"/>
  <c r="H70" i="9"/>
  <c r="H69" i="9"/>
  <c r="H68" i="9"/>
  <c r="H67" i="9"/>
  <c r="H66" i="9"/>
  <c r="H64" i="9"/>
  <c r="H63" i="9"/>
  <c r="H62" i="9"/>
  <c r="H60" i="9"/>
  <c r="H59" i="9"/>
  <c r="H58" i="9"/>
  <c r="H57" i="9"/>
  <c r="H56" i="9"/>
  <c r="H55" i="9"/>
  <c r="H54" i="9"/>
  <c r="H53" i="9"/>
  <c r="H51" i="9"/>
  <c r="H49" i="9"/>
  <c r="H48" i="9"/>
  <c r="H47" i="9"/>
  <c r="H46" i="9"/>
  <c r="H42" i="9"/>
  <c r="H41" i="9"/>
  <c r="H40" i="9"/>
  <c r="H37" i="9"/>
  <c r="H30" i="9"/>
  <c r="H29" i="9"/>
  <c r="H28" i="9"/>
  <c r="H26" i="9"/>
  <c r="H24" i="9"/>
  <c r="H23" i="9"/>
  <c r="H22" i="9"/>
  <c r="H21" i="9"/>
  <c r="H20" i="9"/>
  <c r="H19" i="9"/>
  <c r="H16" i="9"/>
  <c r="H15" i="9"/>
  <c r="H14" i="9"/>
  <c r="H13" i="9"/>
  <c r="H12" i="9"/>
  <c r="H11" i="9"/>
  <c r="H9" i="9"/>
  <c r="H8" i="9"/>
  <c r="H7" i="9"/>
  <c r="H6" i="9"/>
  <c r="H5" i="9"/>
  <c r="H4" i="9"/>
  <c r="C504" i="11"/>
  <c r="C499" i="11"/>
  <c r="H65" i="9" s="1"/>
  <c r="C495" i="11"/>
  <c r="H61" i="9" s="1"/>
  <c r="C492" i="11"/>
  <c r="C489" i="11"/>
  <c r="C486" i="11"/>
  <c r="H52" i="9" s="1"/>
  <c r="C484" i="11"/>
  <c r="H50" i="9" s="1"/>
  <c r="C482" i="11"/>
  <c r="C480" i="11"/>
  <c r="C478" i="11"/>
  <c r="H44" i="9" s="1"/>
  <c r="C477" i="11"/>
  <c r="H43" i="9" s="1"/>
  <c r="C476" i="11"/>
  <c r="C475" i="11"/>
  <c r="C473" i="11"/>
  <c r="H39" i="9" s="1"/>
  <c r="C472" i="11"/>
  <c r="H38" i="9" s="1"/>
  <c r="C470" i="11"/>
  <c r="H36" i="9" s="1"/>
  <c r="C469" i="11"/>
  <c r="H35" i="9" s="1"/>
  <c r="C468" i="11"/>
  <c r="H34" i="9" s="1"/>
  <c r="C467" i="11"/>
  <c r="H33" i="9" s="1"/>
  <c r="C466" i="11"/>
  <c r="H32" i="9" s="1"/>
  <c r="C465" i="11"/>
  <c r="H31" i="9" s="1"/>
  <c r="C461" i="11"/>
  <c r="H27" i="9" s="1"/>
  <c r="C459" i="11"/>
  <c r="H25" i="9" s="1"/>
  <c r="C457" i="11"/>
  <c r="C455" i="11"/>
  <c r="C452" i="11"/>
  <c r="H18" i="9" s="1"/>
  <c r="C451" i="11"/>
  <c r="H17" i="9" s="1"/>
  <c r="C449" i="11"/>
  <c r="C448" i="11"/>
  <c r="C447" i="11"/>
  <c r="C444" i="11"/>
  <c r="H10" i="9" s="1"/>
  <c r="I435" i="11"/>
  <c r="G69" i="9"/>
  <c r="F69" i="9"/>
  <c r="E69" i="9"/>
  <c r="D70" i="9"/>
  <c r="D69" i="9"/>
  <c r="C70" i="9"/>
  <c r="C69" i="9"/>
  <c r="G68" i="9"/>
  <c r="F68" i="9"/>
  <c r="E68" i="9"/>
  <c r="D68" i="9"/>
  <c r="C68" i="9"/>
  <c r="G67" i="9"/>
  <c r="F67" i="9"/>
  <c r="E67" i="9"/>
  <c r="D67" i="9"/>
  <c r="C67" i="9"/>
  <c r="O67" i="9" s="1"/>
  <c r="G66" i="9"/>
  <c r="F66" i="9"/>
  <c r="E66" i="9"/>
  <c r="D66" i="9"/>
  <c r="C66" i="9"/>
  <c r="E65" i="9"/>
  <c r="D65" i="9"/>
  <c r="C65" i="9"/>
  <c r="G64" i="9"/>
  <c r="E64" i="9"/>
  <c r="C64" i="9"/>
  <c r="F63" i="9"/>
  <c r="G63" i="9"/>
  <c r="O63" i="9" s="1"/>
  <c r="E63" i="9"/>
  <c r="D63" i="9"/>
  <c r="C63" i="9"/>
  <c r="G62" i="9"/>
  <c r="F62" i="9"/>
  <c r="E62" i="9"/>
  <c r="D62" i="9"/>
  <c r="C62" i="9"/>
  <c r="O62" i="9" s="1"/>
  <c r="G61" i="9"/>
  <c r="F60" i="9"/>
  <c r="D60" i="9"/>
  <c r="G59" i="9"/>
  <c r="F59" i="9"/>
  <c r="D59" i="9"/>
  <c r="C59" i="9"/>
  <c r="G57" i="9"/>
  <c r="F57" i="9"/>
  <c r="D57" i="9"/>
  <c r="G56" i="9"/>
  <c r="F56" i="9"/>
  <c r="E56" i="9"/>
  <c r="D56" i="9"/>
  <c r="O56" i="9" s="1"/>
  <c r="C56" i="9"/>
  <c r="G54" i="9"/>
  <c r="F54" i="9"/>
  <c r="E54" i="9"/>
  <c r="D54" i="9"/>
  <c r="O54" i="9" s="1"/>
  <c r="C54" i="9"/>
  <c r="G53" i="9"/>
  <c r="F53" i="9"/>
  <c r="E53" i="9"/>
  <c r="O53" i="9" s="1"/>
  <c r="D53" i="9"/>
  <c r="C53" i="9"/>
  <c r="G52" i="9"/>
  <c r="G51" i="9"/>
  <c r="E51" i="9"/>
  <c r="D51" i="9"/>
  <c r="C51" i="9"/>
  <c r="G49" i="9"/>
  <c r="E49" i="9"/>
  <c r="D49" i="9"/>
  <c r="C49" i="9"/>
  <c r="G47" i="9"/>
  <c r="O47" i="9" s="1"/>
  <c r="E47" i="9"/>
  <c r="D47" i="9"/>
  <c r="C47" i="9"/>
  <c r="G46" i="9"/>
  <c r="E42" i="9"/>
  <c r="G41" i="9"/>
  <c r="G40" i="9"/>
  <c r="E40" i="9"/>
  <c r="O40" i="9" s="1"/>
  <c r="D40" i="9"/>
  <c r="C40" i="9"/>
  <c r="G39" i="9"/>
  <c r="G38" i="9"/>
  <c r="G37" i="9"/>
  <c r="E37" i="9"/>
  <c r="D37" i="9"/>
  <c r="C37" i="9"/>
  <c r="G35" i="9"/>
  <c r="E35" i="9"/>
  <c r="D35" i="9"/>
  <c r="C35" i="9"/>
  <c r="G34" i="9"/>
  <c r="C491" i="3"/>
  <c r="D58" i="9" s="1"/>
  <c r="G30" i="9"/>
  <c r="C30" i="9"/>
  <c r="G29" i="9"/>
  <c r="D29" i="9"/>
  <c r="C29" i="9"/>
  <c r="G28" i="9"/>
  <c r="D28" i="9"/>
  <c r="O28" i="9" s="1"/>
  <c r="C28" i="9"/>
  <c r="G26" i="9"/>
  <c r="F26" i="9"/>
  <c r="D26" i="9"/>
  <c r="O26" i="9" s="1"/>
  <c r="C26" i="9"/>
  <c r="G25" i="9"/>
  <c r="G24" i="9"/>
  <c r="F24" i="9"/>
  <c r="D24" i="9"/>
  <c r="C24" i="9"/>
  <c r="O24" i="9" s="1"/>
  <c r="G22" i="9"/>
  <c r="F22" i="9"/>
  <c r="D22" i="9"/>
  <c r="C22" i="9"/>
  <c r="G21" i="9"/>
  <c r="F21" i="9"/>
  <c r="D21" i="9"/>
  <c r="C21" i="9"/>
  <c r="G20" i="9"/>
  <c r="F20" i="9"/>
  <c r="D20" i="9"/>
  <c r="C20" i="9"/>
  <c r="O20" i="9" s="1"/>
  <c r="G19" i="9"/>
  <c r="F19" i="9"/>
  <c r="D19" i="9"/>
  <c r="C19" i="9"/>
  <c r="O19" i="9" s="1"/>
  <c r="F18" i="9"/>
  <c r="G17" i="9"/>
  <c r="G16" i="9"/>
  <c r="F16" i="9"/>
  <c r="D16" i="9"/>
  <c r="C16" i="9"/>
  <c r="G15" i="9"/>
  <c r="G12" i="9"/>
  <c r="F12" i="9"/>
  <c r="D12" i="9"/>
  <c r="C12" i="9"/>
  <c r="G11" i="9"/>
  <c r="F11" i="9"/>
  <c r="O11" i="9" s="1"/>
  <c r="D11" i="9"/>
  <c r="C11" i="9"/>
  <c r="O66" i="9"/>
  <c r="O49" i="9"/>
  <c r="O45" i="9"/>
  <c r="O37" i="9"/>
  <c r="O22" i="9"/>
  <c r="O12" i="9"/>
  <c r="G9" i="9"/>
  <c r="F9" i="9"/>
  <c r="C9" i="9"/>
  <c r="G8" i="9"/>
  <c r="F8" i="9"/>
  <c r="C8" i="9"/>
  <c r="G7" i="9"/>
  <c r="F7" i="9"/>
  <c r="D7" i="9"/>
  <c r="C7" i="9"/>
  <c r="O7" i="9" s="1"/>
  <c r="G6" i="9"/>
  <c r="F6" i="9"/>
  <c r="D6" i="9"/>
  <c r="C6" i="9"/>
  <c r="O6" i="9" s="1"/>
  <c r="G5" i="9"/>
  <c r="F5" i="9"/>
  <c r="D5" i="9"/>
  <c r="C5" i="9"/>
  <c r="O5" i="9" s="1"/>
  <c r="G4" i="9"/>
  <c r="F4" i="9"/>
  <c r="D4" i="9"/>
  <c r="C4" i="9"/>
  <c r="C502" i="8"/>
  <c r="G70" i="9" s="1"/>
  <c r="C497" i="8"/>
  <c r="G65" i="9" s="1"/>
  <c r="C493" i="8"/>
  <c r="C492" i="8"/>
  <c r="G60" i="9" s="1"/>
  <c r="C490" i="8"/>
  <c r="G58" i="9" s="1"/>
  <c r="C487" i="8"/>
  <c r="G55" i="9" s="1"/>
  <c r="C484" i="8"/>
  <c r="C482" i="8"/>
  <c r="G50" i="9" s="1"/>
  <c r="C480" i="8"/>
  <c r="G48" i="9" s="1"/>
  <c r="C478" i="8"/>
  <c r="C476" i="8"/>
  <c r="G44" i="9" s="1"/>
  <c r="C475" i="8"/>
  <c r="G43" i="9" s="1"/>
  <c r="C474" i="8"/>
  <c r="G42" i="9" s="1"/>
  <c r="C473" i="8"/>
  <c r="C471" i="8"/>
  <c r="C470" i="8"/>
  <c r="C468" i="8"/>
  <c r="G36" i="9" s="1"/>
  <c r="C466" i="8"/>
  <c r="C465" i="8"/>
  <c r="G33" i="9" s="1"/>
  <c r="C464" i="8"/>
  <c r="G32" i="9" s="1"/>
  <c r="C463" i="8"/>
  <c r="G31" i="9" s="1"/>
  <c r="C459" i="8"/>
  <c r="G27" i="9" s="1"/>
  <c r="C457" i="8"/>
  <c r="C455" i="8"/>
  <c r="G23" i="9" s="1"/>
  <c r="C450" i="8"/>
  <c r="G18" i="9" s="1"/>
  <c r="C449" i="8"/>
  <c r="C447" i="8"/>
  <c r="C446" i="8"/>
  <c r="G14" i="9" s="1"/>
  <c r="C445" i="8"/>
  <c r="G13" i="9" s="1"/>
  <c r="C442" i="8"/>
  <c r="G10" i="9" s="1"/>
  <c r="O4" i="9" l="1"/>
  <c r="H71" i="9"/>
  <c r="H73" i="9" s="1"/>
  <c r="G71" i="9"/>
  <c r="G73" i="9" s="1"/>
  <c r="I44" i="9"/>
  <c r="O68" i="9"/>
  <c r="C569" i="15"/>
  <c r="O69" i="9"/>
  <c r="C571" i="17"/>
  <c r="K10" i="9"/>
  <c r="K71" i="9" s="1"/>
  <c r="K73" i="9" s="1"/>
  <c r="O29" i="9"/>
  <c r="I71" i="9"/>
  <c r="I73" i="9" s="1"/>
  <c r="O16" i="9"/>
  <c r="C556" i="12"/>
  <c r="C507" i="11"/>
  <c r="J433" i="8"/>
  <c r="J436" i="8" s="1"/>
  <c r="C505" i="8" l="1"/>
  <c r="C440" i="6"/>
  <c r="F70" i="9" s="1"/>
  <c r="C435" i="6"/>
  <c r="F65" i="9" s="1"/>
  <c r="O65" i="9" s="1"/>
  <c r="C434" i="6"/>
  <c r="F64" i="9" s="1"/>
  <c r="C431" i="6"/>
  <c r="F61" i="9" s="1"/>
  <c r="C428" i="6"/>
  <c r="F58" i="9" s="1"/>
  <c r="C425" i="6"/>
  <c r="F55" i="9" s="1"/>
  <c r="C422" i="6"/>
  <c r="F52" i="9" s="1"/>
  <c r="C421" i="6"/>
  <c r="F51" i="9" s="1"/>
  <c r="O51" i="9" s="1"/>
  <c r="C420" i="6"/>
  <c r="C418" i="6"/>
  <c r="C416" i="6"/>
  <c r="C414" i="6"/>
  <c r="C413" i="6"/>
  <c r="C411" i="6"/>
  <c r="C409" i="6"/>
  <c r="C408" i="6"/>
  <c r="C406" i="6"/>
  <c r="C405" i="6"/>
  <c r="C404" i="6"/>
  <c r="F34" i="9" s="1"/>
  <c r="C403" i="6"/>
  <c r="F33" i="9" s="1"/>
  <c r="C402" i="6"/>
  <c r="F32" i="9" s="1"/>
  <c r="C401" i="6"/>
  <c r="F31" i="9" s="1"/>
  <c r="C397" i="6"/>
  <c r="F27" i="9" s="1"/>
  <c r="C395" i="6"/>
  <c r="F25" i="9" s="1"/>
  <c r="C393" i="6"/>
  <c r="F23" i="9" s="1"/>
  <c r="C387" i="6"/>
  <c r="F17" i="9" s="1"/>
  <c r="C385" i="6"/>
  <c r="F15" i="9" s="1"/>
  <c r="C384" i="6"/>
  <c r="F14" i="9" s="1"/>
  <c r="C383" i="6"/>
  <c r="F13" i="9" s="1"/>
  <c r="C380" i="6"/>
  <c r="F10" i="9" s="1"/>
  <c r="J371" i="6"/>
  <c r="J374" i="6" s="1"/>
  <c r="C453" i="4"/>
  <c r="E58" i="9" s="1"/>
  <c r="C450" i="4"/>
  <c r="E55" i="9" s="1"/>
  <c r="C440" i="4"/>
  <c r="C465" i="4"/>
  <c r="E70" i="9" s="1"/>
  <c r="O70" i="9" s="1"/>
  <c r="C456" i="4"/>
  <c r="E61" i="9" s="1"/>
  <c r="C455" i="4"/>
  <c r="E60" i="9" s="1"/>
  <c r="C443" i="4"/>
  <c r="E48" i="9" s="1"/>
  <c r="C436" i="4"/>
  <c r="E41" i="9" s="1"/>
  <c r="C434" i="4"/>
  <c r="E39" i="9" s="1"/>
  <c r="C427" i="4"/>
  <c r="E32" i="9" s="1"/>
  <c r="C422" i="4"/>
  <c r="E27" i="9" s="1"/>
  <c r="C420" i="4"/>
  <c r="E25" i="9" s="1"/>
  <c r="C418" i="4"/>
  <c r="E23" i="9" s="1"/>
  <c r="C416" i="4"/>
  <c r="E21" i="9" s="1"/>
  <c r="O21" i="9" s="1"/>
  <c r="C447" i="4"/>
  <c r="E52" i="9" s="1"/>
  <c r="C445" i="4"/>
  <c r="E50" i="9" s="1"/>
  <c r="C431" i="4"/>
  <c r="E36" i="9" s="1"/>
  <c r="C429" i="4"/>
  <c r="E34" i="9" s="1"/>
  <c r="C428" i="4"/>
  <c r="E33" i="9" s="1"/>
  <c r="C426" i="4"/>
  <c r="E31" i="9" s="1"/>
  <c r="C413" i="4"/>
  <c r="E18" i="9" s="1"/>
  <c r="C408" i="4"/>
  <c r="E13" i="9" s="1"/>
  <c r="C438" i="4"/>
  <c r="E43" i="9" s="1"/>
  <c r="F39" i="9" l="1"/>
  <c r="F46" i="9"/>
  <c r="O35" i="9"/>
  <c r="F35" i="9"/>
  <c r="F41" i="9"/>
  <c r="F48" i="9"/>
  <c r="F36" i="9"/>
  <c r="F71" i="9" s="1"/>
  <c r="F73" i="9" s="1"/>
  <c r="F43" i="9"/>
  <c r="F50" i="9"/>
  <c r="F38" i="9"/>
  <c r="F44" i="9"/>
  <c r="C443" i="6"/>
  <c r="C454" i="4"/>
  <c r="E59" i="9" s="1"/>
  <c r="O59" i="9" s="1"/>
  <c r="C452" i="4"/>
  <c r="E57" i="9" s="1"/>
  <c r="C441" i="4" l="1"/>
  <c r="E46" i="9" s="1"/>
  <c r="C439" i="4"/>
  <c r="E44" i="9" s="1"/>
  <c r="C433" i="4"/>
  <c r="E38" i="9" s="1"/>
  <c r="C412" i="4"/>
  <c r="E17" i="9" s="1"/>
  <c r="C410" i="4"/>
  <c r="E15" i="9" s="1"/>
  <c r="C409" i="4"/>
  <c r="E14" i="9" s="1"/>
  <c r="C405" i="4"/>
  <c r="E10" i="9" s="1"/>
  <c r="E71" i="9" s="1"/>
  <c r="E73" i="9" s="1"/>
  <c r="J395" i="4"/>
  <c r="C465" i="3"/>
  <c r="D32" i="9" s="1"/>
  <c r="C488" i="3"/>
  <c r="D55" i="9" s="1"/>
  <c r="C478" i="3"/>
  <c r="C466" i="3"/>
  <c r="D33" i="9" s="1"/>
  <c r="D30" i="9"/>
  <c r="O30" i="9" s="1"/>
  <c r="C494" i="3"/>
  <c r="D61" i="9" s="1"/>
  <c r="C483" i="3"/>
  <c r="D50" i="9" s="1"/>
  <c r="C481" i="3"/>
  <c r="D48" i="9" s="1"/>
  <c r="C474" i="3"/>
  <c r="D41" i="9" s="1"/>
  <c r="C472" i="3"/>
  <c r="D39" i="9" s="1"/>
  <c r="C467" i="3"/>
  <c r="D34" i="9" s="1"/>
  <c r="C458" i="3"/>
  <c r="D25" i="9" s="1"/>
  <c r="C456" i="3"/>
  <c r="D23" i="9" s="1"/>
  <c r="C446" i="3"/>
  <c r="D13" i="9" s="1"/>
  <c r="C497" i="3"/>
  <c r="D64" i="9" s="1"/>
  <c r="O64" i="9" s="1"/>
  <c r="C485" i="3"/>
  <c r="D52" i="9" s="1"/>
  <c r="C469" i="3"/>
  <c r="D36" i="9" s="1"/>
  <c r="C464" i="3"/>
  <c r="D31" i="9" s="1"/>
  <c r="C460" i="3"/>
  <c r="D27" i="9" s="1"/>
  <c r="C451" i="3"/>
  <c r="D18" i="9" s="1"/>
  <c r="C442" i="3"/>
  <c r="D9" i="9" s="1"/>
  <c r="O9" i="9" s="1"/>
  <c r="C476" i="3"/>
  <c r="D43" i="9" s="1"/>
  <c r="C479" i="3"/>
  <c r="D46" i="9" s="1"/>
  <c r="C477" i="3"/>
  <c r="C475" i="3"/>
  <c r="D42" i="9" s="1"/>
  <c r="C471" i="3"/>
  <c r="D38" i="9" s="1"/>
  <c r="C450" i="3"/>
  <c r="D17" i="9" s="1"/>
  <c r="C448" i="3"/>
  <c r="D15" i="9" s="1"/>
  <c r="C447" i="3"/>
  <c r="D14" i="9" s="1"/>
  <c r="C443" i="3"/>
  <c r="D10" i="9" s="1"/>
  <c r="C441" i="3"/>
  <c r="D8" i="9" s="1"/>
  <c r="J431" i="3"/>
  <c r="O8" i="9" l="1"/>
  <c r="D44" i="9"/>
  <c r="D71" i="9" s="1"/>
  <c r="D73" i="9" s="1"/>
  <c r="C504" i="3"/>
  <c r="C467" i="4"/>
  <c r="C444" i="2"/>
  <c r="C42" i="9" s="1"/>
  <c r="O42" i="9" s="1"/>
  <c r="C412" i="2"/>
  <c r="C10" i="9" s="1"/>
  <c r="C415" i="2"/>
  <c r="C13" i="9" s="1"/>
  <c r="O13" i="9" s="1"/>
  <c r="C416" i="2"/>
  <c r="C14" i="9" s="1"/>
  <c r="O14" i="9" s="1"/>
  <c r="C417" i="2"/>
  <c r="C15" i="9" s="1"/>
  <c r="O15" i="9" s="1"/>
  <c r="C419" i="2"/>
  <c r="C17" i="9" s="1"/>
  <c r="O17" i="9" s="1"/>
  <c r="C420" i="2"/>
  <c r="C18" i="9" s="1"/>
  <c r="O18" i="9" s="1"/>
  <c r="C425" i="2"/>
  <c r="C23" i="9" s="1"/>
  <c r="O23" i="9" s="1"/>
  <c r="C427" i="2"/>
  <c r="C25" i="9" s="1"/>
  <c r="O25" i="9" s="1"/>
  <c r="C429" i="2"/>
  <c r="C27" i="9" s="1"/>
  <c r="O27" i="9" s="1"/>
  <c r="C433" i="2"/>
  <c r="C31" i="9" s="1"/>
  <c r="O31" i="9" s="1"/>
  <c r="C434" i="2"/>
  <c r="C32" i="9" s="1"/>
  <c r="O32" i="9" s="1"/>
  <c r="C435" i="2"/>
  <c r="C33" i="9" s="1"/>
  <c r="O33" i="9" s="1"/>
  <c r="C436" i="2"/>
  <c r="C34" i="9" s="1"/>
  <c r="O34" i="9" s="1"/>
  <c r="C438" i="2"/>
  <c r="C36" i="9" s="1"/>
  <c r="O36" i="9" s="1"/>
  <c r="C440" i="2"/>
  <c r="C38" i="9" s="1"/>
  <c r="O38" i="9" s="1"/>
  <c r="C441" i="2"/>
  <c r="C39" i="9" s="1"/>
  <c r="O39" i="9" s="1"/>
  <c r="C443" i="2"/>
  <c r="C41" i="9" s="1"/>
  <c r="O41" i="9" s="1"/>
  <c r="C445" i="2"/>
  <c r="C43" i="9" s="1"/>
  <c r="O43" i="9" s="1"/>
  <c r="C446" i="2"/>
  <c r="C44" i="9" s="1"/>
  <c r="O44" i="9" s="1"/>
  <c r="C448" i="2"/>
  <c r="C46" i="9" s="1"/>
  <c r="O46" i="9" s="1"/>
  <c r="C450" i="2"/>
  <c r="C48" i="9" s="1"/>
  <c r="O48" i="9" s="1"/>
  <c r="C452" i="2"/>
  <c r="C50" i="9" s="1"/>
  <c r="O50" i="9" s="1"/>
  <c r="C454" i="2"/>
  <c r="C52" i="9" s="1"/>
  <c r="O52" i="9" s="1"/>
  <c r="C457" i="2"/>
  <c r="C55" i="9" s="1"/>
  <c r="O55" i="9" s="1"/>
  <c r="C459" i="2"/>
  <c r="C57" i="9" s="1"/>
  <c r="O57" i="9" s="1"/>
  <c r="C460" i="2"/>
  <c r="C58" i="9" s="1"/>
  <c r="O58" i="9" s="1"/>
  <c r="C462" i="2"/>
  <c r="C60" i="9" s="1"/>
  <c r="O60" i="9" s="1"/>
  <c r="C463" i="2"/>
  <c r="C61" i="9" s="1"/>
  <c r="O61" i="9" s="1"/>
  <c r="O10" i="9" l="1"/>
  <c r="C71" i="9"/>
  <c r="C73" i="9" s="1"/>
  <c r="O71" i="9"/>
  <c r="C473" i="2"/>
  <c r="D473" i="2" s="1"/>
  <c r="J400" i="2" l="1"/>
</calcChain>
</file>

<file path=xl/comments1.xml><?xml version="1.0" encoding="utf-8"?>
<comments xmlns="http://schemas.openxmlformats.org/spreadsheetml/2006/main">
  <authors>
    <author>cqqusuario</author>
  </authors>
  <commentList>
    <comment ref="C34" authorId="0">
      <text>
        <r>
          <rPr>
            <b/>
            <sz val="9"/>
            <color indexed="81"/>
            <rFont val="Tahoma"/>
            <family val="2"/>
          </rPr>
          <t>cqqusuario:</t>
        </r>
        <r>
          <rPr>
            <sz val="9"/>
            <color indexed="81"/>
            <rFont val="Tahoma"/>
            <family val="2"/>
          </rPr>
          <t xml:space="preserve">
PREDIALES
</t>
        </r>
      </text>
    </comment>
    <comment ref="I34" authorId="0">
      <text>
        <r>
          <rPr>
            <b/>
            <sz val="9"/>
            <color indexed="81"/>
            <rFont val="Tahoma"/>
            <family val="2"/>
          </rPr>
          <t>cqqusuario:</t>
        </r>
        <r>
          <rPr>
            <sz val="9"/>
            <color indexed="81"/>
            <rFont val="Tahoma"/>
            <family val="2"/>
          </rPr>
          <t xml:space="preserve">
actulizacion imp
</t>
        </r>
      </text>
    </comment>
    <comment ref="I50" authorId="0">
      <text>
        <r>
          <rPr>
            <b/>
            <sz val="9"/>
            <color indexed="81"/>
            <rFont val="Tahoma"/>
            <family val="2"/>
          </rPr>
          <t>cqqusuario:</t>
        </r>
        <r>
          <rPr>
            <sz val="9"/>
            <color indexed="81"/>
            <rFont val="Tahoma"/>
            <family val="2"/>
          </rPr>
          <t xml:space="preserve">
recargos</t>
        </r>
      </text>
    </comment>
    <comment ref="F58" authorId="0">
      <text>
        <r>
          <rPr>
            <b/>
            <sz val="9"/>
            <color indexed="81"/>
            <rFont val="Tahoma"/>
            <family val="2"/>
          </rPr>
          <t>cqqusuario:</t>
        </r>
        <r>
          <rPr>
            <sz val="9"/>
            <color indexed="81"/>
            <rFont val="Tahoma"/>
            <family val="2"/>
          </rPr>
          <t xml:space="preserve">
BLINDAJE POR 348000
</t>
        </r>
      </text>
    </comment>
  </commentList>
</comments>
</file>

<file path=xl/sharedStrings.xml><?xml version="1.0" encoding="utf-8"?>
<sst xmlns="http://schemas.openxmlformats.org/spreadsheetml/2006/main" count="33630" uniqueCount="6210">
  <si>
    <t>700-007</t>
  </si>
  <si>
    <t>700-010</t>
  </si>
  <si>
    <t>700-011</t>
  </si>
  <si>
    <t>700-012</t>
  </si>
  <si>
    <t>700-014</t>
  </si>
  <si>
    <t>700-027</t>
  </si>
  <si>
    <t>700-045</t>
  </si>
  <si>
    <t>700-047</t>
  </si>
  <si>
    <t>700-051</t>
  </si>
  <si>
    <t>700-052</t>
  </si>
  <si>
    <t>700-056</t>
  </si>
  <si>
    <t>700-057</t>
  </si>
  <si>
    <t>700-059</t>
  </si>
  <si>
    <t>700-060</t>
  </si>
  <si>
    <t>700-062</t>
  </si>
  <si>
    <t>700-064</t>
  </si>
  <si>
    <t>700-070</t>
  </si>
  <si>
    <t>701-052</t>
  </si>
  <si>
    <t>701-064</t>
  </si>
  <si>
    <t>701-070</t>
  </si>
  <si>
    <t>702-070</t>
  </si>
  <si>
    <t>703-027</t>
  </si>
  <si>
    <t>703-035</t>
  </si>
  <si>
    <t>703-043</t>
  </si>
  <si>
    <t>703-049</t>
  </si>
  <si>
    <t>703-052</t>
  </si>
  <si>
    <t>703-056</t>
  </si>
  <si>
    <t>703-062</t>
  </si>
  <si>
    <t>703-066</t>
  </si>
  <si>
    <t>703-070</t>
  </si>
  <si>
    <t>703-090</t>
  </si>
  <si>
    <t>704-045</t>
  </si>
  <si>
    <t>704-052</t>
  </si>
  <si>
    <t>704-070</t>
  </si>
  <si>
    <t>705-001-010</t>
  </si>
  <si>
    <t>705-001-027</t>
  </si>
  <si>
    <t>705-001-035</t>
  </si>
  <si>
    <t>705-001-045</t>
  </si>
  <si>
    <t>705-001-052</t>
  </si>
  <si>
    <t>705-001-056</t>
  </si>
  <si>
    <t>705-001-062</t>
  </si>
  <si>
    <t>705-001-070</t>
  </si>
  <si>
    <t>706-070</t>
  </si>
  <si>
    <t>D    423</t>
  </si>
  <si>
    <t>D000000326</t>
  </si>
  <si>
    <t>Compra con IVA</t>
  </si>
  <si>
    <t>LJIMENEZ</t>
  </si>
  <si>
    <t>PUBLICIDAD DE VENTAS Y DECORAC</t>
  </si>
  <si>
    <t>D  2,014</t>
  </si>
  <si>
    <t>VIATICOS</t>
  </si>
  <si>
    <t>Poliza Contable de D</t>
  </si>
  <si>
    <t>JNAVARRO</t>
  </si>
  <si>
    <t>SALCEDO MORENO JANITZY XOCHITL</t>
  </si>
  <si>
    <t>D    939</t>
  </si>
  <si>
    <t>P 00071591</t>
  </si>
  <si>
    <t>AS48606</t>
  </si>
  <si>
    <t>Facturas Previas Veh</t>
  </si>
  <si>
    <t>CYERENA</t>
  </si>
  <si>
    <t>ALECSA CELAYA, S. DE R.L. DE C.V.</t>
  </si>
  <si>
    <t>D    940</t>
  </si>
  <si>
    <t>P 00071600</t>
  </si>
  <si>
    <t>AS48607</t>
  </si>
  <si>
    <t>D    941</t>
  </si>
  <si>
    <t>P 00071604</t>
  </si>
  <si>
    <t>AS48608</t>
  </si>
  <si>
    <t>D    942</t>
  </si>
  <si>
    <t>P 00071547</t>
  </si>
  <si>
    <t>AS48609</t>
  </si>
  <si>
    <t>D    943</t>
  </si>
  <si>
    <t>P 00071548</t>
  </si>
  <si>
    <t>AS48610</t>
  </si>
  <si>
    <t>D    944</t>
  </si>
  <si>
    <t>P 00071568</t>
  </si>
  <si>
    <t>AS48611</t>
  </si>
  <si>
    <t>D  1,065</t>
  </si>
  <si>
    <t>P 00071631</t>
  </si>
  <si>
    <t>AS48651</t>
  </si>
  <si>
    <t>D  1,066</t>
  </si>
  <si>
    <t>P 00071630</t>
  </si>
  <si>
    <t>AS48653</t>
  </si>
  <si>
    <t>D  1,068</t>
  </si>
  <si>
    <t>P 00071618</t>
  </si>
  <si>
    <t>AS48654</t>
  </si>
  <si>
    <t>D  1,069</t>
  </si>
  <si>
    <t>P 00071619</t>
  </si>
  <si>
    <t>AS48655</t>
  </si>
  <si>
    <t>D  1,800</t>
  </si>
  <si>
    <t>P 00071919</t>
  </si>
  <si>
    <t>AS48856</t>
  </si>
  <si>
    <t>D  1,156</t>
  </si>
  <si>
    <t>ALIZARDI</t>
  </si>
  <si>
    <t>CORTESIAS DE VENTAS (CAFE, REF</t>
  </si>
  <si>
    <t>D  1,160</t>
  </si>
  <si>
    <t>D  1,167</t>
  </si>
  <si>
    <t>A000000003</t>
  </si>
  <si>
    <t>D  1,173</t>
  </si>
  <si>
    <t>FLXC463163</t>
  </si>
  <si>
    <t>D  1,203</t>
  </si>
  <si>
    <t>D  1,362</t>
  </si>
  <si>
    <t>D  1,364</t>
  </si>
  <si>
    <t>EE00000004</t>
  </si>
  <si>
    <t>D  1,365</t>
  </si>
  <si>
    <t>D  1,367</t>
  </si>
  <si>
    <t>D  1,373</t>
  </si>
  <si>
    <t>D  1,786</t>
  </si>
  <si>
    <t>D  1,788</t>
  </si>
  <si>
    <t>D  1,815</t>
  </si>
  <si>
    <t>D     97</t>
  </si>
  <si>
    <t>I 00068413</t>
  </si>
  <si>
    <t>AS48314</t>
  </si>
  <si>
    <t>Facturas Internas Ta</t>
  </si>
  <si>
    <t>D     98</t>
  </si>
  <si>
    <t>I 00069228</t>
  </si>
  <si>
    <t>AS48315</t>
  </si>
  <si>
    <t>D    216</t>
  </si>
  <si>
    <t>I 00071320</t>
  </si>
  <si>
    <t>AS48330</t>
  </si>
  <si>
    <t>D    579</t>
  </si>
  <si>
    <t>FAC0000110</t>
  </si>
  <si>
    <t>ARTICULOS DE LIMPIEZA PARA VEH</t>
  </si>
  <si>
    <t>D    580</t>
  </si>
  <si>
    <t>D    590</t>
  </si>
  <si>
    <t>I 00067320</t>
  </si>
  <si>
    <t>AS48473</t>
  </si>
  <si>
    <t>D    593</t>
  </si>
  <si>
    <t>I 00071442</t>
  </si>
  <si>
    <t>AS48475</t>
  </si>
  <si>
    <t>D    839</t>
  </si>
  <si>
    <t>I 00071603</t>
  </si>
  <si>
    <t>AS48566</t>
  </si>
  <si>
    <t>D    840</t>
  </si>
  <si>
    <t>I 00071488</t>
  </si>
  <si>
    <t>AS48567</t>
  </si>
  <si>
    <t>D    844</t>
  </si>
  <si>
    <t>P 00071567</t>
  </si>
  <si>
    <t>AS48569</t>
  </si>
  <si>
    <t>D  1,032</t>
  </si>
  <si>
    <t>I 00071663</t>
  </si>
  <si>
    <t>AS48633</t>
  </si>
  <si>
    <t>D  1,033</t>
  </si>
  <si>
    <t>I 00071697</t>
  </si>
  <si>
    <t>AS48634</t>
  </si>
  <si>
    <t>D  1,185</t>
  </si>
  <si>
    <t>B000001795</t>
  </si>
  <si>
    <t>D  1,643</t>
  </si>
  <si>
    <t>I 00071883</t>
  </si>
  <si>
    <t>AS48793</t>
  </si>
  <si>
    <t>D  1,738</t>
  </si>
  <si>
    <t>FAC0000122</t>
  </si>
  <si>
    <t>D  1,762</t>
  </si>
  <si>
    <t>D  1,845</t>
  </si>
  <si>
    <t>I 00071910</t>
  </si>
  <si>
    <t>AS48862</t>
  </si>
  <si>
    <t>D  1,846</t>
  </si>
  <si>
    <t>I 00071932</t>
  </si>
  <si>
    <t>AS48863</t>
  </si>
  <si>
    <t>D  1,847</t>
  </si>
  <si>
    <t>I 00071854</t>
  </si>
  <si>
    <t>AS48864</t>
  </si>
  <si>
    <t>D  1,848</t>
  </si>
  <si>
    <t>I 00071856</t>
  </si>
  <si>
    <t>AS48865</t>
  </si>
  <si>
    <t>D  1,849</t>
  </si>
  <si>
    <t>I 00071880</t>
  </si>
  <si>
    <t>AS48866</t>
  </si>
  <si>
    <t>D  1,850</t>
  </si>
  <si>
    <t>I 00071938</t>
  </si>
  <si>
    <t>AS48867</t>
  </si>
  <si>
    <t>D  1,851</t>
  </si>
  <si>
    <t>ZS01761</t>
  </si>
  <si>
    <t>Notas Credito Intern</t>
  </si>
  <si>
    <t>D  1,958</t>
  </si>
  <si>
    <t>I 00069908</t>
  </si>
  <si>
    <t>AS48900</t>
  </si>
  <si>
    <t>JIMENEZ SUAREZ LUDIVINA</t>
  </si>
  <si>
    <t>D  1,894</t>
  </si>
  <si>
    <t>BP20170116</t>
  </si>
  <si>
    <t>MANTENIMIENTO DE EQUIPO</t>
  </si>
  <si>
    <t>D  1,904</t>
  </si>
  <si>
    <t>S000047846</t>
  </si>
  <si>
    <t>RENTA DE COPIADORAS</t>
  </si>
  <si>
    <t>D    658</t>
  </si>
  <si>
    <t>P000016902</t>
  </si>
  <si>
    <t>TELEFONO</t>
  </si>
  <si>
    <t>D    663</t>
  </si>
  <si>
    <t>P000016903</t>
  </si>
  <si>
    <t>INTERNET</t>
  </si>
  <si>
    <t>D    413</t>
  </si>
  <si>
    <t>PD19424731</t>
  </si>
  <si>
    <t>P016937</t>
  </si>
  <si>
    <t>Contrarecibo con IVA</t>
  </si>
  <si>
    <t>CONSUMO ENERGIA ELECTRICA</t>
  </si>
  <si>
    <t>D    574</t>
  </si>
  <si>
    <t>ARTICULOS DE LIMPIEZA</t>
  </si>
  <si>
    <t>D    575</t>
  </si>
  <si>
    <t>D    576</t>
  </si>
  <si>
    <t>D    577</t>
  </si>
  <si>
    <t>D  1,168</t>
  </si>
  <si>
    <t>H000082594</t>
  </si>
  <si>
    <t>D  1,169</t>
  </si>
  <si>
    <t>DVN0003757</t>
  </si>
  <si>
    <t>D  1,181</t>
  </si>
  <si>
    <t>D  1,191</t>
  </si>
  <si>
    <t>P000016957</t>
  </si>
  <si>
    <t>LJIMENEZ:ARRENDAMIENTO DE EDIFICIO</t>
  </si>
  <si>
    <t>D  1,193</t>
  </si>
  <si>
    <t>P000016958</t>
  </si>
  <si>
    <t>D  1,892</t>
  </si>
  <si>
    <t>MANTENIMIENTO DE INSTALACIONES</t>
  </si>
  <si>
    <t>D  1,194</t>
  </si>
  <si>
    <t>LJIMENEZ:CAMPERO CRUZ ALFONZO -RENT</t>
  </si>
  <si>
    <t>D  1,197</t>
  </si>
  <si>
    <t>A000000040</t>
  </si>
  <si>
    <t>LJIMENEZ:RENTA BODEGA CELAYA</t>
  </si>
  <si>
    <t>D    581</t>
  </si>
  <si>
    <t>A000037976</t>
  </si>
  <si>
    <t>GASOLINA PARA ENTREGAS</t>
  </si>
  <si>
    <t>D    582</t>
  </si>
  <si>
    <t>A000037977</t>
  </si>
  <si>
    <t>D  1,770</t>
  </si>
  <si>
    <t>A000038070</t>
  </si>
  <si>
    <t>D    417</t>
  </si>
  <si>
    <t>HONORARIOS DEL ABOGADO</t>
  </si>
  <si>
    <t>D  1,842</t>
  </si>
  <si>
    <t>P017120</t>
  </si>
  <si>
    <t>Contrarecibo sin IVA</t>
  </si>
  <si>
    <t>D  1,843</t>
  </si>
  <si>
    <t>P017121</t>
  </si>
  <si>
    <t>D  1,844</t>
  </si>
  <si>
    <t>TERRENOENE</t>
  </si>
  <si>
    <t>P017122</t>
  </si>
  <si>
    <t>D  2,048</t>
  </si>
  <si>
    <t>P017136</t>
  </si>
  <si>
    <t>D    325</t>
  </si>
  <si>
    <t>FINQGUILLE</t>
  </si>
  <si>
    <t>P016891</t>
  </si>
  <si>
    <t>FINQ GUILLERMO CAMARENA GAMEZ</t>
  </si>
  <si>
    <t>D    653</t>
  </si>
  <si>
    <t>NOMSEM0117</t>
  </si>
  <si>
    <t>P016892</t>
  </si>
  <si>
    <t>LJIMENEZ:NOMINA SEMANA 01</t>
  </si>
  <si>
    <t>D  1,326</t>
  </si>
  <si>
    <t>NOM0010117</t>
  </si>
  <si>
    <t>P016965</t>
  </si>
  <si>
    <t>LJIMENEZ:NOMINA 1A QUIN ENERO</t>
  </si>
  <si>
    <t>D  1,328</t>
  </si>
  <si>
    <t>NOMP010117</t>
  </si>
  <si>
    <t>P016966</t>
  </si>
  <si>
    <t>NOMINA 1A QUIN ENERO PRACTICAN</t>
  </si>
  <si>
    <t>D  1,329</t>
  </si>
  <si>
    <t>NOMSEM0217</t>
  </si>
  <si>
    <t>P016967</t>
  </si>
  <si>
    <t>LJIMENEZ:NOMINA SEMANA 02</t>
  </si>
  <si>
    <t>D  1,662</t>
  </si>
  <si>
    <t>IMSS001216</t>
  </si>
  <si>
    <t>P016968</t>
  </si>
  <si>
    <t>D  1,664</t>
  </si>
  <si>
    <t>INFON00616</t>
  </si>
  <si>
    <t>P016969</t>
  </si>
  <si>
    <t>D  1,860</t>
  </si>
  <si>
    <t>IMPTO00117</t>
  </si>
  <si>
    <t>P016970</t>
  </si>
  <si>
    <t>IMPTO SRA CECILIA</t>
  </si>
  <si>
    <t>D  1,923</t>
  </si>
  <si>
    <t>FINQSERGIO</t>
  </si>
  <si>
    <t>P016971</t>
  </si>
  <si>
    <t>FINQ SERGIO LUIS ALBERTO GUZMA</t>
  </si>
  <si>
    <t>D  1,166</t>
  </si>
  <si>
    <t>P000016953</t>
  </si>
  <si>
    <t>P016953</t>
  </si>
  <si>
    <t>COMISION POR APERTURA DE GARAN</t>
  </si>
  <si>
    <t>D    573</t>
  </si>
  <si>
    <t>PAPELERIA ADMINISTRATIVO (CART</t>
  </si>
  <si>
    <t>D    578</t>
  </si>
  <si>
    <t>D  1,130</t>
  </si>
  <si>
    <t>D  1,162</t>
  </si>
  <si>
    <t>A-00000414</t>
  </si>
  <si>
    <t>D  1,202</t>
  </si>
  <si>
    <t>FCE0249037</t>
  </si>
  <si>
    <t>D  1,371</t>
  </si>
  <si>
    <t>D  1,790</t>
  </si>
  <si>
    <t>D  1,798</t>
  </si>
  <si>
    <t>D  1,837</t>
  </si>
  <si>
    <t>D  1,840</t>
  </si>
  <si>
    <t>D  1,905</t>
  </si>
  <si>
    <t>E000000851</t>
  </si>
  <si>
    <t>Compra sin IVA</t>
  </si>
  <si>
    <t>CUOTAS Y SUSCRIPCIONES</t>
  </si>
  <si>
    <t>D    664</t>
  </si>
  <si>
    <t>C000212869</t>
  </si>
  <si>
    <t>LJIMENEZ:VIATICOS DIRECCION GENERAL</t>
  </si>
  <si>
    <t>D  1,199</t>
  </si>
  <si>
    <t>LJIMENEZ:GASOLINA GERENCIA Y CASETA</t>
  </si>
  <si>
    <t>D  1,906</t>
  </si>
  <si>
    <t>D    416</t>
  </si>
  <si>
    <t>DONATIVOS VARIOS</t>
  </si>
  <si>
    <t>D  1,903</t>
  </si>
  <si>
    <t>D      4</t>
  </si>
  <si>
    <t>GASTOS DIVERSOS ADMINISTRATIVO</t>
  </si>
  <si>
    <t>D      5</t>
  </si>
  <si>
    <t>BAJA: GASTOS DIVERSOS ADMINISTRATIV</t>
  </si>
  <si>
    <t>D  1,151</t>
  </si>
  <si>
    <t>D  1,159</t>
  </si>
  <si>
    <t>D  1,171</t>
  </si>
  <si>
    <t>T-00003551</t>
  </si>
  <si>
    <t>D  1,175</t>
  </si>
  <si>
    <t>F000057083</t>
  </si>
  <si>
    <t>D  1,179</t>
  </si>
  <si>
    <t>A000017527</t>
  </si>
  <si>
    <t>D  1,195</t>
  </si>
  <si>
    <t>D  1,198</t>
  </si>
  <si>
    <t>A000001789</t>
  </si>
  <si>
    <t>D  1,204</t>
  </si>
  <si>
    <t>IBBJC34241</t>
  </si>
  <si>
    <t>D  1,205</t>
  </si>
  <si>
    <t>HAJB060101</t>
  </si>
  <si>
    <t>D  1,316</t>
  </si>
  <si>
    <t>D  1,317</t>
  </si>
  <si>
    <t>D  1,318</t>
  </si>
  <si>
    <t>C000013496</t>
  </si>
  <si>
    <t>D  1,352</t>
  </si>
  <si>
    <t>I000167181</t>
  </si>
  <si>
    <t>D  1,355</t>
  </si>
  <si>
    <t>D  1,356</t>
  </si>
  <si>
    <t>I000167070</t>
  </si>
  <si>
    <t>D  1,357</t>
  </si>
  <si>
    <t>D  1,359</t>
  </si>
  <si>
    <t>HAJB060042</t>
  </si>
  <si>
    <t>D  1,360</t>
  </si>
  <si>
    <t>A000005525</t>
  </si>
  <si>
    <t>D  1,369</t>
  </si>
  <si>
    <t>D  1,769</t>
  </si>
  <si>
    <t>D  1,785</t>
  </si>
  <si>
    <t>D  1,793</t>
  </si>
  <si>
    <t>D  1,796</t>
  </si>
  <si>
    <t>D  1,802</t>
  </si>
  <si>
    <t>D  1,809</t>
  </si>
  <si>
    <t>D  1,812</t>
  </si>
  <si>
    <t>D  1,813</t>
  </si>
  <si>
    <t>A-00000415</t>
  </si>
  <si>
    <t>D  2,019</t>
  </si>
  <si>
    <t>TIERRA BLANCA SANCHEZ VICTOR</t>
  </si>
  <si>
    <t>D    418</t>
  </si>
  <si>
    <t>LJIMENEZ:PAPELERIA DE SERVICIO (IMP</t>
  </si>
  <si>
    <t>D    469</t>
  </si>
  <si>
    <t>P000016944</t>
  </si>
  <si>
    <t>P016944</t>
  </si>
  <si>
    <t>GASTOS GERENCIALES</t>
  </si>
  <si>
    <t>D  1,895</t>
  </si>
  <si>
    <t>P000016979</t>
  </si>
  <si>
    <t>P016979</t>
  </si>
  <si>
    <t>ALECSA CELAYA S. DE R.L. DE C.V.</t>
  </si>
  <si>
    <t>REPORTE DE GASTOS MENSUAL</t>
  </si>
  <si>
    <t>Cuenta</t>
  </si>
  <si>
    <t>Concepto</t>
  </si>
  <si>
    <t>Poliza</t>
  </si>
  <si>
    <t>Fecha</t>
  </si>
  <si>
    <t>DOCUMENTO</t>
  </si>
  <si>
    <t>Usuario</t>
  </si>
  <si>
    <t>Descripción</t>
  </si>
  <si>
    <t>Debe</t>
  </si>
  <si>
    <t>#</t>
  </si>
  <si>
    <t>TOTAL</t>
  </si>
  <si>
    <t>EDO DE RESULTADOS</t>
  </si>
  <si>
    <t>COMISIONES POR VENTA</t>
  </si>
  <si>
    <t>PASAJE DE AUTOBUSES</t>
  </si>
  <si>
    <t>GASTO DE ENTREGA</t>
  </si>
  <si>
    <t>SERVICIOS ADMINISTRATIVOS</t>
  </si>
  <si>
    <t>PUBLICIDAD</t>
  </si>
  <si>
    <t>INTERESES PLAN PISO</t>
  </si>
  <si>
    <t>MANTENIMIENTO A INVENTARIO</t>
  </si>
  <si>
    <t>CAPACITACION A PERSONAL</t>
  </si>
  <si>
    <t xml:space="preserve">FACTURAS PREVIAS </t>
  </si>
  <si>
    <t>CORTESIA A CLIENTES</t>
  </si>
  <si>
    <t>ALECSA PACHUCA S DE RL DE CV</t>
  </si>
  <si>
    <t>INTERNAS</t>
  </si>
  <si>
    <t>FLETES</t>
  </si>
  <si>
    <t>REPOSICION DE MOB Y EQUIPO</t>
  </si>
  <si>
    <t>SUMINISTROS Y HERRTAS PEQUEÑAS</t>
  </si>
  <si>
    <t>UNIFORMES Y LAVANDERIA</t>
  </si>
  <si>
    <t>AMORTIZACION DEP GTIA</t>
  </si>
  <si>
    <t>DEPRECIACIONES</t>
  </si>
  <si>
    <t>AMORTIZACION DE MEJORAS A EDIF</t>
  </si>
  <si>
    <t>REPOS REPARACION Y RENTA EQUIPO</t>
  </si>
  <si>
    <t>RENTAS Y EQUIVALENTES</t>
  </si>
  <si>
    <t>PAPELERIA Y ARTICULOS DE OFICI</t>
  </si>
  <si>
    <t>SERVICIOS DE COMPUTO Y CONSUMO</t>
  </si>
  <si>
    <t>MTTO EQUIPO DE TRANSPORTE</t>
  </si>
  <si>
    <t>CUENTA CREADA POR EL SISTEMA</t>
  </si>
  <si>
    <t>COMUNIC-TEL-MENSAJ-INTERN-CORR</t>
  </si>
  <si>
    <t>GESTORIAS Y SERVICIOS PROFESIO</t>
  </si>
  <si>
    <t>IMPUESTOS Y DERECHOS VARIOS</t>
  </si>
  <si>
    <t>SERVICIOS LEGALES Y AUDITORIA</t>
  </si>
  <si>
    <t>GTOS DE VIAJE Y REPRESENTACION</t>
  </si>
  <si>
    <t>GASTOS DE TRANSPORTACION</t>
  </si>
  <si>
    <t>AIRE, GAS, LUZ Y AGUA</t>
  </si>
  <si>
    <t>GASTOS DE ASEO Y LIMPIEZA</t>
  </si>
  <si>
    <t>MTTO,REP,RENTA MOB Y EQUIPO</t>
  </si>
  <si>
    <t>ARRENDAMIENTO EDIFICIO</t>
  </si>
  <si>
    <t>MTTO PROPIEDAD ARRENDADA</t>
  </si>
  <si>
    <t>PRIMAS DE SEGUROS</t>
  </si>
  <si>
    <t>ARRENDAMIENTO P.F.</t>
  </si>
  <si>
    <t>ARRENDAMIENTO P.M.</t>
  </si>
  <si>
    <t>GASOLINA Y LUBRICANTES</t>
  </si>
  <si>
    <t>VIGILANCIA</t>
  </si>
  <si>
    <t>HONORARIOS</t>
  </si>
  <si>
    <t>RECARGOS</t>
  </si>
  <si>
    <t>PARTIDAS NO DEDUCIBLES</t>
  </si>
  <si>
    <t>TRASLADO DE VALORES</t>
  </si>
  <si>
    <t>DONATIVOS</t>
  </si>
  <si>
    <t>GTOS DE MENSAJERIA</t>
  </si>
  <si>
    <t>ASESORIA</t>
  </si>
  <si>
    <t>IGUALAS EMPLEADOS</t>
  </si>
  <si>
    <t>GASTOS POR TRASLADOS</t>
  </si>
  <si>
    <t>RENTA ARRENDAMIENTO TFS</t>
  </si>
  <si>
    <t>VARIOS</t>
  </si>
  <si>
    <t>GAST0S NO GRAVABLES</t>
  </si>
  <si>
    <t>INFONAVIT</t>
  </si>
  <si>
    <t>IMSS</t>
  </si>
  <si>
    <t>AGUINALDO</t>
  </si>
  <si>
    <t>UNIFORMES</t>
  </si>
  <si>
    <t>OTRAS IGUALAS (VALES)</t>
  </si>
  <si>
    <t>PRACTICANTES</t>
  </si>
  <si>
    <t>IGUALA CHAMPS</t>
  </si>
  <si>
    <t>OTRAS IGUALAS (INCAPACIDADES)</t>
  </si>
  <si>
    <t>OTRAS IGUALAS (FINIQUITOS)</t>
  </si>
  <si>
    <t>REACONDICIONAMIENTO AGENCIA</t>
  </si>
  <si>
    <t>700-046</t>
  </si>
  <si>
    <t>700-058</t>
  </si>
  <si>
    <t>700-080</t>
  </si>
  <si>
    <t>700-090</t>
  </si>
  <si>
    <t>700-100</t>
  </si>
  <si>
    <t>700-101</t>
  </si>
  <si>
    <t>701-049</t>
  </si>
  <si>
    <t>701-058</t>
  </si>
  <si>
    <t>703-010</t>
  </si>
  <si>
    <t>703-015</t>
  </si>
  <si>
    <t>703-025-001</t>
  </si>
  <si>
    <t>703-025-002</t>
  </si>
  <si>
    <t>703-025-003</t>
  </si>
  <si>
    <t>703-025-004</t>
  </si>
  <si>
    <t>703-045</t>
  </si>
  <si>
    <t>703-046</t>
  </si>
  <si>
    <t>703-047</t>
  </si>
  <si>
    <t>703-064</t>
  </si>
  <si>
    <t>703-100</t>
  </si>
  <si>
    <t>703-101</t>
  </si>
  <si>
    <t>704-010</t>
  </si>
  <si>
    <t>704-025</t>
  </si>
  <si>
    <t>704-047</t>
  </si>
  <si>
    <t>704-100</t>
  </si>
  <si>
    <t>704-101</t>
  </si>
  <si>
    <t>705-001-025</t>
  </si>
  <si>
    <t>705-001-047</t>
  </si>
  <si>
    <t>705-001-064</t>
  </si>
  <si>
    <t>705-001-090</t>
  </si>
  <si>
    <t>705-001-100</t>
  </si>
  <si>
    <t>705-001-101</t>
  </si>
  <si>
    <t>706-059</t>
  </si>
  <si>
    <t>706-090</t>
  </si>
  <si>
    <t>LJIMENEZ:CAPACITACION A PERSONAL</t>
  </si>
  <si>
    <t>LJIMENEZ:CORTESIAS DE VENTAS (CAFE,</t>
  </si>
  <si>
    <t>ALJIMENEZ:CORTESIAS DE VENTAS (CAFE,</t>
  </si>
  <si>
    <t>AARTICULOS DE LIMPIEZA PARA VEH</t>
  </si>
  <si>
    <t>LJIMENEZ:TELEFONO</t>
  </si>
  <si>
    <t>LJIMENEZ:INTERNET</t>
  </si>
  <si>
    <t>GASTOS POR CONTRATO E IGUALA (</t>
  </si>
  <si>
    <t>PREDIAL 2017</t>
  </si>
  <si>
    <t>LJIMENEZ:CONSUMO ENERGIA ELECTRICA</t>
  </si>
  <si>
    <t>PAGO CONSUMO DE AGUA</t>
  </si>
  <si>
    <t>LJIMENEZ:ARTICULOS DE LIMPIEZA</t>
  </si>
  <si>
    <t>LJIMENEZ:GRUPO NACIONAL PROVINCIAL</t>
  </si>
  <si>
    <t>LJIMENEZ:MENSUALIDAD PRIUS</t>
  </si>
  <si>
    <t>LJIMENEZ:ZURICH COMPAÑIA DE SEGUROS</t>
  </si>
  <si>
    <t>LJIMENEZ:INTERESES PLAN PISO ENERO</t>
  </si>
  <si>
    <t>LJIMENEZ:GASOLINA PARA ENTREGAS</t>
  </si>
  <si>
    <t>LJIMENEZ:</t>
  </si>
  <si>
    <t>PROVISION DE AGUINALDOS, DEP,</t>
  </si>
  <si>
    <t>LJIMENEZ:NOMINA SEMANA 03</t>
  </si>
  <si>
    <t>FINQ JUAN PABLO GUERRERO</t>
  </si>
  <si>
    <t>FINQ GILBERTO RAMON VAZQUEZ</t>
  </si>
  <si>
    <t>FINQ DIANA MORALES NAIF</t>
  </si>
  <si>
    <t>LJIMENEZ:NOMINA SEMANA 04</t>
  </si>
  <si>
    <t>NOMINA 2A QUIN ENERO PRACTICAN</t>
  </si>
  <si>
    <t>LJIMENEZ:NOMINA 2A QUIN ENERO</t>
  </si>
  <si>
    <t>VALES DE DESPENSA ENERO</t>
  </si>
  <si>
    <t>GASTOS DE NAVIDAD</t>
  </si>
  <si>
    <t>LJIMENEZ:INFONAVIT 6o SEMESTRE</t>
  </si>
  <si>
    <t>LJIMENEZ:IMSS DICIEMBRE 2016</t>
  </si>
  <si>
    <t>TRASLADO DE UNIDADES HECHOS PO</t>
  </si>
  <si>
    <t>LJIMENEZ:TRASLADO DE UNIDADES HECHO</t>
  </si>
  <si>
    <t>BALBUENA SALAZAR PATRICIA</t>
  </si>
  <si>
    <t>BAJA: TRASLADO DE VALORES</t>
  </si>
  <si>
    <t>LJIMENEZ:TRASLADO DE VALORES</t>
  </si>
  <si>
    <t>DEPRECIACION AF ENERO 2017</t>
  </si>
  <si>
    <t>LJIMENEZ:PAPELERIA ADMINISTRATIVO (</t>
  </si>
  <si>
    <t>LJIMENEZ:FRAME RELAY (UNINET)</t>
  </si>
  <si>
    <t>GASTOS LEGALES Y DE AUDITORIA</t>
  </si>
  <si>
    <t>DILIGENCIAS MAZATLAN</t>
  </si>
  <si>
    <t>GASTOS DE VENTAS</t>
  </si>
  <si>
    <t>LJIMENEZ:GARCIA OLIVOS MARIA TERESA</t>
  </si>
  <si>
    <t>LJIMENEZ:GASTOS DIVERSOS ADMINISTRA</t>
  </si>
  <si>
    <t>FALTANTES FOLIOS P NO FACT EN</t>
  </si>
  <si>
    <t>AGASTOS DIVERSOS ADMINISTRATIVO</t>
  </si>
  <si>
    <t>ALJIMENEZ:GASTOS DIVERSOS ADMINISTRA</t>
  </si>
  <si>
    <t>BAJA: LJIMENEZ:GASTOS DIVERSOS ADMI</t>
  </si>
  <si>
    <t>MARTINEZ ORTIZ JOSUE ALEJANDRO</t>
  </si>
  <si>
    <t>TIERRABLANCA SANCHEZ VICTOR HU</t>
  </si>
  <si>
    <t>GASTO DIVERSO DE SERVICIO</t>
  </si>
  <si>
    <t>RENTA TERRENOS</t>
  </si>
  <si>
    <t>RENTA</t>
  </si>
  <si>
    <t>LJIMENEZ:GASTOS DE REPRESENTACION</t>
  </si>
  <si>
    <t>GASTOS DE REPRESENTACION</t>
  </si>
  <si>
    <t>BAJA: GASTOS DE REPRESENTACION</t>
  </si>
  <si>
    <t>LJIMENEZ:GASTOS GERENCIALES</t>
  </si>
  <si>
    <t>D  2,539</t>
  </si>
  <si>
    <t>D  2,541</t>
  </si>
  <si>
    <t>D  2,542</t>
  </si>
  <si>
    <t>D  2,543</t>
  </si>
  <si>
    <t>D  2,981</t>
  </si>
  <si>
    <t>D  3,631</t>
  </si>
  <si>
    <t>D  2,594</t>
  </si>
  <si>
    <t>D  2,597</t>
  </si>
  <si>
    <t>D  2,599</t>
  </si>
  <si>
    <t>D  2,600</t>
  </si>
  <si>
    <t>D  2,601</t>
  </si>
  <si>
    <t>D  2,606</t>
  </si>
  <si>
    <t>D  2,750</t>
  </si>
  <si>
    <t>D  2,751</t>
  </si>
  <si>
    <t>D  2,752</t>
  </si>
  <si>
    <t>D  3,212</t>
  </si>
  <si>
    <t>D  3,214</t>
  </si>
  <si>
    <t>D  3,215</t>
  </si>
  <si>
    <t>D  3,216</t>
  </si>
  <si>
    <t>D  3,217</t>
  </si>
  <si>
    <t>D  3,218</t>
  </si>
  <si>
    <t>D  2,224</t>
  </si>
  <si>
    <t>D  2,226</t>
  </si>
  <si>
    <t>D  2,236</t>
  </si>
  <si>
    <t>D  2,809</t>
  </si>
  <si>
    <t>D  3,317</t>
  </si>
  <si>
    <t>D  3,360</t>
  </si>
  <si>
    <t>D  3,386</t>
  </si>
  <si>
    <t>D  3,387</t>
  </si>
  <si>
    <t>D  3,404</t>
  </si>
  <si>
    <t>D  2,239</t>
  </si>
  <si>
    <t>D  2,743</t>
  </si>
  <si>
    <t>D  2,749</t>
  </si>
  <si>
    <t>D  2,753</t>
  </si>
  <si>
    <t>D  2,790</t>
  </si>
  <si>
    <t>D  2,792</t>
  </si>
  <si>
    <t>D  2,793</t>
  </si>
  <si>
    <t>D  2,796</t>
  </si>
  <si>
    <t>D  2,798</t>
  </si>
  <si>
    <t>D  3,031</t>
  </si>
  <si>
    <t>D  3,138</t>
  </si>
  <si>
    <t>D  3,139</t>
  </si>
  <si>
    <t>D  3,141</t>
  </si>
  <si>
    <t>D  3,211</t>
  </si>
  <si>
    <t>D  3,213</t>
  </si>
  <si>
    <t>D  3,403</t>
  </si>
  <si>
    <t>D  3,467</t>
  </si>
  <si>
    <t>D  3,259</t>
  </si>
  <si>
    <t>D  3,260</t>
  </si>
  <si>
    <t>D  3,261</t>
  </si>
  <si>
    <t>D  3,262</t>
  </si>
  <si>
    <t>D  3,267</t>
  </si>
  <si>
    <t>D  3,268</t>
  </si>
  <si>
    <t>D  2,544</t>
  </si>
  <si>
    <t>D  3,272</t>
  </si>
  <si>
    <t>D  3,541</t>
  </si>
  <si>
    <t>D  3,343</t>
  </si>
  <si>
    <t>D  2,963</t>
  </si>
  <si>
    <t>D  3,535</t>
  </si>
  <si>
    <t>D  3,537</t>
  </si>
  <si>
    <t>D  3,539</t>
  </si>
  <si>
    <t>E     12</t>
  </si>
  <si>
    <t>D  1,039</t>
  </si>
  <si>
    <t>E    216</t>
  </si>
  <si>
    <t>E    232</t>
  </si>
  <si>
    <t>D  3,538</t>
  </si>
  <si>
    <t>D  2,124</t>
  </si>
  <si>
    <t>D  3,207</t>
  </si>
  <si>
    <t>D  3,341</t>
  </si>
  <si>
    <t>D  3,342</t>
  </si>
  <si>
    <t>D  3,350</t>
  </si>
  <si>
    <t>D  3,635</t>
  </si>
  <si>
    <t>D  3,561</t>
  </si>
  <si>
    <t>D  2,522</t>
  </si>
  <si>
    <t>D  2,525</t>
  </si>
  <si>
    <t>D  2,531</t>
  </si>
  <si>
    <t>D  2,534</t>
  </si>
  <si>
    <t>D  3,042</t>
  </si>
  <si>
    <t>D  3,044</t>
  </si>
  <si>
    <t>D  3,242</t>
  </si>
  <si>
    <t>D  3,416</t>
  </si>
  <si>
    <t>D  3,231</t>
  </si>
  <si>
    <t>D  2,227</t>
  </si>
  <si>
    <t>D  2,248</t>
  </si>
  <si>
    <t>D  3,598</t>
  </si>
  <si>
    <t>D  3,603</t>
  </si>
  <si>
    <t>D  3,610</t>
  </si>
  <si>
    <t>D  3,621</t>
  </si>
  <si>
    <t>D  3,732</t>
  </si>
  <si>
    <t>D  3,441</t>
  </si>
  <si>
    <t>D  3,444</t>
  </si>
  <si>
    <t>D  3,448</t>
  </si>
  <si>
    <t>E    251</t>
  </si>
  <si>
    <t>D  3,206</t>
  </si>
  <si>
    <t>D  3,634</t>
  </si>
  <si>
    <t>D  2,979</t>
  </si>
  <si>
    <t>D  3,264</t>
  </si>
  <si>
    <t>D  3,434</t>
  </si>
  <si>
    <t>D  3,345</t>
  </si>
  <si>
    <t>D  3,253</t>
  </si>
  <si>
    <t>D  3,246</t>
  </si>
  <si>
    <t>D  3,250</t>
  </si>
  <si>
    <t>D  3,338</t>
  </si>
  <si>
    <t>D  3,728</t>
  </si>
  <si>
    <t>D  2,218</t>
  </si>
  <si>
    <t>D  2,252</t>
  </si>
  <si>
    <t>D  2,260</t>
  </si>
  <si>
    <t>D  2,261</t>
  </si>
  <si>
    <t>D  2,262</t>
  </si>
  <si>
    <t>D  2,263</t>
  </si>
  <si>
    <t>D  2,265</t>
  </si>
  <si>
    <t>D  2,268</t>
  </si>
  <si>
    <t>D  2,272</t>
  </si>
  <si>
    <t>D  2,275</t>
  </si>
  <si>
    <t>D  2,331</t>
  </si>
  <si>
    <t>D  2,332</t>
  </si>
  <si>
    <t>D  2,538</t>
  </si>
  <si>
    <t>D  2,774</t>
  </si>
  <si>
    <t>D  2,788</t>
  </si>
  <si>
    <t>D  2,791</t>
  </si>
  <si>
    <t>D  2,795</t>
  </si>
  <si>
    <t>D  3,137</t>
  </si>
  <si>
    <t>D  3,290</t>
  </si>
  <si>
    <t>D  3,292</t>
  </si>
  <si>
    <t>D  3,293</t>
  </si>
  <si>
    <t>D  3,307</t>
  </si>
  <si>
    <t>D  3,310</t>
  </si>
  <si>
    <t>D  3,321</t>
  </si>
  <si>
    <t>D  3,354</t>
  </si>
  <si>
    <t>D  3,365</t>
  </si>
  <si>
    <t>D  3,371</t>
  </si>
  <si>
    <t>D  3,376</t>
  </si>
  <si>
    <t>D  3,405</t>
  </si>
  <si>
    <t>D  3,567</t>
  </si>
  <si>
    <t>D  3,632</t>
  </si>
  <si>
    <t>D  3,633</t>
  </si>
  <si>
    <t>D  3,636</t>
  </si>
  <si>
    <t>D  3,637</t>
  </si>
  <si>
    <t>D  3,638</t>
  </si>
  <si>
    <t>D  3,228</t>
  </si>
  <si>
    <t>D  3,223</t>
  </si>
  <si>
    <t>D  3,344</t>
  </si>
  <si>
    <t>D  3,439</t>
  </si>
  <si>
    <t>D  2,944</t>
  </si>
  <si>
    <t>D  2,947</t>
  </si>
  <si>
    <t>D  2,524</t>
  </si>
  <si>
    <t>D  2,948</t>
  </si>
  <si>
    <t>D  2,957</t>
  </si>
  <si>
    <t>D  2,959</t>
  </si>
  <si>
    <t>D  2,983</t>
  </si>
  <si>
    <t>D  3,630</t>
  </si>
  <si>
    <t>B000000192</t>
  </si>
  <si>
    <t>B000000182</t>
  </si>
  <si>
    <t>B000000001</t>
  </si>
  <si>
    <t>B000000181</t>
  </si>
  <si>
    <t>A000747622</t>
  </si>
  <si>
    <t>D000025488</t>
  </si>
  <si>
    <t>P 00072157</t>
  </si>
  <si>
    <t>P 00072160</t>
  </si>
  <si>
    <t>P 00071732</t>
  </si>
  <si>
    <t>P 00072166</t>
  </si>
  <si>
    <t>P 00072167</t>
  </si>
  <si>
    <t>P 00072165</t>
  </si>
  <si>
    <t>P 00072229</t>
  </si>
  <si>
    <t>P 00072230</t>
  </si>
  <si>
    <t>P 00072233</t>
  </si>
  <si>
    <t>P 00072299</t>
  </si>
  <si>
    <t>P 00072300</t>
  </si>
  <si>
    <t>P 00072301</t>
  </si>
  <si>
    <t>P 00072303</t>
  </si>
  <si>
    <t>P 00072302</t>
  </si>
  <si>
    <t>P 00072327</t>
  </si>
  <si>
    <t>SJVEK33175</t>
  </si>
  <si>
    <t>I 00072172</t>
  </si>
  <si>
    <t>I 00072225</t>
  </si>
  <si>
    <t>I 00072234</t>
  </si>
  <si>
    <t>I 00072136</t>
  </si>
  <si>
    <t>I 00072113</t>
  </si>
  <si>
    <t>I 00072164</t>
  </si>
  <si>
    <t>I 00072182</t>
  </si>
  <si>
    <t>I 00072169</t>
  </si>
  <si>
    <t>I 00072242</t>
  </si>
  <si>
    <t>FAC0000129</t>
  </si>
  <si>
    <t>FF00029150</t>
  </si>
  <si>
    <t>I 00071655</t>
  </si>
  <si>
    <t>I 00072288</t>
  </si>
  <si>
    <t>I 00072349</t>
  </si>
  <si>
    <t>I 00072290</t>
  </si>
  <si>
    <t>NWD0001829</t>
  </si>
  <si>
    <t>NWD0001815</t>
  </si>
  <si>
    <t>NWD0001834</t>
  </si>
  <si>
    <t>NWD0001844</t>
  </si>
  <si>
    <t>NWD0001861</t>
  </si>
  <si>
    <t>A000003017</t>
  </si>
  <si>
    <t>A000001968</t>
  </si>
  <si>
    <t>PREDIAL</t>
  </si>
  <si>
    <t>CH-18272</t>
  </si>
  <si>
    <t>CH-18301</t>
  </si>
  <si>
    <t>T-3395</t>
  </si>
  <si>
    <t>INTPPENE03</t>
  </si>
  <si>
    <t>A000038184</t>
  </si>
  <si>
    <t>A000038304</t>
  </si>
  <si>
    <t>TAXIENE017</t>
  </si>
  <si>
    <t>GAVARIOS17</t>
  </si>
  <si>
    <t>ESTACENE17</t>
  </si>
  <si>
    <t>PROVISION</t>
  </si>
  <si>
    <t>NOMSEM0317</t>
  </si>
  <si>
    <t>FINQJUANPA</t>
  </si>
  <si>
    <t>FINQGILBER</t>
  </si>
  <si>
    <t>FINQDIANA1</t>
  </si>
  <si>
    <t>NOMSEM0417</t>
  </si>
  <si>
    <t>NOMP020117</t>
  </si>
  <si>
    <t>NOM0020117</t>
  </si>
  <si>
    <t>VALES00117</t>
  </si>
  <si>
    <t>NAVIDAD</t>
  </si>
  <si>
    <t>FS00580555</t>
  </si>
  <si>
    <t>CX12545502</t>
  </si>
  <si>
    <t>HK01363302</t>
  </si>
  <si>
    <t>DG27522101</t>
  </si>
  <si>
    <t>DEPRECIACI</t>
  </si>
  <si>
    <t>A000000070</t>
  </si>
  <si>
    <t>FCE0250629</t>
  </si>
  <si>
    <t>P000017205</t>
  </si>
  <si>
    <t>NWD0001838</t>
  </si>
  <si>
    <t>P000001685</t>
  </si>
  <si>
    <t>P000017228</t>
  </si>
  <si>
    <t>P000017237</t>
  </si>
  <si>
    <t>ESTAENE017</t>
  </si>
  <si>
    <t>FALTANTES</t>
  </si>
  <si>
    <t>VB00108270</t>
  </si>
  <si>
    <t>CF00000058</t>
  </si>
  <si>
    <t>P000016996</t>
  </si>
  <si>
    <t>A000012049</t>
  </si>
  <si>
    <t>M000000892</t>
  </si>
  <si>
    <t>I000169423</t>
  </si>
  <si>
    <t>ESTAENERO3</t>
  </si>
  <si>
    <t>ESTAENERO4</t>
  </si>
  <si>
    <t>A000153829</t>
  </si>
  <si>
    <t>P000016992</t>
  </si>
  <si>
    <t>P000016995</t>
  </si>
  <si>
    <t>P000016998</t>
  </si>
  <si>
    <t>A000001904</t>
  </si>
  <si>
    <t>P000017270</t>
  </si>
  <si>
    <t>AS49110</t>
  </si>
  <si>
    <t>AS49111</t>
  </si>
  <si>
    <t>AS49112</t>
  </si>
  <si>
    <t>AS49114</t>
  </si>
  <si>
    <t>AS49115</t>
  </si>
  <si>
    <t>AS49118</t>
  </si>
  <si>
    <t>AS49178</t>
  </si>
  <si>
    <t>AS49179</t>
  </si>
  <si>
    <t>AS49180</t>
  </si>
  <si>
    <t>AS49331</t>
  </si>
  <si>
    <t>AS49334</t>
  </si>
  <si>
    <t>AS49335</t>
  </si>
  <si>
    <t>AS49336</t>
  </si>
  <si>
    <t>AS49337</t>
  </si>
  <si>
    <t>AS49338</t>
  </si>
  <si>
    <t>AS49173</t>
  </si>
  <si>
    <t>AS49177</t>
  </si>
  <si>
    <t>AS49181</t>
  </si>
  <si>
    <t>AS49184</t>
  </si>
  <si>
    <t>AS49185</t>
  </si>
  <si>
    <t>AS49186</t>
  </si>
  <si>
    <t>AS49187</t>
  </si>
  <si>
    <t>AS49188</t>
  </si>
  <si>
    <t>AS49262</t>
  </si>
  <si>
    <t>AS49330</t>
  </si>
  <si>
    <t>AS49332</t>
  </si>
  <si>
    <t>AS49373</t>
  </si>
  <si>
    <t>AS49391</t>
  </si>
  <si>
    <t>P017208</t>
  </si>
  <si>
    <t>P016811</t>
  </si>
  <si>
    <t>O003395</t>
  </si>
  <si>
    <t>P017262</t>
  </si>
  <si>
    <t>P017187</t>
  </si>
  <si>
    <t>P017188</t>
  </si>
  <si>
    <t>P017189</t>
  </si>
  <si>
    <t>P017375</t>
  </si>
  <si>
    <t>P016972</t>
  </si>
  <si>
    <t>P016973</t>
  </si>
  <si>
    <t>P016974</t>
  </si>
  <si>
    <t>P016975</t>
  </si>
  <si>
    <t>P017200</t>
  </si>
  <si>
    <t>P017209</t>
  </si>
  <si>
    <t>P017210</t>
  </si>
  <si>
    <t>P017211</t>
  </si>
  <si>
    <t>P017228</t>
  </si>
  <si>
    <t>P017237</t>
  </si>
  <si>
    <t>P016997</t>
  </si>
  <si>
    <t>P016999</t>
  </si>
  <si>
    <t>P016992</t>
  </si>
  <si>
    <t>P016995</t>
  </si>
  <si>
    <t>P016998</t>
  </si>
  <si>
    <t>P017206</t>
  </si>
  <si>
    <t>P017270</t>
  </si>
  <si>
    <t>PBALBUEN</t>
  </si>
  <si>
    <t>LCAMPOS</t>
  </si>
  <si>
    <t>BANCOMER 220</t>
  </si>
  <si>
    <t>AAGUILAR</t>
  </si>
  <si>
    <t>Poliza Contable de E</t>
  </si>
  <si>
    <t>700-005</t>
  </si>
  <si>
    <t>700-025</t>
  </si>
  <si>
    <t>700-035</t>
  </si>
  <si>
    <t>700-043</t>
  </si>
  <si>
    <t>700-049</t>
  </si>
  <si>
    <t>701-010</t>
  </si>
  <si>
    <t>701-043</t>
  </si>
  <si>
    <t>702-010</t>
  </si>
  <si>
    <t>703-006</t>
  </si>
  <si>
    <t>703-104</t>
  </si>
  <si>
    <t>706-046</t>
  </si>
  <si>
    <t>LJIMENEZ:TRASLADO PRIUS H1045363</t>
  </si>
  <si>
    <t>LJIMENEZ:ALECSA PACHUCA LLAVEROS</t>
  </si>
  <si>
    <t>BAJA: PUBLICIDAD DE VENTAS Y DECORA</t>
  </si>
  <si>
    <t>GALLEJOS ALBERTO</t>
  </si>
  <si>
    <t>TALECSA CELAYA, S. DE R.L. DE C.V.</t>
  </si>
  <si>
    <t>BAJA: CORTESIAS DE VENTAS (CAFE, RE</t>
  </si>
  <si>
    <t>LUNA NIETO JOSE ENRIQUE</t>
  </si>
  <si>
    <t>LJIMENEZ:DEPRECIACION FEBRERO 2017</t>
  </si>
  <si>
    <t>REPOSICION DE MOBILIARIO Y EQU</t>
  </si>
  <si>
    <t>PAPELERIA DE VENTAS</t>
  </si>
  <si>
    <t>LJIMENEZ:GARCIA OLIVOS MA TERESA</t>
  </si>
  <si>
    <t>CONSUMO DE AGUA</t>
  </si>
  <si>
    <t>BAJA: ARTICULOS DE LIMPIEZA</t>
  </si>
  <si>
    <t>LJIMENEZ:AXA SEGUROS, S.A. DE C.V.</t>
  </si>
  <si>
    <t>LJIMENEZ:TOYOTA FINANCIAL-INTERESES</t>
  </si>
  <si>
    <t>D     77</t>
  </si>
  <si>
    <t>D  1,212</t>
  </si>
  <si>
    <t>D  1,691</t>
  </si>
  <si>
    <t>D  2,881</t>
  </si>
  <si>
    <t>D  2,883</t>
  </si>
  <si>
    <t>D  3,096</t>
  </si>
  <si>
    <t>D  3,097</t>
  </si>
  <si>
    <t>D  2,214</t>
  </si>
  <si>
    <t>D     84</t>
  </si>
  <si>
    <t>D     85</t>
  </si>
  <si>
    <t>D     86</t>
  </si>
  <si>
    <t>D     88</t>
  </si>
  <si>
    <t>D     90</t>
  </si>
  <si>
    <t>D     91</t>
  </si>
  <si>
    <t>D    355</t>
  </si>
  <si>
    <t>D    356</t>
  </si>
  <si>
    <t>D    357</t>
  </si>
  <si>
    <t>D    358</t>
  </si>
  <si>
    <t>D    359</t>
  </si>
  <si>
    <t>D    489</t>
  </si>
  <si>
    <t>D    490</t>
  </si>
  <si>
    <t>D    491</t>
  </si>
  <si>
    <t>D    492</t>
  </si>
  <si>
    <t>D    493</t>
  </si>
  <si>
    <t>D    494</t>
  </si>
  <si>
    <t>D    496</t>
  </si>
  <si>
    <t>D    735</t>
  </si>
  <si>
    <t>D    736</t>
  </si>
  <si>
    <t>D    737</t>
  </si>
  <si>
    <t>D    738</t>
  </si>
  <si>
    <t>D    739</t>
  </si>
  <si>
    <t>D    740</t>
  </si>
  <si>
    <t>D    741</t>
  </si>
  <si>
    <t>D    742</t>
  </si>
  <si>
    <t>D    743</t>
  </si>
  <si>
    <t>D  1,589</t>
  </si>
  <si>
    <t>D  1,590</t>
  </si>
  <si>
    <t>D  1,591</t>
  </si>
  <si>
    <t>D  1,592</t>
  </si>
  <si>
    <t>D  1,593</t>
  </si>
  <si>
    <t>D  1,594</t>
  </si>
  <si>
    <t>D  1,595</t>
  </si>
  <si>
    <t>D  1,596</t>
  </si>
  <si>
    <t>D  1,725</t>
  </si>
  <si>
    <t>D  1,726</t>
  </si>
  <si>
    <t>D  1,727</t>
  </si>
  <si>
    <t>D  1,728</t>
  </si>
  <si>
    <t>D  1,729</t>
  </si>
  <si>
    <t>D  2,006</t>
  </si>
  <si>
    <t>D  2,007</t>
  </si>
  <si>
    <t>D  2,008</t>
  </si>
  <si>
    <t>D  2,009</t>
  </si>
  <si>
    <t>D  2,010</t>
  </si>
  <si>
    <t>D  2,011</t>
  </si>
  <si>
    <t>D  2,012</t>
  </si>
  <si>
    <t>D  2,085</t>
  </si>
  <si>
    <t>D  2,086</t>
  </si>
  <si>
    <t>D  2,087</t>
  </si>
  <si>
    <t>D  2,088</t>
  </si>
  <si>
    <t>D  2,089</t>
  </si>
  <si>
    <t>D  2,090</t>
  </si>
  <si>
    <t>D  2,091</t>
  </si>
  <si>
    <t>D    599</t>
  </si>
  <si>
    <t>D    624</t>
  </si>
  <si>
    <t>D  1,176</t>
  </si>
  <si>
    <t>D  1,180</t>
  </si>
  <si>
    <t>D  2,368</t>
  </si>
  <si>
    <t>D  2,371</t>
  </si>
  <si>
    <t>D  2,372</t>
  </si>
  <si>
    <t>D  2,374</t>
  </si>
  <si>
    <t>D  2,381</t>
  </si>
  <si>
    <t>D  2,841</t>
  </si>
  <si>
    <t>D  2,845</t>
  </si>
  <si>
    <t>D  2,859</t>
  </si>
  <si>
    <t>D  2,861</t>
  </si>
  <si>
    <t>D  2,865</t>
  </si>
  <si>
    <t>D  2,867</t>
  </si>
  <si>
    <t>D  2,868</t>
  </si>
  <si>
    <t>D  2,992</t>
  </si>
  <si>
    <t>D  2,997</t>
  </si>
  <si>
    <t>D  3,001</t>
  </si>
  <si>
    <t>D  3,037</t>
  </si>
  <si>
    <t>D  3,049</t>
  </si>
  <si>
    <t>D  3,051</t>
  </si>
  <si>
    <t>D    332</t>
  </si>
  <si>
    <t>D    333</t>
  </si>
  <si>
    <t>D    334</t>
  </si>
  <si>
    <t>D    335</t>
  </si>
  <si>
    <t>D    498</t>
  </si>
  <si>
    <t>D    770</t>
  </si>
  <si>
    <t>D    772</t>
  </si>
  <si>
    <t>D    773</t>
  </si>
  <si>
    <t>D    980</t>
  </si>
  <si>
    <t>D    981</t>
  </si>
  <si>
    <t>D  1,038</t>
  </si>
  <si>
    <t>D  1,041</t>
  </si>
  <si>
    <t>D  1,042</t>
  </si>
  <si>
    <t>D  1,045</t>
  </si>
  <si>
    <t>D  1,046</t>
  </si>
  <si>
    <t>D  1,147</t>
  </si>
  <si>
    <t>D  1,149</t>
  </si>
  <si>
    <t>D  1,702</t>
  </si>
  <si>
    <t>D  2,013</t>
  </si>
  <si>
    <t>D  2,015</t>
  </si>
  <si>
    <t>D  2,016</t>
  </si>
  <si>
    <t>D  2,017</t>
  </si>
  <si>
    <t>D  2,018</t>
  </si>
  <si>
    <t>D  2,253</t>
  </si>
  <si>
    <t>D  2,342</t>
  </si>
  <si>
    <t>D  2,343</t>
  </si>
  <si>
    <t>D  2,345</t>
  </si>
  <si>
    <t>D  2,346</t>
  </si>
  <si>
    <t>D  2,382</t>
  </si>
  <si>
    <t>D  2,644</t>
  </si>
  <si>
    <t>D  2,647</t>
  </si>
  <si>
    <t>D  2,739</t>
  </si>
  <si>
    <t>D  2,853</t>
  </si>
  <si>
    <t>D  1,516</t>
  </si>
  <si>
    <t>D    950</t>
  </si>
  <si>
    <t>D  2,662</t>
  </si>
  <si>
    <t>D    937</t>
  </si>
  <si>
    <t>D  2,933</t>
  </si>
  <si>
    <t>D  2,934</t>
  </si>
  <si>
    <t>D  2,936</t>
  </si>
  <si>
    <t>D  2,938</t>
  </si>
  <si>
    <t>D  2,946</t>
  </si>
  <si>
    <t>D  2,231</t>
  </si>
  <si>
    <t>D  2,914</t>
  </si>
  <si>
    <t>D  2,917</t>
  </si>
  <si>
    <t>D  2,885</t>
  </si>
  <si>
    <t>D    122</t>
  </si>
  <si>
    <t>D    293</t>
  </si>
  <si>
    <t>D    583</t>
  </si>
  <si>
    <t>D    585</t>
  </si>
  <si>
    <t>D    586</t>
  </si>
  <si>
    <t>D    587</t>
  </si>
  <si>
    <t>D    598</t>
  </si>
  <si>
    <t>D    623</t>
  </si>
  <si>
    <t>D  1,047</t>
  </si>
  <si>
    <t>D  1,704</t>
  </si>
  <si>
    <t>D  1,705</t>
  </si>
  <si>
    <t>D  1,709</t>
  </si>
  <si>
    <t>D  1,710</t>
  </si>
  <si>
    <t>D  1,711</t>
  </si>
  <si>
    <t>D  1,712</t>
  </si>
  <si>
    <t>D  1,713</t>
  </si>
  <si>
    <t>D  2,363</t>
  </si>
  <si>
    <t>D  2,932</t>
  </si>
  <si>
    <t>D    127</t>
  </si>
  <si>
    <t>D    128</t>
  </si>
  <si>
    <t>E    140</t>
  </si>
  <si>
    <t>D  2,887</t>
  </si>
  <si>
    <t>D  3,094</t>
  </si>
  <si>
    <t>D    286</t>
  </si>
  <si>
    <t>D  2,691</t>
  </si>
  <si>
    <t>D  2,692</t>
  </si>
  <si>
    <t>D  2,694</t>
  </si>
  <si>
    <t>D  2,738</t>
  </si>
  <si>
    <t>D     26</t>
  </si>
  <si>
    <t>D  1,196</t>
  </si>
  <si>
    <t>D  2,125</t>
  </si>
  <si>
    <t>D  3,194</t>
  </si>
  <si>
    <t>D  3,195</t>
  </si>
  <si>
    <t>D     79</t>
  </si>
  <si>
    <t>D    721</t>
  </si>
  <si>
    <t>D  1,061</t>
  </si>
  <si>
    <t>D  1,062</t>
  </si>
  <si>
    <t>D  1,416</t>
  </si>
  <si>
    <t>D  1,648</t>
  </si>
  <si>
    <t>D  2,393</t>
  </si>
  <si>
    <t>D  2,680</t>
  </si>
  <si>
    <t>D  2,683</t>
  </si>
  <si>
    <t>D  3,204</t>
  </si>
  <si>
    <t>D  3,219</t>
  </si>
  <si>
    <t>D    923</t>
  </si>
  <si>
    <t>D  1,415</t>
  </si>
  <si>
    <t>D    750</t>
  </si>
  <si>
    <t>D  3,201</t>
  </si>
  <si>
    <t>D    929</t>
  </si>
  <si>
    <t>D    752</t>
  </si>
  <si>
    <t>D    754</t>
  </si>
  <si>
    <t>D  3,198</t>
  </si>
  <si>
    <t>D    588</t>
  </si>
  <si>
    <t>D    589</t>
  </si>
  <si>
    <t>D    596</t>
  </si>
  <si>
    <t>D    622</t>
  </si>
  <si>
    <t>D  2,924</t>
  </si>
  <si>
    <t>D  2,219</t>
  </si>
  <si>
    <t>D  2,233</t>
  </si>
  <si>
    <t>D  2,234</t>
  </si>
  <si>
    <t>D  2,684</t>
  </si>
  <si>
    <t>D  2,931</t>
  </si>
  <si>
    <t>D  1,696</t>
  </si>
  <si>
    <t>D     28</t>
  </si>
  <si>
    <t>D    949</t>
  </si>
  <si>
    <t>D  1,697</t>
  </si>
  <si>
    <t>D  2,235</t>
  </si>
  <si>
    <t>D    934</t>
  </si>
  <si>
    <t>D  2,154</t>
  </si>
  <si>
    <t>D  3,193</t>
  </si>
  <si>
    <t>D     27</t>
  </si>
  <si>
    <t>D    600</t>
  </si>
  <si>
    <t>D    627</t>
  </si>
  <si>
    <t>D  2,364</t>
  </si>
  <si>
    <t>D  2,370</t>
  </si>
  <si>
    <t>D  2,376</t>
  </si>
  <si>
    <t>D  2,377</t>
  </si>
  <si>
    <t>D  2,378</t>
  </si>
  <si>
    <t>D  2,379</t>
  </si>
  <si>
    <t>D  2,383</t>
  </si>
  <si>
    <t>D  2,384</t>
  </si>
  <si>
    <t>D  2,385</t>
  </si>
  <si>
    <t>D  2,655</t>
  </si>
  <si>
    <t>D  2,729</t>
  </si>
  <si>
    <t>D  2,730</t>
  </si>
  <si>
    <t>D  2,731</t>
  </si>
  <si>
    <t>D  2,735</t>
  </si>
  <si>
    <t>D  2,737</t>
  </si>
  <si>
    <t>D  2,740</t>
  </si>
  <si>
    <t>D  2,741</t>
  </si>
  <si>
    <t>D  2,838</t>
  </si>
  <si>
    <t>D  2,839</t>
  </si>
  <si>
    <t>D  2,843</t>
  </si>
  <si>
    <t>D  2,849</t>
  </si>
  <si>
    <t>D  2,850</t>
  </si>
  <si>
    <t>D  2,851</t>
  </si>
  <si>
    <t>D  2,852</t>
  </si>
  <si>
    <t>D  2,856</t>
  </si>
  <si>
    <t>D  2,857</t>
  </si>
  <si>
    <t>D  2,860</t>
  </si>
  <si>
    <t>D  2,862</t>
  </si>
  <si>
    <t>D  2,920</t>
  </si>
  <si>
    <t>D  2,927</t>
  </si>
  <si>
    <t>D  2,935</t>
  </si>
  <si>
    <t>D  2,937</t>
  </si>
  <si>
    <t>D  2,990</t>
  </si>
  <si>
    <t>D  2,999</t>
  </si>
  <si>
    <t>D  3,000</t>
  </si>
  <si>
    <t>D  3,016</t>
  </si>
  <si>
    <t>D  3,017</t>
  </si>
  <si>
    <t>D  3,020</t>
  </si>
  <si>
    <t>D  3,023</t>
  </si>
  <si>
    <t>D  3,026</t>
  </si>
  <si>
    <t>D  3,028</t>
  </si>
  <si>
    <t>D  3,030</t>
  </si>
  <si>
    <t>D  3,033</t>
  </si>
  <si>
    <t>D  3,034</t>
  </si>
  <si>
    <t>D  3,035</t>
  </si>
  <si>
    <t>D  3,036</t>
  </si>
  <si>
    <t>D  3,038</t>
  </si>
  <si>
    <t>D  3,039</t>
  </si>
  <si>
    <t>D  3,106</t>
  </si>
  <si>
    <t>D  2,685</t>
  </si>
  <si>
    <t>D  2,213</t>
  </si>
  <si>
    <t>D  3,200</t>
  </si>
  <si>
    <t>D  2,907</t>
  </si>
  <si>
    <t>D  2,921</t>
  </si>
  <si>
    <t>D  1,647</t>
  </si>
  <si>
    <t>D    930</t>
  </si>
  <si>
    <t>P000017256</t>
  </si>
  <si>
    <t>D000000347</t>
  </si>
  <si>
    <t>ao-0219</t>
  </si>
  <si>
    <t>P000017523</t>
  </si>
  <si>
    <t>D000000352</t>
  </si>
  <si>
    <t>VIATICO</t>
  </si>
  <si>
    <t>P 00072461</t>
  </si>
  <si>
    <t>P 00072499</t>
  </si>
  <si>
    <t>P 00072500</t>
  </si>
  <si>
    <t>P 00072501</t>
  </si>
  <si>
    <t>P 00072503</t>
  </si>
  <si>
    <t>P 00072504</t>
  </si>
  <si>
    <t>P 00072583</t>
  </si>
  <si>
    <t>P 00072586</t>
  </si>
  <si>
    <t>P 00072588</t>
  </si>
  <si>
    <t>P 00072589</t>
  </si>
  <si>
    <t>P 00072590</t>
  </si>
  <si>
    <t>P 00072671</t>
  </si>
  <si>
    <t>P 00072708</t>
  </si>
  <si>
    <t>P 00072710</t>
  </si>
  <si>
    <t>P 00072711</t>
  </si>
  <si>
    <t>P 00072712</t>
  </si>
  <si>
    <t>P 00072713</t>
  </si>
  <si>
    <t>P 00072715</t>
  </si>
  <si>
    <t>P 00072763</t>
  </si>
  <si>
    <t>P 00072764</t>
  </si>
  <si>
    <t>P 00072673</t>
  </si>
  <si>
    <t>P 00072672</t>
  </si>
  <si>
    <t>P 00072828</t>
  </si>
  <si>
    <t>P 00072829</t>
  </si>
  <si>
    <t>P 00072830</t>
  </si>
  <si>
    <t>P 00072831</t>
  </si>
  <si>
    <t>P 00072832</t>
  </si>
  <si>
    <t>P 00072873</t>
  </si>
  <si>
    <t>P 00072874</t>
  </si>
  <si>
    <t>P 00072875</t>
  </si>
  <si>
    <t>P 00072876</t>
  </si>
  <si>
    <t>P 00072879</t>
  </si>
  <si>
    <t>P 00072870</t>
  </si>
  <si>
    <t>P 00072871</t>
  </si>
  <si>
    <t>P 00072872</t>
  </si>
  <si>
    <t>P 00073210</t>
  </si>
  <si>
    <t>P 00073211</t>
  </si>
  <si>
    <t>P 00073212</t>
  </si>
  <si>
    <t>P 00073219</t>
  </si>
  <si>
    <t>P 00073220</t>
  </si>
  <si>
    <t>P 00073235</t>
  </si>
  <si>
    <t>P 00073236</t>
  </si>
  <si>
    <t>P 00073256</t>
  </si>
  <si>
    <t>P 00073260</t>
  </si>
  <si>
    <t>P 00073269</t>
  </si>
  <si>
    <t>P 00073271</t>
  </si>
  <si>
    <t>P 00073272</t>
  </si>
  <si>
    <t>P 00073286</t>
  </si>
  <si>
    <t>P 00073319</t>
  </si>
  <si>
    <t>P 00073328</t>
  </si>
  <si>
    <t>P 00073330</t>
  </si>
  <si>
    <t>P 00073339</t>
  </si>
  <si>
    <t>P 00073341</t>
  </si>
  <si>
    <t>P 00073342</t>
  </si>
  <si>
    <t>FLXC471794</t>
  </si>
  <si>
    <t>AXG1137451</t>
  </si>
  <si>
    <t>AXG1142660</t>
  </si>
  <si>
    <t>AXG1145338</t>
  </si>
  <si>
    <t>I 00072568</t>
  </si>
  <si>
    <t>I 00072592</t>
  </si>
  <si>
    <t>I 00070948</t>
  </si>
  <si>
    <t>I 00072497</t>
  </si>
  <si>
    <t>I 00072727</t>
  </si>
  <si>
    <t>I 00072821</t>
  </si>
  <si>
    <t>I 00072771</t>
  </si>
  <si>
    <t>I 00072816</t>
  </si>
  <si>
    <t>I 00071595</t>
  </si>
  <si>
    <t>I 00072724</t>
  </si>
  <si>
    <t>A000002139</t>
  </si>
  <si>
    <t>A000002138</t>
  </si>
  <si>
    <t>A000002137</t>
  </si>
  <si>
    <t>FAC0000142</t>
  </si>
  <si>
    <t>A000002145</t>
  </si>
  <si>
    <t>I 00072985</t>
  </si>
  <si>
    <t>I 00072984</t>
  </si>
  <si>
    <t>I 00073094</t>
  </si>
  <si>
    <t>I 00073096</t>
  </si>
  <si>
    <t>I 00073091</t>
  </si>
  <si>
    <t>I 00073248</t>
  </si>
  <si>
    <t>I 00072768</t>
  </si>
  <si>
    <t>I 00073028</t>
  </si>
  <si>
    <t>I 00069486</t>
  </si>
  <si>
    <t>I 00073261</t>
  </si>
  <si>
    <t>I 00073357</t>
  </si>
  <si>
    <t>I 00073392</t>
  </si>
  <si>
    <t>I 00073375</t>
  </si>
  <si>
    <t>AMA0005186</t>
  </si>
  <si>
    <t>FAC0000150</t>
  </si>
  <si>
    <t>B000001999</t>
  </si>
  <si>
    <t>S000048619</t>
  </si>
  <si>
    <t>A000000078</t>
  </si>
  <si>
    <t>C000009039</t>
  </si>
  <si>
    <t>P000016917</t>
  </si>
  <si>
    <t>P000016916</t>
  </si>
  <si>
    <t>NWD0001939</t>
  </si>
  <si>
    <t>NWD0001933</t>
  </si>
  <si>
    <t>NWD0001926</t>
  </si>
  <si>
    <t>NWD0001916</t>
  </si>
  <si>
    <t>NWD0001919</t>
  </si>
  <si>
    <t>A000002157</t>
  </si>
  <si>
    <t>A000003093</t>
  </si>
  <si>
    <t>P000017525</t>
  </si>
  <si>
    <t>A000039521</t>
  </si>
  <si>
    <t>FCE0000048</t>
  </si>
  <si>
    <t>FEBRERO001</t>
  </si>
  <si>
    <t>P000017250</t>
  </si>
  <si>
    <t>CH-18341</t>
  </si>
  <si>
    <t>INTPPFEB01</t>
  </si>
  <si>
    <t>A000000042</t>
  </si>
  <si>
    <t>A000038421</t>
  </si>
  <si>
    <t>A000038555</t>
  </si>
  <si>
    <t>A000038822</t>
  </si>
  <si>
    <t>A000038625</t>
  </si>
  <si>
    <t>A000038680</t>
  </si>
  <si>
    <t>ECW0167107</t>
  </si>
  <si>
    <t>TERFEB2017</t>
  </si>
  <si>
    <t>P000017284</t>
  </si>
  <si>
    <t>TAXISFEB17</t>
  </si>
  <si>
    <t>SINFAC2017</t>
  </si>
  <si>
    <t>SEMANA 05</t>
  </si>
  <si>
    <t>NOMSEM0617</t>
  </si>
  <si>
    <t>NOMP010217</t>
  </si>
  <si>
    <t>NOM0010217</t>
  </si>
  <si>
    <t>NOMSEM0717</t>
  </si>
  <si>
    <t>COMNOM0102</t>
  </si>
  <si>
    <t>NOMSEM0817</t>
  </si>
  <si>
    <t>NOM0020217</t>
  </si>
  <si>
    <t>NOMP020217</t>
  </si>
  <si>
    <t>NOMSEM0917</t>
  </si>
  <si>
    <t>NOMINA 09</t>
  </si>
  <si>
    <t>1050-TCN16</t>
  </si>
  <si>
    <t>IMSS000117</t>
  </si>
  <si>
    <t>P000017279</t>
  </si>
  <si>
    <t>FEC0250724</t>
  </si>
  <si>
    <t>FCE0250724</t>
  </si>
  <si>
    <t>B000006464</t>
  </si>
  <si>
    <t>NWD0001936</t>
  </si>
  <si>
    <t>P000017506</t>
  </si>
  <si>
    <t>P000017274</t>
  </si>
  <si>
    <t>P000017286</t>
  </si>
  <si>
    <t>ESTAFEB017</t>
  </si>
  <si>
    <t>P000017293</t>
  </si>
  <si>
    <t>A000005659</t>
  </si>
  <si>
    <t>A000089997</t>
  </si>
  <si>
    <t>BAAAT06459</t>
  </si>
  <si>
    <t>M000001018</t>
  </si>
  <si>
    <t>I000170178</t>
  </si>
  <si>
    <t>FD00011393</t>
  </si>
  <si>
    <t>HAJJ076586</t>
  </si>
  <si>
    <t>B000002136</t>
  </si>
  <si>
    <t>A000018104</t>
  </si>
  <si>
    <t>T000003614</t>
  </si>
  <si>
    <t>I000170380</t>
  </si>
  <si>
    <t>A000018141</t>
  </si>
  <si>
    <t>FA00014178</t>
  </si>
  <si>
    <t>A000055723</t>
  </si>
  <si>
    <t>HAJJ077067</t>
  </si>
  <si>
    <t>HAJJ076941</t>
  </si>
  <si>
    <t>AMA0005309</t>
  </si>
  <si>
    <t>VB00110742</t>
  </si>
  <si>
    <t>A000091251</t>
  </si>
  <si>
    <t>I000171044</t>
  </si>
  <si>
    <t>DIG0015107</t>
  </si>
  <si>
    <t>A000091424</t>
  </si>
  <si>
    <t>AA00011779</t>
  </si>
  <si>
    <t>A000085428</t>
  </si>
  <si>
    <t>BAAAT06547</t>
  </si>
  <si>
    <t>EIR0067050</t>
  </si>
  <si>
    <t>HAJB061632</t>
  </si>
  <si>
    <t>I000171755</t>
  </si>
  <si>
    <t>VALES00217</t>
  </si>
  <si>
    <t>AP00019180</t>
  </si>
  <si>
    <t>A000156407</t>
  </si>
  <si>
    <t>IMPSRACE01</t>
  </si>
  <si>
    <t>P000017513</t>
  </si>
  <si>
    <t>A000002012</t>
  </si>
  <si>
    <t>P017256</t>
  </si>
  <si>
    <t>AS49434</t>
  </si>
  <si>
    <t>AS49435</t>
  </si>
  <si>
    <t>AS49436</t>
  </si>
  <si>
    <t>AS49437</t>
  </si>
  <si>
    <t>AS49438</t>
  </si>
  <si>
    <t>AS49439</t>
  </si>
  <si>
    <t>AS49519</t>
  </si>
  <si>
    <t>AS49520</t>
  </si>
  <si>
    <t>AS49521</t>
  </si>
  <si>
    <t>AS49522</t>
  </si>
  <si>
    <t>AS49523</t>
  </si>
  <si>
    <t>AS49561</t>
  </si>
  <si>
    <t>AS49562</t>
  </si>
  <si>
    <t>AS49563</t>
  </si>
  <si>
    <t>AS49564</t>
  </si>
  <si>
    <t>AS49565</t>
  </si>
  <si>
    <t>AS49566</t>
  </si>
  <si>
    <t>AS49567</t>
  </si>
  <si>
    <t>AS49644</t>
  </si>
  <si>
    <t>AS49645</t>
  </si>
  <si>
    <t>AS49646</t>
  </si>
  <si>
    <t>AS49647</t>
  </si>
  <si>
    <t>AS49648</t>
  </si>
  <si>
    <t>AS49649</t>
  </si>
  <si>
    <t>AS49650</t>
  </si>
  <si>
    <t>AS49651</t>
  </si>
  <si>
    <t>AS49652</t>
  </si>
  <si>
    <t>AS49968</t>
  </si>
  <si>
    <t>AS49969</t>
  </si>
  <si>
    <t>AS49970</t>
  </si>
  <si>
    <t>AS49971</t>
  </si>
  <si>
    <t>AS49972</t>
  </si>
  <si>
    <t>AS49973</t>
  </si>
  <si>
    <t>AS49974</t>
  </si>
  <si>
    <t>AS49975</t>
  </si>
  <si>
    <t>AS49989</t>
  </si>
  <si>
    <t>AS49990</t>
  </si>
  <si>
    <t>AS49991</t>
  </si>
  <si>
    <t>AS49992</t>
  </si>
  <si>
    <t>AS49993</t>
  </si>
  <si>
    <t>AS50071</t>
  </si>
  <si>
    <t>AS50072</t>
  </si>
  <si>
    <t>AS50073</t>
  </si>
  <si>
    <t>AS50074</t>
  </si>
  <si>
    <t>AS50075</t>
  </si>
  <si>
    <t>AS50076</t>
  </si>
  <si>
    <t>AS50077</t>
  </si>
  <si>
    <t>AS50109</t>
  </si>
  <si>
    <t>AS50110</t>
  </si>
  <si>
    <t>AS50111</t>
  </si>
  <si>
    <t>AS50112</t>
  </si>
  <si>
    <t>AS50113</t>
  </si>
  <si>
    <t>AS50114</t>
  </si>
  <si>
    <t>AS50115</t>
  </si>
  <si>
    <t>AS49509</t>
  </si>
  <si>
    <t>AS49510</t>
  </si>
  <si>
    <t>AS49511</t>
  </si>
  <si>
    <t>AS49512</t>
  </si>
  <si>
    <t>AS49569</t>
  </si>
  <si>
    <t>AS49654</t>
  </si>
  <si>
    <t>AS49655</t>
  </si>
  <si>
    <t>AS49656</t>
  </si>
  <si>
    <t>AS49727</t>
  </si>
  <si>
    <t>AS49728</t>
  </si>
  <si>
    <t>AS49775</t>
  </si>
  <si>
    <t>AS49776</t>
  </si>
  <si>
    <t>AS50078</t>
  </si>
  <si>
    <t>AS50079</t>
  </si>
  <si>
    <t>AS50080</t>
  </si>
  <si>
    <t>AS50081</t>
  </si>
  <si>
    <t>AS50082</t>
  </si>
  <si>
    <t>AS50083</t>
  </si>
  <si>
    <t>AS50180</t>
  </si>
  <si>
    <t>ZS01808</t>
  </si>
  <si>
    <t>AS50195</t>
  </si>
  <si>
    <t>AS50196</t>
  </si>
  <si>
    <t>AS50198</t>
  </si>
  <si>
    <t>AS50199</t>
  </si>
  <si>
    <t>P017525</t>
  </si>
  <si>
    <t>P017249</t>
  </si>
  <si>
    <t>P017247</t>
  </si>
  <si>
    <t>P017541</t>
  </si>
  <si>
    <t>P017412</t>
  </si>
  <si>
    <t>P017413</t>
  </si>
  <si>
    <t>P017284</t>
  </si>
  <si>
    <t>P017674</t>
  </si>
  <si>
    <t>P017675</t>
  </si>
  <si>
    <t>P017214</t>
  </si>
  <si>
    <t>P017215</t>
  </si>
  <si>
    <t>P017216</t>
  </si>
  <si>
    <t>P017218</t>
  </si>
  <si>
    <t>P017220</t>
  </si>
  <si>
    <t>P017225</t>
  </si>
  <si>
    <t>P017516</t>
  </si>
  <si>
    <t>P017517</t>
  </si>
  <si>
    <t>PO17521</t>
  </si>
  <si>
    <t>AA10422</t>
  </si>
  <si>
    <t>P017217</t>
  </si>
  <si>
    <t>P017279</t>
  </si>
  <si>
    <t>P017286</t>
  </si>
  <si>
    <t>P017518</t>
  </si>
  <si>
    <t>P017219</t>
  </si>
  <si>
    <t>P017513</t>
  </si>
  <si>
    <t>P016910</t>
  </si>
  <si>
    <t>P017511</t>
  </si>
  <si>
    <t>MCALTZON</t>
  </si>
  <si>
    <t>PLOPEZ</t>
  </si>
  <si>
    <t>BAJA: PARTIDAS NO DEDUCIBLES</t>
  </si>
  <si>
    <t>PROVISION AGUI, DESP, Y FINIQ</t>
  </si>
  <si>
    <t>NOMINA SEMANAL 05</t>
  </si>
  <si>
    <t>LJIMENEZ:NOMINA SEMANA 06</t>
  </si>
  <si>
    <t>NOMINA 1A QUIN FEBRERO PRACTIC</t>
  </si>
  <si>
    <t>LJIMENEZ:NOMINA 1A QUIN FEBRERO</t>
  </si>
  <si>
    <t>LJIMENEZ:NOMINA SEMANA 07</t>
  </si>
  <si>
    <t>COMPLEMENTO NOMINA</t>
  </si>
  <si>
    <t>LJIMENEZ:NOMINA SEMANA 08</t>
  </si>
  <si>
    <t>LJIMENEZ:NOMINA 2A QUIN FEBRERO</t>
  </si>
  <si>
    <t>NOMINA 2A QUIN FEBRERO PRACTIC</t>
  </si>
  <si>
    <t>LJIMENEZ:NOMINA SEMANA 09</t>
  </si>
  <si>
    <t>BAJA NOMINA SEMANA 09</t>
  </si>
  <si>
    <t>VENTAS CONTADO</t>
  </si>
  <si>
    <t>LJIMENEZ:ALECSA CELAYA, S. DE R.L.</t>
  </si>
  <si>
    <t>LJIMENEZ:IMSS ENERO 2017</t>
  </si>
  <si>
    <t>GUILLEN AYALA JUAN CARLOS</t>
  </si>
  <si>
    <t>PATIÑO MUÑOZ ANA LAURA</t>
  </si>
  <si>
    <t>LJIMENEZ:EFECTIVALE S DE RL DE CV</t>
  </si>
  <si>
    <t>VENTURA SANTAMARIA EFRAIN ENRI</t>
  </si>
  <si>
    <t>BAJA: PAPELERIA ADMINISTRATIVO (CAR</t>
  </si>
  <si>
    <t>MENSAJERIA DE VENTAS</t>
  </si>
  <si>
    <t>LJIMENEZ:VALES DE DESPENSA FEBRERO</t>
  </si>
  <si>
    <t>MARTINEZ DIAZ LEOBARDO ADRIAN</t>
  </si>
  <si>
    <t>LJIMENEZ:IMPTOS SRA CECILIA</t>
  </si>
  <si>
    <t>LJIMENEZ:GASTOS LEGALES Y DE AUDITO</t>
  </si>
  <si>
    <t>RENTA TERRENO</t>
  </si>
  <si>
    <t>GASTOS MENSUALES GERENCIALES</t>
  </si>
  <si>
    <t>LJIMENEZ:CONSUMO GASOLINA TRASLADOS</t>
  </si>
  <si>
    <t>LJIMENEZ:GASTOS TRASLADOS GERENCIAL</t>
  </si>
  <si>
    <t>700-023</t>
  </si>
  <si>
    <t>700-095</t>
  </si>
  <si>
    <t>700-110</t>
  </si>
  <si>
    <t>701-110</t>
  </si>
  <si>
    <t>703-023</t>
  </si>
  <si>
    <t>705-001-023</t>
  </si>
  <si>
    <t>705-001-110</t>
  </si>
  <si>
    <t>RAMIREZ JIMENEZ NOEMI CATALINA</t>
  </si>
  <si>
    <t>CORTESIAS DE VENTAS NO AGUA, N</t>
  </si>
  <si>
    <t>UNIFORMES DE PERSONAL</t>
  </si>
  <si>
    <t>LJIMENEZ:DEPRECIACION MARZO 2017</t>
  </si>
  <si>
    <t>LJIMENEZ:COMISION FEDERAL DE ELECTR</t>
  </si>
  <si>
    <t>LJIMENEZ:CONSUMO DE AGUA</t>
  </si>
  <si>
    <t>LJIMENEZ:MENSUALIDAD SIENNA</t>
  </si>
  <si>
    <t>LJIMENEZ:TOYOTA FINANCIAL SERVIC-IN</t>
  </si>
  <si>
    <t>LJIMENEZ:SANCHEZ RAMOS ANTONIO-RENT</t>
  </si>
  <si>
    <t>GASTOS DIVERSOS</t>
  </si>
  <si>
    <t>D    366</t>
  </si>
  <si>
    <t>D    998</t>
  </si>
  <si>
    <t>D  1,000</t>
  </si>
  <si>
    <t>D  1,001</t>
  </si>
  <si>
    <t>D  1,663</t>
  </si>
  <si>
    <t>D  3,453</t>
  </si>
  <si>
    <t>D  3,054</t>
  </si>
  <si>
    <t>D  3,066</t>
  </si>
  <si>
    <t>D  1,074</t>
  </si>
  <si>
    <t>D  2,321</t>
  </si>
  <si>
    <t>D  2,827</t>
  </si>
  <si>
    <t>D  3,428</t>
  </si>
  <si>
    <t>D    449</t>
  </si>
  <si>
    <t>D    450</t>
  </si>
  <si>
    <t>D  1,351</t>
  </si>
  <si>
    <t>D  1,353</t>
  </si>
  <si>
    <t>D  1,354</t>
  </si>
  <si>
    <t>D  1,358</t>
  </si>
  <si>
    <t>D  1,805</t>
  </si>
  <si>
    <t>D  1,807</t>
  </si>
  <si>
    <t>D  1,855</t>
  </si>
  <si>
    <t>D  2,360</t>
  </si>
  <si>
    <t>D  2,643</t>
  </si>
  <si>
    <t>D  2,755</t>
  </si>
  <si>
    <t>D  2,775</t>
  </si>
  <si>
    <t>D  2,777</t>
  </si>
  <si>
    <t>D  3,265</t>
  </si>
  <si>
    <t>D  3,271</t>
  </si>
  <si>
    <t>D  3,280</t>
  </si>
  <si>
    <t>D  3,283</t>
  </si>
  <si>
    <t>D  3,286</t>
  </si>
  <si>
    <t>D  3,300</t>
  </si>
  <si>
    <t>D  3,302</t>
  </si>
  <si>
    <t>D  3,315</t>
  </si>
  <si>
    <t>D  3,318</t>
  </si>
  <si>
    <t>D  3,319</t>
  </si>
  <si>
    <t>D  3,322</t>
  </si>
  <si>
    <t>D  3,332</t>
  </si>
  <si>
    <t>D  3,339</t>
  </si>
  <si>
    <t>D    140</t>
  </si>
  <si>
    <t>D    412</t>
  </si>
  <si>
    <t>D    414</t>
  </si>
  <si>
    <t>D    451</t>
  </si>
  <si>
    <t>D    463</t>
  </si>
  <si>
    <t>D    464</t>
  </si>
  <si>
    <t>D    760</t>
  </si>
  <si>
    <t>D  1,059</t>
  </si>
  <si>
    <t>D  1,350</t>
  </si>
  <si>
    <t>D  1,808</t>
  </si>
  <si>
    <t>D  1,810</t>
  </si>
  <si>
    <t>D  1,816</t>
  </si>
  <si>
    <t>D  1,951</t>
  </si>
  <si>
    <t>D  1,952</t>
  </si>
  <si>
    <t>D  1,953</t>
  </si>
  <si>
    <t>D  1,954</t>
  </si>
  <si>
    <t>D  1,955</t>
  </si>
  <si>
    <t>D  1,956</t>
  </si>
  <si>
    <t>D  1,959</t>
  </si>
  <si>
    <t>D  1,960</t>
  </si>
  <si>
    <t>D  1,961</t>
  </si>
  <si>
    <t>D  1,987</t>
  </si>
  <si>
    <t>D  2,452</t>
  </si>
  <si>
    <t>D  2,458</t>
  </si>
  <si>
    <t>D  3,099</t>
  </si>
  <si>
    <t>D  3,101</t>
  </si>
  <si>
    <t>D  3,102</t>
  </si>
  <si>
    <t>D  3,103</t>
  </si>
  <si>
    <t>D  1,667</t>
  </si>
  <si>
    <t>E     21</t>
  </si>
  <si>
    <t>D    991</t>
  </si>
  <si>
    <t>D  2,369</t>
  </si>
  <si>
    <t>D    365</t>
  </si>
  <si>
    <t>D  1,672</t>
  </si>
  <si>
    <t>D  1,674</t>
  </si>
  <si>
    <t>D  2,998</t>
  </si>
  <si>
    <t>D  3,004</t>
  </si>
  <si>
    <t>D  3,008</t>
  </si>
  <si>
    <t>D  3,011</t>
  </si>
  <si>
    <t>D    367</t>
  </si>
  <si>
    <t>D  3,159</t>
  </si>
  <si>
    <t>D    755</t>
  </si>
  <si>
    <t>D    756</t>
  </si>
  <si>
    <t>D    757</t>
  </si>
  <si>
    <t>D    758</t>
  </si>
  <si>
    <t>D  2,633</t>
  </si>
  <si>
    <t>D  2,757</t>
  </si>
  <si>
    <t>D  3,104</t>
  </si>
  <si>
    <t>D  3,270</t>
  </si>
  <si>
    <t>D    376</t>
  </si>
  <si>
    <t>D    378</t>
  </si>
  <si>
    <t>D  2,648</t>
  </si>
  <si>
    <t>D  3,202</t>
  </si>
  <si>
    <t>D    749</t>
  </si>
  <si>
    <t>D  1,819</t>
  </si>
  <si>
    <t>D  3,098</t>
  </si>
  <si>
    <t>D    351</t>
  </si>
  <si>
    <t>D    996</t>
  </si>
  <si>
    <t>D  2,630</t>
  </si>
  <si>
    <t>D  2,631</t>
  </si>
  <si>
    <t>D  3,258</t>
  </si>
  <si>
    <t>D  3,311</t>
  </si>
  <si>
    <t>D      1</t>
  </si>
  <si>
    <t>D    646</t>
  </si>
  <si>
    <t>D    252</t>
  </si>
  <si>
    <t>D    501</t>
  </si>
  <si>
    <t>D    866</t>
  </si>
  <si>
    <t>D  1,313</t>
  </si>
  <si>
    <t>D  1,602</t>
  </si>
  <si>
    <t>D  1,603</t>
  </si>
  <si>
    <t>D  2,646</t>
  </si>
  <si>
    <t>D  2,940</t>
  </si>
  <si>
    <t>D  3,134</t>
  </si>
  <si>
    <t>D  3,135</t>
  </si>
  <si>
    <t>D    213</t>
  </si>
  <si>
    <t>D  2,169</t>
  </si>
  <si>
    <t>D  2,168</t>
  </si>
  <si>
    <t>D    863</t>
  </si>
  <si>
    <t>D  1,315</t>
  </si>
  <si>
    <t>D  1,319</t>
  </si>
  <si>
    <t>D  1,950</t>
  </si>
  <si>
    <t>D  2,469</t>
  </si>
  <si>
    <t>D  3,233</t>
  </si>
  <si>
    <t>D  1,320</t>
  </si>
  <si>
    <t>D  1,787</t>
  </si>
  <si>
    <t>D    407</t>
  </si>
  <si>
    <t>D    408</t>
  </si>
  <si>
    <t>D  2,357</t>
  </si>
  <si>
    <t>D  2,358</t>
  </si>
  <si>
    <t>D    753</t>
  </si>
  <si>
    <t>D  1,803</t>
  </si>
  <si>
    <t>D  2,024</t>
  </si>
  <si>
    <t>D  2,025</t>
  </si>
  <si>
    <t>D  2,635</t>
  </si>
  <si>
    <t>D  2,636</t>
  </si>
  <si>
    <t>D  2,745</t>
  </si>
  <si>
    <t>D  3,056</t>
  </si>
  <si>
    <t>D    349</t>
  </si>
  <si>
    <t>D    363</t>
  </si>
  <si>
    <t>D    364</t>
  </si>
  <si>
    <t>D  1,019</t>
  </si>
  <si>
    <t>D  1,020</t>
  </si>
  <si>
    <t>D  3,006</t>
  </si>
  <si>
    <t>D  3,274</t>
  </si>
  <si>
    <t>D  3,275</t>
  </si>
  <si>
    <t>D  3,276</t>
  </si>
  <si>
    <t>D  3,277</t>
  </si>
  <si>
    <t>D    379</t>
  </si>
  <si>
    <t>D  1,692</t>
  </si>
  <si>
    <t>D  2,353</t>
  </si>
  <si>
    <t>D  2,356</t>
  </si>
  <si>
    <t>D  2,373</t>
  </si>
  <si>
    <t>D    352</t>
  </si>
  <si>
    <t>D  1,014</t>
  </si>
  <si>
    <t>D  3,291</t>
  </si>
  <si>
    <t>D  3,294</t>
  </si>
  <si>
    <t>D  3,301</t>
  </si>
  <si>
    <t>D    373</t>
  </si>
  <si>
    <t>D    374</t>
  </si>
  <si>
    <t>D  1,665</t>
  </si>
  <si>
    <t>D  3,052</t>
  </si>
  <si>
    <t>D    239</t>
  </si>
  <si>
    <t>D  1,007</t>
  </si>
  <si>
    <t>D  1,799</t>
  </si>
  <si>
    <t>D  2,638</t>
  </si>
  <si>
    <t>D  2,639</t>
  </si>
  <si>
    <t>D  2,645</t>
  </si>
  <si>
    <t>D  2,746</t>
  </si>
  <si>
    <t>D  2,748</t>
  </si>
  <si>
    <t>D  2,781</t>
  </si>
  <si>
    <t>D  2,842</t>
  </si>
  <si>
    <t>D  3,043</t>
  </si>
  <si>
    <t>D  3,045</t>
  </si>
  <si>
    <t>D  3,050</t>
  </si>
  <si>
    <t>D  3,059</t>
  </si>
  <si>
    <t>D  3,263</t>
  </si>
  <si>
    <t>D  3,269</t>
  </si>
  <si>
    <t>D  3,273</t>
  </si>
  <si>
    <t>D  3,278</t>
  </si>
  <si>
    <t>D  3,279</t>
  </si>
  <si>
    <t>D  3,281</t>
  </si>
  <si>
    <t>D  3,282</t>
  </si>
  <si>
    <t>D  3,284</t>
  </si>
  <si>
    <t>D  3,285</t>
  </si>
  <si>
    <t>D  3,287</t>
  </si>
  <si>
    <t>D  3,288</t>
  </si>
  <si>
    <t>D  3,298</t>
  </si>
  <si>
    <t>D  3,299</t>
  </si>
  <si>
    <t>D  3,303</t>
  </si>
  <si>
    <t>D  3,304</t>
  </si>
  <si>
    <t>D  3,308</t>
  </si>
  <si>
    <t>D  3,309</t>
  </si>
  <si>
    <t>D  3,312</t>
  </si>
  <si>
    <t>D  3,313</t>
  </si>
  <si>
    <t>D  3,314</t>
  </si>
  <si>
    <t>D  3,316</t>
  </si>
  <si>
    <t>D  3,320</t>
  </si>
  <si>
    <t>D  3,323</t>
  </si>
  <si>
    <t>D  3,324</t>
  </si>
  <si>
    <t>D  3,325</t>
  </si>
  <si>
    <t>D  3,326</t>
  </si>
  <si>
    <t>D  3,331</t>
  </si>
  <si>
    <t>D  3,333</t>
  </si>
  <si>
    <t>D  3,334</t>
  </si>
  <si>
    <t>D  3,335</t>
  </si>
  <si>
    <t>D  3,336</t>
  </si>
  <si>
    <t>D  3,337</t>
  </si>
  <si>
    <t>D  3,340</t>
  </si>
  <si>
    <t>D  1,699</t>
  </si>
  <si>
    <t>D  3,058</t>
  </si>
  <si>
    <t>D  1,314</t>
  </si>
  <si>
    <t>D    360</t>
  </si>
  <si>
    <t>D    361</t>
  </si>
  <si>
    <t>D  1,681</t>
  </si>
  <si>
    <t>D  1,686</t>
  </si>
  <si>
    <t>D  2,172</t>
  </si>
  <si>
    <t>D  3,079</t>
  </si>
  <si>
    <t>D  3,081</t>
  </si>
  <si>
    <t>D000000375</t>
  </si>
  <si>
    <t>P000017878</t>
  </si>
  <si>
    <t>D000025642</t>
  </si>
  <si>
    <t>P 00073431</t>
  </si>
  <si>
    <t>P 00073503</t>
  </si>
  <si>
    <t>P 00073920</t>
  </si>
  <si>
    <t>P 00073924</t>
  </si>
  <si>
    <t>P 00073961</t>
  </si>
  <si>
    <t>P 00073963</t>
  </si>
  <si>
    <t>P 00073953</t>
  </si>
  <si>
    <t>P 00073956</t>
  </si>
  <si>
    <t>P 00073878</t>
  </si>
  <si>
    <t>P 00074256</t>
  </si>
  <si>
    <t>P 00074293</t>
  </si>
  <si>
    <t>P 00072456</t>
  </si>
  <si>
    <t>AA00003178</t>
  </si>
  <si>
    <t>SJVEL02390</t>
  </si>
  <si>
    <t>FLXC486498</t>
  </si>
  <si>
    <t>AXG1152539</t>
  </si>
  <si>
    <t>AXG1154556</t>
  </si>
  <si>
    <t>FLXC491637</t>
  </si>
  <si>
    <t>FLXC493811</t>
  </si>
  <si>
    <t>FLXC493810</t>
  </si>
  <si>
    <t>AXG1158725</t>
  </si>
  <si>
    <t>I 00073592</t>
  </si>
  <si>
    <t>I 00073538</t>
  </si>
  <si>
    <t>I 00073422</t>
  </si>
  <si>
    <t>I 00073683</t>
  </si>
  <si>
    <t>I 00073755</t>
  </si>
  <si>
    <t>I 00073687</t>
  </si>
  <si>
    <t>FAC0000164</t>
  </si>
  <si>
    <t>I 00073810</t>
  </si>
  <si>
    <t>I 00070732</t>
  </si>
  <si>
    <t>I 00071271</t>
  </si>
  <si>
    <t>P 00073919</t>
  </si>
  <si>
    <t>P 00073921</t>
  </si>
  <si>
    <t>A000002188</t>
  </si>
  <si>
    <t>I 00074295</t>
  </si>
  <si>
    <t>I 00074308</t>
  </si>
  <si>
    <t>A000002194</t>
  </si>
  <si>
    <t>I 00074065</t>
  </si>
  <si>
    <t>I 00073979</t>
  </si>
  <si>
    <t>I 00074129</t>
  </si>
  <si>
    <t>I 00074127</t>
  </si>
  <si>
    <t>I 00073499</t>
  </si>
  <si>
    <t>I 00074294</t>
  </si>
  <si>
    <t>I 00074271</t>
  </si>
  <si>
    <t>I 00074276</t>
  </si>
  <si>
    <t>I 00074205</t>
  </si>
  <si>
    <t>I 00073650</t>
  </si>
  <si>
    <t>I 00073980</t>
  </si>
  <si>
    <t>I 00072610</t>
  </si>
  <si>
    <t>I 00072512</t>
  </si>
  <si>
    <t>FAC0000171</t>
  </si>
  <si>
    <t>FOLIO02631</t>
  </si>
  <si>
    <t>FOLIO02630</t>
  </si>
  <si>
    <t>FOLIO02632</t>
  </si>
  <si>
    <t>P000017836</t>
  </si>
  <si>
    <t>S000049275</t>
  </si>
  <si>
    <t>P000017838</t>
  </si>
  <si>
    <t>P000017839</t>
  </si>
  <si>
    <t>NWD0001974</t>
  </si>
  <si>
    <t>NWD0001990</t>
  </si>
  <si>
    <t>NWD0001996</t>
  </si>
  <si>
    <t>NWD0001983</t>
  </si>
  <si>
    <t>A000003165</t>
  </si>
  <si>
    <t>B000002103</t>
  </si>
  <si>
    <t>FOLIO28286</t>
  </si>
  <si>
    <t>IBAHH87340</t>
  </si>
  <si>
    <t>P000017551</t>
  </si>
  <si>
    <t>P000017552</t>
  </si>
  <si>
    <t>INTPPMARZ1</t>
  </si>
  <si>
    <t>A000000044</t>
  </si>
  <si>
    <t>A000038985</t>
  </si>
  <si>
    <t>A000039025</t>
  </si>
  <si>
    <t>A000039168</t>
  </si>
  <si>
    <t>A000039448</t>
  </si>
  <si>
    <t>A000039299</t>
  </si>
  <si>
    <t>P000017586</t>
  </si>
  <si>
    <t>VIGTERR003</t>
  </si>
  <si>
    <t>ESTAMAR017</t>
  </si>
  <si>
    <t>NOFACMAR17</t>
  </si>
  <si>
    <t>SEMANA 09</t>
  </si>
  <si>
    <t>NOMSEM1017</t>
  </si>
  <si>
    <t>NOM0010317</t>
  </si>
  <si>
    <t>NOMCOM0103</t>
  </si>
  <si>
    <t>NOMSEM1117</t>
  </si>
  <si>
    <t>NOMSEM1217</t>
  </si>
  <si>
    <t>FINQ000002</t>
  </si>
  <si>
    <t>NOM0020317</t>
  </si>
  <si>
    <t>NOM2020317</t>
  </si>
  <si>
    <t>NOMSEM1317</t>
  </si>
  <si>
    <t>VALES00317</t>
  </si>
  <si>
    <t>P000017520</t>
  </si>
  <si>
    <t>INFON00117</t>
  </si>
  <si>
    <t>IMSS000217</t>
  </si>
  <si>
    <t>FINQISAAC1</t>
  </si>
  <si>
    <t>FINQXOCHIT</t>
  </si>
  <si>
    <t>FINQJULIOC</t>
  </si>
  <si>
    <t>FINQYASMIN</t>
  </si>
  <si>
    <t>FINQMONICA</t>
  </si>
  <si>
    <t>H104632601</t>
  </si>
  <si>
    <t>HW33753801</t>
  </si>
  <si>
    <t>H303843201</t>
  </si>
  <si>
    <t>FINQALVARO</t>
  </si>
  <si>
    <t>COMPROBACI</t>
  </si>
  <si>
    <t>MCE0023141</t>
  </si>
  <si>
    <t>A000000014</t>
  </si>
  <si>
    <t>FOLIO00090</t>
  </si>
  <si>
    <t>E000000906</t>
  </si>
  <si>
    <t>E000000907</t>
  </si>
  <si>
    <t>CELAB87916</t>
  </si>
  <si>
    <t>NWD0001993</t>
  </si>
  <si>
    <t>ESR0046770</t>
  </si>
  <si>
    <t>ESR0046764</t>
  </si>
  <si>
    <t>ESR0046767</t>
  </si>
  <si>
    <t>ERS0355687</t>
  </si>
  <si>
    <t>P000017850</t>
  </si>
  <si>
    <t>FA00000078</t>
  </si>
  <si>
    <t>MULTAS</t>
  </si>
  <si>
    <t>ECW0170621</t>
  </si>
  <si>
    <t>W000008901</t>
  </si>
  <si>
    <t>P000017554</t>
  </si>
  <si>
    <t>P000017597</t>
  </si>
  <si>
    <t>P000017549</t>
  </si>
  <si>
    <t>A000005529</t>
  </si>
  <si>
    <t>FOLIO01743</t>
  </si>
  <si>
    <t>P000017762</t>
  </si>
  <si>
    <t>FOLIO17250</t>
  </si>
  <si>
    <t>I000172289</t>
  </si>
  <si>
    <t>P000017870</t>
  </si>
  <si>
    <t>P000017871</t>
  </si>
  <si>
    <t>A000002385</t>
  </si>
  <si>
    <t>MA00003781</t>
  </si>
  <si>
    <t>HAJJ077656</t>
  </si>
  <si>
    <t>I000172724</t>
  </si>
  <si>
    <t>DTE0200466</t>
  </si>
  <si>
    <t>FCYO241389</t>
  </si>
  <si>
    <t>HAJJ078053</t>
  </si>
  <si>
    <t>B000002200</t>
  </si>
  <si>
    <t>I000173525</t>
  </si>
  <si>
    <t>VB00112679</t>
  </si>
  <si>
    <t>I000173602</t>
  </si>
  <si>
    <t>A000000155</t>
  </si>
  <si>
    <t>HAJJ078139</t>
  </si>
  <si>
    <t>I000173732</t>
  </si>
  <si>
    <t>I000173873</t>
  </si>
  <si>
    <t>HAJJ078195</t>
  </si>
  <si>
    <t>DTE0200633</t>
  </si>
  <si>
    <t>C000013328</t>
  </si>
  <si>
    <t>CL00013943</t>
  </si>
  <si>
    <t>FAB0002206</t>
  </si>
  <si>
    <t>A000042739</t>
  </si>
  <si>
    <t>A000000111</t>
  </si>
  <si>
    <t>E000008396</t>
  </si>
  <si>
    <t>F000006332</t>
  </si>
  <si>
    <t>B000002604</t>
  </si>
  <si>
    <t>HAJJ078382</t>
  </si>
  <si>
    <t>I000174206</t>
  </si>
  <si>
    <t>A000000120</t>
  </si>
  <si>
    <t>I000174444</t>
  </si>
  <si>
    <t>ESTAMARZ17</t>
  </si>
  <si>
    <t>P000017596</t>
  </si>
  <si>
    <t>NOM9010317</t>
  </si>
  <si>
    <t>FINQSAMAN1</t>
  </si>
  <si>
    <t>GTOGERENCI</t>
  </si>
  <si>
    <t>IMPTOCECI1</t>
  </si>
  <si>
    <t>P000017881</t>
  </si>
  <si>
    <t>AS50541</t>
  </si>
  <si>
    <t>AS50542</t>
  </si>
  <si>
    <t>AS50883</t>
  </si>
  <si>
    <t>AS50885</t>
  </si>
  <si>
    <t>AS50886</t>
  </si>
  <si>
    <t>AS50887</t>
  </si>
  <si>
    <t>AS50889</t>
  </si>
  <si>
    <t>AS50890</t>
  </si>
  <si>
    <t>AS50891</t>
  </si>
  <si>
    <t>AS51046</t>
  </si>
  <si>
    <t>AS51047</t>
  </si>
  <si>
    <t>AS51061</t>
  </si>
  <si>
    <t>AS50522</t>
  </si>
  <si>
    <t>AS50523</t>
  </si>
  <si>
    <t>AS50524</t>
  </si>
  <si>
    <t>AS50543</t>
  </si>
  <si>
    <t>AS50551</t>
  </si>
  <si>
    <t>AS50552</t>
  </si>
  <si>
    <t>AS50790</t>
  </si>
  <si>
    <t>AS50848</t>
  </si>
  <si>
    <t>AS50849</t>
  </si>
  <si>
    <t>AS50882</t>
  </si>
  <si>
    <t>AS50884</t>
  </si>
  <si>
    <t>AS51048</t>
  </si>
  <si>
    <t>AS51049</t>
  </si>
  <si>
    <t>AS51075</t>
  </si>
  <si>
    <t>AS51076</t>
  </si>
  <si>
    <t>AS51077</t>
  </si>
  <si>
    <t>AS51078</t>
  </si>
  <si>
    <t>AS51079</t>
  </si>
  <si>
    <t>AS51080</t>
  </si>
  <si>
    <t>AS51081</t>
  </si>
  <si>
    <t>AS51082</t>
  </si>
  <si>
    <t>AS51083</t>
  </si>
  <si>
    <t>AS51084</t>
  </si>
  <si>
    <t>AS51101</t>
  </si>
  <si>
    <t>AS51228</t>
  </si>
  <si>
    <t>AS51229</t>
  </si>
  <si>
    <t>P017557</t>
  </si>
  <si>
    <t>P017882</t>
  </si>
  <si>
    <t>P016341</t>
  </si>
  <si>
    <t>P017807</t>
  </si>
  <si>
    <t>P017884</t>
  </si>
  <si>
    <t>P017586</t>
  </si>
  <si>
    <t>P017756</t>
  </si>
  <si>
    <t>P017757</t>
  </si>
  <si>
    <t>P017919</t>
  </si>
  <si>
    <t>P017920</t>
  </si>
  <si>
    <t>P017970</t>
  </si>
  <si>
    <t>P018001</t>
  </si>
  <si>
    <t>P018002</t>
  </si>
  <si>
    <t>P017521</t>
  </si>
  <si>
    <t>P017580</t>
  </si>
  <si>
    <t>P017827</t>
  </si>
  <si>
    <t>P017825</t>
  </si>
  <si>
    <t>P017826</t>
  </si>
  <si>
    <t>P017805</t>
  </si>
  <si>
    <t>P017806</t>
  </si>
  <si>
    <t>P017810</t>
  </si>
  <si>
    <t>P017811</t>
  </si>
  <si>
    <t>P017812</t>
  </si>
  <si>
    <t>P017813</t>
  </si>
  <si>
    <t>P017520</t>
  </si>
  <si>
    <t>P017803</t>
  </si>
  <si>
    <t>P017802</t>
  </si>
  <si>
    <t>P017572</t>
  </si>
  <si>
    <t>P017829</t>
  </si>
  <si>
    <t>P017830</t>
  </si>
  <si>
    <t>P017831</t>
  </si>
  <si>
    <t>P017833</t>
  </si>
  <si>
    <t>P017834</t>
  </si>
  <si>
    <t>P017554</t>
  </si>
  <si>
    <t>P017597</t>
  </si>
  <si>
    <t>P017828</t>
  </si>
  <si>
    <t>P017832</t>
  </si>
  <si>
    <t>P017564</t>
  </si>
  <si>
    <t>P017563</t>
  </si>
  <si>
    <t>P017578</t>
  </si>
  <si>
    <t>P017842</t>
  </si>
  <si>
    <t>P017843</t>
  </si>
  <si>
    <t>P017804</t>
  </si>
  <si>
    <t>P017881</t>
  </si>
  <si>
    <t>NOMINA SEMANAL 09</t>
  </si>
  <si>
    <t>BAJA: LJIMENEZ:NOMINA SEMANA 09</t>
  </si>
  <si>
    <t>LJIMENEZ:NOMINA SEMANA 10</t>
  </si>
  <si>
    <t>LJIMENEZ:NOMINA 1A QUIN MARZO</t>
  </si>
  <si>
    <t>LJIMENEZ:COMPLEMENTO NOMINA 1A QUIN</t>
  </si>
  <si>
    <t>LJIMENEZ:NOMINA SEMANA 11</t>
  </si>
  <si>
    <t>LJIMENEZ:NOMINA SEMANA 12</t>
  </si>
  <si>
    <t>FINQ MARLENE SAMANTHA GABRIELA</t>
  </si>
  <si>
    <t>LJIMENEZ:NOMINA 2A QUIN MARZO</t>
  </si>
  <si>
    <t>NOMINA 2A QUIN MARZO PRACTICAN</t>
  </si>
  <si>
    <t>LJIMENEZ:NOMINA SEMANA 13</t>
  </si>
  <si>
    <t>VALES DE DESPENSA MARZO</t>
  </si>
  <si>
    <t>PAGO DE COMISION</t>
  </si>
  <si>
    <t>LJIMENEZ:INFONAVIT 1ER BIMESTRE</t>
  </si>
  <si>
    <t>LJIMENEZ:IMSS FEBRERO</t>
  </si>
  <si>
    <t>LJIMENEZ:FINQ ISAAC SAMUEL VAZQUEZ</t>
  </si>
  <si>
    <t>LJIMENEZ:FINQ XOCHITL DEL ALTO CAST</t>
  </si>
  <si>
    <t>LJIMENEZ:FINQ JULIO CESAR MAJARREZ</t>
  </si>
  <si>
    <t>LJIMENEZ:FINQ JASMIN VARGAS CERVANT</t>
  </si>
  <si>
    <t>LJIMENEZ:FINQ MONICA JEANETTE CALTZ</t>
  </si>
  <si>
    <t>LJIMENEZ:FINQ ALVARO PAUL GUIA HERN</t>
  </si>
  <si>
    <t>BAJA: MENSAJERIA DE VENTAS</t>
  </si>
  <si>
    <t>GASOLINA GERENCIA Y CASETAS</t>
  </si>
  <si>
    <t>LJIMENEZ:NOMINA 1A QUIN MARZO PRACT</t>
  </si>
  <si>
    <t>LJIMENEZ:FINQ SAMANTHA GRACIELA CAS</t>
  </si>
  <si>
    <t>GASTOS GERENCIALES RENTA</t>
  </si>
  <si>
    <t>SUELDO GERENCIAL</t>
  </si>
  <si>
    <t>REPARACIONES UNIDAD GERENCIAL</t>
  </si>
  <si>
    <t>SUMA</t>
  </si>
  <si>
    <t>700-048</t>
  </si>
  <si>
    <t>700-104</t>
  </si>
  <si>
    <t>700-105</t>
  </si>
  <si>
    <t>701-046</t>
  </si>
  <si>
    <t>701-047</t>
  </si>
  <si>
    <t>703-048</t>
  </si>
  <si>
    <t>703-105</t>
  </si>
  <si>
    <t>705-001-048</t>
  </si>
  <si>
    <t>705-001-105</t>
  </si>
  <si>
    <t>D     36</t>
  </si>
  <si>
    <t>P000017896</t>
  </si>
  <si>
    <t>D    901</t>
  </si>
  <si>
    <t>D    899</t>
  </si>
  <si>
    <t>D    910</t>
  </si>
  <si>
    <t>B000000252</t>
  </si>
  <si>
    <t>D    918</t>
  </si>
  <si>
    <t>D  1,334</t>
  </si>
  <si>
    <t>AB00000461</t>
  </si>
  <si>
    <t>D  1,336</t>
  </si>
  <si>
    <t>D  1,337</t>
  </si>
  <si>
    <t>D  1,340</t>
  </si>
  <si>
    <t>D  2,949</t>
  </si>
  <si>
    <t>D  2,950</t>
  </si>
  <si>
    <t>D  2,952</t>
  </si>
  <si>
    <t>A000824958</t>
  </si>
  <si>
    <t>D  1,532</t>
  </si>
  <si>
    <t>HERNANDEZ ESPINOZA VICTOR</t>
  </si>
  <si>
    <t>D  2,097</t>
  </si>
  <si>
    <t>D      6</t>
  </si>
  <si>
    <t>P 00074415</t>
  </si>
  <si>
    <t>AS51448</t>
  </si>
  <si>
    <t>ERODRIGU</t>
  </si>
  <si>
    <t>EALECSA CELAYA, S. DE R.L. DE C.V.</t>
  </si>
  <si>
    <t>D    261</t>
  </si>
  <si>
    <t>P 00074444</t>
  </si>
  <si>
    <t>AS51539</t>
  </si>
  <si>
    <t>D    262</t>
  </si>
  <si>
    <t>P 00074442</t>
  </si>
  <si>
    <t>AS51540</t>
  </si>
  <si>
    <t>D    263</t>
  </si>
  <si>
    <t>P 00074446</t>
  </si>
  <si>
    <t>AS51541</t>
  </si>
  <si>
    <t>D    264</t>
  </si>
  <si>
    <t>P 00074447</t>
  </si>
  <si>
    <t>AS51542</t>
  </si>
  <si>
    <t>D    265</t>
  </si>
  <si>
    <t>P 00074448</t>
  </si>
  <si>
    <t>AS51543</t>
  </si>
  <si>
    <t>D    266</t>
  </si>
  <si>
    <t>P 00074488</t>
  </si>
  <si>
    <t>AS51544</t>
  </si>
  <si>
    <t>D    273</t>
  </si>
  <si>
    <t>P 00074806</t>
  </si>
  <si>
    <t>AS51546</t>
  </si>
  <si>
    <t>D    797</t>
  </si>
  <si>
    <t>P 00075147</t>
  </si>
  <si>
    <t>AS51766</t>
  </si>
  <si>
    <t>D    799</t>
  </si>
  <si>
    <t>P 00075149</t>
  </si>
  <si>
    <t>AS51767</t>
  </si>
  <si>
    <t>P 00075115</t>
  </si>
  <si>
    <t>AS52041</t>
  </si>
  <si>
    <t>D  1,604</t>
  </si>
  <si>
    <t>P 00075105</t>
  </si>
  <si>
    <t>AS52042</t>
  </si>
  <si>
    <t>D  1,605</t>
  </si>
  <si>
    <t>P 00075109</t>
  </si>
  <si>
    <t>AS52044</t>
  </si>
  <si>
    <t>D  1,606</t>
  </si>
  <si>
    <t>P 00075119</t>
  </si>
  <si>
    <t>AS52045</t>
  </si>
  <si>
    <t>P 00075401</t>
  </si>
  <si>
    <t>AS52142</t>
  </si>
  <si>
    <t>D  1,896</t>
  </si>
  <si>
    <t>P 00075442</t>
  </si>
  <si>
    <t>AS52143</t>
  </si>
  <si>
    <t>D  1,897</t>
  </si>
  <si>
    <t>P 00075443</t>
  </si>
  <si>
    <t>AS52144</t>
  </si>
  <si>
    <t>D  1,898</t>
  </si>
  <si>
    <t>P 00075446</t>
  </si>
  <si>
    <t>AS52145</t>
  </si>
  <si>
    <t>D  1,899</t>
  </si>
  <si>
    <t>P 00075447</t>
  </si>
  <si>
    <t>AS52146</t>
  </si>
  <si>
    <t>D  1,900</t>
  </si>
  <si>
    <t>P 00075448</t>
  </si>
  <si>
    <t>AS52147</t>
  </si>
  <si>
    <t>D  1,901</t>
  </si>
  <si>
    <t>P 00075449</t>
  </si>
  <si>
    <t>AS52148</t>
  </si>
  <si>
    <t>D  2,448</t>
  </si>
  <si>
    <t>P 00075554</t>
  </si>
  <si>
    <t>AS52309</t>
  </si>
  <si>
    <t>D  2,449</t>
  </si>
  <si>
    <t>P 00072357</t>
  </si>
  <si>
    <t>AS52310</t>
  </si>
  <si>
    <t>D  2,450</t>
  </si>
  <si>
    <t>P 00075555</t>
  </si>
  <si>
    <t>AS52311</t>
  </si>
  <si>
    <t>D  2,451</t>
  </si>
  <si>
    <t>P 00075556</t>
  </si>
  <si>
    <t>AS52312</t>
  </si>
  <si>
    <t>P 00075557</t>
  </si>
  <si>
    <t>AS52313</t>
  </si>
  <si>
    <t>D  2,517</t>
  </si>
  <si>
    <t>P 00075723</t>
  </si>
  <si>
    <t>AS52324</t>
  </si>
  <si>
    <t>D  2,519</t>
  </si>
  <si>
    <t>P 00075627</t>
  </si>
  <si>
    <t>AS52325</t>
  </si>
  <si>
    <t>D  2,520</t>
  </si>
  <si>
    <t>P 00075628</t>
  </si>
  <si>
    <t>AS52326</t>
  </si>
  <si>
    <t>D  2,521</t>
  </si>
  <si>
    <t>P 00075631</t>
  </si>
  <si>
    <t>AS52327</t>
  </si>
  <si>
    <t>P 00075632</t>
  </si>
  <si>
    <t>AS52328</t>
  </si>
  <si>
    <t>P 00075706</t>
  </si>
  <si>
    <t>AS52330</t>
  </si>
  <si>
    <t>D  1,510</t>
  </si>
  <si>
    <t>D  2,976</t>
  </si>
  <si>
    <t>D  2,986</t>
  </si>
  <si>
    <t>D  3,002</t>
  </si>
  <si>
    <t>D  3,032</t>
  </si>
  <si>
    <t>D  3,064</t>
  </si>
  <si>
    <t>D  3,069</t>
  </si>
  <si>
    <t>AXG1168368</t>
  </si>
  <si>
    <t>D  3,073</t>
  </si>
  <si>
    <t>AXG1170086</t>
  </si>
  <si>
    <t>D  3,075</t>
  </si>
  <si>
    <t>D  3,076</t>
  </si>
  <si>
    <t>D  3,077</t>
  </si>
  <si>
    <t>FLXC503476</t>
  </si>
  <si>
    <t>D  3,078</t>
  </si>
  <si>
    <t>FLXC503477</t>
  </si>
  <si>
    <t>D  3,080</t>
  </si>
  <si>
    <t>D    129</t>
  </si>
  <si>
    <t>I 00074705</t>
  </si>
  <si>
    <t>AS51485</t>
  </si>
  <si>
    <t>D    130</t>
  </si>
  <si>
    <t>I 00074480</t>
  </si>
  <si>
    <t>AS51486</t>
  </si>
  <si>
    <t>D    131</t>
  </si>
  <si>
    <t>I 00074580</t>
  </si>
  <si>
    <t>AS51487</t>
  </si>
  <si>
    <t>D    132</t>
  </si>
  <si>
    <t>I 00074554</t>
  </si>
  <si>
    <t>AS51488</t>
  </si>
  <si>
    <t>D    133</t>
  </si>
  <si>
    <t>I 00074585</t>
  </si>
  <si>
    <t>AS51489</t>
  </si>
  <si>
    <t>D    137</t>
  </si>
  <si>
    <t>I 00074710</t>
  </si>
  <si>
    <t>AS51493</t>
  </si>
  <si>
    <t>D    138</t>
  </si>
  <si>
    <t>I 00073832</t>
  </si>
  <si>
    <t>AS51494</t>
  </si>
  <si>
    <t>D    139</t>
  </si>
  <si>
    <t>I 00074727</t>
  </si>
  <si>
    <t>AS51495</t>
  </si>
  <si>
    <t>I 00072971</t>
  </si>
  <si>
    <t>AS51496</t>
  </si>
  <si>
    <t>D    141</t>
  </si>
  <si>
    <t>I 00072444</t>
  </si>
  <si>
    <t>AS51497</t>
  </si>
  <si>
    <t>OPERADORA ALAMEDA PARK, SA DE CV</t>
  </si>
  <si>
    <t>D    146</t>
  </si>
  <si>
    <t>I 00074641</t>
  </si>
  <si>
    <t>AS51502</t>
  </si>
  <si>
    <t>D    267</t>
  </si>
  <si>
    <t>I 00074361</t>
  </si>
  <si>
    <t>AS51545</t>
  </si>
  <si>
    <t>D    274</t>
  </si>
  <si>
    <t>I 00074811</t>
  </si>
  <si>
    <t>AS51547</t>
  </si>
  <si>
    <t>D    275</t>
  </si>
  <si>
    <t>I 00074813</t>
  </si>
  <si>
    <t>AS51548</t>
  </si>
  <si>
    <t>D    276</t>
  </si>
  <si>
    <t>I 00074814</t>
  </si>
  <si>
    <t>AS51549</t>
  </si>
  <si>
    <t>D    277</t>
  </si>
  <si>
    <t>I 00074821</t>
  </si>
  <si>
    <t>AS51550</t>
  </si>
  <si>
    <t>D    278</t>
  </si>
  <si>
    <t>I 00074822</t>
  </si>
  <si>
    <t>AS51551</t>
  </si>
  <si>
    <t>D    279</t>
  </si>
  <si>
    <t>I 00074823</t>
  </si>
  <si>
    <t>AS51552</t>
  </si>
  <si>
    <t>D    326</t>
  </si>
  <si>
    <t>I 00074809</t>
  </si>
  <si>
    <t>AS51573</t>
  </si>
  <si>
    <t>D    409</t>
  </si>
  <si>
    <t>ZS01862</t>
  </si>
  <si>
    <t>D    411</t>
  </si>
  <si>
    <t>AS51595</t>
  </si>
  <si>
    <t>D    862</t>
  </si>
  <si>
    <t>A000002226</t>
  </si>
  <si>
    <t>D    875</t>
  </si>
  <si>
    <t>FAC0000184</t>
  </si>
  <si>
    <t>D    956</t>
  </si>
  <si>
    <t>I 00074862</t>
  </si>
  <si>
    <t>AS51824</t>
  </si>
  <si>
    <t>CAJA</t>
  </si>
  <si>
    <t>D    957</t>
  </si>
  <si>
    <t>I 00074859</t>
  </si>
  <si>
    <t>AS51825</t>
  </si>
  <si>
    <t>D    958</t>
  </si>
  <si>
    <t>I 00074856</t>
  </si>
  <si>
    <t>AS51826</t>
  </si>
  <si>
    <t>D    959</t>
  </si>
  <si>
    <t>I 00074843</t>
  </si>
  <si>
    <t>AS51827</t>
  </si>
  <si>
    <t>D    960</t>
  </si>
  <si>
    <t>I 00074840</t>
  </si>
  <si>
    <t>AS51828</t>
  </si>
  <si>
    <t>D    962</t>
  </si>
  <si>
    <t>I 00074949</t>
  </si>
  <si>
    <t>AS51829</t>
  </si>
  <si>
    <t>D    963</t>
  </si>
  <si>
    <t>I 00074920</t>
  </si>
  <si>
    <t>AS51830</t>
  </si>
  <si>
    <t>D    965</t>
  </si>
  <si>
    <t>I 00074925</t>
  </si>
  <si>
    <t>AS51831</t>
  </si>
  <si>
    <t>D    968</t>
  </si>
  <si>
    <t>I 00074994</t>
  </si>
  <si>
    <t>AS51832</t>
  </si>
  <si>
    <t>D    971</t>
  </si>
  <si>
    <t>I 00075001</t>
  </si>
  <si>
    <t>AS51835</t>
  </si>
  <si>
    <t>D    972</t>
  </si>
  <si>
    <t>I 00074860</t>
  </si>
  <si>
    <t>AS51836</t>
  </si>
  <si>
    <t>D    975</t>
  </si>
  <si>
    <t>I 00075044</t>
  </si>
  <si>
    <t>AS51837</t>
  </si>
  <si>
    <t>I 00074913</t>
  </si>
  <si>
    <t>AS51976</t>
  </si>
  <si>
    <t>P 00075110</t>
  </si>
  <si>
    <t>AS52040</t>
  </si>
  <si>
    <t>D  1,943</t>
  </si>
  <si>
    <t>D  1,945</t>
  </si>
  <si>
    <t>D  2,104</t>
  </si>
  <si>
    <t>I 00075330</t>
  </si>
  <si>
    <t>AS52216</t>
  </si>
  <si>
    <t>D  2,105</t>
  </si>
  <si>
    <t>I 00075339</t>
  </si>
  <si>
    <t>AS52217</t>
  </si>
  <si>
    <t>D  2,106</t>
  </si>
  <si>
    <t>I 00075165</t>
  </si>
  <si>
    <t>AS52218</t>
  </si>
  <si>
    <t>D  2,107</t>
  </si>
  <si>
    <t>I 00075341</t>
  </si>
  <si>
    <t>AS52219</t>
  </si>
  <si>
    <t>D  2,108</t>
  </si>
  <si>
    <t>I 00075176</t>
  </si>
  <si>
    <t>AS52220</t>
  </si>
  <si>
    <t>D  2,109</t>
  </si>
  <si>
    <t>I 00075471</t>
  </si>
  <si>
    <t>AS52221</t>
  </si>
  <si>
    <t>D  2,110</t>
  </si>
  <si>
    <t>I 00075382</t>
  </si>
  <si>
    <t>AS52222</t>
  </si>
  <si>
    <t>D  2,111</t>
  </si>
  <si>
    <t>I 00075425</t>
  </si>
  <si>
    <t>AS52223</t>
  </si>
  <si>
    <t>D  2,112</t>
  </si>
  <si>
    <t>I 00075355</t>
  </si>
  <si>
    <t>AS52224</t>
  </si>
  <si>
    <t>D  2,113</t>
  </si>
  <si>
    <t>I 00075436</t>
  </si>
  <si>
    <t>AS52225</t>
  </si>
  <si>
    <t>D  2,114</t>
  </si>
  <si>
    <t>I 00075501</t>
  </si>
  <si>
    <t>AS52226</t>
  </si>
  <si>
    <t>D  2,115</t>
  </si>
  <si>
    <t>I 00075270</t>
  </si>
  <si>
    <t>AS52227</t>
  </si>
  <si>
    <t>D  2,164</t>
  </si>
  <si>
    <t>I 00075230</t>
  </si>
  <si>
    <t>AS52255</t>
  </si>
  <si>
    <t>D  2,165</t>
  </si>
  <si>
    <t>I 00075616</t>
  </si>
  <si>
    <t>AS52256</t>
  </si>
  <si>
    <t>D  2,523</t>
  </si>
  <si>
    <t>I 00075700</t>
  </si>
  <si>
    <t>AS52329</t>
  </si>
  <si>
    <t>D  2,977</t>
  </si>
  <si>
    <t>E     98</t>
  </si>
  <si>
    <t>DEPRECIACION ACUM ABRIL 2017</t>
  </si>
  <si>
    <t>D  1,509</t>
  </si>
  <si>
    <t>D  2,211</t>
  </si>
  <si>
    <t>S000049843</t>
  </si>
  <si>
    <t>M000001145</t>
  </si>
  <si>
    <t>D    916</t>
  </si>
  <si>
    <t>P000018110</t>
  </si>
  <si>
    <t>D    917</t>
  </si>
  <si>
    <t>P000017821</t>
  </si>
  <si>
    <t>D  2,954</t>
  </si>
  <si>
    <t>NWD0002060</t>
  </si>
  <si>
    <t>D  2,955</t>
  </si>
  <si>
    <t>NWD0002073</t>
  </si>
  <si>
    <t>NWD0002067</t>
  </si>
  <si>
    <t>D  2,958</t>
  </si>
  <si>
    <t>NWD0002053</t>
  </si>
  <si>
    <t>AM00000032</t>
  </si>
  <si>
    <t>D    905</t>
  </si>
  <si>
    <t>A000002463</t>
  </si>
  <si>
    <t>D  2,216</t>
  </si>
  <si>
    <t>P000018156</t>
  </si>
  <si>
    <t>D  2,212</t>
  </si>
  <si>
    <t>P000018158</t>
  </si>
  <si>
    <t>SEGURO EMPRESARIAL</t>
  </si>
  <si>
    <t>D  2,327</t>
  </si>
  <si>
    <t>D  2,330</t>
  </si>
  <si>
    <t>P000018199</t>
  </si>
  <si>
    <t>D    856</t>
  </si>
  <si>
    <t>MARZO00001</t>
  </si>
  <si>
    <t>P018109</t>
  </si>
  <si>
    <t>D    814</t>
  </si>
  <si>
    <t>D    817</t>
  </si>
  <si>
    <t>D    823</t>
  </si>
  <si>
    <t>D    825</t>
  </si>
  <si>
    <t>D    836</t>
  </si>
  <si>
    <t>A000003600</t>
  </si>
  <si>
    <t>D    857</t>
  </si>
  <si>
    <t>D     33</t>
  </si>
  <si>
    <t>P000017894</t>
  </si>
  <si>
    <t>D     35</t>
  </si>
  <si>
    <t>P000017895</t>
  </si>
  <si>
    <t>D  2,942</t>
  </si>
  <si>
    <t>INTPPABR01</t>
  </si>
  <si>
    <t>P018181</t>
  </si>
  <si>
    <t>D    919</t>
  </si>
  <si>
    <t>A000000046</t>
  </si>
  <si>
    <t>D  1,584</t>
  </si>
  <si>
    <t>A000039625</t>
  </si>
  <si>
    <t>D  1,948</t>
  </si>
  <si>
    <t>A000039744</t>
  </si>
  <si>
    <t>D  1,949</t>
  </si>
  <si>
    <t>A000039886</t>
  </si>
  <si>
    <t>D  2,733</t>
  </si>
  <si>
    <t>A000040004</t>
  </si>
  <si>
    <t>D    921</t>
  </si>
  <si>
    <t>D  3,105</t>
  </si>
  <si>
    <t>P018259</t>
  </si>
  <si>
    <t>VIGAPAAB17</t>
  </si>
  <si>
    <t>P018265</t>
  </si>
  <si>
    <t>D  3,108</t>
  </si>
  <si>
    <t>ESTAABRI17</t>
  </si>
  <si>
    <t>P018268</t>
  </si>
  <si>
    <t>D  3,109</t>
  </si>
  <si>
    <t>TAXABRIL17</t>
  </si>
  <si>
    <t>P018269</t>
  </si>
  <si>
    <t>D  3,111</t>
  </si>
  <si>
    <t>NODEDUAB17</t>
  </si>
  <si>
    <t>P018271</t>
  </si>
  <si>
    <t>SINFACAB17</t>
  </si>
  <si>
    <t>P018284</t>
  </si>
  <si>
    <t>D    682</t>
  </si>
  <si>
    <t>NOMSEM1417</t>
  </si>
  <si>
    <t>P017817</t>
  </si>
  <si>
    <t>D  1,117</t>
  </si>
  <si>
    <t>NOM0010417</t>
  </si>
  <si>
    <t>P017577</t>
  </si>
  <si>
    <t>D  1,118</t>
  </si>
  <si>
    <t>NOMSEM1517</t>
  </si>
  <si>
    <t>P017576</t>
  </si>
  <si>
    <t>NOMSEM1617</t>
  </si>
  <si>
    <t>P018127</t>
  </si>
  <si>
    <t>D  2,744</t>
  </si>
  <si>
    <t>NOMSEM1717</t>
  </si>
  <si>
    <t>P018169</t>
  </si>
  <si>
    <t>NOM0020417</t>
  </si>
  <si>
    <t>P018170</t>
  </si>
  <si>
    <t>D  1,766</t>
  </si>
  <si>
    <t>PRESTALEJA</t>
  </si>
  <si>
    <t>P018126</t>
  </si>
  <si>
    <t>D  1,761</t>
  </si>
  <si>
    <t>IMSS000317</t>
  </si>
  <si>
    <t>P018124</t>
  </si>
  <si>
    <t>D  2,747</t>
  </si>
  <si>
    <t>VALDES0417</t>
  </si>
  <si>
    <t>P018172</t>
  </si>
  <si>
    <t>D  1,116</t>
  </si>
  <si>
    <t>NOMP010417</t>
  </si>
  <si>
    <t>P017581</t>
  </si>
  <si>
    <t>FINQLUISEN</t>
  </si>
  <si>
    <t>P017816</t>
  </si>
  <si>
    <t>FINQRICARD</t>
  </si>
  <si>
    <t>P017814</t>
  </si>
  <si>
    <t>D  1,934</t>
  </si>
  <si>
    <t>FINQGERARD</t>
  </si>
  <si>
    <t>P018128</t>
  </si>
  <si>
    <t>D  1,936</t>
  </si>
  <si>
    <t>FINQJOSECR</t>
  </si>
  <si>
    <t>P018130</t>
  </si>
  <si>
    <t>D  3,222</t>
  </si>
  <si>
    <t>MONZON MARROQUIN JUAN ARCADIO</t>
  </si>
  <si>
    <t>D  2,591</t>
  </si>
  <si>
    <t>CCG0007477</t>
  </si>
  <si>
    <t>D  3,100</t>
  </si>
  <si>
    <t>H001047719</t>
  </si>
  <si>
    <t>D    864</t>
  </si>
  <si>
    <t>P000018107</t>
  </si>
  <si>
    <t>P018107</t>
  </si>
  <si>
    <t>GASTOS NO DEDUCIBLES</t>
  </si>
  <si>
    <t>D    838</t>
  </si>
  <si>
    <t>D  2,217</t>
  </si>
  <si>
    <t>D  2,826</t>
  </si>
  <si>
    <t>A000000098</t>
  </si>
  <si>
    <t>D  2,980</t>
  </si>
  <si>
    <t>FCE0254693</t>
  </si>
  <si>
    <t>D  2,984</t>
  </si>
  <si>
    <t>B000002283</t>
  </si>
  <si>
    <t>D    904</t>
  </si>
  <si>
    <t>E000000935</t>
  </si>
  <si>
    <t>D  1,947</t>
  </si>
  <si>
    <t>ERG0221433</t>
  </si>
  <si>
    <t>D  2,956</t>
  </si>
  <si>
    <t>NWD0002070</t>
  </si>
  <si>
    <t>D    909</t>
  </si>
  <si>
    <t>D  2,953</t>
  </si>
  <si>
    <t>D    912</t>
  </si>
  <si>
    <t>D  1,333</t>
  </si>
  <si>
    <t>D  2,951</t>
  </si>
  <si>
    <t>D  2,987</t>
  </si>
  <si>
    <t>A000092484</t>
  </si>
  <si>
    <t>C000222964</t>
  </si>
  <si>
    <t>D  1,504</t>
  </si>
  <si>
    <t>P000018148</t>
  </si>
  <si>
    <t>P018148</t>
  </si>
  <si>
    <t>D  2,204</t>
  </si>
  <si>
    <t>P000018155</t>
  </si>
  <si>
    <t>P018155</t>
  </si>
  <si>
    <t>D    911</t>
  </si>
  <si>
    <t>D  2,734</t>
  </si>
  <si>
    <t>D  2,978</t>
  </si>
  <si>
    <t>D  2,985</t>
  </si>
  <si>
    <t>HAJB062736</t>
  </si>
  <si>
    <t>D  2,988</t>
  </si>
  <si>
    <t>HAJJ078868</t>
  </si>
  <si>
    <t>D  2,989</t>
  </si>
  <si>
    <t>B000002316</t>
  </si>
  <si>
    <t>LWBY093596</t>
  </si>
  <si>
    <t>D  2,991</t>
  </si>
  <si>
    <t>D  2,996</t>
  </si>
  <si>
    <t>A000019106</t>
  </si>
  <si>
    <t>HAJB063021</t>
  </si>
  <si>
    <t>VB00114195</t>
  </si>
  <si>
    <t>D  3,009</t>
  </si>
  <si>
    <t>D  3,010</t>
  </si>
  <si>
    <t>D  3,013</t>
  </si>
  <si>
    <t>D  3,027</t>
  </si>
  <si>
    <t>C000000003</t>
  </si>
  <si>
    <t>FA00014777</t>
  </si>
  <si>
    <t>A000000529</t>
  </si>
  <si>
    <t>D  3,065</t>
  </si>
  <si>
    <t>D  3,067</t>
  </si>
  <si>
    <t>D  3,068</t>
  </si>
  <si>
    <t>EIR0067789</t>
  </si>
  <si>
    <t>D  3,070</t>
  </si>
  <si>
    <t>D000000015</t>
  </si>
  <si>
    <t>D  3,071</t>
  </si>
  <si>
    <t>FCYO244657</t>
  </si>
  <si>
    <t>D  3,072</t>
  </si>
  <si>
    <t>D  3,074</t>
  </si>
  <si>
    <t>D  3,082</t>
  </si>
  <si>
    <t>D  3,083</t>
  </si>
  <si>
    <t>D  3,084</t>
  </si>
  <si>
    <t>D  3,085</t>
  </si>
  <si>
    <t>D  3,086</t>
  </si>
  <si>
    <t>D  3,087</t>
  </si>
  <si>
    <t>D  3,110</t>
  </si>
  <si>
    <t>ESTAAB1702</t>
  </si>
  <si>
    <t>NOMP020417</t>
  </si>
  <si>
    <t>P018171</t>
  </si>
  <si>
    <t>D  1,529</t>
  </si>
  <si>
    <t>VENTURA SANTAMARIA EFRAON ENRI</t>
  </si>
  <si>
    <t>D  1,541</t>
  </si>
  <si>
    <t>DIAZ ROJAS ROCIO JANET</t>
  </si>
  <si>
    <t>D  1,512</t>
  </si>
  <si>
    <t>A000158036</t>
  </si>
  <si>
    <t>D  2,945</t>
  </si>
  <si>
    <t>A001613020</t>
  </si>
  <si>
    <t>FINQARIANA</t>
  </si>
  <si>
    <t>P017815</t>
  </si>
  <si>
    <t>D  1,763</t>
  </si>
  <si>
    <t>FINQROBERT</t>
  </si>
  <si>
    <t>P018144</t>
  </si>
  <si>
    <t>D  1,935</t>
  </si>
  <si>
    <t>FINQALEYER</t>
  </si>
  <si>
    <t>P018129</t>
  </si>
  <si>
    <t>D  2,200</t>
  </si>
  <si>
    <t>P018163</t>
  </si>
  <si>
    <t>D    867</t>
  </si>
  <si>
    <t>A000002444</t>
  </si>
  <si>
    <t>P018102</t>
  </si>
  <si>
    <t>D     17</t>
  </si>
  <si>
    <t>P000017883</t>
  </si>
  <si>
    <t>P017883</t>
  </si>
  <si>
    <t>D    873</t>
  </si>
  <si>
    <t>P018118</t>
  </si>
  <si>
    <t>SRACECI003</t>
  </si>
  <si>
    <t>P018125</t>
  </si>
  <si>
    <t>RAMIREZ JIMENEZ NOEMI CATA</t>
  </si>
  <si>
    <t>CORTESIAS DE VENTAS NO AGUA,</t>
  </si>
  <si>
    <t>CORTESIAS DE VENTAS (CAFE,</t>
  </si>
  <si>
    <t>FRAME RELAY (UNINET)</t>
  </si>
  <si>
    <t>RABELLO GROUP</t>
  </si>
  <si>
    <t>AGUILA MENDEZ PEDRO SERGIO</t>
  </si>
  <si>
    <t>TRASLADO DE UNIDADES HECHO</t>
  </si>
  <si>
    <t>GASOLINA GERENCIA Y CASETA</t>
  </si>
  <si>
    <t>CONSUMO DE ENERGIA ELECTRI</t>
  </si>
  <si>
    <t>ARRENDAMIENTO DE EDIFICIO</t>
  </si>
  <si>
    <t>TOYOTA FINANCIAL SERVICES-</t>
  </si>
  <si>
    <t>SANCHEZ RAMOS ANTONIO-RENT</t>
  </si>
  <si>
    <t>GARCIA OLIVOS MARIA TERESA</t>
  </si>
  <si>
    <t>NOMINA SEMANA 14</t>
  </si>
  <si>
    <t>NOMINA 1A QUIN ABRIL</t>
  </si>
  <si>
    <t>NOMINA SEMANA 15</t>
  </si>
  <si>
    <t>NOMINA SEMANA 16</t>
  </si>
  <si>
    <t>NOMINA SEMANA 17</t>
  </si>
  <si>
    <t>NOMINA 2A QUIN ABRIL</t>
  </si>
  <si>
    <t>FINQ ALEJANDRO YERENA VAZQ</t>
  </si>
  <si>
    <t>FINQ ROBERTO AARON ZAMORA</t>
  </si>
  <si>
    <t>FINQ ARIANA RIOS SANCHEZ</t>
  </si>
  <si>
    <t>FINQ JOSE CRISTINO ZAMORA</t>
  </si>
  <si>
    <t>FINQ GERARDO PLATA SANCHEZ</t>
  </si>
  <si>
    <t>FINQ RICARDO ZARATE MARTIN</t>
  </si>
  <si>
    <t>FINQ LUIS ENRIQUE HERRERA</t>
  </si>
  <si>
    <t>NOMINA 2A QUIN ABRIL PRACT</t>
  </si>
  <si>
    <t>NOMINA 1A QUIN ABRIL PRACT</t>
  </si>
  <si>
    <t>IMSS MARZO 2017</t>
  </si>
  <si>
    <t>VALES DE DESPENSA ABRIL</t>
  </si>
  <si>
    <t>GARCIA OLIVI MA TERESA-GAS</t>
  </si>
  <si>
    <t>BLINDAJE</t>
  </si>
  <si>
    <t>IMPTOS SRA CECILIA</t>
  </si>
  <si>
    <t>GASTOS DIVERSOS ADMINISTRA</t>
  </si>
  <si>
    <t>PRESTAMO ALEJANDRO BECERRA</t>
  </si>
  <si>
    <t>GASTOS DIVERSOS ADMINISTRATIV</t>
  </si>
  <si>
    <t>700-065</t>
  </si>
  <si>
    <t>705-001-065</t>
  </si>
  <si>
    <t>D  3,224</t>
  </si>
  <si>
    <t>GATSOS GERENCIALES</t>
  </si>
  <si>
    <t>SERVICIO PAN AMERICANO DE</t>
  </si>
  <si>
    <t>701-090</t>
  </si>
  <si>
    <t>702-090</t>
  </si>
  <si>
    <t>LJIMENEZ:CURSOS Y CAPACITACIONES</t>
  </si>
  <si>
    <t>LJIMENEZ:SERVICIO PAN AMERICANO -TR</t>
  </si>
  <si>
    <t>LJIMENEZ:DEPRECIACION AF MAYO 2017</t>
  </si>
  <si>
    <t>LJIMENEZ:AUDATEX LTN S DE RL DE CV</t>
  </si>
  <si>
    <t>VIATICOS DIRECCION GENERAL</t>
  </si>
  <si>
    <t>LJIMENEZ:CFE- CONSUMO ENERGIA ELECT</t>
  </si>
  <si>
    <t>LJIMENEZ:TOYOTA FINANCIAL SERVICES</t>
  </si>
  <si>
    <t>LJIMENEZ:SANCHEZ RAMOS ANTONIO -REN</t>
  </si>
  <si>
    <t>RENTA DE TERRENO</t>
  </si>
  <si>
    <t>BAJA: GASOLINA PARA ENTREGAS</t>
  </si>
  <si>
    <t>DEVOLUCION PAGO TENENCIA</t>
  </si>
  <si>
    <t>ROBO ALVARADO PAUL GUIA HERNAN</t>
  </si>
  <si>
    <t>EDOS DE CTA FINANCIEROS</t>
  </si>
  <si>
    <t>LJIMENEZ:CENTRO DE REHABILITACION L</t>
  </si>
  <si>
    <t>LJIMENEZ:NOMINA SEMANA 18</t>
  </si>
  <si>
    <t>LJIMENEZ:NOMINA 1A QUIN MAYO</t>
  </si>
  <si>
    <t>LJIMENEZ:NOMINA SEMANA 19</t>
  </si>
  <si>
    <t>LJIMENEZ:NOMINA SEMANA 20</t>
  </si>
  <si>
    <t>LJIMENEZ:NOMINA SEMANA 21</t>
  </si>
  <si>
    <t>LJIMENEZ:NOMINA 2DA QUINCENA MAYO</t>
  </si>
  <si>
    <t>BONO ANUAL</t>
  </si>
  <si>
    <t>FINIQUITO CGM</t>
  </si>
  <si>
    <t>VALES DE DESPENSA MAYO</t>
  </si>
  <si>
    <t>PROVISION BONO ANUAL 2017</t>
  </si>
  <si>
    <t>LJIMENEZ:DESAYUNO 10 MAYO</t>
  </si>
  <si>
    <t>LJIMENEZ:REGALOS 10 MAYO</t>
  </si>
  <si>
    <t>GASTOS CORPORATIVOS</t>
  </si>
  <si>
    <t>LJIMENEZ:INFONAVIT 2o BIMESTRE</t>
  </si>
  <si>
    <t>LJIMENEZ:IMSS ABRIL 2017</t>
  </si>
  <si>
    <t>LJIMENEZ:NOMINA 1A QUIN MAYO PRACTI</t>
  </si>
  <si>
    <t>LJIMENEZ:NOMINA 2DA QUINCENA PRACTI</t>
  </si>
  <si>
    <t>LJIMENEZ:FINQ LUIS ENRIQUE HERRERA</t>
  </si>
  <si>
    <t>LJIMENEZ:FINQ JOSE RICARDO HERNANDE</t>
  </si>
  <si>
    <t>LJIMENEZ:FINQ HERNAN ANDRES SAMBRAN</t>
  </si>
  <si>
    <t>LJIMENEZ:FINQ JORGE LUIS ALEMAN COE</t>
  </si>
  <si>
    <t>MATORRES</t>
  </si>
  <si>
    <t>D    217</t>
  </si>
  <si>
    <t>D  1,034</t>
  </si>
  <si>
    <t>D  1,035</t>
  </si>
  <si>
    <t>D  1,257</t>
  </si>
  <si>
    <t>D  3,585</t>
  </si>
  <si>
    <t>D  1,888</t>
  </si>
  <si>
    <t>D  1,890</t>
  </si>
  <si>
    <t>D  3,583</t>
  </si>
  <si>
    <t>D  3,584</t>
  </si>
  <si>
    <t>D  3,155</t>
  </si>
  <si>
    <t>D  3,161</t>
  </si>
  <si>
    <t>D  3,392</t>
  </si>
  <si>
    <t>D  3,394</t>
  </si>
  <si>
    <t>D  3,395</t>
  </si>
  <si>
    <t>D  3,391</t>
  </si>
  <si>
    <t>D  3,393</t>
  </si>
  <si>
    <t>D  1,080</t>
  </si>
  <si>
    <t>D  1,081</t>
  </si>
  <si>
    <t>D  1,082</t>
  </si>
  <si>
    <t>D  1,083</t>
  </si>
  <si>
    <t>D  1,084</t>
  </si>
  <si>
    <t>D  1,085</t>
  </si>
  <si>
    <t>D  1,086</t>
  </si>
  <si>
    <t>D  1,087</t>
  </si>
  <si>
    <t>D  1,088</t>
  </si>
  <si>
    <t>D  1,152</t>
  </si>
  <si>
    <t>D  1,154</t>
  </si>
  <si>
    <t>D  1,155</t>
  </si>
  <si>
    <t>D  1,863</t>
  </si>
  <si>
    <t>D  1,870</t>
  </si>
  <si>
    <t>D  1,872</t>
  </si>
  <si>
    <t>D  1,880</t>
  </si>
  <si>
    <t>D  2,004</t>
  </si>
  <si>
    <t>D  2,188</t>
  </si>
  <si>
    <t>D  2,202</t>
  </si>
  <si>
    <t>D  2,367</t>
  </si>
  <si>
    <t>D  2,387</t>
  </si>
  <si>
    <t>D  2,506</t>
  </si>
  <si>
    <t>D  2,565</t>
  </si>
  <si>
    <t>D  2,568</t>
  </si>
  <si>
    <t>D  3,251</t>
  </si>
  <si>
    <t>D  3,502</t>
  </si>
  <si>
    <t>D  3,504</t>
  </si>
  <si>
    <t>D  3,505</t>
  </si>
  <si>
    <t>D    212</t>
  </si>
  <si>
    <t>D    813</t>
  </si>
  <si>
    <t>D    815</t>
  </si>
  <si>
    <t>D    816</t>
  </si>
  <si>
    <t>D  1,211</t>
  </si>
  <si>
    <t>D  1,213</t>
  </si>
  <si>
    <t>D  1,214</t>
  </si>
  <si>
    <t>D  1,215</t>
  </si>
  <si>
    <t>D  1,216</t>
  </si>
  <si>
    <t>D  1,273</t>
  </si>
  <si>
    <t>D  1,274</t>
  </si>
  <si>
    <t>D  1,448</t>
  </si>
  <si>
    <t>D  1,449</t>
  </si>
  <si>
    <t>D  1,450</t>
  </si>
  <si>
    <t>D  1,451</t>
  </si>
  <si>
    <t>D  1,452</t>
  </si>
  <si>
    <t>D  1,678</t>
  </si>
  <si>
    <t>D  1,864</t>
  </si>
  <si>
    <t>D  2,610</t>
  </si>
  <si>
    <t>D  2,711</t>
  </si>
  <si>
    <t>D  2,712</t>
  </si>
  <si>
    <t>D  2,713</t>
  </si>
  <si>
    <t>D  2,714</t>
  </si>
  <si>
    <t>D  2,717</t>
  </si>
  <si>
    <t>D  2,718</t>
  </si>
  <si>
    <t>D  2,719</t>
  </si>
  <si>
    <t>D  2,725</t>
  </si>
  <si>
    <t>D  3,180</t>
  </si>
  <si>
    <t>D  3,518</t>
  </si>
  <si>
    <t>D  3,519</t>
  </si>
  <si>
    <t>D  3,521</t>
  </si>
  <si>
    <t>D  3,577</t>
  </si>
  <si>
    <t>E     83</t>
  </si>
  <si>
    <t>D  3,569</t>
  </si>
  <si>
    <t>D  1,893</t>
  </si>
  <si>
    <t>D  1,969</t>
  </si>
  <si>
    <t>D  1,998</t>
  </si>
  <si>
    <t>D  2,001</t>
  </si>
  <si>
    <t>D  2,179</t>
  </si>
  <si>
    <t>D  2,344</t>
  </si>
  <si>
    <t>D  2,347</t>
  </si>
  <si>
    <t>D  2,431</t>
  </si>
  <si>
    <t>D  2,473</t>
  </si>
  <si>
    <t>D  3,245</t>
  </si>
  <si>
    <t>D  3,266</t>
  </si>
  <si>
    <t>D  1,258</t>
  </si>
  <si>
    <t>D  3,191</t>
  </si>
  <si>
    <t>D  1,021</t>
  </si>
  <si>
    <t>D    674</t>
  </si>
  <si>
    <t>D    675</t>
  </si>
  <si>
    <t>D  3,172</t>
  </si>
  <si>
    <t>D  3,197</t>
  </si>
  <si>
    <t>D  3,199</t>
  </si>
  <si>
    <t>D  3,203</t>
  </si>
  <si>
    <t>D  3,210</t>
  </si>
  <si>
    <t>D  3,576</t>
  </si>
  <si>
    <t>D  3,255</t>
  </si>
  <si>
    <t>D  1,255</t>
  </si>
  <si>
    <t>D  3,185</t>
  </si>
  <si>
    <t>D    673</t>
  </si>
  <si>
    <t>D  3,158</t>
  </si>
  <si>
    <t>D  3,183</t>
  </si>
  <si>
    <t>D  1,881</t>
  </si>
  <si>
    <t>D  1,962</t>
  </si>
  <si>
    <t>D  3,346</t>
  </si>
  <si>
    <t>D  3,351</t>
  </si>
  <si>
    <t>D    220</t>
  </si>
  <si>
    <t>D  1,841</t>
  </si>
  <si>
    <t>D  1,883</t>
  </si>
  <si>
    <t>D  1,997</t>
  </si>
  <si>
    <t>D  3,156</t>
  </si>
  <si>
    <t>D  3,169</t>
  </si>
  <si>
    <t>D    669</t>
  </si>
  <si>
    <t>D    820</t>
  </si>
  <si>
    <t>D    826</t>
  </si>
  <si>
    <t>D    828</t>
  </si>
  <si>
    <t>D    829</t>
  </si>
  <si>
    <t>D    859</t>
  </si>
  <si>
    <t>D    860</t>
  </si>
  <si>
    <t>D    861</t>
  </si>
  <si>
    <t>D  2,396</t>
  </si>
  <si>
    <t>D  2,425</t>
  </si>
  <si>
    <t>D  2,900</t>
  </si>
  <si>
    <t>D  2,903</t>
  </si>
  <si>
    <t>D  3,249</t>
  </si>
  <si>
    <t>D  3,500</t>
  </si>
  <si>
    <t>D  3,520</t>
  </si>
  <si>
    <t>D     76</t>
  </si>
  <si>
    <t>D     80</t>
  </si>
  <si>
    <t>D  1,826</t>
  </si>
  <si>
    <t>D  1,824</t>
  </si>
  <si>
    <t>D    846</t>
  </si>
  <si>
    <t>D    847</t>
  </si>
  <si>
    <t>D    850</t>
  </si>
  <si>
    <t>D    852</t>
  </si>
  <si>
    <t>D    229</t>
  </si>
  <si>
    <t>D    223</t>
  </si>
  <si>
    <t>D  3,372</t>
  </si>
  <si>
    <t>D    232</t>
  </si>
  <si>
    <t>D  1,027</t>
  </si>
  <si>
    <t>D    226</t>
  </si>
  <si>
    <t>D  3,164</t>
  </si>
  <si>
    <t>D  3,575</t>
  </si>
  <si>
    <t>D    410</t>
  </si>
  <si>
    <t>D  1,026</t>
  </si>
  <si>
    <t>D  1,028</t>
  </si>
  <si>
    <t>D  1,641</t>
  </si>
  <si>
    <t>D  2,515</t>
  </si>
  <si>
    <t>D  2,894</t>
  </si>
  <si>
    <t>D  3,003</t>
  </si>
  <si>
    <t>D  3,112</t>
  </si>
  <si>
    <t>D  3,503</t>
  </si>
  <si>
    <t>D  3,506</t>
  </si>
  <si>
    <t>D  3,385</t>
  </si>
  <si>
    <t>D  1,856</t>
  </si>
  <si>
    <t>D  1,857</t>
  </si>
  <si>
    <t>D  1,866</t>
  </si>
  <si>
    <t>D  1,867</t>
  </si>
  <si>
    <t>D  1,868</t>
  </si>
  <si>
    <t>D  1,889</t>
  </si>
  <si>
    <t>D  2,005</t>
  </si>
  <si>
    <t>D  2,184</t>
  </si>
  <si>
    <t>D  2,209</t>
  </si>
  <si>
    <t>D  2,391</t>
  </si>
  <si>
    <t>D  2,392</t>
  </si>
  <si>
    <t>D  2,398</t>
  </si>
  <si>
    <t>D  2,403</t>
  </si>
  <si>
    <t>D  2,416</t>
  </si>
  <si>
    <t>D  2,427</t>
  </si>
  <si>
    <t>D  2,477</t>
  </si>
  <si>
    <t>D  2,485</t>
  </si>
  <si>
    <t>D  2,494</t>
  </si>
  <si>
    <t>D  2,495</t>
  </si>
  <si>
    <t>D  2,570</t>
  </si>
  <si>
    <t>D  2,923</t>
  </si>
  <si>
    <t>D  3,174</t>
  </si>
  <si>
    <t>D  3,208</t>
  </si>
  <si>
    <t>D  3,240</t>
  </si>
  <si>
    <t>D  3,241</t>
  </si>
  <si>
    <t>D  3,243</t>
  </si>
  <si>
    <t>D  3,244</t>
  </si>
  <si>
    <t>D  3,247</t>
  </si>
  <si>
    <t>D  3,248</t>
  </si>
  <si>
    <t>D  3,252</t>
  </si>
  <si>
    <t>D  3,254</t>
  </si>
  <si>
    <t>D  3,498</t>
  </si>
  <si>
    <t>D  3,501</t>
  </si>
  <si>
    <t>D  1,859</t>
  </si>
  <si>
    <t>D  3,578</t>
  </si>
  <si>
    <t>D  1,645</t>
  </si>
  <si>
    <t>D  1,865</t>
  </si>
  <si>
    <t>D  1,437</t>
  </si>
  <si>
    <t>D  1,436</t>
  </si>
  <si>
    <t>D  1,101</t>
  </si>
  <si>
    <t>D  3,116</t>
  </si>
  <si>
    <t>D    645</t>
  </si>
  <si>
    <t>D  2,103</t>
  </si>
  <si>
    <t>D  2,287</t>
  </si>
  <si>
    <t>A000000199</t>
  </si>
  <si>
    <t>D000000427</t>
  </si>
  <si>
    <t>A000007070</t>
  </si>
  <si>
    <t>A000000292</t>
  </si>
  <si>
    <t>CLY0002974</t>
  </si>
  <si>
    <t>C000025780</t>
  </si>
  <si>
    <t>C000025781</t>
  </si>
  <si>
    <t>A000007067</t>
  </si>
  <si>
    <t>A000007068</t>
  </si>
  <si>
    <t>B000000285</t>
  </si>
  <si>
    <t>A000007071</t>
  </si>
  <si>
    <t>D000026061</t>
  </si>
  <si>
    <t>D000026265</t>
  </si>
  <si>
    <t>D000026501</t>
  </si>
  <si>
    <t>D000025989</t>
  </si>
  <si>
    <t>D000026130</t>
  </si>
  <si>
    <t>P 00076104</t>
  </si>
  <si>
    <t>P 00076105</t>
  </si>
  <si>
    <t>P 00076115</t>
  </si>
  <si>
    <t>P 00076117</t>
  </si>
  <si>
    <t>P 00076140</t>
  </si>
  <si>
    <t>P 00076143</t>
  </si>
  <si>
    <t>P 00076096</t>
  </si>
  <si>
    <t>P 00075939</t>
  </si>
  <si>
    <t>P 00075940</t>
  </si>
  <si>
    <t>P 00072453</t>
  </si>
  <si>
    <t>P 00072358</t>
  </si>
  <si>
    <t>P 00072440</t>
  </si>
  <si>
    <t>P 00072442</t>
  </si>
  <si>
    <t>P 00072457</t>
  </si>
  <si>
    <t>P 00072441</t>
  </si>
  <si>
    <t>P 00076756</t>
  </si>
  <si>
    <t>P 00076769</t>
  </si>
  <si>
    <t>P 00076776</t>
  </si>
  <si>
    <t>P 00076729</t>
  </si>
  <si>
    <t>P 00076730</t>
  </si>
  <si>
    <t>P 00076736</t>
  </si>
  <si>
    <t>P 00076738</t>
  </si>
  <si>
    <t>P 00076338</t>
  </si>
  <si>
    <t>P 00076341</t>
  </si>
  <si>
    <t>P 00076597</t>
  </si>
  <si>
    <t>FLXC507055</t>
  </si>
  <si>
    <t>FLXC507056</t>
  </si>
  <si>
    <t>AXG1174142</t>
  </si>
  <si>
    <t>FLXC508342</t>
  </si>
  <si>
    <t>FLXC512810</t>
  </si>
  <si>
    <t>AXG1176004</t>
  </si>
  <si>
    <t>AXG1183919</t>
  </si>
  <si>
    <t>BAAAT06793</t>
  </si>
  <si>
    <t>AXG1178715</t>
  </si>
  <si>
    <t>AXG1180909</t>
  </si>
  <si>
    <t>FLXC516723</t>
  </si>
  <si>
    <t>AXG1186082</t>
  </si>
  <si>
    <t>A000002252</t>
  </si>
  <si>
    <t>FAC0000201</t>
  </si>
  <si>
    <t>FAC0000191</t>
  </si>
  <si>
    <t>A000002269</t>
  </si>
  <si>
    <t>A000002270</t>
  </si>
  <si>
    <t>I 00076099</t>
  </si>
  <si>
    <t>I 00075717</t>
  </si>
  <si>
    <t>I 00075792</t>
  </si>
  <si>
    <t>I 00076248</t>
  </si>
  <si>
    <t>I 00075809</t>
  </si>
  <si>
    <t>I 00075349</t>
  </si>
  <si>
    <t>FAC0000218</t>
  </si>
  <si>
    <t>I 00074487</t>
  </si>
  <si>
    <t>I 00075636</t>
  </si>
  <si>
    <t>I 00073985</t>
  </si>
  <si>
    <t>I 00075118</t>
  </si>
  <si>
    <t>I 00072878</t>
  </si>
  <si>
    <t>A000002276</t>
  </si>
  <si>
    <t>A000002275</t>
  </si>
  <si>
    <t>I 00076565</t>
  </si>
  <si>
    <t>I 00076208</t>
  </si>
  <si>
    <t>I 00076689</t>
  </si>
  <si>
    <t>I 00076690</t>
  </si>
  <si>
    <t>I 00076388</t>
  </si>
  <si>
    <t>I 00076692</t>
  </si>
  <si>
    <t>I 00075672</t>
  </si>
  <si>
    <t>I 00075656</t>
  </si>
  <si>
    <t>I 00075351</t>
  </si>
  <si>
    <t>I 00075704</t>
  </si>
  <si>
    <t>I 00075694</t>
  </si>
  <si>
    <t>I 00076560</t>
  </si>
  <si>
    <t>I 00076988</t>
  </si>
  <si>
    <t>FAC0000226</t>
  </si>
  <si>
    <t>S000050677</t>
  </si>
  <si>
    <t>M000001315</t>
  </si>
  <si>
    <t>FCE0256116</t>
  </si>
  <si>
    <t>FCE0256115</t>
  </si>
  <si>
    <t>FCE0257283</t>
  </si>
  <si>
    <t>FCE0257375</t>
  </si>
  <si>
    <t>A000021728</t>
  </si>
  <si>
    <t>FCE0257235</t>
  </si>
  <si>
    <t>A000021578</t>
  </si>
  <si>
    <t>FCE0256478</t>
  </si>
  <si>
    <t>FCE0257631</t>
  </si>
  <si>
    <t>FCE0257019</t>
  </si>
  <si>
    <t>E000000967</t>
  </si>
  <si>
    <t>P000018308</t>
  </si>
  <si>
    <t>P000018337</t>
  </si>
  <si>
    <t>P000018338</t>
  </si>
  <si>
    <t>AM00000049</t>
  </si>
  <si>
    <t>NWD0002165</t>
  </si>
  <si>
    <t>NWD0002148</t>
  </si>
  <si>
    <t>NWD0002132</t>
  </si>
  <si>
    <t>NWD0002175</t>
  </si>
  <si>
    <t>BAJA</t>
  </si>
  <si>
    <t>NWD0002169</t>
  </si>
  <si>
    <t>MEX0242165</t>
  </si>
  <si>
    <t>A000003254</t>
  </si>
  <si>
    <t>P000018366</t>
  </si>
  <si>
    <t>HY17706601</t>
  </si>
  <si>
    <t>HS20819201</t>
  </si>
  <si>
    <t>Y000016924</t>
  </si>
  <si>
    <t>ARCW004170</t>
  </si>
  <si>
    <t>ABRIL00001</t>
  </si>
  <si>
    <t>A000045460</t>
  </si>
  <si>
    <t>A000045663</t>
  </si>
  <si>
    <t>B000002481</t>
  </si>
  <si>
    <t>B000002599</t>
  </si>
  <si>
    <t>IBBJC39108</t>
  </si>
  <si>
    <t>IBAHH92722</t>
  </si>
  <si>
    <t>P000018185</t>
  </si>
  <si>
    <t>P000018184</t>
  </si>
  <si>
    <t>A000000774</t>
  </si>
  <si>
    <t>P000018601</t>
  </si>
  <si>
    <t>A000000049</t>
  </si>
  <si>
    <t>A000040106</t>
  </si>
  <si>
    <t>A000040136</t>
  </si>
  <si>
    <t>PAVIGMAY17</t>
  </si>
  <si>
    <t>COMSFMAY17</t>
  </si>
  <si>
    <t>ESTAMAYO17</t>
  </si>
  <si>
    <t>P000018306</t>
  </si>
  <si>
    <t>RECLASIFIC</t>
  </si>
  <si>
    <t>P000017515</t>
  </si>
  <si>
    <t>P000018348</t>
  </si>
  <si>
    <t>ESTAMAY171</t>
  </si>
  <si>
    <t>P000018626</t>
  </si>
  <si>
    <t>NOMSEM1817</t>
  </si>
  <si>
    <t>NOM0010517</t>
  </si>
  <si>
    <t>NOMSEM1917</t>
  </si>
  <si>
    <t>NOMSEM2017</t>
  </si>
  <si>
    <t>NOMSEM2117</t>
  </si>
  <si>
    <t>NOM0020517</t>
  </si>
  <si>
    <t>BONANUAL17</t>
  </si>
  <si>
    <t>BONOANUA17</t>
  </si>
  <si>
    <t>FINIQUITOC</t>
  </si>
  <si>
    <t>VALES00517</t>
  </si>
  <si>
    <t>A000002652</t>
  </si>
  <si>
    <t>FCYO245203</t>
  </si>
  <si>
    <t>A000019431</t>
  </si>
  <si>
    <t>B000002429</t>
  </si>
  <si>
    <t>FCYO245463</t>
  </si>
  <si>
    <t>B000003072</t>
  </si>
  <si>
    <t>BM00035750</t>
  </si>
  <si>
    <t>MA00004055</t>
  </si>
  <si>
    <t>F000012662</t>
  </si>
  <si>
    <t>FCYO246230</t>
  </si>
  <si>
    <t>B000011861</t>
  </si>
  <si>
    <t>VB00116314</t>
  </si>
  <si>
    <t>B000002591</t>
  </si>
  <si>
    <t>D000000009</t>
  </si>
  <si>
    <t>ASWC-01532</t>
  </si>
  <si>
    <t>B000003117</t>
  </si>
  <si>
    <t>I000177752</t>
  </si>
  <si>
    <t>I001778767</t>
  </si>
  <si>
    <t>EIR0068077</t>
  </si>
  <si>
    <t>HAJJ080177</t>
  </si>
  <si>
    <t>HDAE058425</t>
  </si>
  <si>
    <t>B000002531</t>
  </si>
  <si>
    <t>ECO0463746</t>
  </si>
  <si>
    <t>I000178197</t>
  </si>
  <si>
    <t>A000098009</t>
  </si>
  <si>
    <t>CEL0000659</t>
  </si>
  <si>
    <t>A000010831</t>
  </si>
  <si>
    <t>A000164092</t>
  </si>
  <si>
    <t>IMPSRACE04</t>
  </si>
  <si>
    <t>P000018305</t>
  </si>
  <si>
    <t>INFON00417</t>
  </si>
  <si>
    <t>IMSS000417</t>
  </si>
  <si>
    <t>NOMP010517</t>
  </si>
  <si>
    <t>NOMP020517</t>
  </si>
  <si>
    <t>FINQLUIS01</t>
  </si>
  <si>
    <t>FINQJOSERI</t>
  </si>
  <si>
    <t>FINQHERNAN</t>
  </si>
  <si>
    <t>FINQJORGEL</t>
  </si>
  <si>
    <t>P018645</t>
  </si>
  <si>
    <t>P018647</t>
  </si>
  <si>
    <t>P018648</t>
  </si>
  <si>
    <t>P018644</t>
  </si>
  <si>
    <t>P018646</t>
  </si>
  <si>
    <t>AS52802</t>
  </si>
  <si>
    <t>AS52803</t>
  </si>
  <si>
    <t>AS52804</t>
  </si>
  <si>
    <t>AS52805</t>
  </si>
  <si>
    <t>AS52806</t>
  </si>
  <si>
    <t>AS52807</t>
  </si>
  <si>
    <t>AS52808</t>
  </si>
  <si>
    <t>AS52809</t>
  </si>
  <si>
    <t>AS52810</t>
  </si>
  <si>
    <t>AS52847</t>
  </si>
  <si>
    <t>AS52848</t>
  </si>
  <si>
    <t>AS52849</t>
  </si>
  <si>
    <t>AS52850</t>
  </si>
  <si>
    <t>AS52851</t>
  </si>
  <si>
    <t>AS52852</t>
  </si>
  <si>
    <t>AS53430</t>
  </si>
  <si>
    <t>AS53431</t>
  </si>
  <si>
    <t>AS53432</t>
  </si>
  <si>
    <t>AS53433</t>
  </si>
  <si>
    <t>AS53434</t>
  </si>
  <si>
    <t>AS53435</t>
  </si>
  <si>
    <t>AS53437</t>
  </si>
  <si>
    <t>AS53444</t>
  </si>
  <si>
    <t>AS53445</t>
  </si>
  <si>
    <t>AS53447</t>
  </si>
  <si>
    <t>ZS01891</t>
  </si>
  <si>
    <t>AS52866</t>
  </si>
  <si>
    <t>AS52867</t>
  </si>
  <si>
    <t>AS52868</t>
  </si>
  <si>
    <t>AS52869</t>
  </si>
  <si>
    <t>AS52870</t>
  </si>
  <si>
    <t>AS52871</t>
  </si>
  <si>
    <t>AS52947</t>
  </si>
  <si>
    <t>AS52948</t>
  </si>
  <si>
    <t>AS52949</t>
  </si>
  <si>
    <t>AS52950</t>
  </si>
  <si>
    <t>AS52951</t>
  </si>
  <si>
    <t>AS53086</t>
  </si>
  <si>
    <t>AS53301</t>
  </si>
  <si>
    <t>AS53318</t>
  </si>
  <si>
    <t>AS53319</t>
  </si>
  <si>
    <t>AS53320</t>
  </si>
  <si>
    <t>AS53321</t>
  </si>
  <si>
    <t>AS53326</t>
  </si>
  <si>
    <t>AS53327</t>
  </si>
  <si>
    <t>AS53328</t>
  </si>
  <si>
    <t>AS53329</t>
  </si>
  <si>
    <t>AS53333</t>
  </si>
  <si>
    <t>AS53446</t>
  </si>
  <si>
    <t>AS53456</t>
  </si>
  <si>
    <t>P018335</t>
  </si>
  <si>
    <t>P018508</t>
  </si>
  <si>
    <t>P018509</t>
  </si>
  <si>
    <t>P018601</t>
  </si>
  <si>
    <t>P018363</t>
  </si>
  <si>
    <t>P018506</t>
  </si>
  <si>
    <t>P018507</t>
  </si>
  <si>
    <t>P018511</t>
  </si>
  <si>
    <t>P018512</t>
  </si>
  <si>
    <t>P018306</t>
  </si>
  <si>
    <t>P017515</t>
  </si>
  <si>
    <t>P018348</t>
  </si>
  <si>
    <t>P018301</t>
  </si>
  <si>
    <t>P018313</t>
  </si>
  <si>
    <t>P018314</t>
  </si>
  <si>
    <t>P018319</t>
  </si>
  <si>
    <t>P018324</t>
  </si>
  <si>
    <t>P018329</t>
  </si>
  <si>
    <t>P018330</t>
  </si>
  <si>
    <t>P018331</t>
  </si>
  <si>
    <t>P018332</t>
  </si>
  <si>
    <t>P018333</t>
  </si>
  <si>
    <t>P018343</t>
  </si>
  <si>
    <t>P018320</t>
  </si>
  <si>
    <t>P018383</t>
  </si>
  <si>
    <t>P018305</t>
  </si>
  <si>
    <t>P018318</t>
  </si>
  <si>
    <t>P018317</t>
  </si>
  <si>
    <t>P018315</t>
  </si>
  <si>
    <t>P018303</t>
  </si>
  <si>
    <t>P018325</t>
  </si>
  <si>
    <t>P018310</t>
  </si>
  <si>
    <t>P018322</t>
  </si>
  <si>
    <t>P018323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</si>
  <si>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</si>
  <si>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</si>
  <si>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</si>
  <si>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</si>
  <si>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</si>
  <si>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</si>
  <si>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</si>
  <si>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</si>
  <si>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</si>
  <si>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</si>
  <si>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</si>
  <si>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</si>
  <si>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</si>
  <si>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701-035</t>
  </si>
  <si>
    <t>703-060</t>
  </si>
  <si>
    <t>D    206</t>
  </si>
  <si>
    <t>D    207</t>
  </si>
  <si>
    <t>D  1,157</t>
  </si>
  <si>
    <t>E000000005</t>
  </si>
  <si>
    <t>D  1,165</t>
  </si>
  <si>
    <t>B000000286</t>
  </si>
  <si>
    <t>A000000202</t>
  </si>
  <si>
    <t>D  3,464</t>
  </si>
  <si>
    <t>D  3,465</t>
  </si>
  <si>
    <t>A000000579</t>
  </si>
  <si>
    <t>D  3,532</t>
  </si>
  <si>
    <t>P000018879</t>
  </si>
  <si>
    <t>D  3,533</t>
  </si>
  <si>
    <t>D000026835</t>
  </si>
  <si>
    <t>P018877</t>
  </si>
  <si>
    <t>D000029764</t>
  </si>
  <si>
    <t>P018875</t>
  </si>
  <si>
    <t>P 00077013</t>
  </si>
  <si>
    <t>AS53523</t>
  </si>
  <si>
    <t>P 00077187</t>
  </si>
  <si>
    <t>AS53610</t>
  </si>
  <si>
    <t>P 00077014</t>
  </si>
  <si>
    <t>AS53611</t>
  </si>
  <si>
    <t>P 00077107</t>
  </si>
  <si>
    <t>AS53612</t>
  </si>
  <si>
    <t>D    843</t>
  </si>
  <si>
    <t>P 00077351</t>
  </si>
  <si>
    <t>AS53780</t>
  </si>
  <si>
    <t>P 00077352</t>
  </si>
  <si>
    <t>AS53781</t>
  </si>
  <si>
    <t>P 00077334</t>
  </si>
  <si>
    <t>AS53783</t>
  </si>
  <si>
    <t>P 00077335</t>
  </si>
  <si>
    <t>AS53784</t>
  </si>
  <si>
    <t>D    848</t>
  </si>
  <si>
    <t>P 00077345</t>
  </si>
  <si>
    <t>AS53785</t>
  </si>
  <si>
    <t>D    849</t>
  </si>
  <si>
    <t>P 00077212</t>
  </si>
  <si>
    <t>AS53786</t>
  </si>
  <si>
    <t>D  1,044</t>
  </si>
  <si>
    <t>P 00077343</t>
  </si>
  <si>
    <t>AS53856</t>
  </si>
  <si>
    <t>D  1,237</t>
  </si>
  <si>
    <t>P 00077421</t>
  </si>
  <si>
    <t>AS53918</t>
  </si>
  <si>
    <t>D  1,238</t>
  </si>
  <si>
    <t>P 00077492</t>
  </si>
  <si>
    <t>AS53919</t>
  </si>
  <si>
    <t>D  2,063</t>
  </si>
  <si>
    <t>P 00077729</t>
  </si>
  <si>
    <t>AS54151</t>
  </si>
  <si>
    <t>D  2,064</t>
  </si>
  <si>
    <t>P 00077731</t>
  </si>
  <si>
    <t>AS54152</t>
  </si>
  <si>
    <t>D  2,585</t>
  </si>
  <si>
    <t>P 00077718</t>
  </si>
  <si>
    <t>AS54293</t>
  </si>
  <si>
    <t>P 00077835</t>
  </si>
  <si>
    <t>AS54332</t>
  </si>
  <si>
    <t>D  2,886</t>
  </si>
  <si>
    <t>P 00077836</t>
  </si>
  <si>
    <t>AS54333</t>
  </si>
  <si>
    <t>P 00077826</t>
  </si>
  <si>
    <t>AS54334</t>
  </si>
  <si>
    <t>D  2,889</t>
  </si>
  <si>
    <t>P 00077825</t>
  </si>
  <si>
    <t>AS54335</t>
  </si>
  <si>
    <t>D  2,890</t>
  </si>
  <si>
    <t>P 00077827</t>
  </si>
  <si>
    <t>AS54336</t>
  </si>
  <si>
    <t>D  2,891</t>
  </si>
  <si>
    <t>P 00077823</t>
  </si>
  <si>
    <t>AS54337</t>
  </si>
  <si>
    <t>D    927</t>
  </si>
  <si>
    <t>AXG1188528</t>
  </si>
  <si>
    <t>AXG1190302</t>
  </si>
  <si>
    <t>D  1,745</t>
  </si>
  <si>
    <t>AXG1192409</t>
  </si>
  <si>
    <t>D  1,746</t>
  </si>
  <si>
    <t>SJVEN95632</t>
  </si>
  <si>
    <t>D  1,747</t>
  </si>
  <si>
    <t>SJVEN09177</t>
  </si>
  <si>
    <t>D  1,749</t>
  </si>
  <si>
    <t>FLXC520505</t>
  </si>
  <si>
    <t>D  1,750</t>
  </si>
  <si>
    <t>FLXC520506</t>
  </si>
  <si>
    <t>D  1,755</t>
  </si>
  <si>
    <t>FLXC517948</t>
  </si>
  <si>
    <t>D  1,756</t>
  </si>
  <si>
    <t>FLXC517975</t>
  </si>
  <si>
    <t>D  1,757</t>
  </si>
  <si>
    <t>SJVEN82571</t>
  </si>
  <si>
    <t>D  1,814</t>
  </si>
  <si>
    <t>AXG1194385</t>
  </si>
  <si>
    <t>FAC0006879</t>
  </si>
  <si>
    <t>FAC0999260</t>
  </si>
  <si>
    <t>FAC0524296</t>
  </si>
  <si>
    <t>D  3,187</t>
  </si>
  <si>
    <t>D  3,232</t>
  </si>
  <si>
    <t>D  3,234</t>
  </si>
  <si>
    <t>D    136</t>
  </si>
  <si>
    <t>ZS01918</t>
  </si>
  <si>
    <t>D    142</t>
  </si>
  <si>
    <t>I 00076780</t>
  </si>
  <si>
    <t>AS53524</t>
  </si>
  <si>
    <t>D    543</t>
  </si>
  <si>
    <t>D    544</t>
  </si>
  <si>
    <t>BAJA: ARTICULOS DE LIMPIEZA PARA VE</t>
  </si>
  <si>
    <t>D    660</t>
  </si>
  <si>
    <t>P000018702</t>
  </si>
  <si>
    <t>D    705</t>
  </si>
  <si>
    <t>A000002301</t>
  </si>
  <si>
    <t>D    763</t>
  </si>
  <si>
    <t>I 00074288</t>
  </si>
  <si>
    <t>AS53743</t>
  </si>
  <si>
    <t>D    764</t>
  </si>
  <si>
    <t>I 00076683</t>
  </si>
  <si>
    <t>AS53744</t>
  </si>
  <si>
    <t>D    765</t>
  </si>
  <si>
    <t>I 00076250</t>
  </si>
  <si>
    <t>AS53745</t>
  </si>
  <si>
    <t>I 00076735</t>
  </si>
  <si>
    <t>AS53746</t>
  </si>
  <si>
    <t>I 00077009</t>
  </si>
  <si>
    <t>AS53787</t>
  </si>
  <si>
    <t>D    851</t>
  </si>
  <si>
    <t>I 00077032</t>
  </si>
  <si>
    <t>AS53788</t>
  </si>
  <si>
    <t>I 00076810</t>
  </si>
  <si>
    <t>AS53789</t>
  </si>
  <si>
    <t>D    853</t>
  </si>
  <si>
    <t>I 00076802</t>
  </si>
  <si>
    <t>AS53790</t>
  </si>
  <si>
    <t>D    854</t>
  </si>
  <si>
    <t>I 00076766</t>
  </si>
  <si>
    <t>AS53792</t>
  </si>
  <si>
    <t>D    855</t>
  </si>
  <si>
    <t>I 00076762</t>
  </si>
  <si>
    <t>AS53793</t>
  </si>
  <si>
    <t>I 00076687</t>
  </si>
  <si>
    <t>AS53794</t>
  </si>
  <si>
    <t>I 00075888</t>
  </si>
  <si>
    <t>AS53795</t>
  </si>
  <si>
    <t>I 00076903</t>
  </si>
  <si>
    <t>AS53801</t>
  </si>
  <si>
    <t>D    874</t>
  </si>
  <si>
    <t>I 00077154</t>
  </si>
  <si>
    <t>AS53802</t>
  </si>
  <si>
    <t>I 00077152</t>
  </si>
  <si>
    <t>AS53803</t>
  </si>
  <si>
    <t>D    876</t>
  </si>
  <si>
    <t>I 00076987</t>
  </si>
  <si>
    <t>AS53804</t>
  </si>
  <si>
    <t>D    877</t>
  </si>
  <si>
    <t>I 00076989</t>
  </si>
  <si>
    <t>AS53805</t>
  </si>
  <si>
    <t>D    878</t>
  </si>
  <si>
    <t>I 00076966</t>
  </si>
  <si>
    <t>AS53806</t>
  </si>
  <si>
    <t>D    879</t>
  </si>
  <si>
    <t>I 00076913</t>
  </si>
  <si>
    <t>AS53807</t>
  </si>
  <si>
    <t>D    880</t>
  </si>
  <si>
    <t>I 00076910</t>
  </si>
  <si>
    <t>AS53808</t>
  </si>
  <si>
    <t>D    881</t>
  </si>
  <si>
    <t>I 00077198</t>
  </si>
  <si>
    <t>AS53809</t>
  </si>
  <si>
    <t>D    884</t>
  </si>
  <si>
    <t>I 00076938</t>
  </si>
  <si>
    <t>AS53812</t>
  </si>
  <si>
    <t>D    885</t>
  </si>
  <si>
    <t>I 00077342</t>
  </si>
  <si>
    <t>AS53813</t>
  </si>
  <si>
    <t>D    889</t>
  </si>
  <si>
    <t>D    891</t>
  </si>
  <si>
    <t>D    926</t>
  </si>
  <si>
    <t>B000002650</t>
  </si>
  <si>
    <t>D  1,235</t>
  </si>
  <si>
    <t>I 00077380</t>
  </si>
  <si>
    <t>AS53916</t>
  </si>
  <si>
    <t>D  1,236</t>
  </si>
  <si>
    <t>I 00077381</t>
  </si>
  <si>
    <t>AS53917</t>
  </si>
  <si>
    <t>D  1,291</t>
  </si>
  <si>
    <t>FAC0000239</t>
  </si>
  <si>
    <t>D  1,292</t>
  </si>
  <si>
    <t>FAC0002804</t>
  </si>
  <si>
    <t>D  1,405</t>
  </si>
  <si>
    <t>D  1,424</t>
  </si>
  <si>
    <t>D  1,426</t>
  </si>
  <si>
    <t>D  1,427</t>
  </si>
  <si>
    <t>D  1,579</t>
  </si>
  <si>
    <t>A000315327</t>
  </si>
  <si>
    <t>D  1,588</t>
  </si>
  <si>
    <t>I 00075881</t>
  </si>
  <si>
    <t>AS54034</t>
  </si>
  <si>
    <t>AXA SEGUROS, S.A DE C.V.</t>
  </si>
  <si>
    <t>I 00075824</t>
  </si>
  <si>
    <t>AS54035</t>
  </si>
  <si>
    <t>D  1,902</t>
  </si>
  <si>
    <t>A000002310</t>
  </si>
  <si>
    <t>A000002312</t>
  </si>
  <si>
    <t>D  2,441</t>
  </si>
  <si>
    <t>I 00077833</t>
  </si>
  <si>
    <t>AS54246</t>
  </si>
  <si>
    <t>D  2,442</t>
  </si>
  <si>
    <t>I 00077273</t>
  </si>
  <si>
    <t>AS54247</t>
  </si>
  <si>
    <t>D  2,443</t>
  </si>
  <si>
    <t>I 00077728</t>
  </si>
  <si>
    <t>AS54248</t>
  </si>
  <si>
    <t>D  2,444</t>
  </si>
  <si>
    <t>I 00077156</t>
  </si>
  <si>
    <t>AS54249</t>
  </si>
  <si>
    <t>D  2,445</t>
  </si>
  <si>
    <t>I 00077438</t>
  </si>
  <si>
    <t>AS54250</t>
  </si>
  <si>
    <t>D  2,446</t>
  </si>
  <si>
    <t>I 00077875</t>
  </si>
  <si>
    <t>AS54251</t>
  </si>
  <si>
    <t>FAC0000247</t>
  </si>
  <si>
    <t>D  2,496</t>
  </si>
  <si>
    <t>FAC0002319</t>
  </si>
  <si>
    <t>D  2,583</t>
  </si>
  <si>
    <t>I 00073184</t>
  </si>
  <si>
    <t>AS54291</t>
  </si>
  <si>
    <t>D  2,584</t>
  </si>
  <si>
    <t>I 00076781</t>
  </si>
  <si>
    <t>AS54292</t>
  </si>
  <si>
    <t>D  3,041</t>
  </si>
  <si>
    <t>P000018831</t>
  </si>
  <si>
    <t>LJIMENEZ:DEPRECIACION JUNIO 2017</t>
  </si>
  <si>
    <t>D  2,612</t>
  </si>
  <si>
    <t>S000051405</t>
  </si>
  <si>
    <t>F000001424</t>
  </si>
  <si>
    <t>B135199226</t>
  </si>
  <si>
    <t>D  2,613</t>
  </si>
  <si>
    <t>AM00000060</t>
  </si>
  <si>
    <t>P000018828</t>
  </si>
  <si>
    <t>P000018830</t>
  </si>
  <si>
    <t>D  3,048</t>
  </si>
  <si>
    <t>NWD0002314</t>
  </si>
  <si>
    <t>NWD0002272</t>
  </si>
  <si>
    <t>NWD0002282</t>
  </si>
  <si>
    <t>D  3,053</t>
  </si>
  <si>
    <t>NWD0002292</t>
  </si>
  <si>
    <t>D  3,055</t>
  </si>
  <si>
    <t>A000002887</t>
  </si>
  <si>
    <t>D  3,060</t>
  </si>
  <si>
    <t>A000003302</t>
  </si>
  <si>
    <t>D    475</t>
  </si>
  <si>
    <t>MAYO000001</t>
  </si>
  <si>
    <t>P018651</t>
  </si>
  <si>
    <t>LJIMENEZ:CONSUMO DE ENERGIA ELECTRI</t>
  </si>
  <si>
    <t>D    667</t>
  </si>
  <si>
    <t>D    698</t>
  </si>
  <si>
    <t>D    701</t>
  </si>
  <si>
    <t>D    702</t>
  </si>
  <si>
    <t>B000002645</t>
  </si>
  <si>
    <t>D    914</t>
  </si>
  <si>
    <t>B000002646</t>
  </si>
  <si>
    <t>D    925</t>
  </si>
  <si>
    <t>IBAHG13391</t>
  </si>
  <si>
    <t>D  2,708</t>
  </si>
  <si>
    <t>FAC0002770</t>
  </si>
  <si>
    <t>D    218</t>
  </si>
  <si>
    <t>P000018611</t>
  </si>
  <si>
    <t>LJIMENEZ:LEAL CORONA JOSE ANTONIO-R</t>
  </si>
  <si>
    <t>P000018610</t>
  </si>
  <si>
    <t>LJIMENEZ:MULDOON BABLOT CECILIA-REN</t>
  </si>
  <si>
    <t>D  1,412</t>
  </si>
  <si>
    <t>P000018692</t>
  </si>
  <si>
    <t>D  3,046</t>
  </si>
  <si>
    <t>P000018834</t>
  </si>
  <si>
    <t>INTPPJUN02</t>
  </si>
  <si>
    <t>P018853</t>
  </si>
  <si>
    <t>A000000051</t>
  </si>
  <si>
    <t>D    562</t>
  </si>
  <si>
    <t>A000040585</t>
  </si>
  <si>
    <t>D    841</t>
  </si>
  <si>
    <t>A000040638</t>
  </si>
  <si>
    <t>D  1,429</t>
  </si>
  <si>
    <t>FAC0040296</t>
  </si>
  <si>
    <t>D  1,430</t>
  </si>
  <si>
    <t>FACA040421</t>
  </si>
  <si>
    <t>D  1,431</t>
  </si>
  <si>
    <t>FACA040551</t>
  </si>
  <si>
    <t>D  1,583</t>
  </si>
  <si>
    <t>A000314560</t>
  </si>
  <si>
    <t>A000316127</t>
  </si>
  <si>
    <t>A000317010</t>
  </si>
  <si>
    <t>SINFACCH01</t>
  </si>
  <si>
    <t>P018598</t>
  </si>
  <si>
    <t>D    483</t>
  </si>
  <si>
    <t>BONOS</t>
  </si>
  <si>
    <t>LJIMENEZ:BONO ANUAL</t>
  </si>
  <si>
    <t>D    486</t>
  </si>
  <si>
    <t>D    230</t>
  </si>
  <si>
    <t>NOMSEM2217</t>
  </si>
  <si>
    <t>P018304</t>
  </si>
  <si>
    <t>LJIMENEZ:NOMINA SEMANA 22</t>
  </si>
  <si>
    <t>D    317</t>
  </si>
  <si>
    <t>FQ-RFJ0001</t>
  </si>
  <si>
    <t>P018394</t>
  </si>
  <si>
    <t>FINIQUITO JOSE ARMANDO ROJAS F</t>
  </si>
  <si>
    <t>D    681</t>
  </si>
  <si>
    <t>NOMSEM2317</t>
  </si>
  <si>
    <t>P018395</t>
  </si>
  <si>
    <t>LJIMENEZ:NOMINA SEMANA 23</t>
  </si>
  <si>
    <t>FINQMARCEL</t>
  </si>
  <si>
    <t>P018396</t>
  </si>
  <si>
    <t>FINIQUITO MARCELA CERVANTES GU</t>
  </si>
  <si>
    <t>D  1,174</t>
  </si>
  <si>
    <t>NOMQN00117</t>
  </si>
  <si>
    <t>LJIMENEZ:NOMINA QUINCENAL 1RA DE JU</t>
  </si>
  <si>
    <t>NOMSEM0024</t>
  </si>
  <si>
    <t>LJIMENEZ:NOMINA SEMANA 24</t>
  </si>
  <si>
    <t>NOMSEM0025</t>
  </si>
  <si>
    <t>P018697</t>
  </si>
  <si>
    <t>LJIMENEZ:NOMINA SEMANA 25</t>
  </si>
  <si>
    <t>D  3,162</t>
  </si>
  <si>
    <t>NOMQUI0206</t>
  </si>
  <si>
    <t>P018806</t>
  </si>
  <si>
    <t>LJIMENEZ:NOMINA QUINCENAL 2DA DE JU</t>
  </si>
  <si>
    <t>NOMSEM0026</t>
  </si>
  <si>
    <t>LJIMENEZ:NOMINA SEMANA 26</t>
  </si>
  <si>
    <t>D  1,775</t>
  </si>
  <si>
    <t>SERVADMISO</t>
  </si>
  <si>
    <t>P018400</t>
  </si>
  <si>
    <t>LJIMENEZ:SERVICIO ADMINITRATIVO ISO</t>
  </si>
  <si>
    <t>FINIQUIHOO</t>
  </si>
  <si>
    <t>P018846</t>
  </si>
  <si>
    <t>LJIMENEZ:FINIQUITO HERNANDEZ ORTIZ</t>
  </si>
  <si>
    <t>LJIMENEZ:PAPELERIA DE VENTAS</t>
  </si>
  <si>
    <t>D  1,971</t>
  </si>
  <si>
    <t>HK01053001</t>
  </si>
  <si>
    <t>D  2,709</t>
  </si>
  <si>
    <t>D  3,389</t>
  </si>
  <si>
    <t>HY18468701</t>
  </si>
  <si>
    <t>D  3,397</t>
  </si>
  <si>
    <t>HW63133702</t>
  </si>
  <si>
    <t>D  1,882</t>
  </si>
  <si>
    <t>EQUIPO</t>
  </si>
  <si>
    <t>LJIMENEZ:CAMARA DIGITAL NIKON COOLP</t>
  </si>
  <si>
    <t>D  3,091</t>
  </si>
  <si>
    <t>LIZARDI URZUA ARIZBET</t>
  </si>
  <si>
    <t>LJIMENEZ:SERVICIO PAN AMERICANO-TRA</t>
  </si>
  <si>
    <t>FCE0257938</t>
  </si>
  <si>
    <t>A000021913</t>
  </si>
  <si>
    <t>F000001423</t>
  </si>
  <si>
    <t>D  1,295</t>
  </si>
  <si>
    <t>FAC4081526</t>
  </si>
  <si>
    <t>D  1,407</t>
  </si>
  <si>
    <t>D  1,419</t>
  </si>
  <si>
    <t>FCE0259154</t>
  </si>
  <si>
    <t>D  1,907</t>
  </si>
  <si>
    <t>D  1,908</t>
  </si>
  <si>
    <t>D  2,493</t>
  </si>
  <si>
    <t>FAC6865278</t>
  </si>
  <si>
    <t>D  2,787</t>
  </si>
  <si>
    <t>D  2,974</t>
  </si>
  <si>
    <t>FAC0022028</t>
  </si>
  <si>
    <t>D  3,148</t>
  </si>
  <si>
    <t>D  1,158</t>
  </si>
  <si>
    <t>E000000996</t>
  </si>
  <si>
    <t>D  2,623</t>
  </si>
  <si>
    <t>D  2,626</t>
  </si>
  <si>
    <t>D  2,627</t>
  </si>
  <si>
    <t>LJIMENEZ:CUOTAS Y SUSCRIPCIONES</t>
  </si>
  <si>
    <t>D    661</t>
  </si>
  <si>
    <t>ERS0369154</t>
  </si>
  <si>
    <t>D  1,586</t>
  </si>
  <si>
    <t>ERG0224393</t>
  </si>
  <si>
    <t>NWD0002286</t>
  </si>
  <si>
    <t>LJIMENEZ:AGUILA MENDEZ PEDRO SERGIO</t>
  </si>
  <si>
    <t>D  1,111</t>
  </si>
  <si>
    <t>QUER</t>
  </si>
  <si>
    <t>LJIMENEZ:QUERETARO MOTOR SA -ESTUDI</t>
  </si>
  <si>
    <t>D  1,163</t>
  </si>
  <si>
    <t>P000018674</t>
  </si>
  <si>
    <t>D  1,172</t>
  </si>
  <si>
    <t>D  2,620</t>
  </si>
  <si>
    <t>D  1,400</t>
  </si>
  <si>
    <t>P000018686</t>
  </si>
  <si>
    <t>P018686</t>
  </si>
  <si>
    <t>LJIMENEZ:EFECTIVALE -CONSUMO DE GAS</t>
  </si>
  <si>
    <t>D  1,404</t>
  </si>
  <si>
    <t>P000018685</t>
  </si>
  <si>
    <t>P018685</t>
  </si>
  <si>
    <t>LJIMENEZ:EFECTIVALE S D-VALES GASOL</t>
  </si>
  <si>
    <t>D  1,183</t>
  </si>
  <si>
    <t>P000018681</t>
  </si>
  <si>
    <t>P018681</t>
  </si>
  <si>
    <t>LJIMENEZ:REEMBOLSO-GASTOS DIVERSOS</t>
  </si>
  <si>
    <t>D  2,641</t>
  </si>
  <si>
    <t>P000018807</t>
  </si>
  <si>
    <t>P018807</t>
  </si>
  <si>
    <t>LJIMENEZ:GARCIA OLIVOS MA TERESA -G</t>
  </si>
  <si>
    <t>D    215</t>
  </si>
  <si>
    <t>P000018609</t>
  </si>
  <si>
    <t>D  1,170</t>
  </si>
  <si>
    <t>D    572</t>
  </si>
  <si>
    <t>VB00117882</t>
  </si>
  <si>
    <t>A000019918</t>
  </si>
  <si>
    <t>A000047036</t>
  </si>
  <si>
    <t>D    659</t>
  </si>
  <si>
    <t>D    662</t>
  </si>
  <si>
    <t>D    665</t>
  </si>
  <si>
    <t>D    666</t>
  </si>
  <si>
    <t>D    893</t>
  </si>
  <si>
    <t>D    922</t>
  </si>
  <si>
    <t>F000013412</t>
  </si>
  <si>
    <t>D  1,010</t>
  </si>
  <si>
    <t>F000013428</t>
  </si>
  <si>
    <t>D  1,012</t>
  </si>
  <si>
    <t>B000002684</t>
  </si>
  <si>
    <t>D  1,017</t>
  </si>
  <si>
    <t>F000013473</t>
  </si>
  <si>
    <t>D  1,294</t>
  </si>
  <si>
    <t>FAC0018706</t>
  </si>
  <si>
    <t>D  1,296</t>
  </si>
  <si>
    <t>FAC0013447</t>
  </si>
  <si>
    <t>D  1,297</t>
  </si>
  <si>
    <t>FAC0000509</t>
  </si>
  <si>
    <t>D  1,298</t>
  </si>
  <si>
    <t>FAC0012468</t>
  </si>
  <si>
    <t>D  1,299</t>
  </si>
  <si>
    <t>FACB002720</t>
  </si>
  <si>
    <t>D  1,406</t>
  </si>
  <si>
    <t>D  1,409</t>
  </si>
  <si>
    <t>D  1,410</t>
  </si>
  <si>
    <t>D  1,411</t>
  </si>
  <si>
    <t>D  1,413</t>
  </si>
  <si>
    <t>D  1,417</t>
  </si>
  <si>
    <t>FACA000509</t>
  </si>
  <si>
    <t>D  1,418</t>
  </si>
  <si>
    <t>D  1,420</t>
  </si>
  <si>
    <t>D  1,425</t>
  </si>
  <si>
    <t>D  1,428</t>
  </si>
  <si>
    <t>D  1,743</t>
  </si>
  <si>
    <t>VGLFA05350</t>
  </si>
  <si>
    <t>D  1,744</t>
  </si>
  <si>
    <t>VGLFA05331</t>
  </si>
  <si>
    <t>D  1,751</t>
  </si>
  <si>
    <t>D  1,752</t>
  </si>
  <si>
    <t>D  1,753</t>
  </si>
  <si>
    <t>A000076813</t>
  </si>
  <si>
    <t>D  1,754</t>
  </si>
  <si>
    <t>P000018775</t>
  </si>
  <si>
    <t>D  1,758</t>
  </si>
  <si>
    <t>I000180540</t>
  </si>
  <si>
    <t>D  1,811</t>
  </si>
  <si>
    <t>DTE0202977</t>
  </si>
  <si>
    <t>B000003522</t>
  </si>
  <si>
    <t>D  1,886</t>
  </si>
  <si>
    <t>D  1,887</t>
  </si>
  <si>
    <t>ALM0001960</t>
  </si>
  <si>
    <t>FAC0358695</t>
  </si>
  <si>
    <t>D  2,960</t>
  </si>
  <si>
    <t>FAC0250067</t>
  </si>
  <si>
    <t>D  2,966</t>
  </si>
  <si>
    <t>FA00000536</t>
  </si>
  <si>
    <t>D  2,967</t>
  </si>
  <si>
    <t>FAC0000535</t>
  </si>
  <si>
    <t>D  2,971</t>
  </si>
  <si>
    <t>FAC0002760</t>
  </si>
  <si>
    <t>D  2,973</t>
  </si>
  <si>
    <t>FAC0013517</t>
  </si>
  <si>
    <t>D  2,975</t>
  </si>
  <si>
    <t>FAC0007876</t>
  </si>
  <si>
    <t>FAC0001215</t>
  </si>
  <si>
    <t>P000018832</t>
  </si>
  <si>
    <t>D  3,225</t>
  </si>
  <si>
    <t>D  3,227</t>
  </si>
  <si>
    <t>D  3,238</t>
  </si>
  <si>
    <t>VB00119964</t>
  </si>
  <si>
    <t>F000013809</t>
  </si>
  <si>
    <t>D  1,438</t>
  </si>
  <si>
    <t>NOMQUIN016</t>
  </si>
  <si>
    <t>NOMQU00206</t>
  </si>
  <si>
    <t>P018847</t>
  </si>
  <si>
    <t>LJIMENEZ:ALECSA ITALIANOS DE QUERET</t>
  </si>
  <si>
    <t>DIAZ ROJAS JANET</t>
  </si>
  <si>
    <t>LJIMENEZ:SANCHEZ ESCAMILLA ROSALBA</t>
  </si>
  <si>
    <t>D  3,089</t>
  </si>
  <si>
    <t>D  3,534</t>
  </si>
  <si>
    <t>D000026951</t>
  </si>
  <si>
    <t>P018878</t>
  </si>
  <si>
    <t>LJIMENEZ:ACTUALIZACIONES</t>
  </si>
  <si>
    <t>P000018660</t>
  </si>
  <si>
    <t>D  2,615</t>
  </si>
  <si>
    <t>P018822</t>
  </si>
  <si>
    <t>D  2,616</t>
  </si>
  <si>
    <t>P018821</t>
  </si>
  <si>
    <t>D    316</t>
  </si>
  <si>
    <t>A000002922</t>
  </si>
  <si>
    <t>P018634</t>
  </si>
  <si>
    <t>P000018602</t>
  </si>
  <si>
    <t>P018602</t>
  </si>
  <si>
    <t>GASTOS DIVEROS GERENCIALES</t>
  </si>
  <si>
    <t>P000018680</t>
  </si>
  <si>
    <t>P018680</t>
  </si>
  <si>
    <t>P000018695</t>
  </si>
  <si>
    <t>P018695</t>
  </si>
  <si>
    <t>LJIMENEZ:SERVICIOS ADMINISTRATIVOS</t>
  </si>
  <si>
    <t>P000018816</t>
  </si>
  <si>
    <t>P018816</t>
  </si>
  <si>
    <t>LJIMENEZ:AEROVIAS DE MEXICO -GASTOS</t>
  </si>
  <si>
    <t>D  2,611</t>
  </si>
  <si>
    <t>P000018815</t>
  </si>
  <si>
    <t>P018815</t>
  </si>
  <si>
    <t>PUBLICIDAD DE VENTAS Y DECORA</t>
  </si>
  <si>
    <t>OJEDA TAMAYO JORGE ALEJAND</t>
  </si>
  <si>
    <t>CURSOS Y CAPACITACIONES</t>
  </si>
  <si>
    <t>D    144</t>
  </si>
  <si>
    <t>D    500</t>
  </si>
  <si>
    <t>E000000030</t>
  </si>
  <si>
    <t>D  3,456</t>
  </si>
  <si>
    <t>D000027121</t>
  </si>
  <si>
    <t>P019188</t>
  </si>
  <si>
    <t>LJIMENEZ:COBRO ASIS CURSO</t>
  </si>
  <si>
    <t>D  2,800</t>
  </si>
  <si>
    <t>D  3,136</t>
  </si>
  <si>
    <t>D  3,454</t>
  </si>
  <si>
    <t>D000027052</t>
  </si>
  <si>
    <t>P019190</t>
  </si>
  <si>
    <t>LJIMENEZ:IGUALA MENUAL</t>
  </si>
  <si>
    <t>D  3,455</t>
  </si>
  <si>
    <t>D000027194</t>
  </si>
  <si>
    <t>P019189</t>
  </si>
  <si>
    <t>LJIMENEZ:ACTUALIZACIONES LIC INFOM</t>
  </si>
  <si>
    <t>D  1,323</t>
  </si>
  <si>
    <t>P 00078593</t>
  </si>
  <si>
    <t>AS54888</t>
  </si>
  <si>
    <t>D  1,324</t>
  </si>
  <si>
    <t>P 00078599</t>
  </si>
  <si>
    <t>AS54889</t>
  </si>
  <si>
    <t>D  1,325</t>
  </si>
  <si>
    <t>P 00078439</t>
  </si>
  <si>
    <t>AS54890</t>
  </si>
  <si>
    <t>P 00078440</t>
  </si>
  <si>
    <t>AS54891</t>
  </si>
  <si>
    <t>D  1,327</t>
  </si>
  <si>
    <t>P 00078426</t>
  </si>
  <si>
    <t>AS54892</t>
  </si>
  <si>
    <t>P 00078436</t>
  </si>
  <si>
    <t>AS54893</t>
  </si>
  <si>
    <t>D  1,330</t>
  </si>
  <si>
    <t>P 00078437</t>
  </si>
  <si>
    <t>AS54894</t>
  </si>
  <si>
    <t>D  1,331</t>
  </si>
  <si>
    <t>P 00078446</t>
  </si>
  <si>
    <t>AS54895</t>
  </si>
  <si>
    <t>P 00077493</t>
  </si>
  <si>
    <t>AS54983</t>
  </si>
  <si>
    <t>P 00077545</t>
  </si>
  <si>
    <t>AS54984</t>
  </si>
  <si>
    <t>P 00078203</t>
  </si>
  <si>
    <t>AS54985</t>
  </si>
  <si>
    <t>P 00078204</t>
  </si>
  <si>
    <t>AS54986</t>
  </si>
  <si>
    <t>P 00078513</t>
  </si>
  <si>
    <t>AS54987</t>
  </si>
  <si>
    <t>P 00078517</t>
  </si>
  <si>
    <t>AS54988</t>
  </si>
  <si>
    <t>D  2,497</t>
  </si>
  <si>
    <t>P 00078904</t>
  </si>
  <si>
    <t>AS55269</t>
  </si>
  <si>
    <t>D  2,498</t>
  </si>
  <si>
    <t>P 00078905</t>
  </si>
  <si>
    <t>AS55270</t>
  </si>
  <si>
    <t>D  2,499</t>
  </si>
  <si>
    <t>P 00078902</t>
  </si>
  <si>
    <t>AS55271</t>
  </si>
  <si>
    <t>D  2,500</t>
  </si>
  <si>
    <t>P 00078903</t>
  </si>
  <si>
    <t>AS55272</t>
  </si>
  <si>
    <t>D  2,501</t>
  </si>
  <si>
    <t>P 00078901</t>
  </si>
  <si>
    <t>AS55273</t>
  </si>
  <si>
    <t>P 00078947</t>
  </si>
  <si>
    <t>AS55479</t>
  </si>
  <si>
    <t>P 00079169</t>
  </si>
  <si>
    <t>AS55480</t>
  </si>
  <si>
    <t>P 00079168</t>
  </si>
  <si>
    <t>AS55481</t>
  </si>
  <si>
    <t>AXG1212304</t>
  </si>
  <si>
    <t>D    830</t>
  </si>
  <si>
    <t>I 00078359</t>
  </si>
  <si>
    <t>AS54748</t>
  </si>
  <si>
    <t>RODRIGUEZ AGUIRRE GERARDO MARTIN</t>
  </si>
  <si>
    <t>D    994</t>
  </si>
  <si>
    <t>FAC0000255</t>
  </si>
  <si>
    <t>A000002340</t>
  </si>
  <si>
    <t>D    999</t>
  </si>
  <si>
    <t>I 00077302</t>
  </si>
  <si>
    <t>AS54806</t>
  </si>
  <si>
    <t>I 00077921</t>
  </si>
  <si>
    <t>AS54807</t>
  </si>
  <si>
    <t>I 00078340</t>
  </si>
  <si>
    <t>AS54808</t>
  </si>
  <si>
    <t>D  1,002</t>
  </si>
  <si>
    <t>I 00078285</t>
  </si>
  <si>
    <t>AS54809</t>
  </si>
  <si>
    <t>D  1,003</t>
  </si>
  <si>
    <t>I 00078228</t>
  </si>
  <si>
    <t>AS54810</t>
  </si>
  <si>
    <t>D  1,004</t>
  </si>
  <si>
    <t>I 00078064</t>
  </si>
  <si>
    <t>AS54811</t>
  </si>
  <si>
    <t>D  1,006</t>
  </si>
  <si>
    <t>I 00078069</t>
  </si>
  <si>
    <t>AS54812</t>
  </si>
  <si>
    <t>FAC0000262</t>
  </si>
  <si>
    <t>D  1,390</t>
  </si>
  <si>
    <t>I 00077472</t>
  </si>
  <si>
    <t>AS54916</t>
  </si>
  <si>
    <t>D  1,391</t>
  </si>
  <si>
    <t>I 00077647</t>
  </si>
  <si>
    <t>AS54917</t>
  </si>
  <si>
    <t>D  1,392</t>
  </si>
  <si>
    <t>I 00077524</t>
  </si>
  <si>
    <t>AS54918</t>
  </si>
  <si>
    <t>D  1,393</t>
  </si>
  <si>
    <t>I 00077541</t>
  </si>
  <si>
    <t>AS54919</t>
  </si>
  <si>
    <t>D  1,394</t>
  </si>
  <si>
    <t>I 00077588</t>
  </si>
  <si>
    <t>AS54920</t>
  </si>
  <si>
    <t>D  1,395</t>
  </si>
  <si>
    <t>I 00078572</t>
  </si>
  <si>
    <t>AS54921</t>
  </si>
  <si>
    <t>D  1,397</t>
  </si>
  <si>
    <t>I 00077773</t>
  </si>
  <si>
    <t>AS54922</t>
  </si>
  <si>
    <t>D  1,398</t>
  </si>
  <si>
    <t>I 00078585</t>
  </si>
  <si>
    <t>AS54923</t>
  </si>
  <si>
    <t>D  1,399</t>
  </si>
  <si>
    <t>I 00068743</t>
  </si>
  <si>
    <t>AS54924</t>
  </si>
  <si>
    <t>I 00077480</t>
  </si>
  <si>
    <t>AS54925</t>
  </si>
  <si>
    <t>D  1,435</t>
  </si>
  <si>
    <t>I 00077487</t>
  </si>
  <si>
    <t>AS54931</t>
  </si>
  <si>
    <t>I 00077916</t>
  </si>
  <si>
    <t>AS54932</t>
  </si>
  <si>
    <t>I 00077970</t>
  </si>
  <si>
    <t>AS54933</t>
  </si>
  <si>
    <t>D  1,440</t>
  </si>
  <si>
    <t>I 00078123</t>
  </si>
  <si>
    <t>AS54934</t>
  </si>
  <si>
    <t>D  1,442</t>
  </si>
  <si>
    <t>I 00077673</t>
  </si>
  <si>
    <t>AS54935</t>
  </si>
  <si>
    <t>D  1,443</t>
  </si>
  <si>
    <t>I 00077520</t>
  </si>
  <si>
    <t>AS54936</t>
  </si>
  <si>
    <t>D  2,040</t>
  </si>
  <si>
    <t>I 00077611</t>
  </si>
  <si>
    <t>AS55107</t>
  </si>
  <si>
    <t>D  2,041</t>
  </si>
  <si>
    <t>I 00078443</t>
  </si>
  <si>
    <t>AS55108</t>
  </si>
  <si>
    <t>D  2,043</t>
  </si>
  <si>
    <t>I 00078184</t>
  </si>
  <si>
    <t>AS55110</t>
  </si>
  <si>
    <t>D  2,045</t>
  </si>
  <si>
    <t>I 00078197</t>
  </si>
  <si>
    <t>AS55112</t>
  </si>
  <si>
    <t>D  2,047</t>
  </si>
  <si>
    <t>I 00077427</t>
  </si>
  <si>
    <t>AS55113</t>
  </si>
  <si>
    <t>I 00076606</t>
  </si>
  <si>
    <t>AS55114</t>
  </si>
  <si>
    <t>D  2,050</t>
  </si>
  <si>
    <t>I 00076165</t>
  </si>
  <si>
    <t>AS55115</t>
  </si>
  <si>
    <t>D  2,051</t>
  </si>
  <si>
    <t>I 00076083</t>
  </si>
  <si>
    <t>AS55116</t>
  </si>
  <si>
    <t>D  2,052</t>
  </si>
  <si>
    <t>I 00075455</t>
  </si>
  <si>
    <t>AS55117</t>
  </si>
  <si>
    <t>D  2,053</t>
  </si>
  <si>
    <t>AS55118</t>
  </si>
  <si>
    <t>D  2,067</t>
  </si>
  <si>
    <t>I 00072725</t>
  </si>
  <si>
    <t>AS55121</t>
  </si>
  <si>
    <t>D  2,069</t>
  </si>
  <si>
    <t>I 00072726</t>
  </si>
  <si>
    <t>AS55122</t>
  </si>
  <si>
    <t>D  2,070</t>
  </si>
  <si>
    <t>I 00072243</t>
  </si>
  <si>
    <t>AS55123</t>
  </si>
  <si>
    <t>I 00078456</t>
  </si>
  <si>
    <t>AS55128</t>
  </si>
  <si>
    <t>I 00078428</t>
  </si>
  <si>
    <t>AS55129</t>
  </si>
  <si>
    <t>ZS01986</t>
  </si>
  <si>
    <t>ZS01987</t>
  </si>
  <si>
    <t>ZS01988</t>
  </si>
  <si>
    <t>D  2,092</t>
  </si>
  <si>
    <t>ZS01989</t>
  </si>
  <si>
    <t>D  2,101</t>
  </si>
  <si>
    <t>I 00078447</t>
  </si>
  <si>
    <t>AS55132</t>
  </si>
  <si>
    <t>D  2,102</t>
  </si>
  <si>
    <t>I 00078448</t>
  </si>
  <si>
    <t>AS55133</t>
  </si>
  <si>
    <t>I 00078396</t>
  </si>
  <si>
    <t>AS55134</t>
  </si>
  <si>
    <t>I 00078017</t>
  </si>
  <si>
    <t>AS55137</t>
  </si>
  <si>
    <t>I 00078020</t>
  </si>
  <si>
    <t>AS55138</t>
  </si>
  <si>
    <t>I 00077709</t>
  </si>
  <si>
    <t>AS55139</t>
  </si>
  <si>
    <t>D  2,120</t>
  </si>
  <si>
    <t>I 00076851</t>
  </si>
  <si>
    <t>AS55146</t>
  </si>
  <si>
    <t>I 00076252</t>
  </si>
  <si>
    <t>AS55149</t>
  </si>
  <si>
    <t>D  2,127</t>
  </si>
  <si>
    <t>I 00076077</t>
  </si>
  <si>
    <t>AS55150</t>
  </si>
  <si>
    <t>D  2,129</t>
  </si>
  <si>
    <t>I 00076013</t>
  </si>
  <si>
    <t>AS55152</t>
  </si>
  <si>
    <t>D  2,130</t>
  </si>
  <si>
    <t>I 00076029</t>
  </si>
  <si>
    <t>AS55153</t>
  </si>
  <si>
    <t>D  2,133</t>
  </si>
  <si>
    <t>I 00075063</t>
  </si>
  <si>
    <t>AS55155</t>
  </si>
  <si>
    <t>D  2,155</t>
  </si>
  <si>
    <t>I 00075935</t>
  </si>
  <si>
    <t>AS55161</t>
  </si>
  <si>
    <t>D  2,159</t>
  </si>
  <si>
    <t>ZS01990</t>
  </si>
  <si>
    <t>D  2,244</t>
  </si>
  <si>
    <t>I 00078851</t>
  </si>
  <si>
    <t>AS55176</t>
  </si>
  <si>
    <t>D  2,245</t>
  </si>
  <si>
    <t>I 00078852</t>
  </si>
  <si>
    <t>AS55178</t>
  </si>
  <si>
    <t>D  2,246</t>
  </si>
  <si>
    <t>I 00078853</t>
  </si>
  <si>
    <t>AS55179</t>
  </si>
  <si>
    <t>D  2,247</t>
  </si>
  <si>
    <t>I 00078854</t>
  </si>
  <si>
    <t>AS55180</t>
  </si>
  <si>
    <t>I 00078855</t>
  </si>
  <si>
    <t>AS55181</t>
  </si>
  <si>
    <t>D  2,249</t>
  </si>
  <si>
    <t>I 00078856</t>
  </si>
  <si>
    <t>AS55182</t>
  </si>
  <si>
    <t>D  2,250</t>
  </si>
  <si>
    <t>I 00078857</t>
  </si>
  <si>
    <t>AS55183</t>
  </si>
  <si>
    <t>D  2,251</t>
  </si>
  <si>
    <t>I 00078858</t>
  </si>
  <si>
    <t>AS55184</t>
  </si>
  <si>
    <t>I 00078859</t>
  </si>
  <si>
    <t>AS55185</t>
  </si>
  <si>
    <t>I 00078860</t>
  </si>
  <si>
    <t>AS55186</t>
  </si>
  <si>
    <t>D  2,254</t>
  </si>
  <si>
    <t>I 00078861</t>
  </si>
  <si>
    <t>AS55188</t>
  </si>
  <si>
    <t>D  2,255</t>
  </si>
  <si>
    <t>I 00078862</t>
  </si>
  <si>
    <t>AS55189</t>
  </si>
  <si>
    <t>D  2,256</t>
  </si>
  <si>
    <t>I 00078863</t>
  </si>
  <si>
    <t>AS55190</t>
  </si>
  <si>
    <t>D  2,257</t>
  </si>
  <si>
    <t>I 00078864</t>
  </si>
  <si>
    <t>AS55191</t>
  </si>
  <si>
    <t>D  2,259</t>
  </si>
  <si>
    <t>I 00078865</t>
  </si>
  <si>
    <t>AS55192</t>
  </si>
  <si>
    <t>I 00078866</t>
  </si>
  <si>
    <t>AS55193</t>
  </si>
  <si>
    <t>AS55304</t>
  </si>
  <si>
    <t>D  2,806</t>
  </si>
  <si>
    <t>FAC0000263</t>
  </si>
  <si>
    <t>D  2,928</t>
  </si>
  <si>
    <t>D  3,114</t>
  </si>
  <si>
    <t>I 00076688</t>
  </si>
  <si>
    <t>AS55497</t>
  </si>
  <si>
    <t>I 00079025</t>
  </si>
  <si>
    <t>AS55504</t>
  </si>
  <si>
    <t>D  3,140</t>
  </si>
  <si>
    <t>I 00078846</t>
  </si>
  <si>
    <t>AS55505</t>
  </si>
  <si>
    <t>I 00078662</t>
  </si>
  <si>
    <t>AS55506</t>
  </si>
  <si>
    <t>D  3,142</t>
  </si>
  <si>
    <t>I 00078983</t>
  </si>
  <si>
    <t>AS55507</t>
  </si>
  <si>
    <t>I 00079069</t>
  </si>
  <si>
    <t>AS55529</t>
  </si>
  <si>
    <t>I 00079036</t>
  </si>
  <si>
    <t>AS55532</t>
  </si>
  <si>
    <t>TOYOTA FINANCIAL SERVICES DE MEXICO</t>
  </si>
  <si>
    <t>ZS02017</t>
  </si>
  <si>
    <t>ZS02018</t>
  </si>
  <si>
    <t>ZS02019</t>
  </si>
  <si>
    <t>D  3,369</t>
  </si>
  <si>
    <t>HAJJ082173</t>
  </si>
  <si>
    <t>E     60</t>
  </si>
  <si>
    <t>LJIMENEZ:DEPRECIACION ACTIVO FIJO J</t>
  </si>
  <si>
    <t>D  1,558</t>
  </si>
  <si>
    <t>P000019130</t>
  </si>
  <si>
    <t>S000052108</t>
  </si>
  <si>
    <t>D    617</t>
  </si>
  <si>
    <t>P000018883</t>
  </si>
  <si>
    <t>D    631</t>
  </si>
  <si>
    <t>P000018882</t>
  </si>
  <si>
    <t>AM00000071</t>
  </si>
  <si>
    <t>D  3,024</t>
  </si>
  <si>
    <t>D  3,025</t>
  </si>
  <si>
    <t>NWD0002365</t>
  </si>
  <si>
    <t>NWD0002374</t>
  </si>
  <si>
    <t>LJIMENEZ:QUERETARO MOTORS, SA-INTER</t>
  </si>
  <si>
    <t>NWD0002384</t>
  </si>
  <si>
    <t>NWD0002401</t>
  </si>
  <si>
    <t>D  3,390</t>
  </si>
  <si>
    <t>ERS0376926</t>
  </si>
  <si>
    <t>NWD0002378</t>
  </si>
  <si>
    <t>LJIMENEZ:QUERETARO MOTORS, SA-FRAME</t>
  </si>
  <si>
    <t>LJIMENEZ:QUERETARO MOTORS, SA-TELCE</t>
  </si>
  <si>
    <t>D    625</t>
  </si>
  <si>
    <t>A000003157</t>
  </si>
  <si>
    <t>D  3,384</t>
  </si>
  <si>
    <t>MEX0250888</t>
  </si>
  <si>
    <t>MEX0250889</t>
  </si>
  <si>
    <t>A000003352</t>
  </si>
  <si>
    <t>D  1,557</t>
  </si>
  <si>
    <t>P000019121</t>
  </si>
  <si>
    <t>D  3,415</t>
  </si>
  <si>
    <t>P000019185</t>
  </si>
  <si>
    <t>E    125</t>
  </si>
  <si>
    <t>PAGO IMPUE</t>
  </si>
  <si>
    <t>COMPLEMENTARIA AGOSTO 2013</t>
  </si>
  <si>
    <t>D  1,559</t>
  </si>
  <si>
    <t>P000019131</t>
  </si>
  <si>
    <t>F000000078</t>
  </si>
  <si>
    <t>VIATICOS CAPACITACION GENERAL</t>
  </si>
  <si>
    <t>F000000079</t>
  </si>
  <si>
    <t>LJIMENEZ:VIATICOS CAPACITACION GENE</t>
  </si>
  <si>
    <t>D  3,411</t>
  </si>
  <si>
    <t>HK01847901</t>
  </si>
  <si>
    <t>D  3,412</t>
  </si>
  <si>
    <t>HU00396728</t>
  </si>
  <si>
    <t>D  3,433</t>
  </si>
  <si>
    <t>HW38688401</t>
  </si>
  <si>
    <t>D    628</t>
  </si>
  <si>
    <t>D  1,556</t>
  </si>
  <si>
    <t>D  2,679</t>
  </si>
  <si>
    <t>D  2,704</t>
  </si>
  <si>
    <t>705-001-049</t>
  </si>
  <si>
    <t>P018861</t>
  </si>
  <si>
    <t>P018862</t>
  </si>
  <si>
    <t>LJIMENEZ:JUNTA MUNICIPAL DE AGUA PO</t>
  </si>
  <si>
    <t>P000019113</t>
  </si>
  <si>
    <t>P019113</t>
  </si>
  <si>
    <t>D  1,453</t>
  </si>
  <si>
    <t>LJIMENEZ: LJIMENEZ:COMISION FEDERAL</t>
  </si>
  <si>
    <t>D  1,528</t>
  </si>
  <si>
    <t>P000019118</t>
  </si>
  <si>
    <t>P019118</t>
  </si>
  <si>
    <t>P000019128</t>
  </si>
  <si>
    <t>P019128</t>
  </si>
  <si>
    <t>D  1,530</t>
  </si>
  <si>
    <t>P000019127</t>
  </si>
  <si>
    <t>P019127</t>
  </si>
  <si>
    <t>D  1,531</t>
  </si>
  <si>
    <t>P000019126</t>
  </si>
  <si>
    <t>P019126</t>
  </si>
  <si>
    <t>P000019125</t>
  </si>
  <si>
    <t>P019125</t>
  </si>
  <si>
    <t>D  1,533</t>
  </si>
  <si>
    <t>P000019124</t>
  </si>
  <si>
    <t>P019124</t>
  </si>
  <si>
    <t>P019179</t>
  </si>
  <si>
    <t>D    424</t>
  </si>
  <si>
    <t>D    425</t>
  </si>
  <si>
    <t>D    428</t>
  </si>
  <si>
    <t>D    429</t>
  </si>
  <si>
    <t>D    430</t>
  </si>
  <si>
    <t>D  1,008</t>
  </si>
  <si>
    <t>B000002840</t>
  </si>
  <si>
    <t>D  3,348</t>
  </si>
  <si>
    <t>B000002833</t>
  </si>
  <si>
    <t>B000002926</t>
  </si>
  <si>
    <t>D  3,361</t>
  </si>
  <si>
    <t>B000002996</t>
  </si>
  <si>
    <t>D  3,367</t>
  </si>
  <si>
    <t>D  3,370</t>
  </si>
  <si>
    <t>IBBJC40525</t>
  </si>
  <si>
    <t>705-052</t>
  </si>
  <si>
    <t>P000019102</t>
  </si>
  <si>
    <t>P000019101</t>
  </si>
  <si>
    <t>D  3,383</t>
  </si>
  <si>
    <t>P000019172</t>
  </si>
  <si>
    <t>P019172</t>
  </si>
  <si>
    <t>D    612</t>
  </si>
  <si>
    <t>A000000053</t>
  </si>
  <si>
    <t>LJIMENEZ:SANCHEZ RAMOS ANTONIO</t>
  </si>
  <si>
    <t>P019142</t>
  </si>
  <si>
    <t>COMISION POR LA COMPRA TERRENO</t>
  </si>
  <si>
    <t>D    420</t>
  </si>
  <si>
    <t>A000317775</t>
  </si>
  <si>
    <t>D    995</t>
  </si>
  <si>
    <t>A000318714</t>
  </si>
  <si>
    <t>D  1,829</t>
  </si>
  <si>
    <t>A000319533</t>
  </si>
  <si>
    <t>D  2,810</t>
  </si>
  <si>
    <t>A000320408</t>
  </si>
  <si>
    <t>P019060</t>
  </si>
  <si>
    <t>P019061</t>
  </si>
  <si>
    <t>P019062</t>
  </si>
  <si>
    <t>D  2,858</t>
  </si>
  <si>
    <t>TERRAPAJUN</t>
  </si>
  <si>
    <t>P019063</t>
  </si>
  <si>
    <t>ESTJUNIO17</t>
  </si>
  <si>
    <t>DOCSINFAC1</t>
  </si>
  <si>
    <t>P019065</t>
  </si>
  <si>
    <t>SINFACJUN4</t>
  </si>
  <si>
    <t>P019088</t>
  </si>
  <si>
    <t>D  3,491</t>
  </si>
  <si>
    <t>P019413</t>
  </si>
  <si>
    <t>D  3,492</t>
  </si>
  <si>
    <t>PREDAPAJUL</t>
  </si>
  <si>
    <t>P019414</t>
  </si>
  <si>
    <t>D  3,493</t>
  </si>
  <si>
    <t>TES0002655</t>
  </si>
  <si>
    <t>P019415</t>
  </si>
  <si>
    <t>SINFACJULI</t>
  </si>
  <si>
    <t>P019418</t>
  </si>
  <si>
    <t>P000018890</t>
  </si>
  <si>
    <t>P018890</t>
  </si>
  <si>
    <t>P000019133</t>
  </si>
  <si>
    <t>P019133</t>
  </si>
  <si>
    <t>D  3,396</t>
  </si>
  <si>
    <t>701-065</t>
  </si>
  <si>
    <t>704-065</t>
  </si>
  <si>
    <t>D      2</t>
  </si>
  <si>
    <t>D      3</t>
  </si>
  <si>
    <t>D    629</t>
  </si>
  <si>
    <t>NOMSEM0027</t>
  </si>
  <si>
    <t>P018892</t>
  </si>
  <si>
    <t>LJIMENEZ:NOMINA SEMANA 27</t>
  </si>
  <si>
    <t>D  1,241</t>
  </si>
  <si>
    <t>NOMQUI0207</t>
  </si>
  <si>
    <t>P019104</t>
  </si>
  <si>
    <t>D  1,242</t>
  </si>
  <si>
    <t>NOMSEM0028</t>
  </si>
  <si>
    <t>P019103</t>
  </si>
  <si>
    <t>LJIMENEZ:NOMINA SEMANA 28</t>
  </si>
  <si>
    <t>D  1,523</t>
  </si>
  <si>
    <t>NOMQUI0013</t>
  </si>
  <si>
    <t>NOMINA QUINCENAL 13 COMP PRACT</t>
  </si>
  <si>
    <t>NOMSEM0029</t>
  </si>
  <si>
    <t>P019134</t>
  </si>
  <si>
    <t>LJIMENEZ:NOMINA SEMANA 29</t>
  </si>
  <si>
    <t>D  2,995</t>
  </si>
  <si>
    <t>NOMSEM0030</t>
  </si>
  <si>
    <t>LJIMENEZ:NOMINA SEMANA 30</t>
  </si>
  <si>
    <t>NONQU00207</t>
  </si>
  <si>
    <t>LJIMENEZ:NOMINA 2DA QUINCENA DE JUL</t>
  </si>
  <si>
    <t>NOMSEMCO30</t>
  </si>
  <si>
    <t>NOMINA SEMANA 30 COMPLEMENTO</t>
  </si>
  <si>
    <t>D    610</t>
  </si>
  <si>
    <t>A000003168</t>
  </si>
  <si>
    <t>P018891</t>
  </si>
  <si>
    <t>D  1,520</t>
  </si>
  <si>
    <t>INFONAVIT1</t>
  </si>
  <si>
    <t>P019108</t>
  </si>
  <si>
    <t>LJIMENEZ:INFONAVIT</t>
  </si>
  <si>
    <t>701-100</t>
  </si>
  <si>
    <t>702-100</t>
  </si>
  <si>
    <t>D  1,522</t>
  </si>
  <si>
    <t>LJIMENEZ:IMSS 2017</t>
  </si>
  <si>
    <t>701-101</t>
  </si>
  <si>
    <t>D    147</t>
  </si>
  <si>
    <t>VALES00617</t>
  </si>
  <si>
    <t>P018849</t>
  </si>
  <si>
    <t>LJIMENEZ:VALES DE DESPENSA JUNIO 20</t>
  </si>
  <si>
    <t>D  3,150</t>
  </si>
  <si>
    <t>VALESJULIO</t>
  </si>
  <si>
    <t>LJIMENEZ:VALES DE DESPENSA DE JULIO</t>
  </si>
  <si>
    <t>D    591</t>
  </si>
  <si>
    <t>FINQ-MCC01</t>
  </si>
  <si>
    <t>P018889</t>
  </si>
  <si>
    <t>LJIMENEZ:FINIQUITO MALDONADO CRUZ C</t>
  </si>
  <si>
    <t>D  2,406</t>
  </si>
  <si>
    <t>FQJOSECARM</t>
  </si>
  <si>
    <t>LJIMENEZ:FINIQUITO JOSE CARMEN TOVA</t>
  </si>
  <si>
    <t>D  2,410</t>
  </si>
  <si>
    <t>FQCARLOSDE</t>
  </si>
  <si>
    <t>LJIMENEZ:FINIQUITO CARLOS DELAGADO</t>
  </si>
  <si>
    <t>D  2,993</t>
  </si>
  <si>
    <t>FQCOMJOSE1</t>
  </si>
  <si>
    <t>703-110</t>
  </si>
  <si>
    <t>D  2,413</t>
  </si>
  <si>
    <t>FQFRANCISC</t>
  </si>
  <si>
    <t>LJIMENEZ:FINIQUITO FRANCISCO ESTEBA</t>
  </si>
  <si>
    <t>FINQ-SMD01</t>
  </si>
  <si>
    <t>P019109</t>
  </si>
  <si>
    <t>LJIMENEZ:FINIQUITO SEGURA MEJIA DIA</t>
  </si>
  <si>
    <t>D  1,839</t>
  </si>
  <si>
    <t>D  3,176</t>
  </si>
  <si>
    <t>EA00000021</t>
  </si>
  <si>
    <t>A000022351</t>
  </si>
  <si>
    <t>FCE0260011</t>
  </si>
  <si>
    <t>FCE0260808</t>
  </si>
  <si>
    <t>APAPELERIA ADMINISTRATIVO (CART</t>
  </si>
  <si>
    <t>A000022313</t>
  </si>
  <si>
    <t>A000022246</t>
  </si>
  <si>
    <t>FCE0260522</t>
  </si>
  <si>
    <t>FCE0260462</t>
  </si>
  <si>
    <t>FCE0261047</t>
  </si>
  <si>
    <t>D  3,362</t>
  </si>
  <si>
    <t>B000004009</t>
  </si>
  <si>
    <t>D    502</t>
  </si>
  <si>
    <t>D  2,698</t>
  </si>
  <si>
    <t>D    508</t>
  </si>
  <si>
    <t>E000001025</t>
  </si>
  <si>
    <t>D  2,721</t>
  </si>
  <si>
    <t>AM00000387</t>
  </si>
  <si>
    <t>LJIMENEZ:AUTOS CHAMPS SA DE CV-RENO</t>
  </si>
  <si>
    <t>P000019154</t>
  </si>
  <si>
    <t>P000019155</t>
  </si>
  <si>
    <t>D  3,388</t>
  </si>
  <si>
    <t>D    630</t>
  </si>
  <si>
    <t>D    507</t>
  </si>
  <si>
    <t>D  2,700</t>
  </si>
  <si>
    <t>D    812</t>
  </si>
  <si>
    <t>SERVICIOSA</t>
  </si>
  <si>
    <t>P018896</t>
  </si>
  <si>
    <t>M000001512</t>
  </si>
  <si>
    <t>D  1,321</t>
  </si>
  <si>
    <t>BAJOCEL333</t>
  </si>
  <si>
    <t>T000023688</t>
  </si>
  <si>
    <t>D  2,904</t>
  </si>
  <si>
    <t>A000047348</t>
  </si>
  <si>
    <t>D  3,177</t>
  </si>
  <si>
    <t>D  3,184</t>
  </si>
  <si>
    <t>CEL0001478</t>
  </si>
  <si>
    <t>D  3,196</t>
  </si>
  <si>
    <t>F000014801</t>
  </si>
  <si>
    <t>F000014103</t>
  </si>
  <si>
    <t>B000002871</t>
  </si>
  <si>
    <t>D  3,256</t>
  </si>
  <si>
    <t>B000003845</t>
  </si>
  <si>
    <t>D  3,295</t>
  </si>
  <si>
    <t>VB00121048</t>
  </si>
  <si>
    <t>D  3,297</t>
  </si>
  <si>
    <t>F000014464</t>
  </si>
  <si>
    <t>B000012958</t>
  </si>
  <si>
    <t>D  3,363</t>
  </si>
  <si>
    <t>D  3,364</t>
  </si>
  <si>
    <t>D  3,366</t>
  </si>
  <si>
    <t>D  3,368</t>
  </si>
  <si>
    <t>VGLFA05484</t>
  </si>
  <si>
    <t>D  3,373</t>
  </si>
  <si>
    <t>DTE0203641</t>
  </si>
  <si>
    <t>D  3,374</t>
  </si>
  <si>
    <t>D  3,375</t>
  </si>
  <si>
    <t>D  3,440</t>
  </si>
  <si>
    <t>I000182630</t>
  </si>
  <si>
    <t>I000182889</t>
  </si>
  <si>
    <t>FCYG048129</t>
  </si>
  <si>
    <t>D  3,445</t>
  </si>
  <si>
    <t>FCYG048291</t>
  </si>
  <si>
    <t>D  3,446</t>
  </si>
  <si>
    <t>D  3,447</t>
  </si>
  <si>
    <t>FCYO253296</t>
  </si>
  <si>
    <t>I000182011</t>
  </si>
  <si>
    <t>D  3,449</t>
  </si>
  <si>
    <t>I000184033</t>
  </si>
  <si>
    <t>D  3,457</t>
  </si>
  <si>
    <t>K000005974</t>
  </si>
  <si>
    <t>D  3,458</t>
  </si>
  <si>
    <t>I000184241</t>
  </si>
  <si>
    <t>D  3,459</t>
  </si>
  <si>
    <t>I000184327</t>
  </si>
  <si>
    <t>D  3,460</t>
  </si>
  <si>
    <t>TG00000547</t>
  </si>
  <si>
    <t>D  3,461</t>
  </si>
  <si>
    <t>A000049814</t>
  </si>
  <si>
    <t>D  3,486</t>
  </si>
  <si>
    <t>FEFS070101</t>
  </si>
  <si>
    <t>D  3,487</t>
  </si>
  <si>
    <t>D  3,488</t>
  </si>
  <si>
    <t>D  3,489</t>
  </si>
  <si>
    <t>D  3,490</t>
  </si>
  <si>
    <t>A000050385</t>
  </si>
  <si>
    <t>NOMQUIN013</t>
  </si>
  <si>
    <t>LJIMENEZ:NOMINA QUINCENAL 13 PRACTI</t>
  </si>
  <si>
    <t>D  3,147</t>
  </si>
  <si>
    <t>NOMQU00207</t>
  </si>
  <si>
    <t>703-111</t>
  </si>
  <si>
    <t>D    811</t>
  </si>
  <si>
    <t>PRESTAMOMA</t>
  </si>
  <si>
    <t>P018895</t>
  </si>
  <si>
    <t>LJIMENEZ:PRESTAMO MIGUEL ANGEL CAST</t>
  </si>
  <si>
    <t>A000169715</t>
  </si>
  <si>
    <t>A000168032</t>
  </si>
  <si>
    <t>D  1,534</t>
  </si>
  <si>
    <t>P000019119</t>
  </si>
  <si>
    <t>D  1,535</t>
  </si>
  <si>
    <t>CR00000990</t>
  </si>
  <si>
    <t>D  1,555</t>
  </si>
  <si>
    <t>P000019129</t>
  </si>
  <si>
    <t>D  3,353</t>
  </si>
  <si>
    <t>D  3,356</t>
  </si>
  <si>
    <t>B000013066</t>
  </si>
  <si>
    <t>A000172360</t>
  </si>
  <si>
    <t>P000018897</t>
  </si>
  <si>
    <t>P018897</t>
  </si>
  <si>
    <t>704-064</t>
  </si>
  <si>
    <t>701-007</t>
  </si>
  <si>
    <t>PUBLICIDAD DE VENTAS Y DEC</t>
  </si>
  <si>
    <t>LJIMENEZ:PUBLICIDAD DE VENTAS Y DEC</t>
  </si>
  <si>
    <t>D  1,148</t>
  </si>
  <si>
    <t>D  2,122</t>
  </si>
  <si>
    <t>D  2,910</t>
  </si>
  <si>
    <t>D  2,911</t>
  </si>
  <si>
    <t>701-060</t>
  </si>
  <si>
    <t>705-001-060</t>
  </si>
  <si>
    <t>706-062</t>
  </si>
  <si>
    <t>700-071</t>
  </si>
  <si>
    <t>701-095</t>
  </si>
  <si>
    <t>703-095</t>
  </si>
  <si>
    <t>702-101</t>
  </si>
  <si>
    <t>D  1,143</t>
  </si>
  <si>
    <t>D  1,150</t>
  </si>
  <si>
    <t>D  1,768</t>
  </si>
  <si>
    <t>D  2,419</t>
  </si>
  <si>
    <t>D  3,558</t>
  </si>
  <si>
    <t>D  3,559</t>
  </si>
  <si>
    <t>D  1,135</t>
  </si>
  <si>
    <t>D  1,138</t>
  </si>
  <si>
    <t>D  3,556</t>
  </si>
  <si>
    <t>D  1,189</t>
  </si>
  <si>
    <t>D  1,190</t>
  </si>
  <si>
    <t>D  1,192</t>
  </si>
  <si>
    <t>D  2,208</t>
  </si>
  <si>
    <t>D  2,715</t>
  </si>
  <si>
    <t>D  2,716</t>
  </si>
  <si>
    <t>D  2,720</t>
  </si>
  <si>
    <t>D    473</t>
  </si>
  <si>
    <t>D    474</t>
  </si>
  <si>
    <t>D    476</t>
  </si>
  <si>
    <t>D    715</t>
  </si>
  <si>
    <t>D    771</t>
  </si>
  <si>
    <t>D    804</t>
  </si>
  <si>
    <t>D    806</t>
  </si>
  <si>
    <t>D  1,200</t>
  </si>
  <si>
    <t>D  1,201</t>
  </si>
  <si>
    <t>D  1,217</t>
  </si>
  <si>
    <t>D  1,218</t>
  </si>
  <si>
    <t>D  1,220</t>
  </si>
  <si>
    <t>D  1,222</t>
  </si>
  <si>
    <t>D  1,432</t>
  </si>
  <si>
    <t>D  1,724</t>
  </si>
  <si>
    <t>D  1,730</t>
  </si>
  <si>
    <t>D  1,731</t>
  </si>
  <si>
    <t>D  1,732</t>
  </si>
  <si>
    <t>D  1,734</t>
  </si>
  <si>
    <t>D  1,926</t>
  </si>
  <si>
    <t>D  2,146</t>
  </si>
  <si>
    <t>D  2,147</t>
  </si>
  <si>
    <t>D  2,149</t>
  </si>
  <si>
    <t>D  2,161</t>
  </si>
  <si>
    <t>D  2,162</t>
  </si>
  <si>
    <t>D  2,181</t>
  </si>
  <si>
    <t>D  2,182</t>
  </si>
  <si>
    <t>D  2,183</t>
  </si>
  <si>
    <t>D  2,185</t>
  </si>
  <si>
    <t>D  2,186</t>
  </si>
  <si>
    <t>D  2,187</t>
  </si>
  <si>
    <t>D  2,189</t>
  </si>
  <si>
    <t>D  2,190</t>
  </si>
  <si>
    <t>D  2,191</t>
  </si>
  <si>
    <t>D  2,192</t>
  </si>
  <si>
    <t>D  2,193</t>
  </si>
  <si>
    <t>D  2,194</t>
  </si>
  <si>
    <t>D  2,220</t>
  </si>
  <si>
    <t>D  2,221</t>
  </si>
  <si>
    <t>D  2,222</t>
  </si>
  <si>
    <t>D  2,223</t>
  </si>
  <si>
    <t>D  2,225</t>
  </si>
  <si>
    <t>D  2,229</t>
  </si>
  <si>
    <t>D  2,232</t>
  </si>
  <si>
    <t>D  2,549</t>
  </si>
  <si>
    <t>D  2,550</t>
  </si>
  <si>
    <t>D  2,552</t>
  </si>
  <si>
    <t>D  2,556</t>
  </si>
  <si>
    <t>D  2,557</t>
  </si>
  <si>
    <t>D  2,558</t>
  </si>
  <si>
    <t>D  2,559</t>
  </si>
  <si>
    <t>D  2,760</t>
  </si>
  <si>
    <t>D  2,762</t>
  </si>
  <si>
    <t>D  2,763</t>
  </si>
  <si>
    <t>D  3,166</t>
  </si>
  <si>
    <t>D  3,167</t>
  </si>
  <si>
    <t>D  3,399</t>
  </si>
  <si>
    <t>D  3,400</t>
  </si>
  <si>
    <t>D  3,401</t>
  </si>
  <si>
    <t>D  3,402</t>
  </si>
  <si>
    <t>D  3,406</t>
  </si>
  <si>
    <t>D  3,407</t>
  </si>
  <si>
    <t>D  3,408</t>
  </si>
  <si>
    <t>D  3,409</t>
  </si>
  <si>
    <t>D  3,410</t>
  </si>
  <si>
    <t>D  3,413</t>
  </si>
  <si>
    <t>D  3,414</t>
  </si>
  <si>
    <t>D  3,417</t>
  </si>
  <si>
    <t>D  3,418</t>
  </si>
  <si>
    <t>E    101</t>
  </si>
  <si>
    <t>D  2,926</t>
  </si>
  <si>
    <t>D  2,930</t>
  </si>
  <si>
    <t>D  1,023</t>
  </si>
  <si>
    <t>D  1,025</t>
  </si>
  <si>
    <t>D  1,491</t>
  </si>
  <si>
    <t>D  2,274</t>
  </si>
  <si>
    <t>D  2,301</t>
  </si>
  <si>
    <t>D  2,337</t>
  </si>
  <si>
    <t>D  2,561</t>
  </si>
  <si>
    <t>D  3,131</t>
  </si>
  <si>
    <t>D  3,235</t>
  </si>
  <si>
    <t>D  3,472</t>
  </si>
  <si>
    <t>D  1,146</t>
  </si>
  <si>
    <t>D  1,077</t>
  </si>
  <si>
    <t>D  1,078</t>
  </si>
  <si>
    <t>D  1,145</t>
  </si>
  <si>
    <t>D  2,918</t>
  </si>
  <si>
    <t>D  2,919</t>
  </si>
  <si>
    <t>D  2,922</t>
  </si>
  <si>
    <t>D  1,030</t>
  </si>
  <si>
    <t>D  2,916</t>
  </si>
  <si>
    <t>D  3,560</t>
  </si>
  <si>
    <t>D  1,099</t>
  </si>
  <si>
    <t>D  2,123</t>
  </si>
  <si>
    <t>D  2,913</t>
  </si>
  <si>
    <t>D    210</t>
  </si>
  <si>
    <t>D  1,104</t>
  </si>
  <si>
    <t>D  2,135</t>
  </si>
  <si>
    <t>D  2,139</t>
  </si>
  <si>
    <t>D  3,463</t>
  </si>
  <si>
    <t>D  2,142</t>
  </si>
  <si>
    <t>D  3,431</t>
  </si>
  <si>
    <t>D    203</t>
  </si>
  <si>
    <t>D  2,119</t>
  </si>
  <si>
    <t>D  3,029</t>
  </si>
  <si>
    <t>D    452</t>
  </si>
  <si>
    <t>D    453</t>
  </si>
  <si>
    <t>D    516</t>
  </si>
  <si>
    <t>D  1,489</t>
  </si>
  <si>
    <t>D  2,273</t>
  </si>
  <si>
    <t>D  2,335</t>
  </si>
  <si>
    <t>D  1,464</t>
  </si>
  <si>
    <t>D    440</t>
  </si>
  <si>
    <t>D  1,031</t>
  </si>
  <si>
    <t>D  2,163</t>
  </si>
  <si>
    <t>D  2,555</t>
  </si>
  <si>
    <t>D  3,600</t>
  </si>
  <si>
    <t>D  2,117</t>
  </si>
  <si>
    <t>D  2,290</t>
  </si>
  <si>
    <t>D  2,175</t>
  </si>
  <si>
    <t>D  3,568</t>
  </si>
  <si>
    <t>D  2,134</t>
  </si>
  <si>
    <t>D    454</t>
  </si>
  <si>
    <t>D  1,079</t>
  </si>
  <si>
    <t>D  1,308</t>
  </si>
  <si>
    <t>D  2,532</t>
  </si>
  <si>
    <t>D  1,094</t>
  </si>
  <si>
    <t>D  2,912</t>
  </si>
  <si>
    <t>D     30</t>
  </si>
  <si>
    <t>D     40</t>
  </si>
  <si>
    <t>D     43</t>
  </si>
  <si>
    <t>D     55</t>
  </si>
  <si>
    <t>D     57</t>
  </si>
  <si>
    <t>D     59</t>
  </si>
  <si>
    <t>D     89</t>
  </si>
  <si>
    <t>D    100</t>
  </si>
  <si>
    <t>D    101</t>
  </si>
  <si>
    <t>D    102</t>
  </si>
  <si>
    <t>D    152</t>
  </si>
  <si>
    <t>D    153</t>
  </si>
  <si>
    <t>D    444</t>
  </si>
  <si>
    <t>D    445</t>
  </si>
  <si>
    <t>D  1,538</t>
  </si>
  <si>
    <t>D  1,540</t>
  </si>
  <si>
    <t>D  2,277</t>
  </si>
  <si>
    <t>D  2,305</t>
  </si>
  <si>
    <t>D  2,316</t>
  </si>
  <si>
    <t>D  2,334</t>
  </si>
  <si>
    <t>D  2,340</t>
  </si>
  <si>
    <t>D  2,554</t>
  </si>
  <si>
    <t>D  2,688</t>
  </si>
  <si>
    <t>D  2,689</t>
  </si>
  <si>
    <t>D  2,690</t>
  </si>
  <si>
    <t>D  3,149</t>
  </si>
  <si>
    <t>D  3,153</t>
  </si>
  <si>
    <t>D  3,163</t>
  </si>
  <si>
    <t>D  3,430</t>
  </si>
  <si>
    <t>D  3,435</t>
  </si>
  <si>
    <t>D  3,442</t>
  </si>
  <si>
    <t>D  3,451</t>
  </si>
  <si>
    <t>D  3,452</t>
  </si>
  <si>
    <t>D  3,468</t>
  </si>
  <si>
    <t>D  3,469</t>
  </si>
  <si>
    <t>D  3,470</t>
  </si>
  <si>
    <t>D  3,471</t>
  </si>
  <si>
    <t>D  3,473</t>
  </si>
  <si>
    <t>D  1,089</t>
  </si>
  <si>
    <t>D  1,153</t>
  </si>
  <si>
    <t>D  2,128</t>
  </si>
  <si>
    <t>D  2,118</t>
  </si>
  <si>
    <t>D  1,472</t>
  </si>
  <si>
    <t>D  1,473</t>
  </si>
  <si>
    <t>D  1,474</t>
  </si>
  <si>
    <t>D  1,476</t>
  </si>
  <si>
    <t>D    555</t>
  </si>
  <si>
    <t>D  1,049</t>
  </si>
  <si>
    <t>D  2,896</t>
  </si>
  <si>
    <t>D  2,313</t>
  </si>
  <si>
    <t>D  2,311</t>
  </si>
  <si>
    <t>D  2,312</t>
  </si>
  <si>
    <t>D  2,909</t>
  </si>
  <si>
    <t>HERNANDEZ VICTOR</t>
  </si>
  <si>
    <t>SALCEDO MORENO JANITZY</t>
  </si>
  <si>
    <t>TALLER DE GASTOS OPERACION</t>
  </si>
  <si>
    <t>CURSO</t>
  </si>
  <si>
    <t>VEGA FERNANDEZ AMALIA</t>
  </si>
  <si>
    <t>LJIMENEZ:ACTUALIZACION LICENCIAS</t>
  </si>
  <si>
    <t>PATIñO MUñOZ ANA LAURA</t>
  </si>
  <si>
    <t>ESTEVEZ GONZALEZ MINERVA IVETT</t>
  </si>
  <si>
    <t>LJIMENEZ:ARTICULOS DE LIMPIEZA PARA</t>
  </si>
  <si>
    <t>DEPRECIACION AGOSTO 17</t>
  </si>
  <si>
    <t>BAJA: REPOSICION DE MOBILIARIO Y EQ</t>
  </si>
  <si>
    <t>LJIMENEZ:QUERETARO MOTORS, SA-SERVI</t>
  </si>
  <si>
    <t>LJIMENEZ:QUERETARO MOTORS, SA-TELEF</t>
  </si>
  <si>
    <t>LJIMENEZ:SISTEMA ROTATIVO DE ESPADA</t>
  </si>
  <si>
    <t>LJIMENEZ:SERVICIO AUDITORIO SA DE C</t>
  </si>
  <si>
    <t>LJIMENEZ:CONSUMO ENERGIA</t>
  </si>
  <si>
    <t>GASTOS DIVERSOS EN BODEGA</t>
  </si>
  <si>
    <t>LJIMENEZ:MENSUALIDAD HILUX</t>
  </si>
  <si>
    <t>LJIMENEZ:MENSUALIDAD HIGHLANDER</t>
  </si>
  <si>
    <t>LJIMENEZ:EFECTIVALE -CONSUMO GASOLI</t>
  </si>
  <si>
    <t>LJIMENEZ:CONSUMO DE GASOLINA TRASLA</t>
  </si>
  <si>
    <t>LJIMENEZ:PEREZ CEBALLOS MARLENE-GAS</t>
  </si>
  <si>
    <t>LJIMENEZ:GARICA OLIVOS MARIA TERESA</t>
  </si>
  <si>
    <t>LJIMENEZ:VIATICOS DE ADMINISTRATIVO</t>
  </si>
  <si>
    <t>LJIMENEZ:RECOLECCION DE RESIDUOS PE</t>
  </si>
  <si>
    <t>LJIMENEZ:SERVICIO PAN AMERICANO DE</t>
  </si>
  <si>
    <t>LJIMENEZ:NOMINA SEMANA 31</t>
  </si>
  <si>
    <t>LJIMENEZ:NOMIMA SEMANA 32</t>
  </si>
  <si>
    <t>LJIMENEZ:NOMINA QUINCENAL 1RA DE AG</t>
  </si>
  <si>
    <t>LJIMENEZ:NOMINA SEMANA 33</t>
  </si>
  <si>
    <t>LJIMENEZ:NOMINA SEMANA 34</t>
  </si>
  <si>
    <t>LJIMENEZ:NOMINA QUINCENAL 2DA DE AG</t>
  </si>
  <si>
    <t>LJIMENEZ:NOMINA SEMANA 35</t>
  </si>
  <si>
    <t>GASTOS GENERENCIALES</t>
  </si>
  <si>
    <t>LJIMENEZ:TRASLADOS VENDIDOS A OTRAS</t>
  </si>
  <si>
    <t>TRASLADOS VENDIDOS A OTRAS AGE</t>
  </si>
  <si>
    <t>LJIMENEZ:AGUA, CAFE, AZUCAR, ETCETE</t>
  </si>
  <si>
    <t>AGUA, CAFE, AZUCAR, ETCETERA A</t>
  </si>
  <si>
    <t>LJIMENEZ:LJIMENEZ:</t>
  </si>
  <si>
    <t>LJIMENEZ:IMPUESTOS SRA CECILIA</t>
  </si>
  <si>
    <t>BAJA: LJIMENEZ FALTANTE CAJA MAJO</t>
  </si>
  <si>
    <t>LJIMENEZ:IMSS JULIO 17</t>
  </si>
  <si>
    <t>LJIMENEZ:IMSS</t>
  </si>
  <si>
    <t>LJIMENEZ:VALES DE DESPENSA MES DE A</t>
  </si>
  <si>
    <t>LJIMENEZ:NOMINA QUINCENAL 1 DE 08 P</t>
  </si>
  <si>
    <t>LJIMENEZ:FINIQUITO GABRIELA GARCIA</t>
  </si>
  <si>
    <t>LJIMENEZ:FINIQUITO EDGAR ANTONIO DO</t>
  </si>
  <si>
    <t>LJIMENEZ:FINIQUITO ORTIZ RODRIGUEZ</t>
  </si>
  <si>
    <t>LJIMENEZ:FINIQUITO MARTINEZ GOMEZ K</t>
  </si>
  <si>
    <t>LJIMENEZ:FINIQUITO DE VICTOR HERNAN</t>
  </si>
  <si>
    <t>LJIMENEZ:FINIQUITO VELAZQUEZ FALCON</t>
  </si>
  <si>
    <t>LJIMENEZ:FINIQUITO ROCIO JANETH DIA</t>
  </si>
  <si>
    <t>LJIMENEZ:FINIQUITO SANCHES ESCAMILL</t>
  </si>
  <si>
    <t>LJIMENEZ:FINIQUITO AGUILAR MACIAS L</t>
  </si>
  <si>
    <t>LJIMENEZ:FINIQUITO LUNA NIETO JOSE</t>
  </si>
  <si>
    <t>LJIMENEZ:FINIQUITO MARTINEZ DIAZ LE</t>
  </si>
  <si>
    <t>LJIMENEZ:FINIQUITO RAMIREZ MORENO J</t>
  </si>
  <si>
    <t>LJIMENEZ:FINIQUITO ORDAZ VERA JULIO</t>
  </si>
  <si>
    <t>P000019184</t>
  </si>
  <si>
    <t>E000000053</t>
  </si>
  <si>
    <t>TRASLADO01</t>
  </si>
  <si>
    <t>D000027396</t>
  </si>
  <si>
    <t>D000027462</t>
  </si>
  <si>
    <t>D000027325</t>
  </si>
  <si>
    <t>P 00079219</t>
  </si>
  <si>
    <t>P 00079516</t>
  </si>
  <si>
    <t>P 00079525</t>
  </si>
  <si>
    <t>P 00079526</t>
  </si>
  <si>
    <t>P 00079569</t>
  </si>
  <si>
    <t>P 00079584</t>
  </si>
  <si>
    <t>P 00079854</t>
  </si>
  <si>
    <t>P 00079772</t>
  </si>
  <si>
    <t>P 00079571</t>
  </si>
  <si>
    <t>P 00080034</t>
  </si>
  <si>
    <t>P 00080035</t>
  </si>
  <si>
    <t>P 00080036</t>
  </si>
  <si>
    <t>P 00080037</t>
  </si>
  <si>
    <t>P 00080040</t>
  </si>
  <si>
    <t>P 00080041</t>
  </si>
  <si>
    <t>P 00080066</t>
  </si>
  <si>
    <t>AXG1224980</t>
  </si>
  <si>
    <t>I 00078948</t>
  </si>
  <si>
    <t>I 00078954</t>
  </si>
  <si>
    <t>P 00078071</t>
  </si>
  <si>
    <t>I 00079017</t>
  </si>
  <si>
    <t>I 00079249</t>
  </si>
  <si>
    <t>I 00079380</t>
  </si>
  <si>
    <t>I 00079067</t>
  </si>
  <si>
    <t>I 00079437</t>
  </si>
  <si>
    <t>I 00078511</t>
  </si>
  <si>
    <t>I 00078027</t>
  </si>
  <si>
    <t>I 00079458</t>
  </si>
  <si>
    <t>I 00079551</t>
  </si>
  <si>
    <t>I 00079606</t>
  </si>
  <si>
    <t>I 00079607</t>
  </si>
  <si>
    <t>I 00079522</t>
  </si>
  <si>
    <t>I 00079471</t>
  </si>
  <si>
    <t>I 00079477</t>
  </si>
  <si>
    <t>I 00079497</t>
  </si>
  <si>
    <t>I 00079539</t>
  </si>
  <si>
    <t>I 00079215</t>
  </si>
  <si>
    <t>I 00079218</t>
  </si>
  <si>
    <t>I 00079131</t>
  </si>
  <si>
    <t>A000002391</t>
  </si>
  <si>
    <t>I 00079690</t>
  </si>
  <si>
    <t>I 00079612</t>
  </si>
  <si>
    <t>I 00079601</t>
  </si>
  <si>
    <t>I 00079724</t>
  </si>
  <si>
    <t>I 00079722</t>
  </si>
  <si>
    <t>I 00079560</t>
  </si>
  <si>
    <t>I 00079649</t>
  </si>
  <si>
    <t>I 00079330</t>
  </si>
  <si>
    <t>I 00079846</t>
  </si>
  <si>
    <t>I 00079847</t>
  </si>
  <si>
    <t>I 00079924</t>
  </si>
  <si>
    <t>I 00079614</t>
  </si>
  <si>
    <t>I 00079744</t>
  </si>
  <si>
    <t>I 00079856</t>
  </si>
  <si>
    <t>I 00079857</t>
  </si>
  <si>
    <t>I 00079860</t>
  </si>
  <si>
    <t>I 00079863</t>
  </si>
  <si>
    <t>I 00079864</t>
  </si>
  <si>
    <t>I 00079870</t>
  </si>
  <si>
    <t>I 00079873</t>
  </si>
  <si>
    <t>I 00079874</t>
  </si>
  <si>
    <t>I 00079878</t>
  </si>
  <si>
    <t>I 00079883</t>
  </si>
  <si>
    <t>I 00079909</t>
  </si>
  <si>
    <t>I 00079910</t>
  </si>
  <si>
    <t>I 00079911</t>
  </si>
  <si>
    <t>I 00079913</t>
  </si>
  <si>
    <t>I 00079914</t>
  </si>
  <si>
    <t>I 00079915</t>
  </si>
  <si>
    <t>I 00079916</t>
  </si>
  <si>
    <t>I 00079918</t>
  </si>
  <si>
    <t>I 00079919</t>
  </si>
  <si>
    <t>I 00079921</t>
  </si>
  <si>
    <t>I 00079922</t>
  </si>
  <si>
    <t>I 00079923</t>
  </si>
  <si>
    <t>I 00079853</t>
  </si>
  <si>
    <t>I 00079880</t>
  </si>
  <si>
    <t>I 00079875</t>
  </si>
  <si>
    <t>A000002405</t>
  </si>
  <si>
    <t>FAC0000291</t>
  </si>
  <si>
    <t>FAC0000289</t>
  </si>
  <si>
    <t>A000002402</t>
  </si>
  <si>
    <t>I 00080033</t>
  </si>
  <si>
    <t>I 00080080</t>
  </si>
  <si>
    <t>I 00079725</t>
  </si>
  <si>
    <t>I 00079468</t>
  </si>
  <si>
    <t>I 00080099</t>
  </si>
  <si>
    <t>I 00079872</t>
  </si>
  <si>
    <t>I 00080182</t>
  </si>
  <si>
    <t>I 00080189</t>
  </si>
  <si>
    <t>HAJB067030</t>
  </si>
  <si>
    <t>I 00080046</t>
  </si>
  <si>
    <t>B000003178</t>
  </si>
  <si>
    <t>I 00079866</t>
  </si>
  <si>
    <t>I 00079868</t>
  </si>
  <si>
    <t>I 00079867</t>
  </si>
  <si>
    <t>I 00079865</t>
  </si>
  <si>
    <t>I 00079855</t>
  </si>
  <si>
    <t>I 00079858</t>
  </si>
  <si>
    <t>I 00080329</t>
  </si>
  <si>
    <t>I 00079859</t>
  </si>
  <si>
    <t>I 00080203</t>
  </si>
  <si>
    <t>I 00079861</t>
  </si>
  <si>
    <t>I 00079862</t>
  </si>
  <si>
    <t>I 00079885</t>
  </si>
  <si>
    <t>I 00079884</t>
  </si>
  <si>
    <t>I 00079881</t>
  </si>
  <si>
    <t>I 00079882</t>
  </si>
  <si>
    <t>I 00079877</t>
  </si>
  <si>
    <t>I 00079876</t>
  </si>
  <si>
    <t>I 00079871</t>
  </si>
  <si>
    <t>I 00079879</t>
  </si>
  <si>
    <t>M000001713</t>
  </si>
  <si>
    <t>FCE0262118</t>
  </si>
  <si>
    <t>FCE0262192</t>
  </si>
  <si>
    <t>FCE0262538</t>
  </si>
  <si>
    <t>MCE0024866</t>
  </si>
  <si>
    <t>FCE0264884</t>
  </si>
  <si>
    <t>E000001048</t>
  </si>
  <si>
    <t>P000019220</t>
  </si>
  <si>
    <t>P000019221</t>
  </si>
  <si>
    <t>NWD0002452</t>
  </si>
  <si>
    <t>NWD0002469</t>
  </si>
  <si>
    <t>NWD0002433</t>
  </si>
  <si>
    <t>NWD0002442</t>
  </si>
  <si>
    <t>AM00000082</t>
  </si>
  <si>
    <t>ERS0381141</t>
  </si>
  <si>
    <t>NWD0002446</t>
  </si>
  <si>
    <t>ERG0227969</t>
  </si>
  <si>
    <t>A000003432</t>
  </si>
  <si>
    <t>A000003438</t>
  </si>
  <si>
    <t>P000019215</t>
  </si>
  <si>
    <t>P000019264</t>
  </si>
  <si>
    <t>P000019265</t>
  </si>
  <si>
    <t>D002403636</t>
  </si>
  <si>
    <t>P000019256</t>
  </si>
  <si>
    <t>RCK0002168</t>
  </si>
  <si>
    <t>I000075322</t>
  </si>
  <si>
    <t>FA00118502</t>
  </si>
  <si>
    <t>P000019247</t>
  </si>
  <si>
    <t>FAC0000281</t>
  </si>
  <si>
    <t>B000003038</t>
  </si>
  <si>
    <t>IBAHH97944</t>
  </si>
  <si>
    <t>B000003126</t>
  </si>
  <si>
    <t>A000003547</t>
  </si>
  <si>
    <t>FR2833802</t>
  </si>
  <si>
    <t>P000019271</t>
  </si>
  <si>
    <t>P000019272</t>
  </si>
  <si>
    <t>P000019273</t>
  </si>
  <si>
    <t>INTPPAGO03</t>
  </si>
  <si>
    <t>A000000055</t>
  </si>
  <si>
    <t>A000321358</t>
  </si>
  <si>
    <t>A000322111</t>
  </si>
  <si>
    <t>FAC0322943</t>
  </si>
  <si>
    <t>A000322943</t>
  </si>
  <si>
    <t>ECC61023</t>
  </si>
  <si>
    <t>A000323785</t>
  </si>
  <si>
    <t>A000324576</t>
  </si>
  <si>
    <t>W000001412</t>
  </si>
  <si>
    <t>ECC62500</t>
  </si>
  <si>
    <t>A000001925</t>
  </si>
  <si>
    <t>P000019209</t>
  </si>
  <si>
    <t>P000019261</t>
  </si>
  <si>
    <t>P000019258</t>
  </si>
  <si>
    <t>VIGAPAAGOS</t>
  </si>
  <si>
    <t>ESTAJULIO1</t>
  </si>
  <si>
    <t>P000019262</t>
  </si>
  <si>
    <t>NOMSEM0031</t>
  </si>
  <si>
    <t>NOMSEMA032</t>
  </si>
  <si>
    <t>NOMQN00108</t>
  </si>
  <si>
    <t>NOMSEM0033</t>
  </si>
  <si>
    <t>NOMSEMA034</t>
  </si>
  <si>
    <t>NOMQUI0208</t>
  </si>
  <si>
    <t>NOMSEM0035</t>
  </si>
  <si>
    <t>A000003410</t>
  </si>
  <si>
    <t>A000003574</t>
  </si>
  <si>
    <t>GH51479401</t>
  </si>
  <si>
    <t>GH51479702</t>
  </si>
  <si>
    <t>P000019274</t>
  </si>
  <si>
    <t>FCYO252863</t>
  </si>
  <si>
    <t>FAC0000273</t>
  </si>
  <si>
    <t>AMA0141565</t>
  </si>
  <si>
    <t>HAJJ083647</t>
  </si>
  <si>
    <t>AMA0007289</t>
  </si>
  <si>
    <t>AMA0141512</t>
  </si>
  <si>
    <t>A000010874</t>
  </si>
  <si>
    <t>B000000607</t>
  </si>
  <si>
    <t>AXG1215588</t>
  </si>
  <si>
    <t>BAAAT07050</t>
  </si>
  <si>
    <t>BAAAT07051</t>
  </si>
  <si>
    <t>BAAAT07052</t>
  </si>
  <si>
    <t>CEL0002466</t>
  </si>
  <si>
    <t>B000004343</t>
  </si>
  <si>
    <t>VB00229948</t>
  </si>
  <si>
    <t>AMA0007494</t>
  </si>
  <si>
    <t>FMC0006460</t>
  </si>
  <si>
    <t>BAAAT07092</t>
  </si>
  <si>
    <t>VB00229585</t>
  </si>
  <si>
    <t>VB00229454</t>
  </si>
  <si>
    <t>F000015758</t>
  </si>
  <si>
    <t>HAJJ083847</t>
  </si>
  <si>
    <t>I000186700</t>
  </si>
  <si>
    <t>FCYO256246</t>
  </si>
  <si>
    <t>FCYO255863</t>
  </si>
  <si>
    <t>FCYO255109</t>
  </si>
  <si>
    <t>FYCO255126</t>
  </si>
  <si>
    <t>GA00002152</t>
  </si>
  <si>
    <t>ZEVC000360</t>
  </si>
  <si>
    <t>GA00002151</t>
  </si>
  <si>
    <t>F000064154</t>
  </si>
  <si>
    <t>A000051479</t>
  </si>
  <si>
    <t>A001012338</t>
  </si>
  <si>
    <t>A001012345</t>
  </si>
  <si>
    <t>FLCX543181</t>
  </si>
  <si>
    <t>FLXC543180</t>
  </si>
  <si>
    <t>FLXC545544</t>
  </si>
  <si>
    <t>FLXC548261</t>
  </si>
  <si>
    <t>I000186484</t>
  </si>
  <si>
    <t>A000003430</t>
  </si>
  <si>
    <t>A000173262</t>
  </si>
  <si>
    <t>HAJB067024</t>
  </si>
  <si>
    <t>P000019245</t>
  </si>
  <si>
    <t>P000019248</t>
  </si>
  <si>
    <t>FALTANTE C</t>
  </si>
  <si>
    <t>P000019240</t>
  </si>
  <si>
    <t>P000019241</t>
  </si>
  <si>
    <t>P000019242</t>
  </si>
  <si>
    <t>VALESDES08</t>
  </si>
  <si>
    <t>NOMQN00018</t>
  </si>
  <si>
    <t>NOMQN00208</t>
  </si>
  <si>
    <t>FQGABRIELA</t>
  </si>
  <si>
    <t>FQEDGARANT</t>
  </si>
  <si>
    <t>P000019285</t>
  </si>
  <si>
    <t>P000019286</t>
  </si>
  <si>
    <t>FQ-HEV0001</t>
  </si>
  <si>
    <t>FQVFCARLOS</t>
  </si>
  <si>
    <t>FQDRRJ0001</t>
  </si>
  <si>
    <t>FQSEROSALB</t>
  </si>
  <si>
    <t>FQAMLEOPOL</t>
  </si>
  <si>
    <t>P000019287</t>
  </si>
  <si>
    <t>P000019288</t>
  </si>
  <si>
    <t>P000019289</t>
  </si>
  <si>
    <t>P000019290</t>
  </si>
  <si>
    <t>P019487</t>
  </si>
  <si>
    <t>P019749</t>
  </si>
  <si>
    <t>P019750</t>
  </si>
  <si>
    <t>P019748</t>
  </si>
  <si>
    <t>AS55926</t>
  </si>
  <si>
    <t>AS55927</t>
  </si>
  <si>
    <t>AS55928</t>
  </si>
  <si>
    <t>AS55929</t>
  </si>
  <si>
    <t>AS55930</t>
  </si>
  <si>
    <t>AS55931</t>
  </si>
  <si>
    <t>AS56232</t>
  </si>
  <si>
    <t>AS56233</t>
  </si>
  <si>
    <t>AS56367</t>
  </si>
  <si>
    <t>AS56368</t>
  </si>
  <si>
    <t>AS56369</t>
  </si>
  <si>
    <t>AS56370</t>
  </si>
  <si>
    <t>AS56371</t>
  </si>
  <si>
    <t>AS56372</t>
  </si>
  <si>
    <t>AS56373</t>
  </si>
  <si>
    <t>AS56374</t>
  </si>
  <si>
    <t>AS55718</t>
  </si>
  <si>
    <t>AS55719</t>
  </si>
  <si>
    <t>AS55720</t>
  </si>
  <si>
    <t>AS55721</t>
  </si>
  <si>
    <t>AS55775</t>
  </si>
  <si>
    <t>AS55788</t>
  </si>
  <si>
    <t>AS55789</t>
  </si>
  <si>
    <t>AS55790</t>
  </si>
  <si>
    <t>AS55799</t>
  </si>
  <si>
    <t>AS55800</t>
  </si>
  <si>
    <t>AS55932</t>
  </si>
  <si>
    <t>AS55934</t>
  </si>
  <si>
    <t>AS55935</t>
  </si>
  <si>
    <t>AS55936</t>
  </si>
  <si>
    <t>AS55937</t>
  </si>
  <si>
    <t>AS55938</t>
  </si>
  <si>
    <t>AS55942</t>
  </si>
  <si>
    <t>AS55945</t>
  </si>
  <si>
    <t>AS55947</t>
  </si>
  <si>
    <t>AS55948</t>
  </si>
  <si>
    <t>AS55949</t>
  </si>
  <si>
    <t>AS55950</t>
  </si>
  <si>
    <t>AS56091</t>
  </si>
  <si>
    <t>AS56092</t>
  </si>
  <si>
    <t>AS56093</t>
  </si>
  <si>
    <t>AS56094</t>
  </si>
  <si>
    <t>AS56095</t>
  </si>
  <si>
    <t>AS56096</t>
  </si>
  <si>
    <t>AS56123</t>
  </si>
  <si>
    <t>AS56151</t>
  </si>
  <si>
    <t>ZS02044</t>
  </si>
  <si>
    <t>AS56196</t>
  </si>
  <si>
    <t>AS56197</t>
  </si>
  <si>
    <t>AS56198</t>
  </si>
  <si>
    <t>AS56200</t>
  </si>
  <si>
    <t>AS56201</t>
  </si>
  <si>
    <t>AS56217</t>
  </si>
  <si>
    <t>AS56218</t>
  </si>
  <si>
    <t>AS56219</t>
  </si>
  <si>
    <t>AS56220</t>
  </si>
  <si>
    <t>AS56221</t>
  </si>
  <si>
    <t>AS56222</t>
  </si>
  <si>
    <t>AS56223</t>
  </si>
  <si>
    <t>AS56224</t>
  </si>
  <si>
    <t>AS56225</t>
  </si>
  <si>
    <t>AS56226</t>
  </si>
  <si>
    <t>AS56227</t>
  </si>
  <si>
    <t>AS56228</t>
  </si>
  <si>
    <t>AS56229</t>
  </si>
  <si>
    <t>AS56230</t>
  </si>
  <si>
    <t>AS56236</t>
  </si>
  <si>
    <t>AS56237</t>
  </si>
  <si>
    <t>AS56238</t>
  </si>
  <si>
    <t>AS56239</t>
  </si>
  <si>
    <t>AS56240</t>
  </si>
  <si>
    <t>AS56241</t>
  </si>
  <si>
    <t>AS56242</t>
  </si>
  <si>
    <t>AS56243</t>
  </si>
  <si>
    <t>AS56244</t>
  </si>
  <si>
    <t>AS56245</t>
  </si>
  <si>
    <t>AS56246</t>
  </si>
  <si>
    <t>AS56394</t>
  </si>
  <si>
    <t>AS56395</t>
  </si>
  <si>
    <t>AS56396</t>
  </si>
  <si>
    <t>AS56457</t>
  </si>
  <si>
    <t>AS56458</t>
  </si>
  <si>
    <t>AS56495</t>
  </si>
  <si>
    <t>AS56496</t>
  </si>
  <si>
    <t>AS56497</t>
  </si>
  <si>
    <t>AS56522</t>
  </si>
  <si>
    <t>AS56570</t>
  </si>
  <si>
    <t>AS56571</t>
  </si>
  <si>
    <t>AS56572</t>
  </si>
  <si>
    <t>AS56573</t>
  </si>
  <si>
    <t>AS56574</t>
  </si>
  <si>
    <t>AS56575</t>
  </si>
  <si>
    <t>AS56577</t>
  </si>
  <si>
    <t>AS56578</t>
  </si>
  <si>
    <t>AS56579</t>
  </si>
  <si>
    <t>AS56580</t>
  </si>
  <si>
    <t>AS56581</t>
  </si>
  <si>
    <t>AS56582</t>
  </si>
  <si>
    <t>AS56583</t>
  </si>
  <si>
    <t>AS56584</t>
  </si>
  <si>
    <t>AS56585</t>
  </si>
  <si>
    <t>AS56586</t>
  </si>
  <si>
    <t>AS56587</t>
  </si>
  <si>
    <t>AS56588</t>
  </si>
  <si>
    <t>AS56589</t>
  </si>
  <si>
    <t>P019187</t>
  </si>
  <si>
    <t>P019247</t>
  </si>
  <si>
    <t>P019705</t>
  </si>
  <si>
    <t>P019706</t>
  </si>
  <si>
    <t>P019707</t>
  </si>
  <si>
    <t>P019717</t>
  </si>
  <si>
    <t>P019213</t>
  </si>
  <si>
    <t>P019800</t>
  </si>
  <si>
    <t>P019209</t>
  </si>
  <si>
    <t>P019261</t>
  </si>
  <si>
    <t>P019258</t>
  </si>
  <si>
    <t>P019485</t>
  </si>
  <si>
    <t>P019207</t>
  </si>
  <si>
    <t>P019296</t>
  </si>
  <si>
    <t>P019576</t>
  </si>
  <si>
    <t>P019248</t>
  </si>
  <si>
    <t>P019293</t>
  </si>
  <si>
    <t>P019476</t>
  </si>
  <si>
    <t>P019591</t>
  </si>
  <si>
    <t>P019198</t>
  </si>
  <si>
    <t>SLEMUS</t>
  </si>
  <si>
    <t>DRANGEL</t>
  </si>
  <si>
    <t>PBALBUENA</t>
  </si>
  <si>
    <t>D    898</t>
  </si>
  <si>
    <t>B000000365</t>
  </si>
  <si>
    <t>D    913</t>
  </si>
  <si>
    <t>E000000075</t>
  </si>
  <si>
    <t>P000019788</t>
  </si>
  <si>
    <t>P019788</t>
  </si>
  <si>
    <t>D  3,474</t>
  </si>
  <si>
    <t>E000000085</t>
  </si>
  <si>
    <t>D  1,463</t>
  </si>
  <si>
    <t>P000019817</t>
  </si>
  <si>
    <t>P019817</t>
  </si>
  <si>
    <t>D    383</t>
  </si>
  <si>
    <t>P 00080453</t>
  </si>
  <si>
    <t>AS56698</t>
  </si>
  <si>
    <t>P 00080628</t>
  </si>
  <si>
    <t>AS56872</t>
  </si>
  <si>
    <t>P 00080640</t>
  </si>
  <si>
    <t>AS56873</t>
  </si>
  <si>
    <t>D    906</t>
  </si>
  <si>
    <t>P 00080641</t>
  </si>
  <si>
    <t>AS56874</t>
  </si>
  <si>
    <t>D    907</t>
  </si>
  <si>
    <t>P 00080642</t>
  </si>
  <si>
    <t>AS56875</t>
  </si>
  <si>
    <t>D    908</t>
  </si>
  <si>
    <t>P 00080644</t>
  </si>
  <si>
    <t>AS56876</t>
  </si>
  <si>
    <t>P 00080645</t>
  </si>
  <si>
    <t>AS56877</t>
  </si>
  <si>
    <t>P 00080661</t>
  </si>
  <si>
    <t>AS56911</t>
  </si>
  <si>
    <t>D  1,048</t>
  </si>
  <si>
    <t>P 00080692</t>
  </si>
  <si>
    <t>AS56912</t>
  </si>
  <si>
    <t>D  1,791</t>
  </si>
  <si>
    <t>P 00080905</t>
  </si>
  <si>
    <t>AS57124</t>
  </si>
  <si>
    <t>D  1,792</t>
  </si>
  <si>
    <t>P 00080904</t>
  </si>
  <si>
    <t>AS57125</t>
  </si>
  <si>
    <t>P 00080980</t>
  </si>
  <si>
    <t>AS57159</t>
  </si>
  <si>
    <t>P 00080982</t>
  </si>
  <si>
    <t>AS57160</t>
  </si>
  <si>
    <t>P 00081103</t>
  </si>
  <si>
    <t>AS57313</t>
  </si>
  <si>
    <t>D  2,801</t>
  </si>
  <si>
    <t>P 00081181</t>
  </si>
  <si>
    <t>AS57417</t>
  </si>
  <si>
    <t>D  3,090</t>
  </si>
  <si>
    <t>FLXC555466</t>
  </si>
  <si>
    <t>D    542</t>
  </si>
  <si>
    <t>ZS02068</t>
  </si>
  <si>
    <t>D    638</t>
  </si>
  <si>
    <t>I 00080355</t>
  </si>
  <si>
    <t>AS56780</t>
  </si>
  <si>
    <t>D    650</t>
  </si>
  <si>
    <t>I 00080500</t>
  </si>
  <si>
    <t>AS56784</t>
  </si>
  <si>
    <t>D    651</t>
  </si>
  <si>
    <t>I 00079993</t>
  </si>
  <si>
    <t>AS56785</t>
  </si>
  <si>
    <t>D    652</t>
  </si>
  <si>
    <t>I 00080359</t>
  </si>
  <si>
    <t>AS56786</t>
  </si>
  <si>
    <t>I 00080427</t>
  </si>
  <si>
    <t>AS56787</t>
  </si>
  <si>
    <t>D    654</t>
  </si>
  <si>
    <t>I 00080444</t>
  </si>
  <si>
    <t>AS56788</t>
  </si>
  <si>
    <t>FAC0000305</t>
  </si>
  <si>
    <t>I 00080509</t>
  </si>
  <si>
    <t>AS56855</t>
  </si>
  <si>
    <t>I 00080504</t>
  </si>
  <si>
    <t>AS56858</t>
  </si>
  <si>
    <t>D    928</t>
  </si>
  <si>
    <t>I 00080384</t>
  </si>
  <si>
    <t>AS56884</t>
  </si>
  <si>
    <t>I 00080585</t>
  </si>
  <si>
    <t>AS56885</t>
  </si>
  <si>
    <t>D    931</t>
  </si>
  <si>
    <t>I 00080469</t>
  </si>
  <si>
    <t>AS56886</t>
  </si>
  <si>
    <t>D    936</t>
  </si>
  <si>
    <t>I 00080652</t>
  </si>
  <si>
    <t>AS56889</t>
  </si>
  <si>
    <t>I 00080609</t>
  </si>
  <si>
    <t>AS56895</t>
  </si>
  <si>
    <t>I 00080540</t>
  </si>
  <si>
    <t>AS56896</t>
  </si>
  <si>
    <t>D    997</t>
  </si>
  <si>
    <t>I 00080225</t>
  </si>
  <si>
    <t>AS56897</t>
  </si>
  <si>
    <t>I 00080283</t>
  </si>
  <si>
    <t>AS56898</t>
  </si>
  <si>
    <t>I 00080412</t>
  </si>
  <si>
    <t>AS56909</t>
  </si>
  <si>
    <t>I 00079869</t>
  </si>
  <si>
    <t>AS56956</t>
  </si>
  <si>
    <t>D  1,182</t>
  </si>
  <si>
    <t>I 00079912</t>
  </si>
  <si>
    <t>AS56957</t>
  </si>
  <si>
    <t>I 00080576</t>
  </si>
  <si>
    <t>AS56958</t>
  </si>
  <si>
    <t>FI00050748</t>
  </si>
  <si>
    <t>I 00080674</t>
  </si>
  <si>
    <t>AS57079</t>
  </si>
  <si>
    <t>I 00080697</t>
  </si>
  <si>
    <t>AS57080</t>
  </si>
  <si>
    <t>I 00080660</t>
  </si>
  <si>
    <t>AS57081</t>
  </si>
  <si>
    <t>D  1,666</t>
  </si>
  <si>
    <t>I 00080710</t>
  </si>
  <si>
    <t>AS57082</t>
  </si>
  <si>
    <t>D  1,668</t>
  </si>
  <si>
    <t>I 00080850</t>
  </si>
  <si>
    <t>AS57083</t>
  </si>
  <si>
    <t>D  1,669</t>
  </si>
  <si>
    <t>I 00080863</t>
  </si>
  <si>
    <t>AS57084</t>
  </si>
  <si>
    <t>D  1,670</t>
  </si>
  <si>
    <t>I 00080835</t>
  </si>
  <si>
    <t>AS57085</t>
  </si>
  <si>
    <t>D  1,671</t>
  </si>
  <si>
    <t>I 00080747</t>
  </si>
  <si>
    <t>AS57086</t>
  </si>
  <si>
    <t>D  1,673</t>
  </si>
  <si>
    <t>I 00079771</t>
  </si>
  <si>
    <t>AS57087</t>
  </si>
  <si>
    <t>D  1,707</t>
  </si>
  <si>
    <t>FAC0000312</t>
  </si>
  <si>
    <t>D  1,852</t>
  </si>
  <si>
    <t>I 00080658</t>
  </si>
  <si>
    <t>AS57134</t>
  </si>
  <si>
    <t>D  2,177</t>
  </si>
  <si>
    <t>A000002439</t>
  </si>
  <si>
    <t>I 00080800</t>
  </si>
  <si>
    <t>AS57282</t>
  </si>
  <si>
    <t>I 00080893</t>
  </si>
  <si>
    <t>AS57283</t>
  </si>
  <si>
    <t>I 00080696</t>
  </si>
  <si>
    <t>AS57284</t>
  </si>
  <si>
    <t>D  2,314</t>
  </si>
  <si>
    <t>I 00080822</t>
  </si>
  <si>
    <t>AS57285</t>
  </si>
  <si>
    <t>I 00081107</t>
  </si>
  <si>
    <t>AS57308</t>
  </si>
  <si>
    <t>I 00081106</t>
  </si>
  <si>
    <t>AS57309</t>
  </si>
  <si>
    <t>I 00081120</t>
  </si>
  <si>
    <t>AS57310</t>
  </si>
  <si>
    <t>I 00081117</t>
  </si>
  <si>
    <t>AS57311</t>
  </si>
  <si>
    <t>D  2,375</t>
  </si>
  <si>
    <t>I 00081118</t>
  </si>
  <si>
    <t>AS57312</t>
  </si>
  <si>
    <t>I 00081119</t>
  </si>
  <si>
    <t>AS57314</t>
  </si>
  <si>
    <t>I 00081121</t>
  </si>
  <si>
    <t>AS57315</t>
  </si>
  <si>
    <t>D  2,380</t>
  </si>
  <si>
    <t>I 00081083</t>
  </si>
  <si>
    <t>AS57316</t>
  </si>
  <si>
    <t>I 00081096</t>
  </si>
  <si>
    <t>AS57317</t>
  </si>
  <si>
    <t>I 00081095</t>
  </si>
  <si>
    <t>AS57318</t>
  </si>
  <si>
    <t>I 00081093</t>
  </si>
  <si>
    <t>AS57319</t>
  </si>
  <si>
    <t>I 00081091</t>
  </si>
  <si>
    <t>AS57320</t>
  </si>
  <si>
    <t>D  2,386</t>
  </si>
  <si>
    <t>I 00081092</t>
  </si>
  <si>
    <t>AS57321</t>
  </si>
  <si>
    <t>I 00081082</t>
  </si>
  <si>
    <t>AS57322</t>
  </si>
  <si>
    <t>D  2,388</t>
  </si>
  <si>
    <t>I 00081090</t>
  </si>
  <si>
    <t>AS57323</t>
  </si>
  <si>
    <t>D  2,389</t>
  </si>
  <si>
    <t>I 00081086</t>
  </si>
  <si>
    <t>AS57324</t>
  </si>
  <si>
    <t>D  2,390</t>
  </si>
  <si>
    <t>I 00081087</t>
  </si>
  <si>
    <t>AS57325</t>
  </si>
  <si>
    <t>I 00081088</t>
  </si>
  <si>
    <t>AS57326</t>
  </si>
  <si>
    <t>I 00081085</t>
  </si>
  <si>
    <t>AS57327</t>
  </si>
  <si>
    <t>I 00081084</t>
  </si>
  <si>
    <t>AS57328</t>
  </si>
  <si>
    <t>D  2,394</t>
  </si>
  <si>
    <t>I 00081089</t>
  </si>
  <si>
    <t>AS57329</t>
  </si>
  <si>
    <t>D  2,395</t>
  </si>
  <si>
    <t>I 00081099</t>
  </si>
  <si>
    <t>AS57330</t>
  </si>
  <si>
    <t>I 00081101</t>
  </si>
  <si>
    <t>AS57331</t>
  </si>
  <si>
    <t>D  2,397</t>
  </si>
  <si>
    <t>I 00081102</t>
  </si>
  <si>
    <t>AS57332</t>
  </si>
  <si>
    <t>I 00081104</t>
  </si>
  <si>
    <t>AS57333</t>
  </si>
  <si>
    <t>D  2,399</t>
  </si>
  <si>
    <t>I 00081098</t>
  </si>
  <si>
    <t>AS57334</t>
  </si>
  <si>
    <t>D  2,400</t>
  </si>
  <si>
    <t>I 00080897</t>
  </si>
  <si>
    <t>AS57335</t>
  </si>
  <si>
    <t>D  2,401</t>
  </si>
  <si>
    <t>I 00081027</t>
  </si>
  <si>
    <t>AS57336</t>
  </si>
  <si>
    <t>D  2,402</t>
  </si>
  <si>
    <t>I 00081025</t>
  </si>
  <si>
    <t>AS57337</t>
  </si>
  <si>
    <t>I 00081073</t>
  </si>
  <si>
    <t>AS57338</t>
  </si>
  <si>
    <t>D  2,404</t>
  </si>
  <si>
    <t>I 00080909</t>
  </si>
  <si>
    <t>AS57339</t>
  </si>
  <si>
    <t>D  2,405</t>
  </si>
  <si>
    <t>I 00080780</t>
  </si>
  <si>
    <t>AS57340</t>
  </si>
  <si>
    <t>I 00081001</t>
  </si>
  <si>
    <t>AS57341</t>
  </si>
  <si>
    <t>D  2,407</t>
  </si>
  <si>
    <t>I 00081009</t>
  </si>
  <si>
    <t>AS57342</t>
  </si>
  <si>
    <t>D  2,408</t>
  </si>
  <si>
    <t>I 00080634</t>
  </si>
  <si>
    <t>AS57343</t>
  </si>
  <si>
    <t>D  2,409</t>
  </si>
  <si>
    <t>I 00080703</t>
  </si>
  <si>
    <t>AS57344</t>
  </si>
  <si>
    <t>D  2,564</t>
  </si>
  <si>
    <t>I 00081138</t>
  </si>
  <si>
    <t>AS57370</t>
  </si>
  <si>
    <t>I 00081139</t>
  </si>
  <si>
    <t>AS57371</t>
  </si>
  <si>
    <t>D  2,566</t>
  </si>
  <si>
    <t>I 00081140</t>
  </si>
  <si>
    <t>AS57372</t>
  </si>
  <si>
    <t>D  2,567</t>
  </si>
  <si>
    <t>I 00081141</t>
  </si>
  <si>
    <t>AS57373</t>
  </si>
  <si>
    <t>I 00081142</t>
  </si>
  <si>
    <t>AS57374</t>
  </si>
  <si>
    <t>D  2,569</t>
  </si>
  <si>
    <t>I 00081144</t>
  </si>
  <si>
    <t>AS57375</t>
  </si>
  <si>
    <t>D  2,572</t>
  </si>
  <si>
    <t>I 00081145</t>
  </si>
  <si>
    <t>AS57376</t>
  </si>
  <si>
    <t>D  2,575</t>
  </si>
  <si>
    <t>I 00081146</t>
  </si>
  <si>
    <t>AS57377</t>
  </si>
  <si>
    <t>D  2,579</t>
  </si>
  <si>
    <t>I 00081147</t>
  </si>
  <si>
    <t>AS57378</t>
  </si>
  <si>
    <t>D  2,580</t>
  </si>
  <si>
    <t>I 00081148</t>
  </si>
  <si>
    <t>AS57379</t>
  </si>
  <si>
    <t>D  2,582</t>
  </si>
  <si>
    <t>I 00081150</t>
  </si>
  <si>
    <t>AS57380</t>
  </si>
  <si>
    <t>I 00081152</t>
  </si>
  <si>
    <t>AS57381</t>
  </si>
  <si>
    <t>I 00081153</t>
  </si>
  <si>
    <t>AS57382</t>
  </si>
  <si>
    <t>I 00081154</t>
  </si>
  <si>
    <t>AS57383</t>
  </si>
  <si>
    <t>D  2,586</t>
  </si>
  <si>
    <t>I 00081130</t>
  </si>
  <si>
    <t>AS57384</t>
  </si>
  <si>
    <t>D  2,587</t>
  </si>
  <si>
    <t>I 00081131</t>
  </si>
  <si>
    <t>AS57385</t>
  </si>
  <si>
    <t>D  2,588</t>
  </si>
  <si>
    <t>I 00081132</t>
  </si>
  <si>
    <t>AS57386</t>
  </si>
  <si>
    <t>D  2,589</t>
  </si>
  <si>
    <t>I 00081133</t>
  </si>
  <si>
    <t>AS57387</t>
  </si>
  <si>
    <t>D  2,590</t>
  </si>
  <si>
    <t>I 00081134</t>
  </si>
  <si>
    <t>AS57388</t>
  </si>
  <si>
    <t>I 00081135</t>
  </si>
  <si>
    <t>AS57389</t>
  </si>
  <si>
    <t>D  2,592</t>
  </si>
  <si>
    <t>I 00081136</t>
  </si>
  <si>
    <t>AS57390</t>
  </si>
  <si>
    <t>I 00081149</t>
  </si>
  <si>
    <t>AS57397</t>
  </si>
  <si>
    <t>D  2,879</t>
  </si>
  <si>
    <t>B000003241</t>
  </si>
  <si>
    <t>FAC0000315</t>
  </si>
  <si>
    <t>B000003389</t>
  </si>
  <si>
    <t>I 00081223</t>
  </si>
  <si>
    <t>AS57490</t>
  </si>
  <si>
    <t>I 00081228</t>
  </si>
  <si>
    <t>AS57491</t>
  </si>
  <si>
    <t>I 00081238</t>
  </si>
  <si>
    <t>AS57492</t>
  </si>
  <si>
    <t>I 00080662</t>
  </si>
  <si>
    <t>AS57504</t>
  </si>
  <si>
    <t>D  3,257</t>
  </si>
  <si>
    <t>I 00081314</t>
  </si>
  <si>
    <t>AS57506</t>
  </si>
  <si>
    <t>700-015</t>
  </si>
  <si>
    <t>P019804</t>
  </si>
  <si>
    <t>700-020</t>
  </si>
  <si>
    <t>P019906</t>
  </si>
  <si>
    <t>E     94</t>
  </si>
  <si>
    <t>D    896</t>
  </si>
  <si>
    <t>P000019786</t>
  </si>
  <si>
    <t>D    897</t>
  </si>
  <si>
    <t>P000019785</t>
  </si>
  <si>
    <t>D  2,779</t>
  </si>
  <si>
    <t>AM00000093</t>
  </si>
  <si>
    <t>NWD0002507</t>
  </si>
  <si>
    <t>D  2,847</t>
  </si>
  <si>
    <t>NWD0002525</t>
  </si>
  <si>
    <t>D  2,848</t>
  </si>
  <si>
    <t>NWD0002517</t>
  </si>
  <si>
    <t>NWD0002511</t>
  </si>
  <si>
    <t>P000019888</t>
  </si>
  <si>
    <t>D    249</t>
  </si>
  <si>
    <t>A000003647</t>
  </si>
  <si>
    <t>D    256</t>
  </si>
  <si>
    <t>A000003473</t>
  </si>
  <si>
    <t>D    938</t>
  </si>
  <si>
    <t>MEX0355029</t>
  </si>
  <si>
    <t>MEX0255342</t>
  </si>
  <si>
    <t>A000003508</t>
  </si>
  <si>
    <t>D  2,816</t>
  </si>
  <si>
    <t>ISAN082017</t>
  </si>
  <si>
    <t>D002408383</t>
  </si>
  <si>
    <t>GTS REPRES</t>
  </si>
  <si>
    <t>PD21532934</t>
  </si>
  <si>
    <t>P019742</t>
  </si>
  <si>
    <t>P019698</t>
  </si>
  <si>
    <t>P019910</t>
  </si>
  <si>
    <t>D  1,682</t>
  </si>
  <si>
    <t>D  1,687</t>
  </si>
  <si>
    <t>A000002425</t>
  </si>
  <si>
    <t>D  1,688</t>
  </si>
  <si>
    <t>D  1,698</t>
  </si>
  <si>
    <t>D  1,701</t>
  </si>
  <si>
    <t>D  1,706</t>
  </si>
  <si>
    <t>D  1,708</t>
  </si>
  <si>
    <t>A000002432</t>
  </si>
  <si>
    <t>D  2,158</t>
  </si>
  <si>
    <t>D  2,722</t>
  </si>
  <si>
    <t>IWAJW15353</t>
  </si>
  <si>
    <t>D  2,961</t>
  </si>
  <si>
    <t>D    254</t>
  </si>
  <si>
    <t>P000019744</t>
  </si>
  <si>
    <t>D    255</t>
  </si>
  <si>
    <t>P000019743</t>
  </si>
  <si>
    <t>D  1,518</t>
  </si>
  <si>
    <t>D  2,663</t>
  </si>
  <si>
    <t>D  2,666</t>
  </si>
  <si>
    <t>P000019818</t>
  </si>
  <si>
    <t>D  2,487</t>
  </si>
  <si>
    <t>P000019838</t>
  </si>
  <si>
    <t>D  2,488</t>
  </si>
  <si>
    <t>D  2,489</t>
  </si>
  <si>
    <t>P000019840</t>
  </si>
  <si>
    <t>INTPP00092</t>
  </si>
  <si>
    <t>P019874</t>
  </si>
  <si>
    <t>D    253</t>
  </si>
  <si>
    <t>A000000057</t>
  </si>
  <si>
    <t>A000000058</t>
  </si>
  <si>
    <t>A000325450</t>
  </si>
  <si>
    <t>D  1,679</t>
  </si>
  <si>
    <t>A000326157</t>
  </si>
  <si>
    <t>D  1,828</t>
  </si>
  <si>
    <t>D  1,835</t>
  </si>
  <si>
    <t>A000326895</t>
  </si>
  <si>
    <t>A000327660</t>
  </si>
  <si>
    <t>D  2,840</t>
  </si>
  <si>
    <t>E    158</t>
  </si>
  <si>
    <t>TENENCIA</t>
  </si>
  <si>
    <t>CE00538917</t>
  </si>
  <si>
    <t>P019694</t>
  </si>
  <si>
    <t>P019695</t>
  </si>
  <si>
    <t>P019696</t>
  </si>
  <si>
    <t>D    800</t>
  </si>
  <si>
    <t>NOMSEM0036</t>
  </si>
  <si>
    <t>D  1,368</t>
  </si>
  <si>
    <t>NOMQUI0109</t>
  </si>
  <si>
    <t>D  1,454</t>
  </si>
  <si>
    <t>NOMSEM0037</t>
  </si>
  <si>
    <t>D  1,608</t>
  </si>
  <si>
    <t>INFONAVIT8</t>
  </si>
  <si>
    <t>D  1,609</t>
  </si>
  <si>
    <t>RCV0000001</t>
  </si>
  <si>
    <t>D  1,610</t>
  </si>
  <si>
    <t>IMSS000008</t>
  </si>
  <si>
    <t>D  1,611</t>
  </si>
  <si>
    <t>D  1,612</t>
  </si>
  <si>
    <t>D  1,613</t>
  </si>
  <si>
    <t>NOMSEM0038</t>
  </si>
  <si>
    <t>D  3,120</t>
  </si>
  <si>
    <t>NOMSEM0039</t>
  </si>
  <si>
    <t>D  3,121</t>
  </si>
  <si>
    <t>NOMQU02091</t>
  </si>
  <si>
    <t>DVNJA00229</t>
  </si>
  <si>
    <t>P019911</t>
  </si>
  <si>
    <t>D  1,649</t>
  </si>
  <si>
    <t>RCV0000008</t>
  </si>
  <si>
    <t>D  1,650</t>
  </si>
  <si>
    <t>D  3,122</t>
  </si>
  <si>
    <t>VALESDEDES</t>
  </si>
  <si>
    <t>D    393</t>
  </si>
  <si>
    <t>P000019747</t>
  </si>
  <si>
    <t>FQ-GOY0001</t>
  </si>
  <si>
    <t>D  1,370</t>
  </si>
  <si>
    <t>FQGDD00001</t>
  </si>
  <si>
    <t>D  3,126</t>
  </si>
  <si>
    <t>FQORTEGASO</t>
  </si>
  <si>
    <t>D    392</t>
  </si>
  <si>
    <t>P000019746</t>
  </si>
  <si>
    <t>P000019756</t>
  </si>
  <si>
    <t>D  3,125</t>
  </si>
  <si>
    <t>FQCERDAARI</t>
  </si>
  <si>
    <t>D    457</t>
  </si>
  <si>
    <t>D    932</t>
  </si>
  <si>
    <t>P019775</t>
  </si>
  <si>
    <t>P019771</t>
  </si>
  <si>
    <t>D  1,684</t>
  </si>
  <si>
    <t>D  2,640</t>
  </si>
  <si>
    <t>D  2,653</t>
  </si>
  <si>
    <t>A011071060</t>
  </si>
  <si>
    <t>D  2,736</t>
  </si>
  <si>
    <t>FCE0265183</t>
  </si>
  <si>
    <t>E000001077</t>
  </si>
  <si>
    <t>D  1,519</t>
  </si>
  <si>
    <t>D  2,866</t>
  </si>
  <si>
    <t>P000019859</t>
  </si>
  <si>
    <t>P000019864</t>
  </si>
  <si>
    <t>NWD0002514</t>
  </si>
  <si>
    <t>D  3,226</t>
  </si>
  <si>
    <t>ERS0385644</t>
  </si>
  <si>
    <t>D    250</t>
  </si>
  <si>
    <t>CPW0005615</t>
  </si>
  <si>
    <t>CONT050586</t>
  </si>
  <si>
    <t>703-061</t>
  </si>
  <si>
    <t>P019760</t>
  </si>
  <si>
    <t>D    259</t>
  </si>
  <si>
    <t>P019745</t>
  </si>
  <si>
    <t>D    257</t>
  </si>
  <si>
    <t>D    260</t>
  </si>
  <si>
    <t>A000000121</t>
  </si>
  <si>
    <t>A000002441</t>
  </si>
  <si>
    <t>A000002440</t>
  </si>
  <si>
    <t>D  2,723</t>
  </si>
  <si>
    <t>D  2,726</t>
  </si>
  <si>
    <t>D  2,728</t>
  </si>
  <si>
    <t>FD00013680</t>
  </si>
  <si>
    <t>D  2,965</t>
  </si>
  <si>
    <t>FMC0006611</t>
  </si>
  <si>
    <t>D  3,092</t>
  </si>
  <si>
    <t>D  3,093</t>
  </si>
  <si>
    <t>TG00001523</t>
  </si>
  <si>
    <t>SOCPC23003</t>
  </si>
  <si>
    <t>D  3,107</t>
  </si>
  <si>
    <t>TG00001277</t>
  </si>
  <si>
    <t>F000046515</t>
  </si>
  <si>
    <t>A000034794</t>
  </si>
  <si>
    <t>FA00100490</t>
  </si>
  <si>
    <t>FMC0006931</t>
  </si>
  <si>
    <t>D  3,305</t>
  </si>
  <si>
    <t>D  3,306</t>
  </si>
  <si>
    <t>AA00047477</t>
  </si>
  <si>
    <t>D  3,494</t>
  </si>
  <si>
    <t>NOMQU00109</t>
  </si>
  <si>
    <t>D  3,119</t>
  </si>
  <si>
    <t>NOMQUI0209</t>
  </si>
  <si>
    <t>D  1,372</t>
  </si>
  <si>
    <t>FQ-TCMJ001</t>
  </si>
  <si>
    <t>D  1,375</t>
  </si>
  <si>
    <t>FQ-LTP0001</t>
  </si>
  <si>
    <t>D000027835</t>
  </si>
  <si>
    <t>P019887</t>
  </si>
  <si>
    <t>D    401</t>
  </si>
  <si>
    <t>D000027766</t>
  </si>
  <si>
    <t>P019886</t>
  </si>
  <si>
    <t>D000027694</t>
  </si>
  <si>
    <t>P019885</t>
  </si>
  <si>
    <t>D    924</t>
  </si>
  <si>
    <t>A000000059</t>
  </si>
  <si>
    <t>D  2,652</t>
  </si>
  <si>
    <t>I000188658</t>
  </si>
  <si>
    <t>D  2,656</t>
  </si>
  <si>
    <t>HAJJ085126</t>
  </si>
  <si>
    <t>D  2,660</t>
  </si>
  <si>
    <t>A000047477</t>
  </si>
  <si>
    <t>D  2,668</t>
  </si>
  <si>
    <t>D  2,669</t>
  </si>
  <si>
    <t>TG00001365</t>
  </si>
  <si>
    <t>D  2,676</t>
  </si>
  <si>
    <t>I000188286</t>
  </si>
  <si>
    <t>VB00231279</t>
  </si>
  <si>
    <t>HAJJ084697</t>
  </si>
  <si>
    <t>D  2,732</t>
  </si>
  <si>
    <t>AMA0007642</t>
  </si>
  <si>
    <t>D  2,780</t>
  </si>
  <si>
    <t>A000178207</t>
  </si>
  <si>
    <t>D  3,123</t>
  </si>
  <si>
    <t>FQTOVARRAM</t>
  </si>
  <si>
    <t>A000003659</t>
  </si>
  <si>
    <t>P019720</t>
  </si>
  <si>
    <t>D  2,033</t>
  </si>
  <si>
    <t>A000003776</t>
  </si>
  <si>
    <t>P019827</t>
  </si>
  <si>
    <t>D  2,034</t>
  </si>
  <si>
    <t>A000000688</t>
  </si>
  <si>
    <t>P019828</t>
  </si>
  <si>
    <t>D  2,035</t>
  </si>
  <si>
    <t>P019829</t>
  </si>
  <si>
    <t>D  2,057</t>
  </si>
  <si>
    <t>A000000703</t>
  </si>
  <si>
    <t>P019836</t>
  </si>
  <si>
    <t>D  2,855</t>
  </si>
  <si>
    <t>A000003840</t>
  </si>
  <si>
    <t>P019856</t>
  </si>
  <si>
    <t>P000019858</t>
  </si>
  <si>
    <t>P019858</t>
  </si>
  <si>
    <t>VGLCR05509</t>
  </si>
  <si>
    <t>P019909</t>
  </si>
  <si>
    <t>LJIMENEZ:WENDY CASTRO CASTRO-GLOBOS</t>
  </si>
  <si>
    <t>CAPACITACION FORO KAIZEN</t>
  </si>
  <si>
    <t>MARTINEZ HERRERA CRISTIAN</t>
  </si>
  <si>
    <t>LJIMENEZ:FONDO NACIONAL INFRA -VIAT</t>
  </si>
  <si>
    <t>JANITZY XOCHITL SALCEDO MORENO</t>
  </si>
  <si>
    <t>LAURA PATIÑO</t>
  </si>
  <si>
    <t>PICAZO BASTIDA GUSTAVO</t>
  </si>
  <si>
    <t>LJIMENEZ:COBRO ASIS CURSO REFACCION</t>
  </si>
  <si>
    <t>ANIMAS LEON MANUEL EMILIA</t>
  </si>
  <si>
    <t>LJIMENEZ: ACTUALIZACION LICENCIAS</t>
  </si>
  <si>
    <t>LJIMENEZ:IGUALA PROCESO B</t>
  </si>
  <si>
    <t>HUERTA SALTO JOSE MANUEL</t>
  </si>
  <si>
    <t>RIVERA RAMIREZ GLORIA</t>
  </si>
  <si>
    <t>BALTAZAR GASCA SACIL LISSETH</t>
  </si>
  <si>
    <t>MADERERIA LA TIERRA S.A. DE C.V.</t>
  </si>
  <si>
    <t>REACONDICIONAMIENTO DE VEHICUL</t>
  </si>
  <si>
    <t>ABREGO GUERRERO MARIA MERCEDES</t>
  </si>
  <si>
    <t>VERA SILVA MAURICIO</t>
  </si>
  <si>
    <t>LJIMENEZ:SEÑALAMIENTOS AGENCIA</t>
  </si>
  <si>
    <t>LJIMENEZ:DEPRECIACION SEPTIEMBRE 17</t>
  </si>
  <si>
    <t>LJIMENEZ:IMPRESIONES FINAS DEL CENT</t>
  </si>
  <si>
    <t>LJIMENEZ:EQUIPO DE COMPUTO</t>
  </si>
  <si>
    <t>LJIMENEZ:ASOCIACION MEXICANA DE DIS</t>
  </si>
  <si>
    <t>LJIMENEZ:TELEFONOS DE MEXICO S.A.B.</t>
  </si>
  <si>
    <t>LJIMENEZ:DTM SOLUCIONES SC-INTERNE</t>
  </si>
  <si>
    <t>LJIMENEZ:RABELLO GROUP-COACHING SEP</t>
  </si>
  <si>
    <t>LJIMENEZ:MHMG ABOGADOS SC-HONORARIO</t>
  </si>
  <si>
    <t>LJIMENEZ:ISAN AGOSTO</t>
  </si>
  <si>
    <t>LJIMENEZ:BOLETO AVIO E. OROZCO</t>
  </si>
  <si>
    <t>LJIMENEZ:BOLETO AVIO P. BALBUENA</t>
  </si>
  <si>
    <t>BAJA: MANTENIMIENTO DE INSTALACIONE</t>
  </si>
  <si>
    <t>GASOLINA PARA DEMOSTRACION DE</t>
  </si>
  <si>
    <t>LJIMENEZ:ALARMAS IES DE QUERETARO</t>
  </si>
  <si>
    <t>PAGO TENENCIA</t>
  </si>
  <si>
    <t>LJIMENEZ:NOMINA SEMANA 36</t>
  </si>
  <si>
    <t>LJIMENEZ:NOMINA QUINCENAL 1RA DE SE</t>
  </si>
  <si>
    <t>LJIMENEZ:NOMINA SEMANA 37</t>
  </si>
  <si>
    <t>RCV0817</t>
  </si>
  <si>
    <t>IMSS AGOSTO 2017</t>
  </si>
  <si>
    <t>BAJA: RCV0817</t>
  </si>
  <si>
    <t>BAJA: IMSS AGOSTO 2017</t>
  </si>
  <si>
    <t>BAJA: INFONAVIT</t>
  </si>
  <si>
    <t>LJIMENEZ:NOMINA SEMANA 38</t>
  </si>
  <si>
    <t>LJIMENEZ:NOMINA SEMANA 39</t>
  </si>
  <si>
    <t>LJIMENEZ:NOMINA 2DA QUINCENA DE SEP</t>
  </si>
  <si>
    <t>LJIMENEZ:GRUPO PARISINA -LISTONES</t>
  </si>
  <si>
    <t>LJIMENEZ:COSTCO DE MEXICO SA-MIX PA</t>
  </si>
  <si>
    <t>LJIMENEZ:EXTINTORES DE CELAYA-LETRE</t>
  </si>
  <si>
    <t>LJIMENEZ:GASTO DIVERSO DE SERVICIO</t>
  </si>
  <si>
    <t>BAJA: GASTO DIVERSO DE SERVICIO</t>
  </si>
  <si>
    <t>LJIMENEZ:QUARO COCINA DE AUTOR-GAST</t>
  </si>
  <si>
    <t>LJIMENEZ:CONSORCIO HOTELERO T2 SA D</t>
  </si>
  <si>
    <t>LJIMENEZ:QUATRO COCINA DE AUTOR S D</t>
  </si>
  <si>
    <t>LJIMENEZ:INGENIERIA FISCAL LABORAL</t>
  </si>
  <si>
    <t>LJIMENEZ:INFONAVIT AGOSTO 2017</t>
  </si>
  <si>
    <t>LJIMENEZ:RCV MES DE AGOSTO</t>
  </si>
  <si>
    <t>LJIMENEZ:IMSS AGOSTO 2017</t>
  </si>
  <si>
    <t>LJIMENEZ:VALES DE DESPENSA</t>
  </si>
  <si>
    <t>LJIMENEZ:NOMINA QUINCENAL 1 DE SEPT</t>
  </si>
  <si>
    <t>LJIMENEZ:FINIQUITO HERNANDEZ VICTOR</t>
  </si>
  <si>
    <t>LJIMENEZ:FINIQUITO GONZALEZ OLALDE</t>
  </si>
  <si>
    <t>LJIMENEZ:FINIQUITOGONZALEZ DUARTE D</t>
  </si>
  <si>
    <t>LJIMENEZ:FINIQUITO ORTEGA SOSA GUIL</t>
  </si>
  <si>
    <t>LJIMENEZ:FINIQUITO CECILIA BLANCO A</t>
  </si>
  <si>
    <t>LJIMENEZ:FINIQUITO MONZON MARROQUIN</t>
  </si>
  <si>
    <t>LJIMENEZ:FQ CERDA ARIAS JOSE EDUARD</t>
  </si>
  <si>
    <t>LJIMENEZ:FINIQUITO TORRES CASAS MAR</t>
  </si>
  <si>
    <t>LJIMENEZ:FINIQUITO LOPEZ TORRES PAT</t>
  </si>
  <si>
    <t>LJIMENEZ:FQ TOVAR RAMIREZ CHRISTIAN</t>
  </si>
  <si>
    <t>D  3,495</t>
  </si>
  <si>
    <t>D  3,496</t>
  </si>
  <si>
    <t>D  3,497</t>
  </si>
  <si>
    <t>D  3,499</t>
  </si>
  <si>
    <t>HAJJ085162</t>
  </si>
  <si>
    <t>FEB0045272</t>
  </si>
  <si>
    <t>VB00231716</t>
  </si>
  <si>
    <t>TERRSEP017</t>
  </si>
  <si>
    <t>VARIOSSEP1</t>
  </si>
  <si>
    <t>P019985</t>
  </si>
  <si>
    <t>700-016</t>
  </si>
  <si>
    <t>700-050-002</t>
  </si>
  <si>
    <t>701-012</t>
  </si>
  <si>
    <t>701-050-001</t>
  </si>
  <si>
    <t>701-050-002</t>
  </si>
  <si>
    <t>705-001-103</t>
  </si>
  <si>
    <t>704-062</t>
  </si>
  <si>
    <t>D    436</t>
  </si>
  <si>
    <t>E000000097</t>
  </si>
  <si>
    <t>B000003651</t>
  </si>
  <si>
    <t>D    748</t>
  </si>
  <si>
    <t>D  1,854</t>
  </si>
  <si>
    <t>B000000388</t>
  </si>
  <si>
    <t>D  2,765</t>
  </si>
  <si>
    <t>A000007233</t>
  </si>
  <si>
    <t>D  2,768</t>
  </si>
  <si>
    <t>D000102046</t>
  </si>
  <si>
    <t>D  3,882</t>
  </si>
  <si>
    <t>D  3,841</t>
  </si>
  <si>
    <t>D000027881</t>
  </si>
  <si>
    <t>LJIMENEZ:GASTOS DE CAPACITACION</t>
  </si>
  <si>
    <t>D    808</t>
  </si>
  <si>
    <t>P 00081597</t>
  </si>
  <si>
    <t>D    809</t>
  </si>
  <si>
    <t>P 00081594</t>
  </si>
  <si>
    <t>P 00081596</t>
  </si>
  <si>
    <t>P 00081406</t>
  </si>
  <si>
    <t>ALBA Y MACHUCA CONSTRUCCIONES SA DE</t>
  </si>
  <si>
    <t>P 00081268</t>
  </si>
  <si>
    <t>P 00081583</t>
  </si>
  <si>
    <t>D    818</t>
  </si>
  <si>
    <t>P 00081585</t>
  </si>
  <si>
    <t>D    819</t>
  </si>
  <si>
    <t>P 00081588</t>
  </si>
  <si>
    <t>P 00081648</t>
  </si>
  <si>
    <t>D    821</t>
  </si>
  <si>
    <t>P 00081649</t>
  </si>
  <si>
    <t>D    822</t>
  </si>
  <si>
    <t>P 00081650</t>
  </si>
  <si>
    <t>P 00081656</t>
  </si>
  <si>
    <t>D    824</t>
  </si>
  <si>
    <t>P 00081582</t>
  </si>
  <si>
    <t>P 00081581</t>
  </si>
  <si>
    <t>P 00081577</t>
  </si>
  <si>
    <t>D    827</t>
  </si>
  <si>
    <t>P 00081576</t>
  </si>
  <si>
    <t>MARTINEZ SANCHEZ CARLOS ALBERTO</t>
  </si>
  <si>
    <t>P 00081575</t>
  </si>
  <si>
    <t>P 00081574</t>
  </si>
  <si>
    <t>P 00081573</t>
  </si>
  <si>
    <t>D    831</t>
  </si>
  <si>
    <t>P 00081571</t>
  </si>
  <si>
    <t>D    832</t>
  </si>
  <si>
    <t>P 00081570</t>
  </si>
  <si>
    <t>D    833</t>
  </si>
  <si>
    <t>P 00081568</t>
  </si>
  <si>
    <t>D    834</t>
  </si>
  <si>
    <t>P 00081567</t>
  </si>
  <si>
    <t>D    835</t>
  </si>
  <si>
    <t>P 00081566</t>
  </si>
  <si>
    <t>P 00081558</t>
  </si>
  <si>
    <t>D    837</t>
  </si>
  <si>
    <t>P 00081557</t>
  </si>
  <si>
    <t>P 00081554</t>
  </si>
  <si>
    <t>P 00081551</t>
  </si>
  <si>
    <t>P 00081432</t>
  </si>
  <si>
    <t>P 00081434</t>
  </si>
  <si>
    <t>D    894</t>
  </si>
  <si>
    <t>P 00081436</t>
  </si>
  <si>
    <t>P 00081437</t>
  </si>
  <si>
    <t>P 00081435</t>
  </si>
  <si>
    <t>P 00081674</t>
  </si>
  <si>
    <t>D    900</t>
  </si>
  <si>
    <t>P 00081672</t>
  </si>
  <si>
    <t>P 00081739</t>
  </si>
  <si>
    <t>P 00081655</t>
  </si>
  <si>
    <t>D  1,495</t>
  </si>
  <si>
    <t>P 00081777</t>
  </si>
  <si>
    <t>D  1,496</t>
  </si>
  <si>
    <t>P 00081751</t>
  </si>
  <si>
    <t>D  1,497</t>
  </si>
  <si>
    <t>P 00081752</t>
  </si>
  <si>
    <t>D  1,827</t>
  </si>
  <si>
    <t>P 00081700</t>
  </si>
  <si>
    <t>P 00081699</t>
  </si>
  <si>
    <t>P 00081698</t>
  </si>
  <si>
    <t>D  3,890</t>
  </si>
  <si>
    <t>AO-00238</t>
  </si>
  <si>
    <t>LJIMENEZ:500 LLAVEROS LOGO OFICIAL</t>
  </si>
  <si>
    <t>D  2,457</t>
  </si>
  <si>
    <t>P 00080691</t>
  </si>
  <si>
    <t>P 00080231</t>
  </si>
  <si>
    <t>D  2,459</t>
  </si>
  <si>
    <t>P 00080233</t>
  </si>
  <si>
    <t>D  2,460</t>
  </si>
  <si>
    <t>P 00080451</t>
  </si>
  <si>
    <t>D  2,461</t>
  </si>
  <si>
    <t>P 00080450</t>
  </si>
  <si>
    <t>D  2,467</t>
  </si>
  <si>
    <t>P 00081921</t>
  </si>
  <si>
    <t>P 00081607</t>
  </si>
  <si>
    <t>P 00082201</t>
  </si>
  <si>
    <t>P 00082203</t>
  </si>
  <si>
    <t>P 00082205</t>
  </si>
  <si>
    <t>P 00082206</t>
  </si>
  <si>
    <t>P 00082208</t>
  </si>
  <si>
    <t>P 00082209</t>
  </si>
  <si>
    <t>P 00082210</t>
  </si>
  <si>
    <t>P 00082212</t>
  </si>
  <si>
    <t>P 00082214</t>
  </si>
  <si>
    <t>P 00082218</t>
  </si>
  <si>
    <t>P 00082219</t>
  </si>
  <si>
    <t>P 00082220</t>
  </si>
  <si>
    <t>P 00082221</t>
  </si>
  <si>
    <t>P 00082222</t>
  </si>
  <si>
    <t>P 00082224</t>
  </si>
  <si>
    <t>D    184</t>
  </si>
  <si>
    <t>LJIMENEZ:F 242956 CONSUMO REFRESCO</t>
  </si>
  <si>
    <t>LJIMENEZ:F 260099 CONSUMO REFRESCO</t>
  </si>
  <si>
    <t>LJIMENEZ:F 208520 CONSUMO REFRESCO</t>
  </si>
  <si>
    <t>LJIMENEZ:F 232425 CONSUMO REFRESCO</t>
  </si>
  <si>
    <t>LJIMENEZ:F 235733 CONSUMO REFRESCO</t>
  </si>
  <si>
    <t>LJIMENEZ:F 228714 CONSUMO REFRESCO</t>
  </si>
  <si>
    <t>LJIMENEZ:F 212494 CONSUMO REFRESCO</t>
  </si>
  <si>
    <t>LJIMENEZ:F 225036 CONSUMO REFRESCO</t>
  </si>
  <si>
    <t>LJIMENEZ:F 220767 CONSUMO REFRESCO</t>
  </si>
  <si>
    <t>LJIMENEZ:F 195859 CONSUMO REFRESCO</t>
  </si>
  <si>
    <t>LJIMENEZ:F 186591 CONSUMO REFRESCO</t>
  </si>
  <si>
    <t>LJIMENEZ:F 191089 CONSUMO REFRESCO</t>
  </si>
  <si>
    <t>AA00003507</t>
  </si>
  <si>
    <t>P000020075</t>
  </si>
  <si>
    <t>LJIMENEZ:F 281927 PROPIMEX S DE RL</t>
  </si>
  <si>
    <t>LJIMENEZ:F 278566 PROPIMEX S DE RL</t>
  </si>
  <si>
    <t>D  2,309</t>
  </si>
  <si>
    <t>AXG1241798</t>
  </si>
  <si>
    <t>D  2,317</t>
  </si>
  <si>
    <t>AXG1242405</t>
  </si>
  <si>
    <t>D      8</t>
  </si>
  <si>
    <t>I 00080943</t>
  </si>
  <si>
    <t>D     29</t>
  </si>
  <si>
    <t>I 00080755</t>
  </si>
  <si>
    <t>I 00080866</t>
  </si>
  <si>
    <t>D     74</t>
  </si>
  <si>
    <t>I 00081312</t>
  </si>
  <si>
    <t>D     83</t>
  </si>
  <si>
    <t>I 00081198</t>
  </si>
  <si>
    <t>D    241</t>
  </si>
  <si>
    <t>I 00081197</t>
  </si>
  <si>
    <t>D    242</t>
  </si>
  <si>
    <t>I 00081225</t>
  </si>
  <si>
    <t>D    243</t>
  </si>
  <si>
    <t>I 00081180</t>
  </si>
  <si>
    <t>D    244</t>
  </si>
  <si>
    <t>I 00081215</t>
  </si>
  <si>
    <t>D    805</t>
  </si>
  <si>
    <t>I 00081645</t>
  </si>
  <si>
    <t>GONZALEZ LOPEZ ANA LAURA</t>
  </si>
  <si>
    <t>I 00081564</t>
  </si>
  <si>
    <t>I 00080587</t>
  </si>
  <si>
    <t>D    888</t>
  </si>
  <si>
    <t>I 00081388</t>
  </si>
  <si>
    <t>D    890</t>
  </si>
  <si>
    <t>I 00081375</t>
  </si>
  <si>
    <t>D    945</t>
  </si>
  <si>
    <t>I 00080732</t>
  </si>
  <si>
    <t>FAC0000323</t>
  </si>
  <si>
    <t>D  1,040</t>
  </si>
  <si>
    <t>D  1,498</t>
  </si>
  <si>
    <t>I 00081789</t>
  </si>
  <si>
    <t>ANDRADE SOLORZANO ROMAN</t>
  </si>
  <si>
    <t>D  1,499</t>
  </si>
  <si>
    <t>I 00081787</t>
  </si>
  <si>
    <t>D  1,500</t>
  </si>
  <si>
    <t>I 00081745</t>
  </si>
  <si>
    <t>D  1,741</t>
  </si>
  <si>
    <t>I 00081845</t>
  </si>
  <si>
    <t>D  1,742</t>
  </si>
  <si>
    <t>I 00081478</t>
  </si>
  <si>
    <t>I 00081177</t>
  </si>
  <si>
    <t>I 00080871</t>
  </si>
  <si>
    <t>I 00081377</t>
  </si>
  <si>
    <t>I 00081859</t>
  </si>
  <si>
    <t>D  1,836</t>
  </si>
  <si>
    <t>I 00081876</t>
  </si>
  <si>
    <t>D  2,242</t>
  </si>
  <si>
    <t>D  2,269</t>
  </si>
  <si>
    <t>D  2,333</t>
  </si>
  <si>
    <t>A000119885</t>
  </si>
  <si>
    <t>FAC0000340</t>
  </si>
  <si>
    <t>D  2,462</t>
  </si>
  <si>
    <t>I 00081905</t>
  </si>
  <si>
    <t>D  2,463</t>
  </si>
  <si>
    <t>I 00081958</t>
  </si>
  <si>
    <t>D  2,464</t>
  </si>
  <si>
    <t>I 00082004</t>
  </si>
  <si>
    <t>D  2,466</t>
  </si>
  <si>
    <t>I 00082143</t>
  </si>
  <si>
    <t>I 00081048</t>
  </si>
  <si>
    <t>ALCANTAR BLANCO JOSE RAMON</t>
  </si>
  <si>
    <t>I 00081710</t>
  </si>
  <si>
    <t>I 00081660</t>
  </si>
  <si>
    <t>FERTILIDAD DE SUELOS S. DE R.L.</t>
  </si>
  <si>
    <t>D  2,490</t>
  </si>
  <si>
    <t>I 00081384</t>
  </si>
  <si>
    <t>D  2,492</t>
  </si>
  <si>
    <t>I 00081416</t>
  </si>
  <si>
    <t>PEREZ ESCOBAR MA EUGENIA</t>
  </si>
  <si>
    <t>I 00082123</t>
  </si>
  <si>
    <t>I 00082124</t>
  </si>
  <si>
    <t>I 00082025</t>
  </si>
  <si>
    <t>I 00081408</t>
  </si>
  <si>
    <t>I 00081401</t>
  </si>
  <si>
    <t>SANCHEZ ZARATE DIANA ANTONIETA</t>
  </si>
  <si>
    <t>I 00082007</t>
  </si>
  <si>
    <t>I 00082010</t>
  </si>
  <si>
    <t>I 00082011</t>
  </si>
  <si>
    <t>I 00082012</t>
  </si>
  <si>
    <t>D  2,502</t>
  </si>
  <si>
    <t>I 00082013</t>
  </si>
  <si>
    <t>D  2,503</t>
  </si>
  <si>
    <t>I 00082015</t>
  </si>
  <si>
    <t>D  2,504</t>
  </si>
  <si>
    <t>I 00082021</t>
  </si>
  <si>
    <t>D  2,505</t>
  </si>
  <si>
    <t>I 00081901</t>
  </si>
  <si>
    <t>I 00081902</t>
  </si>
  <si>
    <t>D  2,507</t>
  </si>
  <si>
    <t>I 00081912</t>
  </si>
  <si>
    <t>D  2,508</t>
  </si>
  <si>
    <t>I 00081904</t>
  </si>
  <si>
    <t>D  2,509</t>
  </si>
  <si>
    <t>I 00081057</t>
  </si>
  <si>
    <t>D  2,510</t>
  </si>
  <si>
    <t>I 00080649</t>
  </si>
  <si>
    <t>D  2,512</t>
  </si>
  <si>
    <t>I 00081682</t>
  </si>
  <si>
    <t>D  2,513</t>
  </si>
  <si>
    <t>I 00082077</t>
  </si>
  <si>
    <t>D  2,759</t>
  </si>
  <si>
    <t>I 00082076</t>
  </si>
  <si>
    <t>FAC0000342</t>
  </si>
  <si>
    <t>I 00082107</t>
  </si>
  <si>
    <t>I 00081917</t>
  </si>
  <si>
    <t>I 00082006</t>
  </si>
  <si>
    <t>D  3,289</t>
  </si>
  <si>
    <t>I 00082035</t>
  </si>
  <si>
    <t>I 00081362</t>
  </si>
  <si>
    <t>I 00080858</t>
  </si>
  <si>
    <t>I 00082371</t>
  </si>
  <si>
    <t>I 00082161</t>
  </si>
  <si>
    <t>MARTINEZ PACINDO ILIANA DEL CARMEN</t>
  </si>
  <si>
    <t>I 00082152</t>
  </si>
  <si>
    <t>I 00082228</t>
  </si>
  <si>
    <t>D  3,422</t>
  </si>
  <si>
    <t>I 00082216</t>
  </si>
  <si>
    <t>D  3,423</t>
  </si>
  <si>
    <t>I 00082217</t>
  </si>
  <si>
    <t>D  3,424</t>
  </si>
  <si>
    <t>I 00082414</t>
  </si>
  <si>
    <t>D  3,425</t>
  </si>
  <si>
    <t>I 00082412</t>
  </si>
  <si>
    <t>D  3,426</t>
  </si>
  <si>
    <t>I 00082411</t>
  </si>
  <si>
    <t>D  3,427</t>
  </si>
  <si>
    <t>I 00082413</t>
  </si>
  <si>
    <t>I 00082468</t>
  </si>
  <si>
    <t>D  3,429</t>
  </si>
  <si>
    <t>I 00081381</t>
  </si>
  <si>
    <t>I 00082476</t>
  </si>
  <si>
    <t>I 00082472</t>
  </si>
  <si>
    <t>D  3,432</t>
  </si>
  <si>
    <t>I 00082465</t>
  </si>
  <si>
    <t>I 00082464</t>
  </si>
  <si>
    <t>I 00082463</t>
  </si>
  <si>
    <t>I 00082284</t>
  </si>
  <si>
    <t>D  3,436</t>
  </si>
  <si>
    <t>I 00082273</t>
  </si>
  <si>
    <t>D  3,437</t>
  </si>
  <si>
    <t>I 00082280</t>
  </si>
  <si>
    <t>D  3,438</t>
  </si>
  <si>
    <t>I 00082281</t>
  </si>
  <si>
    <t>I 00082282</t>
  </si>
  <si>
    <t>I 00081955</t>
  </si>
  <si>
    <t>I 00080651</t>
  </si>
  <si>
    <t>I 00082198</t>
  </si>
  <si>
    <t>D  1,072</t>
  </si>
  <si>
    <t>LJIMENEZ:EXTINTORES DE CELAYA, S.A.</t>
  </si>
  <si>
    <t>E     58</t>
  </si>
  <si>
    <t>D     37</t>
  </si>
  <si>
    <t>FF00037445</t>
  </si>
  <si>
    <t>D  1,884</t>
  </si>
  <si>
    <t>D  3,687</t>
  </si>
  <si>
    <t>S000054505</t>
  </si>
  <si>
    <t>D  3,884</t>
  </si>
  <si>
    <t>S000054049</t>
  </si>
  <si>
    <t>IN00009134</t>
  </si>
  <si>
    <t>D  3,695</t>
  </si>
  <si>
    <t>E000002678</t>
  </si>
  <si>
    <t>D    470</t>
  </si>
  <si>
    <t>P000020020</t>
  </si>
  <si>
    <t>P000020021</t>
  </si>
  <si>
    <t>AM00000104</t>
  </si>
  <si>
    <t>D  3,692</t>
  </si>
  <si>
    <t>D  3,703</t>
  </si>
  <si>
    <t>NWD0002584</t>
  </si>
  <si>
    <t>D  3,705</t>
  </si>
  <si>
    <t>NWD0002598</t>
  </si>
  <si>
    <t>LJIMENEZ:QUERETARO MOTORS SA -INTER</t>
  </si>
  <si>
    <t>D  3,707</t>
  </si>
  <si>
    <t>NWD0002592</t>
  </si>
  <si>
    <t>D  3,709</t>
  </si>
  <si>
    <t>NWD0002579</t>
  </si>
  <si>
    <t>D    427</t>
  </si>
  <si>
    <t>A000003903</t>
  </si>
  <si>
    <t>D    471</t>
  </si>
  <si>
    <t>D  1,941</t>
  </si>
  <si>
    <t>MEX0259130</t>
  </si>
  <si>
    <t>D  3,688</t>
  </si>
  <si>
    <t>A000003554</t>
  </si>
  <si>
    <t>D    684</t>
  </si>
  <si>
    <t>LJIMENEZ:ASOCIACION DE DISTRIBUIDOR</t>
  </si>
  <si>
    <t>D    685</t>
  </si>
  <si>
    <t>TRAMITES DE PLACAS</t>
  </si>
  <si>
    <t>D    686</t>
  </si>
  <si>
    <t>D    687</t>
  </si>
  <si>
    <t>D    689</t>
  </si>
  <si>
    <t>D    694</t>
  </si>
  <si>
    <t>D    695</t>
  </si>
  <si>
    <t>D    696</t>
  </si>
  <si>
    <t>D    697</t>
  </si>
  <si>
    <t>D    699</t>
  </si>
  <si>
    <t>D    703</t>
  </si>
  <si>
    <t>LJIMENEZ:TRAMITES DE PLACAS</t>
  </si>
  <si>
    <t>D    717</t>
  </si>
  <si>
    <t>D    719</t>
  </si>
  <si>
    <t>D    720</t>
  </si>
  <si>
    <t>D    723</t>
  </si>
  <si>
    <t>D    726</t>
  </si>
  <si>
    <t>D    729</t>
  </si>
  <si>
    <t>D    730</t>
  </si>
  <si>
    <t>LJIMENEZ:TRAMITES PLACAS</t>
  </si>
  <si>
    <t>AMDA000001</t>
  </si>
  <si>
    <t>MINISTRACION DE PLACAS POR ALT</t>
  </si>
  <si>
    <t>D002421227</t>
  </si>
  <si>
    <t>D002423148</t>
  </si>
  <si>
    <t>D002423175</t>
  </si>
  <si>
    <t>D  3,739</t>
  </si>
  <si>
    <t>D    460</t>
  </si>
  <si>
    <t>PD21802862</t>
  </si>
  <si>
    <t>D      9</t>
  </si>
  <si>
    <t>D  1,043</t>
  </si>
  <si>
    <t>D  1,772</t>
  </si>
  <si>
    <t>D  1,773</t>
  </si>
  <si>
    <t>D  1,774</t>
  </si>
  <si>
    <t>D  2,318</t>
  </si>
  <si>
    <t>IBBJC43760</t>
  </si>
  <si>
    <t>P000020122</t>
  </si>
  <si>
    <t>LJIMENEZ:MULDOON BABLOT CECILIA-ARR</t>
  </si>
  <si>
    <t>D  2,754</t>
  </si>
  <si>
    <t>P000020121</t>
  </si>
  <si>
    <t>LJIMENEZ:LEAL CORONA JOSE ANTONIO-A</t>
  </si>
  <si>
    <t>D  3,714</t>
  </si>
  <si>
    <t>P000020165</t>
  </si>
  <si>
    <t>D  3,716</t>
  </si>
  <si>
    <t>BAJA: ARRENDAMIENTO DE EDIFICIO</t>
  </si>
  <si>
    <t>D    437</t>
  </si>
  <si>
    <t>D  1,911</t>
  </si>
  <si>
    <t>D  1,913</t>
  </si>
  <si>
    <t>BAJA: LJIMENEZ:SILVA RAMOS GILDARDO</t>
  </si>
  <si>
    <t>D  3,689</t>
  </si>
  <si>
    <t>D  3,690</t>
  </si>
  <si>
    <t>P000020081</t>
  </si>
  <si>
    <t>D  3,594</t>
  </si>
  <si>
    <t>P000020145</t>
  </si>
  <si>
    <t>D  3,599</t>
  </si>
  <si>
    <t>P000020147</t>
  </si>
  <si>
    <t>D  3,686</t>
  </si>
  <si>
    <t>P000020156</t>
  </si>
  <si>
    <t>D  3,595</t>
  </si>
  <si>
    <t>P000020146</t>
  </si>
  <si>
    <t>A000000060</t>
  </si>
  <si>
    <t>A000000061</t>
  </si>
  <si>
    <t>D  1,016</t>
  </si>
  <si>
    <t>A000329272</t>
  </si>
  <si>
    <t>A000328414</t>
  </si>
  <si>
    <t>D  2,336</t>
  </si>
  <si>
    <t>CC00068297</t>
  </si>
  <si>
    <t>A000330164</t>
  </si>
  <si>
    <t>A000330980</t>
  </si>
  <si>
    <t>BAJA: HONORARIOS DEL ABOGADO</t>
  </si>
  <si>
    <t>D     93</t>
  </si>
  <si>
    <t>LJIMENEZ:TICKET DE ESTACIONAMIENTO</t>
  </si>
  <si>
    <t>D    479</t>
  </si>
  <si>
    <t>P000019900</t>
  </si>
  <si>
    <t>FQHMC00001</t>
  </si>
  <si>
    <t>FQ HERNANDEZ MORALES CARLOS</t>
  </si>
  <si>
    <t>D    554</t>
  </si>
  <si>
    <t>NOMSEM0040</t>
  </si>
  <si>
    <t>LJIMENEZ:NOMINA SEMANA 40</t>
  </si>
  <si>
    <t>D  2,156</t>
  </si>
  <si>
    <t>NOMQUN0110</t>
  </si>
  <si>
    <t>LJIMENEZ:NOMINA QUINCENAL 1RA DE OC</t>
  </si>
  <si>
    <t>NOMSEM0041</t>
  </si>
  <si>
    <t>LJIMENEZ:NOMINA SEMANA 41</t>
  </si>
  <si>
    <t>P000020112</t>
  </si>
  <si>
    <t>NOMINA QUINCENAL COMISIONES</t>
  </si>
  <si>
    <t>NOMSEM0042</t>
  </si>
  <si>
    <t>LJIMENEZ:NOMINA SEMANA 42</t>
  </si>
  <si>
    <t>MONSEM0043</t>
  </si>
  <si>
    <t>LJIMENEZ:NOMINA SEMANA 43</t>
  </si>
  <si>
    <t>D  3,590</t>
  </si>
  <si>
    <t>NOMQUI0110</t>
  </si>
  <si>
    <t>LJIMENEZ:NOMINA QUINCENAL 2DA DE OC</t>
  </si>
  <si>
    <t>D  3,837</t>
  </si>
  <si>
    <t>P000020152</t>
  </si>
  <si>
    <t>D     95</t>
  </si>
  <si>
    <t>D     99</t>
  </si>
  <si>
    <t>DVN2017090</t>
  </si>
  <si>
    <t>D    104</t>
  </si>
  <si>
    <t>VGLCR05508</t>
  </si>
  <si>
    <t>D  3,804</t>
  </si>
  <si>
    <t>V000000002</t>
  </si>
  <si>
    <t>IMSS092017</t>
  </si>
  <si>
    <t>LJIMENEZ:IMSS MES DE SEPTIEMBRE</t>
  </si>
  <si>
    <t>D  3,592</t>
  </si>
  <si>
    <t>VALES00001</t>
  </si>
  <si>
    <t>LJIMENEZ:VALES DE DESPENSA OCTUBRE</t>
  </si>
  <si>
    <t>D  1,227</t>
  </si>
  <si>
    <t>FQATAD0001</t>
  </si>
  <si>
    <t>LJIMENEZ:FQ ARROYO TORRES ANGELA DA</t>
  </si>
  <si>
    <t>LJIMENEZ:F 251464 CONSUMO REFRESCO</t>
  </si>
  <si>
    <t>LJIMENEZ:F 256211 CONSUMO REFRESCO</t>
  </si>
  <si>
    <t>LJIMENEZ:F 257619 CONSUMO REFRESCO</t>
  </si>
  <si>
    <t>LJIMENEZ:F 216969 CONSUMO REFRESCO</t>
  </si>
  <si>
    <t>LJIMENEZ:F 200482 CONSUMO REFRESCO</t>
  </si>
  <si>
    <t>LJIMENEZ:F 182393 CONSUMO REFRESCO</t>
  </si>
  <si>
    <t>LJIMENEZ:F 174964 CONSUMO REFRESCO</t>
  </si>
  <si>
    <t>LJIMENEZ:F 180741 CONSUMO REFRESCO</t>
  </si>
  <si>
    <t>LJIMENEZ:F 268323 PROPIMEX S DE RL</t>
  </si>
  <si>
    <t>D  3,885</t>
  </si>
  <si>
    <t>F. EFECTIV</t>
  </si>
  <si>
    <t>EFECTIVO CAJA</t>
  </si>
  <si>
    <t>PRESTAMOR1</t>
  </si>
  <si>
    <t>LJIMENEZ:PRESTAMO REYNA BEATRIZ FIG</t>
  </si>
  <si>
    <t>D  3,509</t>
  </si>
  <si>
    <t>AMDA000002</t>
  </si>
  <si>
    <t>D    985</t>
  </si>
  <si>
    <t>LUDIVINA JIMENEZ SUAREZ</t>
  </si>
  <si>
    <t>D  2,642</t>
  </si>
  <si>
    <t>D  3,836</t>
  </si>
  <si>
    <t>BALBUENA PATRICIA</t>
  </si>
  <si>
    <t>D  2,266</t>
  </si>
  <si>
    <t>FCE0267173</t>
  </si>
  <si>
    <t>FCE0267603</t>
  </si>
  <si>
    <t>D  2,553</t>
  </si>
  <si>
    <t>MCE0025303</t>
  </si>
  <si>
    <t>FCE0267285</t>
  </si>
  <si>
    <t>FCE0267200</t>
  </si>
  <si>
    <t>FCE0267046</t>
  </si>
  <si>
    <t>D  2,778</t>
  </si>
  <si>
    <t>FCE0266808</t>
  </si>
  <si>
    <t>D  3,691</t>
  </si>
  <si>
    <t>A000000154</t>
  </si>
  <si>
    <t>D  3,694</t>
  </si>
  <si>
    <t>D    477</t>
  </si>
  <si>
    <t>E000001106</t>
  </si>
  <si>
    <t>D    744</t>
  </si>
  <si>
    <t>D    747</t>
  </si>
  <si>
    <t>D    751</t>
  </si>
  <si>
    <t>D  2,264</t>
  </si>
  <si>
    <t>D  3,702</t>
  </si>
  <si>
    <t>NWD0002595</t>
  </si>
  <si>
    <t>D  3,479</t>
  </si>
  <si>
    <t>CELAA24379</t>
  </si>
  <si>
    <t>D  3,481</t>
  </si>
  <si>
    <t>D  1,910</t>
  </si>
  <si>
    <t>D  3,803</t>
  </si>
  <si>
    <t>CELAA24434</t>
  </si>
  <si>
    <t>D     34</t>
  </si>
  <si>
    <t>D    432</t>
  </si>
  <si>
    <t>D  1,095</t>
  </si>
  <si>
    <t>ALM0002379</t>
  </si>
  <si>
    <t>VIATICOS DE ADMINISTRATIVO (GA</t>
  </si>
  <si>
    <t>D  2,574</t>
  </si>
  <si>
    <t>D  2,576</t>
  </si>
  <si>
    <t>D  3,700</t>
  </si>
  <si>
    <t>D  1,944</t>
  </si>
  <si>
    <t>P000020018</t>
  </si>
  <si>
    <t>LJIMENEZ:TIENDAS SORIANA SA DE CV</t>
  </si>
  <si>
    <t>D    426</t>
  </si>
  <si>
    <t>D  1,914</t>
  </si>
  <si>
    <t>D  2,756</t>
  </si>
  <si>
    <t>P000020115</t>
  </si>
  <si>
    <t>F000001563</t>
  </si>
  <si>
    <t>D     73</t>
  </si>
  <si>
    <t>LJIMENEZ:F 225037 CONSUMO REFRESCO</t>
  </si>
  <si>
    <t>LJIMENEZ:F 174967 CONSUMO REFRESCO</t>
  </si>
  <si>
    <t>LJIMENEZ:F 176478 CONSUMO REFRESCO</t>
  </si>
  <si>
    <t>XALC277368</t>
  </si>
  <si>
    <t>BAJA: LJIMENEZ AGUA, CAFE, AZUCAR,</t>
  </si>
  <si>
    <t>LJIMENEZ:F 277368 PROPIMEX S DE RL</t>
  </si>
  <si>
    <t>D  1,096</t>
  </si>
  <si>
    <t>A000003964</t>
  </si>
  <si>
    <t>AA00016376</t>
  </si>
  <si>
    <t>D  1,188</t>
  </si>
  <si>
    <t>FCYO258263</t>
  </si>
  <si>
    <t>D  1,461</t>
  </si>
  <si>
    <t>D  1,915</t>
  </si>
  <si>
    <t>A000004026</t>
  </si>
  <si>
    <t>S000044733</t>
  </si>
  <si>
    <t>HAJB068360</t>
  </si>
  <si>
    <t>VB00233260</t>
  </si>
  <si>
    <t>SOCPC23458</t>
  </si>
  <si>
    <t>D  2,319</t>
  </si>
  <si>
    <t>C-00047658</t>
  </si>
  <si>
    <t>D  2,323</t>
  </si>
  <si>
    <t>CONA159609</t>
  </si>
  <si>
    <t>D  2,338</t>
  </si>
  <si>
    <t>D  2,412</t>
  </si>
  <si>
    <t>A000009469</t>
  </si>
  <si>
    <t>D  2,563</t>
  </si>
  <si>
    <t>FCYO259658</t>
  </si>
  <si>
    <t>D  2,925</t>
  </si>
  <si>
    <t>FLXC569647</t>
  </si>
  <si>
    <t>D  2,964</t>
  </si>
  <si>
    <t>FLXC569646</t>
  </si>
  <si>
    <t>D  2,968</t>
  </si>
  <si>
    <t>ERS0390071</t>
  </si>
  <si>
    <t>D  2,970</t>
  </si>
  <si>
    <t>AXG1252151</t>
  </si>
  <si>
    <t>D  2,972</t>
  </si>
  <si>
    <t>D  3,047</t>
  </si>
  <si>
    <t>D  3,480</t>
  </si>
  <si>
    <t>D  3,740</t>
  </si>
  <si>
    <t>D  3,742</t>
  </si>
  <si>
    <t>D  3,801</t>
  </si>
  <si>
    <t>D  3,802</t>
  </si>
  <si>
    <t>D  3,588</t>
  </si>
  <si>
    <t>NOMQU00210</t>
  </si>
  <si>
    <t>LJIMENEZ:NOMINA QUINCENAL PRACTICAN</t>
  </si>
  <si>
    <t>D  2,805</t>
  </si>
  <si>
    <t>FQSJMELISA</t>
  </si>
  <si>
    <t>LJIMENEZ:FINIQUITO SOLORZANO JUAREZ</t>
  </si>
  <si>
    <t>D  3,839</t>
  </si>
  <si>
    <t>D000027909</t>
  </si>
  <si>
    <t>D  3,693</t>
  </si>
  <si>
    <t>A000000947</t>
  </si>
  <si>
    <t>D  1,307</t>
  </si>
  <si>
    <t>LJIMENEZ:GOMEZ VERA ARMANDO</t>
  </si>
  <si>
    <t>LJIMENEZ:SALAS CORREA VICTOR EDUARD</t>
  </si>
  <si>
    <t>D  3,838</t>
  </si>
  <si>
    <t>D000027961</t>
  </si>
  <si>
    <t>ARIAZA LOPEZ JUAN</t>
  </si>
  <si>
    <t>D    431</t>
  </si>
  <si>
    <t>D  2,547</t>
  </si>
  <si>
    <t>LJIMENEZ:F 264780 CONSUMO REFRESCO</t>
  </si>
  <si>
    <t>LJIMENEZ:F 239202 CONSUMO REFRESCO</t>
  </si>
  <si>
    <t>LJIMENEZ:F 204391 CONSUMO REFRESCO</t>
  </si>
  <si>
    <t>LJIMENEZ:F 174969 CONSUMO REFRESCO</t>
  </si>
  <si>
    <t>LJIMENEZ:F 247494 PROPIMEX S DE RL</t>
  </si>
  <si>
    <t>D  2,560</t>
  </si>
  <si>
    <t>D  3,736</t>
  </si>
  <si>
    <t>A000181077</t>
  </si>
  <si>
    <t>D  3,738</t>
  </si>
  <si>
    <t>D  3,840</t>
  </si>
  <si>
    <t>D000027621</t>
  </si>
  <si>
    <t>LJIMENEZ:TOYOTA MOTOR SALES DE MEXI</t>
  </si>
  <si>
    <t>UNIFORMES1</t>
  </si>
  <si>
    <t>LJIMENEZ:UNIFORMES</t>
  </si>
  <si>
    <t>D  2,160</t>
  </si>
  <si>
    <t>P000020111</t>
  </si>
  <si>
    <t>LJIMENEZ:NOMINA 1RA QUINCENA PRACTI</t>
  </si>
  <si>
    <t>D  2,804</t>
  </si>
  <si>
    <t>FINIQUITOV</t>
  </si>
  <si>
    <t>LJIMENEZ:FINIQUITO VEGA MENDOZA ROB</t>
  </si>
  <si>
    <t>CAPACITACION Y ASESORIAS</t>
  </si>
  <si>
    <t>D  3,883</t>
  </si>
  <si>
    <t>FA00000655</t>
  </si>
  <si>
    <t>GASTOS NOTARIALES GERECIALES</t>
  </si>
  <si>
    <t>D  1,091</t>
  </si>
  <si>
    <t>A000003958</t>
  </si>
  <si>
    <t>A000004080</t>
  </si>
  <si>
    <t>D    105</t>
  </si>
  <si>
    <t>D    106</t>
  </si>
  <si>
    <t>LJIMENEZ:OPERADORA Y ADMINISTRADORA</t>
  </si>
  <si>
    <t>LJIMENEZ:GASOLINERA LITRO MIL SA DE</t>
  </si>
  <si>
    <t>A000004036</t>
  </si>
  <si>
    <t>LJIMENEZ:ARRENDAMIENTO TERRENO</t>
  </si>
  <si>
    <t>A000004045</t>
  </si>
  <si>
    <t>GASTOS DIVERSOS GERENCIALES</t>
  </si>
  <si>
    <t>D  3,671</t>
  </si>
  <si>
    <t>NWD 2614</t>
  </si>
  <si>
    <t>LJIMENEZ:PUBLICIDAD IMAGEN</t>
  </si>
  <si>
    <t>P020195</t>
  </si>
  <si>
    <t>AS57778</t>
  </si>
  <si>
    <t>AS57779</t>
  </si>
  <si>
    <t>AS57780</t>
  </si>
  <si>
    <t>AS57783</t>
  </si>
  <si>
    <t>AS57784</t>
  </si>
  <si>
    <t>AS57786</t>
  </si>
  <si>
    <t>AS57787</t>
  </si>
  <si>
    <t>AS57788</t>
  </si>
  <si>
    <t>AS57789</t>
  </si>
  <si>
    <t>AS57790</t>
  </si>
  <si>
    <t>AS57791</t>
  </si>
  <si>
    <t>AS57792</t>
  </si>
  <si>
    <t>AS57794</t>
  </si>
  <si>
    <t>AS57795</t>
  </si>
  <si>
    <t>AS57796</t>
  </si>
  <si>
    <t>AS57797</t>
  </si>
  <si>
    <t>AS57798</t>
  </si>
  <si>
    <t>AS57799</t>
  </si>
  <si>
    <t>AS57800</t>
  </si>
  <si>
    <t>AS57801</t>
  </si>
  <si>
    <t>AS57802</t>
  </si>
  <si>
    <t>AS57803</t>
  </si>
  <si>
    <t>AS57804</t>
  </si>
  <si>
    <t>AS57805</t>
  </si>
  <si>
    <t>AS57806</t>
  </si>
  <si>
    <t>AS57807</t>
  </si>
  <si>
    <t>AS57808</t>
  </si>
  <si>
    <t>AS57809</t>
  </si>
  <si>
    <t>AS57817</t>
  </si>
  <si>
    <t>AS57818</t>
  </si>
  <si>
    <t>AS57819</t>
  </si>
  <si>
    <t>AS57820</t>
  </si>
  <si>
    <t>AS57821</t>
  </si>
  <si>
    <t>AS57822</t>
  </si>
  <si>
    <t>AS57823</t>
  </si>
  <si>
    <t>AS57852</t>
  </si>
  <si>
    <t>AS57896</t>
  </si>
  <si>
    <t>AS57984</t>
  </si>
  <si>
    <t>AS57985</t>
  </si>
  <si>
    <t>AS57986</t>
  </si>
  <si>
    <t>AS58094</t>
  </si>
  <si>
    <t>AS58096</t>
  </si>
  <si>
    <t>AS58097</t>
  </si>
  <si>
    <t>AS58235</t>
  </si>
  <si>
    <t>AS58236</t>
  </si>
  <si>
    <t>AS58237</t>
  </si>
  <si>
    <t>AS58238</t>
  </si>
  <si>
    <t>AS58239</t>
  </si>
  <si>
    <t>AS58244</t>
  </si>
  <si>
    <t>AS58370</t>
  </si>
  <si>
    <t>AS58460</t>
  </si>
  <si>
    <t>AS58461</t>
  </si>
  <si>
    <t>AS58462</t>
  </si>
  <si>
    <t>AS58463</t>
  </si>
  <si>
    <t>AS58464</t>
  </si>
  <si>
    <t>AS58465</t>
  </si>
  <si>
    <t>AS58466</t>
  </si>
  <si>
    <t>AS58467</t>
  </si>
  <si>
    <t>AS58468</t>
  </si>
  <si>
    <t>AS58469</t>
  </si>
  <si>
    <t>AS58470</t>
  </si>
  <si>
    <t>AS58471</t>
  </si>
  <si>
    <t>AS58472</t>
  </si>
  <si>
    <t>AS58473</t>
  </si>
  <si>
    <t>AS58474</t>
  </si>
  <si>
    <t>P019891</t>
  </si>
  <si>
    <t>P020063</t>
  </si>
  <si>
    <t>AS57539</t>
  </si>
  <si>
    <t>AS57540</t>
  </si>
  <si>
    <t>AS57541</t>
  </si>
  <si>
    <t>AS57558</t>
  </si>
  <si>
    <t>AS57560</t>
  </si>
  <si>
    <t>AS57595</t>
  </si>
  <si>
    <t>AS57596</t>
  </si>
  <si>
    <t>AS57597</t>
  </si>
  <si>
    <t>AS57598</t>
  </si>
  <si>
    <t>AS57776</t>
  </si>
  <si>
    <t>AS57777</t>
  </si>
  <si>
    <t>AS57785</t>
  </si>
  <si>
    <t>AS57815</t>
  </si>
  <si>
    <t>AS57816</t>
  </si>
  <si>
    <t>AS57839</t>
  </si>
  <si>
    <t>AS57987</t>
  </si>
  <si>
    <t>AS57988</t>
  </si>
  <si>
    <t>AS57989</t>
  </si>
  <si>
    <t>AS58061</t>
  </si>
  <si>
    <t>AS58062</t>
  </si>
  <si>
    <t>AS58063</t>
  </si>
  <si>
    <t>AS58064</t>
  </si>
  <si>
    <t>AS58065</t>
  </si>
  <si>
    <t>AS58101</t>
  </si>
  <si>
    <t>AS58102</t>
  </si>
  <si>
    <t>AS58240</t>
  </si>
  <si>
    <t>AS58241</t>
  </si>
  <si>
    <t>AS58242</t>
  </si>
  <si>
    <t>AS58243</t>
  </si>
  <si>
    <t>AS58246</t>
  </si>
  <si>
    <t>AS58247</t>
  </si>
  <si>
    <t>AS58248</t>
  </si>
  <si>
    <t>AS58249</t>
  </si>
  <si>
    <t>AS58250</t>
  </si>
  <si>
    <t>AS58251</t>
  </si>
  <si>
    <t>AS58252</t>
  </si>
  <si>
    <t>AS58253</t>
  </si>
  <si>
    <t>AS58254</t>
  </si>
  <si>
    <t>AS58255</t>
  </si>
  <si>
    <t>AS58256</t>
  </si>
  <si>
    <t>AS58257</t>
  </si>
  <si>
    <t>AS58258</t>
  </si>
  <si>
    <t>AS58259</t>
  </si>
  <si>
    <t>AS58260</t>
  </si>
  <si>
    <t>AS58261</t>
  </si>
  <si>
    <t>AS58262</t>
  </si>
  <si>
    <t>AS58263</t>
  </si>
  <si>
    <t>AS58264</t>
  </si>
  <si>
    <t>AS58265</t>
  </si>
  <si>
    <t>AS58266</t>
  </si>
  <si>
    <t>AS58267</t>
  </si>
  <si>
    <t>AS58268</t>
  </si>
  <si>
    <t>AS58269</t>
  </si>
  <si>
    <t>AS58270</t>
  </si>
  <si>
    <t>AS58316</t>
  </si>
  <si>
    <t>AS58435</t>
  </si>
  <si>
    <t>AS58436</t>
  </si>
  <si>
    <t>AS58450</t>
  </si>
  <si>
    <t>AS58452</t>
  </si>
  <si>
    <t>AS58454</t>
  </si>
  <si>
    <t>AS58475</t>
  </si>
  <si>
    <t>AS58479</t>
  </si>
  <si>
    <t>AS58480</t>
  </si>
  <si>
    <t>AS58481</t>
  </si>
  <si>
    <t>AS58482</t>
  </si>
  <si>
    <t>AS58511</t>
  </si>
  <si>
    <t>AS58512</t>
  </si>
  <si>
    <t>AS58513</t>
  </si>
  <si>
    <t>AS58514</t>
  </si>
  <si>
    <t>AS58515</t>
  </si>
  <si>
    <t>AS58516</t>
  </si>
  <si>
    <t>AS58517</t>
  </si>
  <si>
    <t>AS58518</t>
  </si>
  <si>
    <t>AS58519</t>
  </si>
  <si>
    <t>AS58520</t>
  </si>
  <si>
    <t>AS58521</t>
  </si>
  <si>
    <t>AS58522</t>
  </si>
  <si>
    <t>AS58523</t>
  </si>
  <si>
    <t>AS58525</t>
  </si>
  <si>
    <t>AS58526</t>
  </si>
  <si>
    <t>AS58527</t>
  </si>
  <si>
    <t>AS58528</t>
  </si>
  <si>
    <t>AS58529</t>
  </si>
  <si>
    <t>AS58530</t>
  </si>
  <si>
    <t>AS58531</t>
  </si>
  <si>
    <t>AS58532</t>
  </si>
  <si>
    <t>P020071</t>
  </si>
  <si>
    <t>P020023</t>
  </si>
  <si>
    <t>P020024</t>
  </si>
  <si>
    <t>P020025</t>
  </si>
  <si>
    <t>P020026</t>
  </si>
  <si>
    <t>P020027</t>
  </si>
  <si>
    <t>P020028</t>
  </si>
  <si>
    <t>P020029</t>
  </si>
  <si>
    <t>P020030</t>
  </si>
  <si>
    <t>P020031</t>
  </si>
  <si>
    <t>P020032</t>
  </si>
  <si>
    <t>P020033</t>
  </si>
  <si>
    <t>P020034</t>
  </si>
  <si>
    <t>P020035</t>
  </si>
  <si>
    <t>P020036</t>
  </si>
  <si>
    <t>P020039</t>
  </si>
  <si>
    <t>P020040</t>
  </si>
  <si>
    <t>P020041</t>
  </si>
  <si>
    <t>P020042</t>
  </si>
  <si>
    <t>P020044</t>
  </si>
  <si>
    <t>P020045</t>
  </si>
  <si>
    <t>P020046</t>
  </si>
  <si>
    <t>P020047</t>
  </si>
  <si>
    <t>P020048</t>
  </si>
  <si>
    <t>P020049</t>
  </si>
  <si>
    <t>P020052</t>
  </si>
  <si>
    <t>P020053</t>
  </si>
  <si>
    <t>P020055</t>
  </si>
  <si>
    <t>P020056</t>
  </si>
  <si>
    <t>P020062</t>
  </si>
  <si>
    <t>P020288</t>
  </si>
  <si>
    <t>P020370</t>
  </si>
  <si>
    <t>P020006</t>
  </si>
  <si>
    <t>P020100</t>
  </si>
  <si>
    <t>P020099</t>
  </si>
  <si>
    <t>P020098</t>
  </si>
  <si>
    <t>P020156</t>
  </si>
  <si>
    <t>P019699</t>
  </si>
  <si>
    <t>P019900</t>
  </si>
  <si>
    <t>P019901</t>
  </si>
  <si>
    <t>P019902</t>
  </si>
  <si>
    <t>P019907</t>
  </si>
  <si>
    <t>P020321</t>
  </si>
  <si>
    <t>P020392</t>
  </si>
  <si>
    <t>P020351</t>
  </si>
  <si>
    <t>P020350</t>
  </si>
  <si>
    <t>P020287</t>
  </si>
  <si>
    <t>P020101</t>
  </si>
  <si>
    <t>P020018</t>
  </si>
  <si>
    <t>P020325</t>
  </si>
  <si>
    <t>P020196</t>
  </si>
  <si>
    <t>P020197</t>
  </si>
  <si>
    <t>P020198</t>
  </si>
  <si>
    <t>P019898</t>
  </si>
  <si>
    <t>P020731</t>
  </si>
  <si>
    <t>P020070</t>
  </si>
  <si>
    <t>P020135</t>
  </si>
  <si>
    <t>P020082</t>
  </si>
  <si>
    <t>P020107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</si>
</sst>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1"/>
      <color rgb="FF0000FF"/>
      <name val="Arial"/>
      <family val="2"/>
    </font>
    <font>
      <b/>
      <sz val="14"/>
      <color rgb="FF0000FF"/>
      <name val="Arial"/>
      <family val="2"/>
    </font>
    <font>
      <b/>
      <sz val="16"/>
      <color rgb="FF0000FF"/>
      <name val="Arial"/>
      <family val="2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hair">
        <color rgb="FF0000FF"/>
      </right>
      <top style="medium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medium">
        <color rgb="FF0000FF"/>
      </top>
      <bottom style="hair">
        <color rgb="FF0000FF"/>
      </bottom>
      <diagonal/>
    </border>
    <border>
      <left style="hair">
        <color rgb="FF0000FF"/>
      </left>
      <right style="medium">
        <color rgb="FF0000FF"/>
      </right>
      <top style="medium">
        <color rgb="FF0000FF"/>
      </top>
      <bottom style="hair">
        <color rgb="FF0000FF"/>
      </bottom>
      <diagonal/>
    </border>
    <border>
      <left style="medium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hair">
        <color rgb="FF0000FF"/>
      </right>
      <top style="hair">
        <color rgb="FF0000FF"/>
      </top>
      <bottom style="medium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medium">
        <color rgb="FF0000FF"/>
      </bottom>
      <diagonal/>
    </border>
    <border>
      <left style="hair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indexed="64"/>
      </right>
      <top style="medium">
        <color rgb="FF0000FF"/>
      </top>
      <bottom style="medium">
        <color rgb="FF0000FF"/>
      </bottom>
      <diagonal/>
    </border>
    <border>
      <left style="medium">
        <color indexed="64"/>
      </left>
      <right style="medium">
        <color indexed="64"/>
      </right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 style="medium">
        <color indexed="64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hair">
        <color rgb="FF0000FF"/>
      </left>
      <right style="hair">
        <color rgb="FF0000FF"/>
      </right>
      <top/>
      <bottom/>
      <diagonal/>
    </border>
    <border>
      <left style="dotted">
        <color rgb="FF0000FF"/>
      </left>
      <right style="dotted">
        <color rgb="FF0000FF"/>
      </right>
      <top style="dotted">
        <color rgb="FF0000FF"/>
      </top>
      <bottom style="dotted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/>
      <diagonal/>
    </border>
  </borders>
  <cellStyleXfs count="44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2" fillId="0" borderId="0" xfId="0" applyFont="1"/>
    <xf numFmtId="43" fontId="2" fillId="0" borderId="0" xfId="1" applyFont="1"/>
    <xf numFmtId="0" fontId="6" fillId="0" borderId="0" xfId="2" applyFont="1"/>
    <xf numFmtId="0" fontId="7" fillId="0" borderId="0" xfId="2" applyFont="1"/>
    <xf numFmtId="43" fontId="7" fillId="0" borderId="0" xfId="3" applyFont="1"/>
    <xf numFmtId="1" fontId="6" fillId="0" borderId="0" xfId="2" applyNumberFormat="1" applyFont="1" applyAlignment="1">
      <alignment horizontal="center"/>
    </xf>
    <xf numFmtId="0" fontId="2" fillId="0" borderId="3" xfId="0" applyFont="1" applyBorder="1"/>
    <xf numFmtId="43" fontId="2" fillId="0" borderId="3" xfId="1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43" fontId="2" fillId="0" borderId="6" xfId="1" applyFont="1" applyBorder="1"/>
    <xf numFmtId="0" fontId="2" fillId="0" borderId="7" xfId="0" applyFont="1" applyBorder="1"/>
    <xf numFmtId="0" fontId="2" fillId="0" borderId="6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43" fontId="2" fillId="0" borderId="9" xfId="1" applyFont="1" applyBorder="1"/>
    <xf numFmtId="0" fontId="2" fillId="0" borderId="10" xfId="0" applyFont="1" applyBorder="1"/>
    <xf numFmtId="0" fontId="2" fillId="0" borderId="9" xfId="0" applyFont="1" applyBorder="1" applyAlignment="1">
      <alignment horizontal="left"/>
    </xf>
    <xf numFmtId="14" fontId="2" fillId="0" borderId="6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9" fillId="0" borderId="0" xfId="0" applyFont="1" applyAlignment="1"/>
    <xf numFmtId="0" fontId="12" fillId="0" borderId="1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3" fontId="12" fillId="0" borderId="1" xfId="3" applyFont="1" applyBorder="1" applyAlignment="1">
      <alignment horizontal="center"/>
    </xf>
    <xf numFmtId="1" fontId="12" fillId="0" borderId="1" xfId="2" applyNumberFormat="1" applyFont="1" applyBorder="1" applyAlignment="1">
      <alignment horizontal="center"/>
    </xf>
    <xf numFmtId="43" fontId="7" fillId="0" borderId="0" xfId="1" applyFont="1" applyFill="1"/>
    <xf numFmtId="43" fontId="12" fillId="0" borderId="2" xfId="1" applyFont="1" applyFill="1" applyBorder="1" applyAlignment="1">
      <alignment horizontal="center"/>
    </xf>
    <xf numFmtId="0" fontId="2" fillId="0" borderId="0" xfId="0" applyFont="1"/>
    <xf numFmtId="43" fontId="2" fillId="0" borderId="0" xfId="1" applyFont="1"/>
    <xf numFmtId="0" fontId="4" fillId="0" borderId="0" xfId="0" applyFont="1"/>
    <xf numFmtId="0" fontId="7" fillId="0" borderId="0" xfId="21" applyFont="1" applyFill="1" applyBorder="1"/>
    <xf numFmtId="0" fontId="2" fillId="0" borderId="0" xfId="0" applyFont="1" applyBorder="1"/>
    <xf numFmtId="0" fontId="7" fillId="0" borderId="0" xfId="21" applyFont="1" applyFill="1"/>
    <xf numFmtId="43" fontId="2" fillId="0" borderId="0" xfId="0" applyNumberFormat="1" applyFont="1"/>
    <xf numFmtId="0" fontId="2" fillId="0" borderId="7" xfId="0" applyFont="1" applyBorder="1"/>
    <xf numFmtId="0" fontId="2" fillId="0" borderId="11" xfId="0" applyFont="1" applyBorder="1"/>
    <xf numFmtId="14" fontId="2" fillId="0" borderId="3" xfId="0" applyNumberFormat="1" applyFont="1" applyBorder="1"/>
    <xf numFmtId="0" fontId="2" fillId="0" borderId="12" xfId="0" applyFont="1" applyBorder="1"/>
    <xf numFmtId="14" fontId="2" fillId="0" borderId="6" xfId="0" applyNumberFormat="1" applyFont="1" applyBorder="1"/>
    <xf numFmtId="43" fontId="0" fillId="0" borderId="0" xfId="0" applyNumberFormat="1"/>
    <xf numFmtId="0" fontId="2" fillId="0" borderId="0" xfId="0" applyFont="1"/>
    <xf numFmtId="43" fontId="2" fillId="0" borderId="0" xfId="1" applyFont="1"/>
    <xf numFmtId="0" fontId="2" fillId="0" borderId="13" xfId="0" applyFont="1" applyBorder="1"/>
    <xf numFmtId="0" fontId="2" fillId="0" borderId="14" xfId="0" applyFont="1" applyBorder="1"/>
    <xf numFmtId="14" fontId="2" fillId="0" borderId="14" xfId="0" applyNumberFormat="1" applyFont="1" applyBorder="1"/>
    <xf numFmtId="43" fontId="2" fillId="0" borderId="14" xfId="1" applyFont="1" applyBorder="1"/>
    <xf numFmtId="0" fontId="2" fillId="0" borderId="16" xfId="0" applyFont="1" applyBorder="1"/>
    <xf numFmtId="0" fontId="2" fillId="0" borderId="17" xfId="0" applyFont="1" applyBorder="1"/>
    <xf numFmtId="14" fontId="2" fillId="0" borderId="17" xfId="0" applyNumberFormat="1" applyFont="1" applyBorder="1"/>
    <xf numFmtId="43" fontId="2" fillId="0" borderId="17" xfId="1" applyFont="1" applyBorder="1"/>
    <xf numFmtId="0" fontId="0" fillId="0" borderId="17" xfId="0" applyBorder="1"/>
    <xf numFmtId="0" fontId="2" fillId="0" borderId="19" xfId="0" applyFont="1" applyBorder="1"/>
    <xf numFmtId="0" fontId="2" fillId="0" borderId="20" xfId="0" applyFont="1" applyBorder="1"/>
    <xf numFmtId="14" fontId="2" fillId="0" borderId="20" xfId="0" applyNumberFormat="1" applyFont="1" applyBorder="1"/>
    <xf numFmtId="43" fontId="2" fillId="0" borderId="20" xfId="1" applyFont="1" applyBorder="1"/>
    <xf numFmtId="0" fontId="12" fillId="0" borderId="22" xfId="2" applyFont="1" applyBorder="1" applyAlignment="1">
      <alignment horizontal="center"/>
    </xf>
    <xf numFmtId="0" fontId="12" fillId="0" borderId="23" xfId="2" applyFont="1" applyBorder="1" applyAlignment="1">
      <alignment horizontal="center"/>
    </xf>
    <xf numFmtId="43" fontId="12" fillId="0" borderId="24" xfId="1" applyFont="1" applyFill="1" applyBorder="1" applyAlignment="1">
      <alignment horizontal="center"/>
    </xf>
    <xf numFmtId="0" fontId="12" fillId="0" borderId="24" xfId="2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43" fontId="12" fillId="0" borderId="23" xfId="3" applyFont="1" applyBorder="1" applyAlignment="1">
      <alignment horizontal="center"/>
    </xf>
    <xf numFmtId="1" fontId="12" fillId="0" borderId="25" xfId="2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1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Fill="1" applyBorder="1"/>
    <xf numFmtId="0" fontId="2" fillId="0" borderId="17" xfId="0" applyFont="1" applyBorder="1"/>
    <xf numFmtId="0" fontId="2" fillId="0" borderId="17" xfId="0" applyFont="1" applyBorder="1"/>
    <xf numFmtId="14" fontId="2" fillId="0" borderId="17" xfId="0" applyNumberFormat="1" applyFont="1" applyBorder="1"/>
    <xf numFmtId="0" fontId="2" fillId="0" borderId="17" xfId="0" applyFont="1" applyBorder="1"/>
    <xf numFmtId="0" fontId="2" fillId="0" borderId="17" xfId="0" applyFont="1" applyBorder="1"/>
    <xf numFmtId="0" fontId="2" fillId="0" borderId="17" xfId="0" applyFont="1" applyBorder="1"/>
    <xf numFmtId="0" fontId="2" fillId="0" borderId="0" xfId="0" applyFont="1"/>
    <xf numFmtId="43" fontId="2" fillId="0" borderId="0" xfId="1" applyFont="1"/>
    <xf numFmtId="0" fontId="2" fillId="0" borderId="17" xfId="0" applyFont="1" applyBorder="1"/>
    <xf numFmtId="43" fontId="2" fillId="0" borderId="17" xfId="1" applyFont="1" applyBorder="1"/>
    <xf numFmtId="0" fontId="0" fillId="0" borderId="26" xfId="0" applyFill="1" applyBorder="1"/>
    <xf numFmtId="0" fontId="2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7" xfId="1" applyNumberFormat="1" applyFont="1" applyBorder="1"/>
    <xf numFmtId="0" fontId="2" fillId="0" borderId="17" xfId="0" applyNumberFormat="1" applyFont="1" applyBorder="1"/>
    <xf numFmtId="0" fontId="2" fillId="0" borderId="17" xfId="0" applyNumberFormat="1" applyFont="1" applyBorder="1" applyAlignment="1">
      <alignment horizontal="left"/>
    </xf>
    <xf numFmtId="0" fontId="2" fillId="0" borderId="17" xfId="0" applyNumberFormat="1" applyFont="1" applyBorder="1" applyAlignment="1">
      <alignment horizontal="center"/>
    </xf>
    <xf numFmtId="0" fontId="2" fillId="0" borderId="0" xfId="1" applyNumberFormat="1" applyFont="1" applyBorder="1"/>
    <xf numFmtId="0" fontId="2" fillId="0" borderId="0" xfId="0" applyNumberFormat="1" applyFont="1" applyBorder="1"/>
    <xf numFmtId="14" fontId="2" fillId="0" borderId="0" xfId="0" applyNumberFormat="1" applyFont="1" applyBorder="1"/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43" fontId="2" fillId="0" borderId="0" xfId="1" applyFont="1" applyBorder="1"/>
    <xf numFmtId="0" fontId="0" fillId="0" borderId="0" xfId="0" applyBorder="1"/>
    <xf numFmtId="0" fontId="2" fillId="0" borderId="27" xfId="0" applyFont="1" applyBorder="1"/>
    <xf numFmtId="0" fontId="2" fillId="0" borderId="27" xfId="0" applyNumberFormat="1" applyFont="1" applyBorder="1"/>
    <xf numFmtId="14" fontId="2" fillId="0" borderId="27" xfId="0" applyNumberFormat="1" applyFont="1" applyBorder="1"/>
    <xf numFmtId="43" fontId="2" fillId="0" borderId="27" xfId="1" applyFont="1" applyBorder="1"/>
    <xf numFmtId="0" fontId="15" fillId="0" borderId="0" xfId="0" applyFont="1"/>
    <xf numFmtId="0" fontId="14" fillId="0" borderId="17" xfId="0" applyFont="1" applyBorder="1"/>
    <xf numFmtId="43" fontId="15" fillId="0" borderId="17" xfId="1" applyFont="1" applyBorder="1"/>
    <xf numFmtId="0" fontId="16" fillId="0" borderId="17" xfId="21" applyFont="1" applyFill="1" applyBorder="1"/>
    <xf numFmtId="43" fontId="14" fillId="0" borderId="17" xfId="0" applyNumberFormat="1" applyFont="1" applyBorder="1"/>
    <xf numFmtId="0" fontId="2" fillId="0" borderId="17" xfId="0" applyFont="1" applyFill="1" applyBorder="1" applyAlignment="1">
      <alignment horizontal="center"/>
    </xf>
    <xf numFmtId="43" fontId="15" fillId="0" borderId="0" xfId="0" applyNumberFormat="1" applyFont="1"/>
    <xf numFmtId="43" fontId="15" fillId="0" borderId="0" xfId="1" applyFont="1"/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0" xfId="0" applyFont="1"/>
    <xf numFmtId="43" fontId="2" fillId="0" borderId="0" xfId="1" applyFont="1"/>
    <xf numFmtId="0" fontId="2" fillId="0" borderId="17" xfId="0" applyFont="1" applyBorder="1"/>
    <xf numFmtId="0" fontId="2" fillId="0" borderId="17" xfId="0" applyFont="1" applyBorder="1"/>
    <xf numFmtId="14" fontId="2" fillId="0" borderId="17" xfId="0" applyNumberFormat="1" applyFont="1" applyBorder="1"/>
    <xf numFmtId="0" fontId="2" fillId="0" borderId="17" xfId="0" applyFont="1" applyBorder="1"/>
    <xf numFmtId="0" fontId="0" fillId="0" borderId="17" xfId="0" applyBorder="1"/>
    <xf numFmtId="0" fontId="2" fillId="0" borderId="17" xfId="0" applyFont="1" applyBorder="1"/>
    <xf numFmtId="0" fontId="0" fillId="0" borderId="17" xfId="0" applyBorder="1"/>
    <xf numFmtId="0" fontId="2" fillId="0" borderId="17" xfId="0" applyFont="1" applyBorder="1"/>
    <xf numFmtId="0" fontId="2" fillId="0" borderId="17" xfId="0" applyFont="1" applyBorder="1"/>
    <xf numFmtId="0" fontId="0" fillId="0" borderId="0" xfId="0"/>
    <xf numFmtId="43" fontId="2" fillId="0" borderId="17" xfId="1" applyFont="1" applyBorder="1"/>
    <xf numFmtId="0" fontId="2" fillId="0" borderId="17" xfId="0" applyNumberFormat="1" applyFont="1" applyBorder="1" applyAlignment="1">
      <alignment horizontal="right"/>
    </xf>
    <xf numFmtId="43" fontId="15" fillId="0" borderId="29" xfId="1" applyFont="1" applyBorder="1"/>
    <xf numFmtId="43" fontId="14" fillId="0" borderId="29" xfId="0" applyNumberFormat="1" applyFont="1" applyBorder="1"/>
    <xf numFmtId="43" fontId="15" fillId="0" borderId="28" xfId="0" applyNumberFormat="1" applyFont="1" applyBorder="1"/>
    <xf numFmtId="0" fontId="16" fillId="0" borderId="28" xfId="0" applyFont="1" applyBorder="1" applyAlignment="1">
      <alignment horizontal="center"/>
    </xf>
    <xf numFmtId="0" fontId="15" fillId="0" borderId="17" xfId="0" applyFont="1" applyBorder="1"/>
    <xf numFmtId="0" fontId="15" fillId="0" borderId="17" xfId="1" applyNumberFormat="1" applyFont="1" applyBorder="1"/>
    <xf numFmtId="14" fontId="15" fillId="0" borderId="17" xfId="0" applyNumberFormat="1" applyFont="1" applyBorder="1"/>
    <xf numFmtId="4" fontId="15" fillId="0" borderId="17" xfId="0" applyNumberFormat="1" applyFont="1" applyBorder="1"/>
    <xf numFmtId="4" fontId="2" fillId="0" borderId="0" xfId="0" applyNumberFormat="1" applyFont="1"/>
    <xf numFmtId="0" fontId="15" fillId="0" borderId="17" xfId="0" applyFont="1" applyBorder="1" applyAlignment="1">
      <alignment horizontal="center"/>
    </xf>
    <xf numFmtId="0" fontId="15" fillId="0" borderId="0" xfId="0" applyFont="1" applyFill="1" applyBorder="1"/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17" fontId="11" fillId="0" borderId="0" xfId="2" applyNumberFormat="1" applyFont="1" applyAlignment="1">
      <alignment horizontal="center"/>
    </xf>
    <xf numFmtId="0" fontId="11" fillId="0" borderId="0" xfId="2" applyFont="1" applyFill="1" applyAlignment="1">
      <alignment horizontal="center"/>
    </xf>
    <xf numFmtId="0" fontId="11" fillId="0" borderId="0" xfId="2" applyFont="1" applyAlignment="1">
      <alignment horizontal="center"/>
    </xf>
    <xf numFmtId="14" fontId="2" fillId="0" borderId="0" xfId="0" applyNumberFormat="1" applyFont="1"/>
  </cellXfs>
  <cellStyles count="443">
    <cellStyle name="_abr" xfId="10"/>
    <cellStyle name="_Pachuca" xfId="11"/>
    <cellStyle name="_SALDOS" xfId="12"/>
    <cellStyle name="3232" xfId="13"/>
    <cellStyle name="Euro" xfId="14"/>
    <cellStyle name="Hipervínculo 2" xfId="25"/>
    <cellStyle name="Millares" xfId="1" builtinId="3"/>
    <cellStyle name="Millares 2" xfId="3"/>
    <cellStyle name="Millares 2 10" xfId="48"/>
    <cellStyle name="Millares 2 11" xfId="54"/>
    <cellStyle name="Millares 2 12" xfId="66"/>
    <cellStyle name="Millares 2 13" xfId="62"/>
    <cellStyle name="Millares 2 14" xfId="72"/>
    <cellStyle name="Millares 2 15" xfId="78"/>
    <cellStyle name="Millares 2 16" xfId="90"/>
    <cellStyle name="Millares 2 17" xfId="86"/>
    <cellStyle name="Millares 2 18" xfId="96"/>
    <cellStyle name="Millares 2 19" xfId="108"/>
    <cellStyle name="Millares 2 2" xfId="4"/>
    <cellStyle name="Millares 2 20" xfId="104"/>
    <cellStyle name="Millares 2 21" xfId="114"/>
    <cellStyle name="Millares 2 22" xfId="120"/>
    <cellStyle name="Millares 2 23" xfId="126"/>
    <cellStyle name="Millares 2 24" xfId="132"/>
    <cellStyle name="Millares 2 25" xfId="138"/>
    <cellStyle name="Millares 2 26" xfId="144"/>
    <cellStyle name="Millares 2 27" xfId="150"/>
    <cellStyle name="Millares 2 28" xfId="156"/>
    <cellStyle name="Millares 2 29" xfId="162"/>
    <cellStyle name="Millares 2 3" xfId="8"/>
    <cellStyle name="Millares 2 30" xfId="168"/>
    <cellStyle name="Millares 2 31" xfId="174"/>
    <cellStyle name="Millares 2 32" xfId="180"/>
    <cellStyle name="Millares 2 33" xfId="186"/>
    <cellStyle name="Millares 2 34" xfId="192"/>
    <cellStyle name="Millares 2 35" xfId="198"/>
    <cellStyle name="Millares 2 36" xfId="204"/>
    <cellStyle name="Millares 2 37" xfId="210"/>
    <cellStyle name="Millares 2 38" xfId="216"/>
    <cellStyle name="Millares 2 39" xfId="222"/>
    <cellStyle name="Millares 2 4" xfId="15"/>
    <cellStyle name="Millares 2 40" xfId="228"/>
    <cellStyle name="Millares 2 41" xfId="234"/>
    <cellStyle name="Millares 2 42" xfId="240"/>
    <cellStyle name="Millares 2 43" xfId="246"/>
    <cellStyle name="Millares 2 44" xfId="252"/>
    <cellStyle name="Millares 2 45" xfId="258"/>
    <cellStyle name="Millares 2 46" xfId="264"/>
    <cellStyle name="Millares 2 47" xfId="270"/>
    <cellStyle name="Millares 2 48" xfId="276"/>
    <cellStyle name="Millares 2 49" xfId="282"/>
    <cellStyle name="Millares 2 5" xfId="22"/>
    <cellStyle name="Millares 2 50" xfId="288"/>
    <cellStyle name="Millares 2 51" xfId="294"/>
    <cellStyle name="Millares 2 52" xfId="300"/>
    <cellStyle name="Millares 2 53" xfId="306"/>
    <cellStyle name="Millares 2 54" xfId="312"/>
    <cellStyle name="Millares 2 55" xfId="318"/>
    <cellStyle name="Millares 2 56" xfId="324"/>
    <cellStyle name="Millares 2 57" xfId="330"/>
    <cellStyle name="Millares 2 58" xfId="336"/>
    <cellStyle name="Millares 2 59" xfId="342"/>
    <cellStyle name="Millares 2 6" xfId="30"/>
    <cellStyle name="Millares 2 60" xfId="348"/>
    <cellStyle name="Millares 2 61" xfId="354"/>
    <cellStyle name="Millares 2 62" xfId="360"/>
    <cellStyle name="Millares 2 63" xfId="366"/>
    <cellStyle name="Millares 2 64" xfId="372"/>
    <cellStyle name="Millares 2 65" xfId="378"/>
    <cellStyle name="Millares 2 66" xfId="384"/>
    <cellStyle name="Millares 2 67" xfId="390"/>
    <cellStyle name="Millares 2 68" xfId="396"/>
    <cellStyle name="Millares 2 69" xfId="402"/>
    <cellStyle name="Millares 2 7" xfId="29"/>
    <cellStyle name="Millares 2 70" xfId="408"/>
    <cellStyle name="Millares 2 71" xfId="414"/>
    <cellStyle name="Millares 2 72" xfId="420"/>
    <cellStyle name="Millares 2 73" xfId="426"/>
    <cellStyle name="Millares 2 74" xfId="432"/>
    <cellStyle name="Millares 2 8" xfId="36"/>
    <cellStyle name="Millares 2 9" xfId="42"/>
    <cellStyle name="Millares 3" xfId="7"/>
    <cellStyle name="Millares 3 10" xfId="68"/>
    <cellStyle name="Millares 3 11" xfId="74"/>
    <cellStyle name="Millares 3 12" xfId="80"/>
    <cellStyle name="Millares 3 13" xfId="85"/>
    <cellStyle name="Millares 3 14" xfId="92"/>
    <cellStyle name="Millares 3 15" xfId="98"/>
    <cellStyle name="Millares 3 16" xfId="103"/>
    <cellStyle name="Millares 3 17" xfId="110"/>
    <cellStyle name="Millares 3 18" xfId="116"/>
    <cellStyle name="Millares 3 19" xfId="122"/>
    <cellStyle name="Millares 3 2" xfId="16"/>
    <cellStyle name="Millares 3 2 10" xfId="77"/>
    <cellStyle name="Millares 3 2 11" xfId="83"/>
    <cellStyle name="Millares 3 2 12" xfId="89"/>
    <cellStyle name="Millares 3 2 13" xfId="95"/>
    <cellStyle name="Millares 3 2 14" xfId="101"/>
    <cellStyle name="Millares 3 2 15" xfId="107"/>
    <cellStyle name="Millares 3 2 16" xfId="113"/>
    <cellStyle name="Millares 3 2 17" xfId="119"/>
    <cellStyle name="Millares 3 2 18" xfId="125"/>
    <cellStyle name="Millares 3 2 19" xfId="131"/>
    <cellStyle name="Millares 3 2 2" xfId="28"/>
    <cellStyle name="Millares 3 2 20" xfId="137"/>
    <cellStyle name="Millares 3 2 21" xfId="143"/>
    <cellStyle name="Millares 3 2 22" xfId="149"/>
    <cellStyle name="Millares 3 2 23" xfId="155"/>
    <cellStyle name="Millares 3 2 24" xfId="161"/>
    <cellStyle name="Millares 3 2 25" xfId="167"/>
    <cellStyle name="Millares 3 2 26" xfId="173"/>
    <cellStyle name="Millares 3 2 27" xfId="179"/>
    <cellStyle name="Millares 3 2 28" xfId="185"/>
    <cellStyle name="Millares 3 2 29" xfId="191"/>
    <cellStyle name="Millares 3 2 3" xfId="35"/>
    <cellStyle name="Millares 3 2 30" xfId="197"/>
    <cellStyle name="Millares 3 2 31" xfId="203"/>
    <cellStyle name="Millares 3 2 32" xfId="209"/>
    <cellStyle name="Millares 3 2 33" xfId="215"/>
    <cellStyle name="Millares 3 2 34" xfId="221"/>
    <cellStyle name="Millares 3 2 35" xfId="227"/>
    <cellStyle name="Millares 3 2 36" xfId="233"/>
    <cellStyle name="Millares 3 2 37" xfId="239"/>
    <cellStyle name="Millares 3 2 38" xfId="245"/>
    <cellStyle name="Millares 3 2 39" xfId="251"/>
    <cellStyle name="Millares 3 2 4" xfId="41"/>
    <cellStyle name="Millares 3 2 40" xfId="257"/>
    <cellStyle name="Millares 3 2 41" xfId="263"/>
    <cellStyle name="Millares 3 2 42" xfId="269"/>
    <cellStyle name="Millares 3 2 43" xfId="275"/>
    <cellStyle name="Millares 3 2 44" xfId="281"/>
    <cellStyle name="Millares 3 2 45" xfId="287"/>
    <cellStyle name="Millares 3 2 46" xfId="293"/>
    <cellStyle name="Millares 3 2 47" xfId="299"/>
    <cellStyle name="Millares 3 2 48" xfId="305"/>
    <cellStyle name="Millares 3 2 49" xfId="311"/>
    <cellStyle name="Millares 3 2 5" xfId="47"/>
    <cellStyle name="Millares 3 2 50" xfId="317"/>
    <cellStyle name="Millares 3 2 51" xfId="323"/>
    <cellStyle name="Millares 3 2 52" xfId="329"/>
    <cellStyle name="Millares 3 2 53" xfId="335"/>
    <cellStyle name="Millares 3 2 54" xfId="341"/>
    <cellStyle name="Millares 3 2 55" xfId="347"/>
    <cellStyle name="Millares 3 2 56" xfId="353"/>
    <cellStyle name="Millares 3 2 57" xfId="359"/>
    <cellStyle name="Millares 3 2 58" xfId="365"/>
    <cellStyle name="Millares 3 2 59" xfId="371"/>
    <cellStyle name="Millares 3 2 6" xfId="53"/>
    <cellStyle name="Millares 3 2 60" xfId="377"/>
    <cellStyle name="Millares 3 2 61" xfId="383"/>
    <cellStyle name="Millares 3 2 62" xfId="389"/>
    <cellStyle name="Millares 3 2 63" xfId="395"/>
    <cellStyle name="Millares 3 2 64" xfId="401"/>
    <cellStyle name="Millares 3 2 65" xfId="407"/>
    <cellStyle name="Millares 3 2 66" xfId="413"/>
    <cellStyle name="Millares 3 2 67" xfId="419"/>
    <cellStyle name="Millares 3 2 68" xfId="425"/>
    <cellStyle name="Millares 3 2 69" xfId="431"/>
    <cellStyle name="Millares 3 2 7" xfId="59"/>
    <cellStyle name="Millares 3 2 70" xfId="437"/>
    <cellStyle name="Millares 3 2 71" xfId="442"/>
    <cellStyle name="Millares 3 2 8" xfId="65"/>
    <cellStyle name="Millares 3 2 9" xfId="71"/>
    <cellStyle name="Millares 3 20" xfId="128"/>
    <cellStyle name="Millares 3 21" xfId="134"/>
    <cellStyle name="Millares 3 22" xfId="140"/>
    <cellStyle name="Millares 3 23" xfId="146"/>
    <cellStyle name="Millares 3 24" xfId="152"/>
    <cellStyle name="Millares 3 25" xfId="158"/>
    <cellStyle name="Millares 3 26" xfId="164"/>
    <cellStyle name="Millares 3 27" xfId="170"/>
    <cellStyle name="Millares 3 28" xfId="176"/>
    <cellStyle name="Millares 3 29" xfId="182"/>
    <cellStyle name="Millares 3 3" xfId="24"/>
    <cellStyle name="Millares 3 30" xfId="188"/>
    <cellStyle name="Millares 3 31" xfId="194"/>
    <cellStyle name="Millares 3 32" xfId="200"/>
    <cellStyle name="Millares 3 33" xfId="206"/>
    <cellStyle name="Millares 3 34" xfId="212"/>
    <cellStyle name="Millares 3 35" xfId="218"/>
    <cellStyle name="Millares 3 36" xfId="224"/>
    <cellStyle name="Millares 3 37" xfId="230"/>
    <cellStyle name="Millares 3 38" xfId="236"/>
    <cellStyle name="Millares 3 39" xfId="242"/>
    <cellStyle name="Millares 3 4" xfId="32"/>
    <cellStyle name="Millares 3 40" xfId="248"/>
    <cellStyle name="Millares 3 41" xfId="254"/>
    <cellStyle name="Millares 3 42" xfId="260"/>
    <cellStyle name="Millares 3 43" xfId="266"/>
    <cellStyle name="Millares 3 44" xfId="272"/>
    <cellStyle name="Millares 3 45" xfId="278"/>
    <cellStyle name="Millares 3 46" xfId="284"/>
    <cellStyle name="Millares 3 47" xfId="290"/>
    <cellStyle name="Millares 3 48" xfId="296"/>
    <cellStyle name="Millares 3 49" xfId="302"/>
    <cellStyle name="Millares 3 5" xfId="38"/>
    <cellStyle name="Millares 3 50" xfId="308"/>
    <cellStyle name="Millares 3 51" xfId="314"/>
    <cellStyle name="Millares 3 52" xfId="320"/>
    <cellStyle name="Millares 3 53" xfId="326"/>
    <cellStyle name="Millares 3 54" xfId="332"/>
    <cellStyle name="Millares 3 55" xfId="338"/>
    <cellStyle name="Millares 3 56" xfId="344"/>
    <cellStyle name="Millares 3 57" xfId="350"/>
    <cellStyle name="Millares 3 58" xfId="356"/>
    <cellStyle name="Millares 3 59" xfId="362"/>
    <cellStyle name="Millares 3 6" xfId="44"/>
    <cellStyle name="Millares 3 60" xfId="368"/>
    <cellStyle name="Millares 3 61" xfId="374"/>
    <cellStyle name="Millares 3 62" xfId="380"/>
    <cellStyle name="Millares 3 63" xfId="386"/>
    <cellStyle name="Millares 3 64" xfId="392"/>
    <cellStyle name="Millares 3 65" xfId="398"/>
    <cellStyle name="Millares 3 66" xfId="404"/>
    <cellStyle name="Millares 3 67" xfId="410"/>
    <cellStyle name="Millares 3 68" xfId="416"/>
    <cellStyle name="Millares 3 69" xfId="422"/>
    <cellStyle name="Millares 3 7" xfId="50"/>
    <cellStyle name="Millares 3 70" xfId="428"/>
    <cellStyle name="Millares 3 71" xfId="434"/>
    <cellStyle name="Millares 3 72" xfId="439"/>
    <cellStyle name="Millares 3 8" xfId="56"/>
    <cellStyle name="Millares 3 9" xfId="61"/>
    <cellStyle name="Millares 4 10" xfId="75"/>
    <cellStyle name="Millares 4 11" xfId="81"/>
    <cellStyle name="Millares 4 12" xfId="87"/>
    <cellStyle name="Millares 4 13" xfId="93"/>
    <cellStyle name="Millares 4 14" xfId="99"/>
    <cellStyle name="Millares 4 15" xfId="105"/>
    <cellStyle name="Millares 4 16" xfId="111"/>
    <cellStyle name="Millares 4 17" xfId="117"/>
    <cellStyle name="Millares 4 18" xfId="123"/>
    <cellStyle name="Millares 4 19" xfId="129"/>
    <cellStyle name="Millares 4 2" xfId="26"/>
    <cellStyle name="Millares 4 2 10" xfId="76"/>
    <cellStyle name="Millares 4 2 11" xfId="82"/>
    <cellStyle name="Millares 4 2 12" xfId="88"/>
    <cellStyle name="Millares 4 2 13" xfId="94"/>
    <cellStyle name="Millares 4 2 14" xfId="100"/>
    <cellStyle name="Millares 4 2 15" xfId="106"/>
    <cellStyle name="Millares 4 2 16" xfId="112"/>
    <cellStyle name="Millares 4 2 17" xfId="118"/>
    <cellStyle name="Millares 4 2 18" xfId="124"/>
    <cellStyle name="Millares 4 2 19" xfId="130"/>
    <cellStyle name="Millares 4 2 2" xfId="27"/>
    <cellStyle name="Millares 4 2 20" xfId="136"/>
    <cellStyle name="Millares 4 2 21" xfId="142"/>
    <cellStyle name="Millares 4 2 22" xfId="148"/>
    <cellStyle name="Millares 4 2 23" xfId="154"/>
    <cellStyle name="Millares 4 2 24" xfId="160"/>
    <cellStyle name="Millares 4 2 25" xfId="166"/>
    <cellStyle name="Millares 4 2 26" xfId="172"/>
    <cellStyle name="Millares 4 2 27" xfId="178"/>
    <cellStyle name="Millares 4 2 28" xfId="184"/>
    <cellStyle name="Millares 4 2 29" xfId="190"/>
    <cellStyle name="Millares 4 2 3" xfId="34"/>
    <cellStyle name="Millares 4 2 30" xfId="196"/>
    <cellStyle name="Millares 4 2 31" xfId="202"/>
    <cellStyle name="Millares 4 2 32" xfId="208"/>
    <cellStyle name="Millares 4 2 33" xfId="214"/>
    <cellStyle name="Millares 4 2 34" xfId="220"/>
    <cellStyle name="Millares 4 2 35" xfId="226"/>
    <cellStyle name="Millares 4 2 36" xfId="232"/>
    <cellStyle name="Millares 4 2 37" xfId="238"/>
    <cellStyle name="Millares 4 2 38" xfId="244"/>
    <cellStyle name="Millares 4 2 39" xfId="250"/>
    <cellStyle name="Millares 4 2 4" xfId="40"/>
    <cellStyle name="Millares 4 2 40" xfId="256"/>
    <cellStyle name="Millares 4 2 41" xfId="262"/>
    <cellStyle name="Millares 4 2 42" xfId="268"/>
    <cellStyle name="Millares 4 2 43" xfId="274"/>
    <cellStyle name="Millares 4 2 44" xfId="280"/>
    <cellStyle name="Millares 4 2 45" xfId="286"/>
    <cellStyle name="Millares 4 2 46" xfId="292"/>
    <cellStyle name="Millares 4 2 47" xfId="298"/>
    <cellStyle name="Millares 4 2 48" xfId="304"/>
    <cellStyle name="Millares 4 2 49" xfId="310"/>
    <cellStyle name="Millares 4 2 5" xfId="46"/>
    <cellStyle name="Millares 4 2 50" xfId="316"/>
    <cellStyle name="Millares 4 2 51" xfId="322"/>
    <cellStyle name="Millares 4 2 52" xfId="328"/>
    <cellStyle name="Millares 4 2 53" xfId="334"/>
    <cellStyle name="Millares 4 2 54" xfId="340"/>
    <cellStyle name="Millares 4 2 55" xfId="346"/>
    <cellStyle name="Millares 4 2 56" xfId="352"/>
    <cellStyle name="Millares 4 2 57" xfId="358"/>
    <cellStyle name="Millares 4 2 58" xfId="364"/>
    <cellStyle name="Millares 4 2 59" xfId="370"/>
    <cellStyle name="Millares 4 2 6" xfId="52"/>
    <cellStyle name="Millares 4 2 60" xfId="376"/>
    <cellStyle name="Millares 4 2 61" xfId="382"/>
    <cellStyle name="Millares 4 2 62" xfId="388"/>
    <cellStyle name="Millares 4 2 63" xfId="394"/>
    <cellStyle name="Millares 4 2 64" xfId="400"/>
    <cellStyle name="Millares 4 2 65" xfId="406"/>
    <cellStyle name="Millares 4 2 66" xfId="412"/>
    <cellStyle name="Millares 4 2 67" xfId="418"/>
    <cellStyle name="Millares 4 2 68" xfId="424"/>
    <cellStyle name="Millares 4 2 69" xfId="430"/>
    <cellStyle name="Millares 4 2 7" xfId="58"/>
    <cellStyle name="Millares 4 2 70" xfId="436"/>
    <cellStyle name="Millares 4 2 71" xfId="441"/>
    <cellStyle name="Millares 4 2 8" xfId="64"/>
    <cellStyle name="Millares 4 2 9" xfId="70"/>
    <cellStyle name="Millares 4 20" xfId="135"/>
    <cellStyle name="Millares 4 21" xfId="141"/>
    <cellStyle name="Millares 4 22" xfId="147"/>
    <cellStyle name="Millares 4 23" xfId="153"/>
    <cellStyle name="Millares 4 24" xfId="159"/>
    <cellStyle name="Millares 4 25" xfId="165"/>
    <cellStyle name="Millares 4 26" xfId="171"/>
    <cellStyle name="Millares 4 27" xfId="177"/>
    <cellStyle name="Millares 4 28" xfId="183"/>
    <cellStyle name="Millares 4 29" xfId="189"/>
    <cellStyle name="Millares 4 3" xfId="33"/>
    <cellStyle name="Millares 4 30" xfId="195"/>
    <cellStyle name="Millares 4 31" xfId="201"/>
    <cellStyle name="Millares 4 32" xfId="207"/>
    <cellStyle name="Millares 4 33" xfId="213"/>
    <cellStyle name="Millares 4 34" xfId="219"/>
    <cellStyle name="Millares 4 35" xfId="225"/>
    <cellStyle name="Millares 4 36" xfId="231"/>
    <cellStyle name="Millares 4 37" xfId="237"/>
    <cellStyle name="Millares 4 38" xfId="243"/>
    <cellStyle name="Millares 4 39" xfId="249"/>
    <cellStyle name="Millares 4 4" xfId="39"/>
    <cellStyle name="Millares 4 40" xfId="255"/>
    <cellStyle name="Millares 4 41" xfId="261"/>
    <cellStyle name="Millares 4 42" xfId="267"/>
    <cellStyle name="Millares 4 43" xfId="273"/>
    <cellStyle name="Millares 4 44" xfId="279"/>
    <cellStyle name="Millares 4 45" xfId="285"/>
    <cellStyle name="Millares 4 46" xfId="291"/>
    <cellStyle name="Millares 4 47" xfId="297"/>
    <cellStyle name="Millares 4 48" xfId="303"/>
    <cellStyle name="Millares 4 49" xfId="309"/>
    <cellStyle name="Millares 4 5" xfId="45"/>
    <cellStyle name="Millares 4 50" xfId="315"/>
    <cellStyle name="Millares 4 51" xfId="321"/>
    <cellStyle name="Millares 4 52" xfId="327"/>
    <cellStyle name="Millares 4 53" xfId="333"/>
    <cellStyle name="Millares 4 54" xfId="339"/>
    <cellStyle name="Millares 4 55" xfId="345"/>
    <cellStyle name="Millares 4 56" xfId="351"/>
    <cellStyle name="Millares 4 57" xfId="357"/>
    <cellStyle name="Millares 4 58" xfId="363"/>
    <cellStyle name="Millares 4 59" xfId="369"/>
    <cellStyle name="Millares 4 6" xfId="51"/>
    <cellStyle name="Millares 4 60" xfId="375"/>
    <cellStyle name="Millares 4 61" xfId="381"/>
    <cellStyle name="Millares 4 62" xfId="387"/>
    <cellStyle name="Millares 4 63" xfId="393"/>
    <cellStyle name="Millares 4 64" xfId="399"/>
    <cellStyle name="Millares 4 65" xfId="405"/>
    <cellStyle name="Millares 4 66" xfId="411"/>
    <cellStyle name="Millares 4 67" xfId="417"/>
    <cellStyle name="Millares 4 68" xfId="423"/>
    <cellStyle name="Millares 4 69" xfId="429"/>
    <cellStyle name="Millares 4 7" xfId="57"/>
    <cellStyle name="Millares 4 70" xfId="435"/>
    <cellStyle name="Millares 4 71" xfId="440"/>
    <cellStyle name="Millares 4 8" xfId="63"/>
    <cellStyle name="Millares 4 9" xfId="69"/>
    <cellStyle name="Moneda 2" xfId="17"/>
    <cellStyle name="Normal" xfId="0" builtinId="0"/>
    <cellStyle name="Normal 2" xfId="2"/>
    <cellStyle name="Normal 2 10" xfId="55"/>
    <cellStyle name="Normal 2 11" xfId="60"/>
    <cellStyle name="Normal 2 12" xfId="67"/>
    <cellStyle name="Normal 2 13" xfId="73"/>
    <cellStyle name="Normal 2 14" xfId="79"/>
    <cellStyle name="Normal 2 15" xfId="84"/>
    <cellStyle name="Normal 2 16" xfId="91"/>
    <cellStyle name="Normal 2 17" xfId="97"/>
    <cellStyle name="Normal 2 18" xfId="102"/>
    <cellStyle name="Normal 2 19" xfId="109"/>
    <cellStyle name="Normal 2 2" xfId="5"/>
    <cellStyle name="Normal 2 20" xfId="115"/>
    <cellStyle name="Normal 2 21" xfId="121"/>
    <cellStyle name="Normal 2 22" xfId="127"/>
    <cellStyle name="Normal 2 23" xfId="133"/>
    <cellStyle name="Normal 2 24" xfId="139"/>
    <cellStyle name="Normal 2 25" xfId="145"/>
    <cellStyle name="Normal 2 26" xfId="151"/>
    <cellStyle name="Normal 2 27" xfId="157"/>
    <cellStyle name="Normal 2 28" xfId="163"/>
    <cellStyle name="Normal 2 29" xfId="169"/>
    <cellStyle name="Normal 2 3" xfId="9"/>
    <cellStyle name="Normal 2 30" xfId="175"/>
    <cellStyle name="Normal 2 31" xfId="181"/>
    <cellStyle name="Normal 2 32" xfId="187"/>
    <cellStyle name="Normal 2 33" xfId="193"/>
    <cellStyle name="Normal 2 34" xfId="199"/>
    <cellStyle name="Normal 2 35" xfId="205"/>
    <cellStyle name="Normal 2 36" xfId="211"/>
    <cellStyle name="Normal 2 37" xfId="217"/>
    <cellStyle name="Normal 2 38" xfId="223"/>
    <cellStyle name="Normal 2 39" xfId="229"/>
    <cellStyle name="Normal 2 4" xfId="18"/>
    <cellStyle name="Normal 2 40" xfId="235"/>
    <cellStyle name="Normal 2 41" xfId="241"/>
    <cellStyle name="Normal 2 42" xfId="247"/>
    <cellStyle name="Normal 2 43" xfId="253"/>
    <cellStyle name="Normal 2 44" xfId="259"/>
    <cellStyle name="Normal 2 45" xfId="265"/>
    <cellStyle name="Normal 2 46" xfId="271"/>
    <cellStyle name="Normal 2 47" xfId="277"/>
    <cellStyle name="Normal 2 48" xfId="283"/>
    <cellStyle name="Normal 2 49" xfId="289"/>
    <cellStyle name="Normal 2 5" xfId="23"/>
    <cellStyle name="Normal 2 50" xfId="295"/>
    <cellStyle name="Normal 2 51" xfId="301"/>
    <cellStyle name="Normal 2 52" xfId="307"/>
    <cellStyle name="Normal 2 53" xfId="313"/>
    <cellStyle name="Normal 2 54" xfId="319"/>
    <cellStyle name="Normal 2 55" xfId="325"/>
    <cellStyle name="Normal 2 56" xfId="331"/>
    <cellStyle name="Normal 2 57" xfId="337"/>
    <cellStyle name="Normal 2 58" xfId="343"/>
    <cellStyle name="Normal 2 59" xfId="349"/>
    <cellStyle name="Normal 2 6" xfId="31"/>
    <cellStyle name="Normal 2 60" xfId="355"/>
    <cellStyle name="Normal 2 61" xfId="361"/>
    <cellStyle name="Normal 2 62" xfId="367"/>
    <cellStyle name="Normal 2 63" xfId="373"/>
    <cellStyle name="Normal 2 64" xfId="379"/>
    <cellStyle name="Normal 2 65" xfId="385"/>
    <cellStyle name="Normal 2 66" xfId="391"/>
    <cellStyle name="Normal 2 67" xfId="397"/>
    <cellStyle name="Normal 2 68" xfId="403"/>
    <cellStyle name="Normal 2 69" xfId="409"/>
    <cellStyle name="Normal 2 7" xfId="37"/>
    <cellStyle name="Normal 2 70" xfId="415"/>
    <cellStyle name="Normal 2 71" xfId="421"/>
    <cellStyle name="Normal 2 72" xfId="427"/>
    <cellStyle name="Normal 2 73" xfId="433"/>
    <cellStyle name="Normal 2 74" xfId="438"/>
    <cellStyle name="Normal 2 8" xfId="43"/>
    <cellStyle name="Normal 2 9" xfId="49"/>
    <cellStyle name="Normal 3" xfId="6"/>
    <cellStyle name="Normal 3 2" xfId="19"/>
    <cellStyle name="Normal 4" xfId="20"/>
    <cellStyle name="Normal_DFS GASTOS PACHUCA 2012" xfId="2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474"/>
  <sheetViews>
    <sheetView workbookViewId="0">
      <selection activeCell="I162" sqref="I162"/>
    </sheetView>
  </sheetViews>
  <sheetFormatPr baseColWidth="10" defaultRowHeight="15" x14ac:dyDescent="0.25"/>
  <cols>
    <col min="1" max="1" width="11.140625" bestFit="1" customWidth="1"/>
    <col min="2" max="2" width="33.28515625" bestFit="1" customWidth="1"/>
    <col min="3" max="3" width="13.140625" bestFit="1" customWidth="1"/>
    <col min="4" max="4" width="10.140625" bestFit="1" customWidth="1"/>
    <col min="5" max="5" width="10.7109375" bestFit="1" customWidth="1"/>
    <col min="6" max="6" width="15.28515625" bestFit="1" customWidth="1"/>
    <col min="7" max="7" width="16.140625" bestFit="1" customWidth="1"/>
    <col min="8" max="8" width="11.5703125" bestFit="1" customWidth="1"/>
    <col min="9" max="9" width="33.28515625" bestFit="1" customWidth="1"/>
    <col min="10" max="10" width="11.140625" bestFit="1" customWidth="1"/>
    <col min="11" max="11" width="6.42578125" bestFit="1" customWidth="1"/>
  </cols>
  <sheetData>
    <row r="1" spans="1:11" ht="18" x14ac:dyDescent="0.25">
      <c r="A1" s="23"/>
      <c r="B1" s="137" t="s">
        <v>351</v>
      </c>
      <c r="C1" s="138"/>
      <c r="D1" s="137"/>
      <c r="E1" s="137"/>
      <c r="F1" s="137"/>
      <c r="G1" s="137"/>
      <c r="H1" s="137"/>
      <c r="I1" s="137"/>
      <c r="J1" s="23"/>
      <c r="K1" s="23"/>
    </row>
    <row r="2" spans="1:11" ht="18" x14ac:dyDescent="0.25">
      <c r="A2" s="2"/>
      <c r="B2" s="137" t="s">
        <v>352</v>
      </c>
      <c r="C2" s="138"/>
      <c r="D2" s="137"/>
      <c r="E2" s="137"/>
      <c r="F2" s="137"/>
      <c r="G2" s="137"/>
      <c r="H2" s="137"/>
      <c r="I2" s="137"/>
      <c r="J2" s="3"/>
      <c r="K2" s="2"/>
    </row>
    <row r="3" spans="1:11" ht="20.25" x14ac:dyDescent="0.3">
      <c r="A3" s="4"/>
      <c r="B3" s="139">
        <v>42736</v>
      </c>
      <c r="C3" s="140"/>
      <c r="D3" s="141"/>
      <c r="E3" s="141"/>
      <c r="F3" s="141"/>
      <c r="G3" s="141"/>
      <c r="H3" s="141"/>
      <c r="I3" s="141"/>
      <c r="J3" s="7"/>
      <c r="K3" s="5"/>
    </row>
    <row r="4" spans="1:11" s="2" customFormat="1" ht="11.25" x14ac:dyDescent="0.2">
      <c r="A4" s="4"/>
      <c r="B4" s="5"/>
      <c r="C4" s="29"/>
      <c r="D4" s="5"/>
      <c r="E4" s="5"/>
      <c r="F4" s="5"/>
      <c r="G4" s="5"/>
      <c r="H4" s="5"/>
      <c r="I4" s="6"/>
      <c r="J4" s="7"/>
      <c r="K4" s="5"/>
    </row>
    <row r="5" spans="1:11" s="2" customFormat="1" ht="12" thickBot="1" x14ac:dyDescent="0.25">
      <c r="A5" s="5"/>
      <c r="B5" s="5"/>
      <c r="C5" s="29"/>
      <c r="D5" s="5"/>
      <c r="E5" s="5"/>
      <c r="F5" s="5"/>
      <c r="G5" s="5"/>
      <c r="H5" s="5"/>
      <c r="I5" s="6"/>
      <c r="J5" s="7"/>
      <c r="K5" s="5"/>
    </row>
    <row r="6" spans="1:11" s="2" customFormat="1" ht="12" thickBot="1" x14ac:dyDescent="0.25">
      <c r="A6" s="24" t="s">
        <v>353</v>
      </c>
      <c r="B6" s="24" t="s">
        <v>354</v>
      </c>
      <c r="C6" s="30" t="s">
        <v>355</v>
      </c>
      <c r="D6" s="24" t="s">
        <v>356</v>
      </c>
      <c r="E6" s="25"/>
      <c r="F6" s="24" t="s">
        <v>357</v>
      </c>
      <c r="G6" s="26"/>
      <c r="H6" s="24" t="s">
        <v>358</v>
      </c>
      <c r="I6" s="24" t="s">
        <v>359</v>
      </c>
      <c r="J6" s="27" t="s">
        <v>360</v>
      </c>
      <c r="K6" s="28" t="s">
        <v>361</v>
      </c>
    </row>
    <row r="7" spans="1:11" s="2" customFormat="1" ht="11.25" hidden="1" x14ac:dyDescent="0.2">
      <c r="A7" s="39" t="s">
        <v>0</v>
      </c>
      <c r="B7" s="8" t="s">
        <v>47</v>
      </c>
      <c r="C7" s="8" t="s">
        <v>43</v>
      </c>
      <c r="D7" s="40">
        <v>42739</v>
      </c>
      <c r="E7" s="8" t="s">
        <v>44</v>
      </c>
      <c r="F7" s="8">
        <v>15010</v>
      </c>
      <c r="G7" s="8" t="s">
        <v>45</v>
      </c>
      <c r="H7" s="8" t="s">
        <v>46</v>
      </c>
      <c r="I7" s="8" t="s">
        <v>47</v>
      </c>
      <c r="J7" s="9">
        <v>187000</v>
      </c>
      <c r="K7" s="10">
        <v>7</v>
      </c>
    </row>
    <row r="8" spans="1:11" s="2" customFormat="1" ht="11.25" hidden="1" x14ac:dyDescent="0.2">
      <c r="A8" s="41" t="s">
        <v>0</v>
      </c>
      <c r="B8" s="12" t="s">
        <v>47</v>
      </c>
      <c r="C8" s="12" t="s">
        <v>515</v>
      </c>
      <c r="D8" s="42">
        <v>42759</v>
      </c>
      <c r="E8" s="12" t="s">
        <v>666</v>
      </c>
      <c r="F8" s="12">
        <v>15106</v>
      </c>
      <c r="G8" s="12" t="s">
        <v>45</v>
      </c>
      <c r="H8" s="12" t="s">
        <v>46</v>
      </c>
      <c r="I8" s="12" t="s">
        <v>47</v>
      </c>
      <c r="J8" s="13">
        <v>3390</v>
      </c>
      <c r="K8" s="14">
        <v>7</v>
      </c>
    </row>
    <row r="9" spans="1:11" s="2" customFormat="1" ht="11.25" hidden="1" x14ac:dyDescent="0.2">
      <c r="A9" s="41" t="s">
        <v>0</v>
      </c>
      <c r="B9" s="12" t="s">
        <v>47</v>
      </c>
      <c r="C9" s="12" t="s">
        <v>516</v>
      </c>
      <c r="D9" s="42">
        <v>42759</v>
      </c>
      <c r="E9" s="12" t="s">
        <v>667</v>
      </c>
      <c r="F9" s="12">
        <v>15107</v>
      </c>
      <c r="G9" s="12" t="s">
        <v>45</v>
      </c>
      <c r="H9" s="12" t="s">
        <v>46</v>
      </c>
      <c r="I9" s="12" t="s">
        <v>47</v>
      </c>
      <c r="J9" s="13">
        <v>3525</v>
      </c>
      <c r="K9" s="14">
        <v>7</v>
      </c>
    </row>
    <row r="10" spans="1:11" s="2" customFormat="1" ht="11.25" hidden="1" x14ac:dyDescent="0.2">
      <c r="A10" s="41" t="s">
        <v>0</v>
      </c>
      <c r="B10" s="12" t="s">
        <v>47</v>
      </c>
      <c r="C10" s="12" t="s">
        <v>517</v>
      </c>
      <c r="D10" s="42">
        <v>42759</v>
      </c>
      <c r="E10" s="12" t="s">
        <v>668</v>
      </c>
      <c r="F10" s="12">
        <v>15108</v>
      </c>
      <c r="G10" s="12" t="s">
        <v>45</v>
      </c>
      <c r="H10" s="12" t="s">
        <v>46</v>
      </c>
      <c r="I10" s="12" t="s">
        <v>47</v>
      </c>
      <c r="J10" s="13">
        <v>3080</v>
      </c>
      <c r="K10" s="14">
        <v>7</v>
      </c>
    </row>
    <row r="11" spans="1:11" s="2" customFormat="1" ht="11.25" hidden="1" x14ac:dyDescent="0.2">
      <c r="A11" s="41" t="s">
        <v>0</v>
      </c>
      <c r="B11" s="12" t="s">
        <v>47</v>
      </c>
      <c r="C11" s="12" t="s">
        <v>518</v>
      </c>
      <c r="D11" s="42">
        <v>42759</v>
      </c>
      <c r="E11" s="12" t="s">
        <v>669</v>
      </c>
      <c r="F11" s="12">
        <v>15109</v>
      </c>
      <c r="G11" s="12" t="s">
        <v>45</v>
      </c>
      <c r="H11" s="12" t="s">
        <v>46</v>
      </c>
      <c r="I11" s="12" t="s">
        <v>47</v>
      </c>
      <c r="J11" s="13">
        <v>8709</v>
      </c>
      <c r="K11" s="14">
        <v>7</v>
      </c>
    </row>
    <row r="12" spans="1:11" s="2" customFormat="1" ht="11.25" hidden="1" x14ac:dyDescent="0.2">
      <c r="A12" s="41" t="s">
        <v>0</v>
      </c>
      <c r="B12" s="12" t="s">
        <v>47</v>
      </c>
      <c r="C12" s="12" t="s">
        <v>519</v>
      </c>
      <c r="D12" s="42">
        <v>42762</v>
      </c>
      <c r="E12" s="12" t="s">
        <v>670</v>
      </c>
      <c r="F12" s="12">
        <v>15117</v>
      </c>
      <c r="G12" s="12" t="s">
        <v>45</v>
      </c>
      <c r="H12" s="12" t="s">
        <v>46</v>
      </c>
      <c r="I12" s="12" t="s">
        <v>47</v>
      </c>
      <c r="J12" s="13">
        <v>4438.79</v>
      </c>
      <c r="K12" s="14">
        <v>7</v>
      </c>
    </row>
    <row r="13" spans="1:11" s="2" customFormat="1" ht="11.25" hidden="1" x14ac:dyDescent="0.2">
      <c r="A13" s="41" t="s">
        <v>1</v>
      </c>
      <c r="B13" s="12" t="s">
        <v>52</v>
      </c>
      <c r="C13" s="12" t="s">
        <v>48</v>
      </c>
      <c r="D13" s="42">
        <v>42755</v>
      </c>
      <c r="E13" s="12" t="s">
        <v>49</v>
      </c>
      <c r="F13" s="12">
        <v>31657</v>
      </c>
      <c r="G13" s="12" t="s">
        <v>50</v>
      </c>
      <c r="H13" s="12" t="s">
        <v>51</v>
      </c>
      <c r="I13" s="12" t="s">
        <v>52</v>
      </c>
      <c r="J13" s="13">
        <v>2818.85</v>
      </c>
      <c r="K13" s="14">
        <v>10</v>
      </c>
    </row>
    <row r="14" spans="1:11" s="2" customFormat="1" ht="11.25" hidden="1" x14ac:dyDescent="0.2">
      <c r="A14" s="41" t="s">
        <v>1</v>
      </c>
      <c r="B14" s="12" t="s">
        <v>460</v>
      </c>
      <c r="C14" s="12" t="s">
        <v>520</v>
      </c>
      <c r="D14" s="42">
        <v>42766</v>
      </c>
      <c r="E14" s="12" t="s">
        <v>671</v>
      </c>
      <c r="F14" s="12">
        <v>15168</v>
      </c>
      <c r="G14" s="12" t="s">
        <v>45</v>
      </c>
      <c r="H14" s="12" t="s">
        <v>46</v>
      </c>
      <c r="I14" s="12" t="s">
        <v>460</v>
      </c>
      <c r="J14" s="13">
        <v>6000</v>
      </c>
      <c r="K14" s="14">
        <v>10</v>
      </c>
    </row>
    <row r="15" spans="1:11" s="2" customFormat="1" ht="11.25" hidden="1" x14ac:dyDescent="0.2">
      <c r="A15" s="41" t="s">
        <v>435</v>
      </c>
      <c r="B15" s="12" t="s">
        <v>491</v>
      </c>
      <c r="C15" s="12" t="s">
        <v>603</v>
      </c>
      <c r="D15" s="42">
        <v>42766</v>
      </c>
      <c r="E15" s="12" t="s">
        <v>49</v>
      </c>
      <c r="F15" s="12">
        <v>32002</v>
      </c>
      <c r="G15" s="12" t="s">
        <v>50</v>
      </c>
      <c r="H15" s="12" t="s">
        <v>46</v>
      </c>
      <c r="I15" s="12" t="s">
        <v>491</v>
      </c>
      <c r="J15" s="13">
        <v>2385.16</v>
      </c>
      <c r="K15" s="14">
        <v>10</v>
      </c>
    </row>
    <row r="16" spans="1:11" s="2" customFormat="1" ht="11.25" hidden="1" x14ac:dyDescent="0.2">
      <c r="A16" s="41" t="s">
        <v>447</v>
      </c>
      <c r="B16" s="12" t="s">
        <v>506</v>
      </c>
      <c r="C16" s="12" t="s">
        <v>654</v>
      </c>
      <c r="D16" s="42">
        <v>42765</v>
      </c>
      <c r="E16" s="12" t="s">
        <v>49</v>
      </c>
      <c r="F16" s="12">
        <v>31825</v>
      </c>
      <c r="G16" s="12" t="s">
        <v>50</v>
      </c>
      <c r="H16" s="12" t="s">
        <v>51</v>
      </c>
      <c r="I16" s="12" t="s">
        <v>506</v>
      </c>
      <c r="J16" s="13">
        <v>3849.26</v>
      </c>
      <c r="K16" s="14">
        <v>10</v>
      </c>
    </row>
    <row r="17" spans="1:11" s="2" customFormat="1" ht="11.25" hidden="1" x14ac:dyDescent="0.2">
      <c r="A17" s="41" t="s">
        <v>34</v>
      </c>
      <c r="B17" s="12" t="s">
        <v>341</v>
      </c>
      <c r="C17" s="12" t="s">
        <v>340</v>
      </c>
      <c r="D17" s="42">
        <v>42755</v>
      </c>
      <c r="E17" s="12" t="s">
        <v>49</v>
      </c>
      <c r="F17" s="12">
        <v>31658</v>
      </c>
      <c r="G17" s="12" t="s">
        <v>50</v>
      </c>
      <c r="H17" s="12" t="s">
        <v>51</v>
      </c>
      <c r="I17" s="12" t="s">
        <v>341</v>
      </c>
      <c r="J17" s="13">
        <v>643.1</v>
      </c>
      <c r="K17" s="14">
        <v>10</v>
      </c>
    </row>
    <row r="18" spans="1:11" s="2" customFormat="1" ht="11.25" hidden="1" x14ac:dyDescent="0.2">
      <c r="A18" s="41" t="s">
        <v>34</v>
      </c>
      <c r="B18" s="12" t="s">
        <v>507</v>
      </c>
      <c r="C18" s="12" t="s">
        <v>655</v>
      </c>
      <c r="D18" s="42">
        <v>42765</v>
      </c>
      <c r="E18" s="12" t="s">
        <v>49</v>
      </c>
      <c r="F18" s="12">
        <v>31824</v>
      </c>
      <c r="G18" s="12" t="s">
        <v>50</v>
      </c>
      <c r="H18" s="12" t="s">
        <v>51</v>
      </c>
      <c r="I18" s="12" t="s">
        <v>507</v>
      </c>
      <c r="J18" s="13">
        <v>2395.5700000000002</v>
      </c>
      <c r="K18" s="14">
        <v>10</v>
      </c>
    </row>
    <row r="19" spans="1:11" s="2" customFormat="1" ht="11.25" hidden="1" x14ac:dyDescent="0.2">
      <c r="A19" s="41" t="s">
        <v>2</v>
      </c>
      <c r="B19" s="12" t="s">
        <v>58</v>
      </c>
      <c r="C19" s="12" t="s">
        <v>53</v>
      </c>
      <c r="D19" s="42">
        <v>42746</v>
      </c>
      <c r="E19" s="12" t="s">
        <v>54</v>
      </c>
      <c r="F19" s="12" t="s">
        <v>55</v>
      </c>
      <c r="G19" s="12" t="s">
        <v>56</v>
      </c>
      <c r="H19" s="12" t="s">
        <v>57</v>
      </c>
      <c r="I19" s="12" t="s">
        <v>58</v>
      </c>
      <c r="J19" s="13">
        <v>870</v>
      </c>
      <c r="K19" s="14">
        <v>11</v>
      </c>
    </row>
    <row r="20" spans="1:11" s="2" customFormat="1" ht="11.25" hidden="1" x14ac:dyDescent="0.2">
      <c r="A20" s="41" t="s">
        <v>2</v>
      </c>
      <c r="B20" s="12" t="s">
        <v>58</v>
      </c>
      <c r="C20" s="12" t="s">
        <v>59</v>
      </c>
      <c r="D20" s="42">
        <v>42746</v>
      </c>
      <c r="E20" s="12" t="s">
        <v>60</v>
      </c>
      <c r="F20" s="12" t="s">
        <v>61</v>
      </c>
      <c r="G20" s="12" t="s">
        <v>56</v>
      </c>
      <c r="H20" s="12" t="s">
        <v>57</v>
      </c>
      <c r="I20" s="12" t="s">
        <v>58</v>
      </c>
      <c r="J20" s="13">
        <v>15225</v>
      </c>
      <c r="K20" s="14">
        <v>11</v>
      </c>
    </row>
    <row r="21" spans="1:11" s="2" customFormat="1" ht="11.25" hidden="1" x14ac:dyDescent="0.2">
      <c r="A21" s="41" t="s">
        <v>2</v>
      </c>
      <c r="B21" s="12" t="s">
        <v>58</v>
      </c>
      <c r="C21" s="12" t="s">
        <v>62</v>
      </c>
      <c r="D21" s="42">
        <v>42746</v>
      </c>
      <c r="E21" s="12" t="s">
        <v>63</v>
      </c>
      <c r="F21" s="12" t="s">
        <v>64</v>
      </c>
      <c r="G21" s="12" t="s">
        <v>56</v>
      </c>
      <c r="H21" s="12" t="s">
        <v>57</v>
      </c>
      <c r="I21" s="12" t="s">
        <v>58</v>
      </c>
      <c r="J21" s="13">
        <v>13572</v>
      </c>
      <c r="K21" s="14">
        <v>11</v>
      </c>
    </row>
    <row r="22" spans="1:11" s="2" customFormat="1" ht="11.25" hidden="1" x14ac:dyDescent="0.2">
      <c r="A22" s="41" t="s">
        <v>2</v>
      </c>
      <c r="B22" s="12" t="s">
        <v>58</v>
      </c>
      <c r="C22" s="12" t="s">
        <v>65</v>
      </c>
      <c r="D22" s="42">
        <v>42746</v>
      </c>
      <c r="E22" s="12" t="s">
        <v>66</v>
      </c>
      <c r="F22" s="12" t="s">
        <v>67</v>
      </c>
      <c r="G22" s="12" t="s">
        <v>56</v>
      </c>
      <c r="H22" s="12" t="s">
        <v>57</v>
      </c>
      <c r="I22" s="12" t="s">
        <v>58</v>
      </c>
      <c r="J22" s="13">
        <v>4850.03</v>
      </c>
      <c r="K22" s="14">
        <v>11</v>
      </c>
    </row>
    <row r="23" spans="1:11" s="2" customFormat="1" ht="11.25" hidden="1" x14ac:dyDescent="0.2">
      <c r="A23" s="41" t="s">
        <v>2</v>
      </c>
      <c r="B23" s="12" t="s">
        <v>58</v>
      </c>
      <c r="C23" s="12" t="s">
        <v>68</v>
      </c>
      <c r="D23" s="42">
        <v>42746</v>
      </c>
      <c r="E23" s="12" t="s">
        <v>69</v>
      </c>
      <c r="F23" s="12" t="s">
        <v>70</v>
      </c>
      <c r="G23" s="12" t="s">
        <v>56</v>
      </c>
      <c r="H23" s="12" t="s">
        <v>57</v>
      </c>
      <c r="I23" s="12" t="s">
        <v>58</v>
      </c>
      <c r="J23" s="13">
        <v>6253.63</v>
      </c>
      <c r="K23" s="14">
        <v>11</v>
      </c>
    </row>
    <row r="24" spans="1:11" s="2" customFormat="1" ht="11.25" hidden="1" x14ac:dyDescent="0.2">
      <c r="A24" s="41" t="s">
        <v>2</v>
      </c>
      <c r="B24" s="12" t="s">
        <v>58</v>
      </c>
      <c r="C24" s="12" t="s">
        <v>71</v>
      </c>
      <c r="D24" s="42">
        <v>42746</v>
      </c>
      <c r="E24" s="12" t="s">
        <v>72</v>
      </c>
      <c r="F24" s="12" t="s">
        <v>73</v>
      </c>
      <c r="G24" s="12" t="s">
        <v>56</v>
      </c>
      <c r="H24" s="12" t="s">
        <v>57</v>
      </c>
      <c r="I24" s="12" t="s">
        <v>58</v>
      </c>
      <c r="J24" s="13">
        <v>4850.04</v>
      </c>
      <c r="K24" s="14">
        <v>11</v>
      </c>
    </row>
    <row r="25" spans="1:11" s="2" customFormat="1" ht="11.25" hidden="1" x14ac:dyDescent="0.2">
      <c r="A25" s="41" t="s">
        <v>2</v>
      </c>
      <c r="B25" s="12" t="s">
        <v>58</v>
      </c>
      <c r="C25" s="12" t="s">
        <v>74</v>
      </c>
      <c r="D25" s="42">
        <v>42747</v>
      </c>
      <c r="E25" s="12" t="s">
        <v>75</v>
      </c>
      <c r="F25" s="12" t="s">
        <v>76</v>
      </c>
      <c r="G25" s="12" t="s">
        <v>56</v>
      </c>
      <c r="H25" s="12" t="s">
        <v>57</v>
      </c>
      <c r="I25" s="12" t="s">
        <v>58</v>
      </c>
      <c r="J25" s="13">
        <v>870</v>
      </c>
      <c r="K25" s="14">
        <v>11</v>
      </c>
    </row>
    <row r="26" spans="1:11" s="2" customFormat="1" ht="11.25" hidden="1" x14ac:dyDescent="0.2">
      <c r="A26" s="41" t="s">
        <v>2</v>
      </c>
      <c r="B26" s="12" t="s">
        <v>58</v>
      </c>
      <c r="C26" s="12" t="s">
        <v>77</v>
      </c>
      <c r="D26" s="42">
        <v>42747</v>
      </c>
      <c r="E26" s="12" t="s">
        <v>78</v>
      </c>
      <c r="F26" s="12" t="s">
        <v>79</v>
      </c>
      <c r="G26" s="12" t="s">
        <v>56</v>
      </c>
      <c r="H26" s="12" t="s">
        <v>57</v>
      </c>
      <c r="I26" s="12" t="s">
        <v>58</v>
      </c>
      <c r="J26" s="13">
        <v>2436</v>
      </c>
      <c r="K26" s="14">
        <v>11</v>
      </c>
    </row>
    <row r="27" spans="1:11" s="2" customFormat="1" ht="11.25" hidden="1" x14ac:dyDescent="0.2">
      <c r="A27" s="41" t="s">
        <v>2</v>
      </c>
      <c r="B27" s="12" t="s">
        <v>58</v>
      </c>
      <c r="C27" s="12" t="s">
        <v>80</v>
      </c>
      <c r="D27" s="42">
        <v>42747</v>
      </c>
      <c r="E27" s="12" t="s">
        <v>81</v>
      </c>
      <c r="F27" s="12" t="s">
        <v>82</v>
      </c>
      <c r="G27" s="12" t="s">
        <v>56</v>
      </c>
      <c r="H27" s="12" t="s">
        <v>57</v>
      </c>
      <c r="I27" s="12" t="s">
        <v>58</v>
      </c>
      <c r="J27" s="13">
        <v>5568</v>
      </c>
      <c r="K27" s="14">
        <v>11</v>
      </c>
    </row>
    <row r="28" spans="1:11" s="2" customFormat="1" ht="11.25" hidden="1" x14ac:dyDescent="0.2">
      <c r="A28" s="41" t="s">
        <v>2</v>
      </c>
      <c r="B28" s="12" t="s">
        <v>58</v>
      </c>
      <c r="C28" s="12" t="s">
        <v>83</v>
      </c>
      <c r="D28" s="42">
        <v>42747</v>
      </c>
      <c r="E28" s="12" t="s">
        <v>84</v>
      </c>
      <c r="F28" s="12" t="s">
        <v>85</v>
      </c>
      <c r="G28" s="12" t="s">
        <v>56</v>
      </c>
      <c r="H28" s="12" t="s">
        <v>57</v>
      </c>
      <c r="I28" s="12" t="s">
        <v>58</v>
      </c>
      <c r="J28" s="13">
        <v>1305</v>
      </c>
      <c r="K28" s="14">
        <v>11</v>
      </c>
    </row>
    <row r="29" spans="1:11" s="2" customFormat="1" ht="11.25" hidden="1" x14ac:dyDescent="0.2">
      <c r="A29" s="41" t="s">
        <v>2</v>
      </c>
      <c r="B29" s="12" t="s">
        <v>58</v>
      </c>
      <c r="C29" s="12" t="s">
        <v>86</v>
      </c>
      <c r="D29" s="42">
        <v>42753</v>
      </c>
      <c r="E29" s="12" t="s">
        <v>87</v>
      </c>
      <c r="F29" s="12" t="s">
        <v>88</v>
      </c>
      <c r="G29" s="12" t="s">
        <v>56</v>
      </c>
      <c r="H29" s="12" t="s">
        <v>57</v>
      </c>
      <c r="I29" s="12" t="s">
        <v>58</v>
      </c>
      <c r="J29" s="13">
        <v>4850.03</v>
      </c>
      <c r="K29" s="14">
        <v>11</v>
      </c>
    </row>
    <row r="30" spans="1:11" s="2" customFormat="1" ht="11.25" hidden="1" x14ac:dyDescent="0.2">
      <c r="A30" s="41" t="s">
        <v>2</v>
      </c>
      <c r="B30" s="12" t="s">
        <v>58</v>
      </c>
      <c r="C30" s="12" t="s">
        <v>521</v>
      </c>
      <c r="D30" s="42">
        <v>42759</v>
      </c>
      <c r="E30" s="12" t="s">
        <v>672</v>
      </c>
      <c r="F30" s="12" t="s">
        <v>758</v>
      </c>
      <c r="G30" s="12" t="s">
        <v>56</v>
      </c>
      <c r="H30" s="12" t="s">
        <v>57</v>
      </c>
      <c r="I30" s="12" t="s">
        <v>58</v>
      </c>
      <c r="J30" s="13">
        <v>3306</v>
      </c>
      <c r="K30" s="14">
        <v>11</v>
      </c>
    </row>
    <row r="31" spans="1:11" s="2" customFormat="1" ht="11.25" hidden="1" x14ac:dyDescent="0.2">
      <c r="A31" s="41" t="s">
        <v>2</v>
      </c>
      <c r="B31" s="12" t="s">
        <v>58</v>
      </c>
      <c r="C31" s="12" t="s">
        <v>522</v>
      </c>
      <c r="D31" s="42">
        <v>42759</v>
      </c>
      <c r="E31" s="12" t="s">
        <v>673</v>
      </c>
      <c r="F31" s="12" t="s">
        <v>759</v>
      </c>
      <c r="G31" s="12" t="s">
        <v>56</v>
      </c>
      <c r="H31" s="12" t="s">
        <v>57</v>
      </c>
      <c r="I31" s="12" t="s">
        <v>58</v>
      </c>
      <c r="J31" s="13">
        <v>2523</v>
      </c>
      <c r="K31" s="14">
        <v>11</v>
      </c>
    </row>
    <row r="32" spans="1:11" s="2" customFormat="1" ht="11.25" hidden="1" x14ac:dyDescent="0.2">
      <c r="A32" s="41" t="s">
        <v>2</v>
      </c>
      <c r="B32" s="12" t="s">
        <v>58</v>
      </c>
      <c r="C32" s="12" t="s">
        <v>523</v>
      </c>
      <c r="D32" s="42">
        <v>42759</v>
      </c>
      <c r="E32" s="12" t="s">
        <v>674</v>
      </c>
      <c r="F32" s="12" t="s">
        <v>760</v>
      </c>
      <c r="G32" s="12" t="s">
        <v>56</v>
      </c>
      <c r="H32" s="12" t="s">
        <v>57</v>
      </c>
      <c r="I32" s="12" t="s">
        <v>58</v>
      </c>
      <c r="J32" s="13">
        <v>4850.03</v>
      </c>
      <c r="K32" s="14">
        <v>11</v>
      </c>
    </row>
    <row r="33" spans="1:11" s="2" customFormat="1" ht="11.25" hidden="1" x14ac:dyDescent="0.2">
      <c r="A33" s="41" t="s">
        <v>2</v>
      </c>
      <c r="B33" s="12" t="s">
        <v>58</v>
      </c>
      <c r="C33" s="12" t="s">
        <v>524</v>
      </c>
      <c r="D33" s="42">
        <v>42759</v>
      </c>
      <c r="E33" s="12" t="s">
        <v>675</v>
      </c>
      <c r="F33" s="12" t="s">
        <v>761</v>
      </c>
      <c r="G33" s="12" t="s">
        <v>56</v>
      </c>
      <c r="H33" s="12" t="s">
        <v>57</v>
      </c>
      <c r="I33" s="12" t="s">
        <v>58</v>
      </c>
      <c r="J33" s="13">
        <v>1566</v>
      </c>
      <c r="K33" s="14">
        <v>11</v>
      </c>
    </row>
    <row r="34" spans="1:11" s="2" customFormat="1" ht="11.25" hidden="1" x14ac:dyDescent="0.2">
      <c r="A34" s="41" t="s">
        <v>2</v>
      </c>
      <c r="B34" s="12" t="s">
        <v>58</v>
      </c>
      <c r="C34" s="12" t="s">
        <v>525</v>
      </c>
      <c r="D34" s="42">
        <v>42759</v>
      </c>
      <c r="E34" s="12" t="s">
        <v>676</v>
      </c>
      <c r="F34" s="12" t="s">
        <v>762</v>
      </c>
      <c r="G34" s="12" t="s">
        <v>56</v>
      </c>
      <c r="H34" s="12" t="s">
        <v>57</v>
      </c>
      <c r="I34" s="12" t="s">
        <v>58</v>
      </c>
      <c r="J34" s="13">
        <v>13572</v>
      </c>
      <c r="K34" s="14">
        <v>11</v>
      </c>
    </row>
    <row r="35" spans="1:11" s="2" customFormat="1" ht="11.25" hidden="1" x14ac:dyDescent="0.2">
      <c r="A35" s="41" t="s">
        <v>2</v>
      </c>
      <c r="B35" s="12" t="s">
        <v>58</v>
      </c>
      <c r="C35" s="12" t="s">
        <v>526</v>
      </c>
      <c r="D35" s="42">
        <v>42759</v>
      </c>
      <c r="E35" s="12" t="s">
        <v>677</v>
      </c>
      <c r="F35" s="12" t="s">
        <v>763</v>
      </c>
      <c r="G35" s="12" t="s">
        <v>56</v>
      </c>
      <c r="H35" s="12" t="s">
        <v>57</v>
      </c>
      <c r="I35" s="12" t="s">
        <v>58</v>
      </c>
      <c r="J35" s="13">
        <v>2610</v>
      </c>
      <c r="K35" s="14">
        <v>11</v>
      </c>
    </row>
    <row r="36" spans="1:11" s="2" customFormat="1" ht="11.25" hidden="1" x14ac:dyDescent="0.2">
      <c r="A36" s="41" t="s">
        <v>2</v>
      </c>
      <c r="B36" s="12" t="s">
        <v>58</v>
      </c>
      <c r="C36" s="12" t="s">
        <v>527</v>
      </c>
      <c r="D36" s="42">
        <v>42760</v>
      </c>
      <c r="E36" s="12" t="s">
        <v>678</v>
      </c>
      <c r="F36" s="12" t="s">
        <v>764</v>
      </c>
      <c r="G36" s="12" t="s">
        <v>56</v>
      </c>
      <c r="H36" s="12" t="s">
        <v>57</v>
      </c>
      <c r="I36" s="12" t="s">
        <v>58</v>
      </c>
      <c r="J36" s="13">
        <v>174</v>
      </c>
      <c r="K36" s="14">
        <v>11</v>
      </c>
    </row>
    <row r="37" spans="1:11" s="2" customFormat="1" ht="11.25" hidden="1" x14ac:dyDescent="0.2">
      <c r="A37" s="41" t="s">
        <v>2</v>
      </c>
      <c r="B37" s="12" t="s">
        <v>58</v>
      </c>
      <c r="C37" s="12" t="s">
        <v>528</v>
      </c>
      <c r="D37" s="42">
        <v>42760</v>
      </c>
      <c r="E37" s="12" t="s">
        <v>679</v>
      </c>
      <c r="F37" s="12" t="s">
        <v>765</v>
      </c>
      <c r="G37" s="12" t="s">
        <v>56</v>
      </c>
      <c r="H37" s="12" t="s">
        <v>57</v>
      </c>
      <c r="I37" s="12" t="s">
        <v>58</v>
      </c>
      <c r="J37" s="13">
        <v>30.45</v>
      </c>
      <c r="K37" s="14">
        <v>11</v>
      </c>
    </row>
    <row r="38" spans="1:11" s="2" customFormat="1" ht="11.25" hidden="1" x14ac:dyDescent="0.2">
      <c r="A38" s="41" t="s">
        <v>2</v>
      </c>
      <c r="B38" s="12" t="s">
        <v>58</v>
      </c>
      <c r="C38" s="12" t="s">
        <v>529</v>
      </c>
      <c r="D38" s="42">
        <v>42760</v>
      </c>
      <c r="E38" s="12" t="s">
        <v>680</v>
      </c>
      <c r="F38" s="12" t="s">
        <v>766</v>
      </c>
      <c r="G38" s="12" t="s">
        <v>56</v>
      </c>
      <c r="H38" s="12" t="s">
        <v>57</v>
      </c>
      <c r="I38" s="12" t="s">
        <v>58</v>
      </c>
      <c r="J38" s="13">
        <v>2610</v>
      </c>
      <c r="K38" s="14">
        <v>11</v>
      </c>
    </row>
    <row r="39" spans="1:11" s="2" customFormat="1" ht="11.25" hidden="1" x14ac:dyDescent="0.2">
      <c r="A39" s="41" t="s">
        <v>2</v>
      </c>
      <c r="B39" s="12" t="s">
        <v>58</v>
      </c>
      <c r="C39" s="12" t="s">
        <v>530</v>
      </c>
      <c r="D39" s="42">
        <v>42765</v>
      </c>
      <c r="E39" s="12" t="s">
        <v>681</v>
      </c>
      <c r="F39" s="12" t="s">
        <v>767</v>
      </c>
      <c r="G39" s="12" t="s">
        <v>56</v>
      </c>
      <c r="H39" s="12" t="s">
        <v>57</v>
      </c>
      <c r="I39" s="12" t="s">
        <v>58</v>
      </c>
      <c r="J39" s="13">
        <v>783</v>
      </c>
      <c r="K39" s="14">
        <v>11</v>
      </c>
    </row>
    <row r="40" spans="1:11" s="2" customFormat="1" ht="11.25" hidden="1" x14ac:dyDescent="0.2">
      <c r="A40" s="41" t="s">
        <v>2</v>
      </c>
      <c r="B40" s="12" t="s">
        <v>58</v>
      </c>
      <c r="C40" s="12" t="s">
        <v>531</v>
      </c>
      <c r="D40" s="42">
        <v>42765</v>
      </c>
      <c r="E40" s="12" t="s">
        <v>682</v>
      </c>
      <c r="F40" s="12" t="s">
        <v>768</v>
      </c>
      <c r="G40" s="12" t="s">
        <v>56</v>
      </c>
      <c r="H40" s="12" t="s">
        <v>57</v>
      </c>
      <c r="I40" s="12" t="s">
        <v>58</v>
      </c>
      <c r="J40" s="13">
        <v>870</v>
      </c>
      <c r="K40" s="14">
        <v>11</v>
      </c>
    </row>
    <row r="41" spans="1:11" s="2" customFormat="1" ht="11.25" hidden="1" x14ac:dyDescent="0.2">
      <c r="A41" s="41" t="s">
        <v>2</v>
      </c>
      <c r="B41" s="12" t="s">
        <v>58</v>
      </c>
      <c r="C41" s="12" t="s">
        <v>532</v>
      </c>
      <c r="D41" s="42">
        <v>42765</v>
      </c>
      <c r="E41" s="12" t="s">
        <v>683</v>
      </c>
      <c r="F41" s="12" t="s">
        <v>769</v>
      </c>
      <c r="G41" s="12" t="s">
        <v>56</v>
      </c>
      <c r="H41" s="12" t="s">
        <v>57</v>
      </c>
      <c r="I41" s="12" t="s">
        <v>58</v>
      </c>
      <c r="J41" s="13">
        <v>522</v>
      </c>
      <c r="K41" s="14">
        <v>11</v>
      </c>
    </row>
    <row r="42" spans="1:11" s="2" customFormat="1" ht="11.25" hidden="1" x14ac:dyDescent="0.2">
      <c r="A42" s="41" t="s">
        <v>2</v>
      </c>
      <c r="B42" s="12" t="s">
        <v>58</v>
      </c>
      <c r="C42" s="12" t="s">
        <v>533</v>
      </c>
      <c r="D42" s="42">
        <v>42765</v>
      </c>
      <c r="E42" s="12" t="s">
        <v>684</v>
      </c>
      <c r="F42" s="12" t="s">
        <v>770</v>
      </c>
      <c r="G42" s="12" t="s">
        <v>56</v>
      </c>
      <c r="H42" s="12" t="s">
        <v>57</v>
      </c>
      <c r="I42" s="12" t="s">
        <v>58</v>
      </c>
      <c r="J42" s="13">
        <v>60.9</v>
      </c>
      <c r="K42" s="14">
        <v>11</v>
      </c>
    </row>
    <row r="43" spans="1:11" s="2" customFormat="1" ht="11.25" hidden="1" x14ac:dyDescent="0.2">
      <c r="A43" s="41" t="s">
        <v>2</v>
      </c>
      <c r="B43" s="12" t="s">
        <v>58</v>
      </c>
      <c r="C43" s="12" t="s">
        <v>534</v>
      </c>
      <c r="D43" s="42">
        <v>42765</v>
      </c>
      <c r="E43" s="12" t="s">
        <v>685</v>
      </c>
      <c r="F43" s="12" t="s">
        <v>771</v>
      </c>
      <c r="G43" s="12" t="s">
        <v>56</v>
      </c>
      <c r="H43" s="12" t="s">
        <v>57</v>
      </c>
      <c r="I43" s="12" t="s">
        <v>58</v>
      </c>
      <c r="J43" s="13">
        <v>30.45</v>
      </c>
      <c r="K43" s="14">
        <v>11</v>
      </c>
    </row>
    <row r="44" spans="1:11" s="2" customFormat="1" ht="11.25" hidden="1" x14ac:dyDescent="0.2">
      <c r="A44" s="41" t="s">
        <v>2</v>
      </c>
      <c r="B44" s="12" t="s">
        <v>58</v>
      </c>
      <c r="C44" s="12" t="s">
        <v>535</v>
      </c>
      <c r="D44" s="42">
        <v>42765</v>
      </c>
      <c r="E44" s="12" t="s">
        <v>686</v>
      </c>
      <c r="F44" s="12" t="s">
        <v>772</v>
      </c>
      <c r="G44" s="12" t="s">
        <v>56</v>
      </c>
      <c r="H44" s="12" t="s">
        <v>57</v>
      </c>
      <c r="I44" s="12" t="s">
        <v>58</v>
      </c>
      <c r="J44" s="13">
        <v>30.45</v>
      </c>
      <c r="K44" s="14">
        <v>11</v>
      </c>
    </row>
    <row r="45" spans="1:11" s="2" customFormat="1" ht="11.25" hidden="1" x14ac:dyDescent="0.2">
      <c r="A45" s="41" t="s">
        <v>3</v>
      </c>
      <c r="B45" s="12" t="s">
        <v>461</v>
      </c>
      <c r="C45" s="12" t="s">
        <v>89</v>
      </c>
      <c r="D45" s="42">
        <v>42748</v>
      </c>
      <c r="E45" s="12">
        <v>94290</v>
      </c>
      <c r="F45" s="12">
        <v>15026</v>
      </c>
      <c r="G45" s="12" t="s">
        <v>45</v>
      </c>
      <c r="H45" s="12" t="s">
        <v>90</v>
      </c>
      <c r="I45" s="12" t="s">
        <v>461</v>
      </c>
      <c r="J45" s="13">
        <v>184.5</v>
      </c>
      <c r="K45" s="14">
        <v>12</v>
      </c>
    </row>
    <row r="46" spans="1:11" s="2" customFormat="1" ht="11.25" hidden="1" x14ac:dyDescent="0.2">
      <c r="A46" s="41" t="s">
        <v>3</v>
      </c>
      <c r="B46" s="12" t="s">
        <v>461</v>
      </c>
      <c r="C46" s="12" t="s">
        <v>92</v>
      </c>
      <c r="D46" s="42">
        <v>42748</v>
      </c>
      <c r="E46" s="12">
        <v>2540</v>
      </c>
      <c r="F46" s="12">
        <v>15028</v>
      </c>
      <c r="G46" s="12" t="s">
        <v>45</v>
      </c>
      <c r="H46" s="12" t="s">
        <v>90</v>
      </c>
      <c r="I46" s="12" t="s">
        <v>461</v>
      </c>
      <c r="J46" s="13">
        <v>123</v>
      </c>
      <c r="K46" s="14">
        <v>12</v>
      </c>
    </row>
    <row r="47" spans="1:11" s="2" customFormat="1" ht="11.25" hidden="1" x14ac:dyDescent="0.2">
      <c r="A47" s="41" t="s">
        <v>3</v>
      </c>
      <c r="B47" s="12" t="s">
        <v>461</v>
      </c>
      <c r="C47" s="12" t="s">
        <v>93</v>
      </c>
      <c r="D47" s="42">
        <v>42748</v>
      </c>
      <c r="E47" s="12" t="s">
        <v>94</v>
      </c>
      <c r="F47" s="12">
        <v>15030</v>
      </c>
      <c r="G47" s="12" t="s">
        <v>45</v>
      </c>
      <c r="H47" s="12" t="s">
        <v>90</v>
      </c>
      <c r="I47" s="12" t="s">
        <v>461</v>
      </c>
      <c r="J47" s="13">
        <v>792.13</v>
      </c>
      <c r="K47" s="14">
        <v>12</v>
      </c>
    </row>
    <row r="48" spans="1:11" s="2" customFormat="1" ht="11.25" hidden="1" x14ac:dyDescent="0.2">
      <c r="A48" s="41" t="s">
        <v>3</v>
      </c>
      <c r="B48" s="12" t="s">
        <v>461</v>
      </c>
      <c r="C48" s="12" t="s">
        <v>95</v>
      </c>
      <c r="D48" s="42">
        <v>42748</v>
      </c>
      <c r="E48" s="12" t="s">
        <v>96</v>
      </c>
      <c r="F48" s="12">
        <v>15034</v>
      </c>
      <c r="G48" s="12" t="s">
        <v>45</v>
      </c>
      <c r="H48" s="12" t="s">
        <v>90</v>
      </c>
      <c r="I48" s="12" t="s">
        <v>461</v>
      </c>
      <c r="J48" s="13">
        <v>1921</v>
      </c>
      <c r="K48" s="14">
        <v>12</v>
      </c>
    </row>
    <row r="49" spans="1:11" s="2" customFormat="1" ht="11.25" hidden="1" x14ac:dyDescent="0.2">
      <c r="A49" s="41" t="s">
        <v>3</v>
      </c>
      <c r="B49" s="12" t="s">
        <v>91</v>
      </c>
      <c r="C49" s="12" t="s">
        <v>97</v>
      </c>
      <c r="D49" s="42">
        <v>42748</v>
      </c>
      <c r="E49" s="12"/>
      <c r="F49" s="12">
        <v>15047</v>
      </c>
      <c r="G49" s="12" t="s">
        <v>45</v>
      </c>
      <c r="H49" s="12" t="s">
        <v>90</v>
      </c>
      <c r="I49" s="12" t="s">
        <v>91</v>
      </c>
      <c r="J49" s="13">
        <v>549.13</v>
      </c>
      <c r="K49" s="14">
        <v>12</v>
      </c>
    </row>
    <row r="50" spans="1:11" s="2" customFormat="1" ht="11.25" hidden="1" x14ac:dyDescent="0.2">
      <c r="A50" s="41" t="s">
        <v>3</v>
      </c>
      <c r="B50" s="12" t="s">
        <v>461</v>
      </c>
      <c r="C50" s="12" t="s">
        <v>98</v>
      </c>
      <c r="D50" s="42">
        <v>42748</v>
      </c>
      <c r="E50" s="12">
        <v>936990</v>
      </c>
      <c r="F50" s="12">
        <v>15059</v>
      </c>
      <c r="G50" s="12" t="s">
        <v>45</v>
      </c>
      <c r="H50" s="12" t="s">
        <v>90</v>
      </c>
      <c r="I50" s="12" t="s">
        <v>461</v>
      </c>
      <c r="J50" s="13">
        <v>205</v>
      </c>
      <c r="K50" s="14">
        <v>12</v>
      </c>
    </row>
    <row r="51" spans="1:11" s="2" customFormat="1" ht="11.25" hidden="1" x14ac:dyDescent="0.2">
      <c r="A51" s="41" t="s">
        <v>3</v>
      </c>
      <c r="B51" s="12" t="s">
        <v>461</v>
      </c>
      <c r="C51" s="12" t="s">
        <v>99</v>
      </c>
      <c r="D51" s="42">
        <v>42748</v>
      </c>
      <c r="E51" s="12" t="s">
        <v>100</v>
      </c>
      <c r="F51" s="12">
        <v>15060</v>
      </c>
      <c r="G51" s="12" t="s">
        <v>45</v>
      </c>
      <c r="H51" s="12" t="s">
        <v>90</v>
      </c>
      <c r="I51" s="12" t="s">
        <v>461</v>
      </c>
      <c r="J51" s="13">
        <v>818.04</v>
      </c>
      <c r="K51" s="14">
        <v>12</v>
      </c>
    </row>
    <row r="52" spans="1:11" s="2" customFormat="1" ht="11.25" hidden="1" x14ac:dyDescent="0.2">
      <c r="A52" s="41" t="s">
        <v>3</v>
      </c>
      <c r="B52" s="12" t="s">
        <v>461</v>
      </c>
      <c r="C52" s="12" t="s">
        <v>101</v>
      </c>
      <c r="D52" s="42">
        <v>42748</v>
      </c>
      <c r="E52" s="12">
        <v>460836</v>
      </c>
      <c r="F52" s="12">
        <v>15061</v>
      </c>
      <c r="G52" s="12" t="s">
        <v>45</v>
      </c>
      <c r="H52" s="12" t="s">
        <v>90</v>
      </c>
      <c r="I52" s="12" t="s">
        <v>461</v>
      </c>
      <c r="J52" s="13">
        <v>1069</v>
      </c>
      <c r="K52" s="14">
        <v>12</v>
      </c>
    </row>
    <row r="53" spans="1:11" s="2" customFormat="1" ht="11.25" hidden="1" x14ac:dyDescent="0.2">
      <c r="A53" s="41" t="s">
        <v>3</v>
      </c>
      <c r="B53" s="12" t="s">
        <v>91</v>
      </c>
      <c r="C53" s="12" t="s">
        <v>102</v>
      </c>
      <c r="D53" s="42">
        <v>42748</v>
      </c>
      <c r="E53" s="12">
        <v>460888</v>
      </c>
      <c r="F53" s="12">
        <v>15062</v>
      </c>
      <c r="G53" s="12" t="s">
        <v>45</v>
      </c>
      <c r="H53" s="12" t="s">
        <v>90</v>
      </c>
      <c r="I53" s="12" t="s">
        <v>91</v>
      </c>
      <c r="J53" s="13">
        <v>219.54</v>
      </c>
      <c r="K53" s="14">
        <v>12</v>
      </c>
    </row>
    <row r="54" spans="1:11" s="2" customFormat="1" ht="11.25" hidden="1" x14ac:dyDescent="0.2">
      <c r="A54" s="41" t="s">
        <v>3</v>
      </c>
      <c r="B54" s="12" t="s">
        <v>461</v>
      </c>
      <c r="C54" s="12" t="s">
        <v>103</v>
      </c>
      <c r="D54" s="42">
        <v>42748</v>
      </c>
      <c r="E54" s="12">
        <v>6396</v>
      </c>
      <c r="F54" s="12">
        <v>15065</v>
      </c>
      <c r="G54" s="12" t="s">
        <v>45</v>
      </c>
      <c r="H54" s="12" t="s">
        <v>90</v>
      </c>
      <c r="I54" s="12" t="s">
        <v>461</v>
      </c>
      <c r="J54" s="13">
        <v>79.72</v>
      </c>
      <c r="K54" s="14">
        <v>12</v>
      </c>
    </row>
    <row r="55" spans="1:11" s="2" customFormat="1" ht="11.25" hidden="1" x14ac:dyDescent="0.2">
      <c r="A55" s="41" t="s">
        <v>3</v>
      </c>
      <c r="B55" s="12" t="s">
        <v>461</v>
      </c>
      <c r="C55" s="12" t="s">
        <v>104</v>
      </c>
      <c r="D55" s="42">
        <v>42753</v>
      </c>
      <c r="E55" s="12">
        <v>466142</v>
      </c>
      <c r="F55" s="12">
        <v>15071</v>
      </c>
      <c r="G55" s="12" t="s">
        <v>45</v>
      </c>
      <c r="H55" s="12" t="s">
        <v>90</v>
      </c>
      <c r="I55" s="12" t="s">
        <v>461</v>
      </c>
      <c r="J55" s="13">
        <v>2173.29</v>
      </c>
      <c r="K55" s="14">
        <v>12</v>
      </c>
    </row>
    <row r="56" spans="1:11" s="2" customFormat="1" ht="11.25" hidden="1" x14ac:dyDescent="0.2">
      <c r="A56" s="41" t="s">
        <v>3</v>
      </c>
      <c r="B56" s="12" t="s">
        <v>461</v>
      </c>
      <c r="C56" s="12" t="s">
        <v>105</v>
      </c>
      <c r="D56" s="42">
        <v>42753</v>
      </c>
      <c r="E56" s="12">
        <v>466141</v>
      </c>
      <c r="F56" s="12">
        <v>15072</v>
      </c>
      <c r="G56" s="12" t="s">
        <v>45</v>
      </c>
      <c r="H56" s="12" t="s">
        <v>90</v>
      </c>
      <c r="I56" s="12" t="s">
        <v>461</v>
      </c>
      <c r="J56" s="13">
        <v>720</v>
      </c>
      <c r="K56" s="14">
        <v>12</v>
      </c>
    </row>
    <row r="57" spans="1:11" s="2" customFormat="1" ht="11.25" hidden="1" x14ac:dyDescent="0.2">
      <c r="A57" s="41" t="s">
        <v>3</v>
      </c>
      <c r="B57" s="12" t="s">
        <v>461</v>
      </c>
      <c r="C57" s="12" t="s">
        <v>106</v>
      </c>
      <c r="D57" s="42">
        <v>42753</v>
      </c>
      <c r="E57" s="12">
        <v>1126488</v>
      </c>
      <c r="F57" s="12">
        <v>15081</v>
      </c>
      <c r="G57" s="12" t="s">
        <v>45</v>
      </c>
      <c r="H57" s="12" t="s">
        <v>90</v>
      </c>
      <c r="I57" s="12" t="s">
        <v>461</v>
      </c>
      <c r="J57" s="13">
        <v>792.13</v>
      </c>
      <c r="K57" s="14">
        <v>12</v>
      </c>
    </row>
    <row r="58" spans="1:11" s="2" customFormat="1" ht="11.25" hidden="1" x14ac:dyDescent="0.2">
      <c r="A58" s="41" t="s">
        <v>3</v>
      </c>
      <c r="B58" s="12" t="s">
        <v>462</v>
      </c>
      <c r="C58" s="12" t="s">
        <v>536</v>
      </c>
      <c r="D58" s="42">
        <v>42758</v>
      </c>
      <c r="E58" s="12"/>
      <c r="F58" s="12">
        <v>15092</v>
      </c>
      <c r="G58" s="12" t="s">
        <v>45</v>
      </c>
      <c r="H58" s="12" t="s">
        <v>811</v>
      </c>
      <c r="I58" s="12" t="s">
        <v>462</v>
      </c>
      <c r="J58" s="13">
        <v>792.13</v>
      </c>
      <c r="K58" s="14">
        <v>12</v>
      </c>
    </row>
    <row r="59" spans="1:11" s="2" customFormat="1" ht="11.25" hidden="1" x14ac:dyDescent="0.2">
      <c r="A59" s="41" t="s">
        <v>3</v>
      </c>
      <c r="B59" s="12" t="s">
        <v>462</v>
      </c>
      <c r="C59" s="12" t="s">
        <v>537</v>
      </c>
      <c r="D59" s="42">
        <v>42758</v>
      </c>
      <c r="E59" s="12" t="s">
        <v>687</v>
      </c>
      <c r="F59" s="12">
        <v>15093</v>
      </c>
      <c r="G59" s="12" t="s">
        <v>45</v>
      </c>
      <c r="H59" s="12" t="s">
        <v>811</v>
      </c>
      <c r="I59" s="12" t="s">
        <v>462</v>
      </c>
      <c r="J59" s="13">
        <v>82</v>
      </c>
      <c r="K59" s="14">
        <v>12</v>
      </c>
    </row>
    <row r="60" spans="1:11" s="2" customFormat="1" ht="11.25" hidden="1" x14ac:dyDescent="0.2">
      <c r="A60" s="41" t="s">
        <v>3</v>
      </c>
      <c r="B60" s="12" t="s">
        <v>462</v>
      </c>
      <c r="C60" s="12" t="s">
        <v>538</v>
      </c>
      <c r="D60" s="42">
        <v>42758</v>
      </c>
      <c r="E60" s="12">
        <v>261270</v>
      </c>
      <c r="F60" s="12">
        <v>15095</v>
      </c>
      <c r="G60" s="12" t="s">
        <v>45</v>
      </c>
      <c r="H60" s="12" t="s">
        <v>811</v>
      </c>
      <c r="I60" s="12" t="s">
        <v>462</v>
      </c>
      <c r="J60" s="13">
        <v>205</v>
      </c>
      <c r="K60" s="14">
        <v>12</v>
      </c>
    </row>
    <row r="61" spans="1:11" s="2" customFormat="1" ht="11.25" hidden="1" x14ac:dyDescent="0.2">
      <c r="A61" s="41" t="s">
        <v>3</v>
      </c>
      <c r="B61" s="12" t="s">
        <v>461</v>
      </c>
      <c r="C61" s="12" t="s">
        <v>539</v>
      </c>
      <c r="D61" s="42">
        <v>42761</v>
      </c>
      <c r="E61" s="12">
        <v>602440</v>
      </c>
      <c r="F61" s="12">
        <v>15115</v>
      </c>
      <c r="G61" s="12" t="s">
        <v>45</v>
      </c>
      <c r="H61" s="12" t="s">
        <v>46</v>
      </c>
      <c r="I61" s="12" t="s">
        <v>461</v>
      </c>
      <c r="J61" s="13">
        <v>102.5</v>
      </c>
      <c r="K61" s="14">
        <v>12</v>
      </c>
    </row>
    <row r="62" spans="1:11" s="2" customFormat="1" ht="11.25" hidden="1" x14ac:dyDescent="0.2">
      <c r="A62" s="41" t="s">
        <v>3</v>
      </c>
      <c r="B62" s="12" t="s">
        <v>461</v>
      </c>
      <c r="C62" s="12" t="s">
        <v>540</v>
      </c>
      <c r="D62" s="42">
        <v>42766</v>
      </c>
      <c r="E62" s="12">
        <v>501910</v>
      </c>
      <c r="F62" s="12">
        <v>15136</v>
      </c>
      <c r="G62" s="12" t="s">
        <v>45</v>
      </c>
      <c r="H62" s="12" t="s">
        <v>46</v>
      </c>
      <c r="I62" s="12" t="s">
        <v>461</v>
      </c>
      <c r="J62" s="13">
        <v>164</v>
      </c>
      <c r="K62" s="14">
        <v>12</v>
      </c>
    </row>
    <row r="63" spans="1:11" s="2" customFormat="1" ht="11.25" hidden="1" x14ac:dyDescent="0.2">
      <c r="A63" s="41" t="s">
        <v>3</v>
      </c>
      <c r="B63" s="12" t="s">
        <v>461</v>
      </c>
      <c r="C63" s="12" t="s">
        <v>541</v>
      </c>
      <c r="D63" s="42">
        <v>42766</v>
      </c>
      <c r="E63" s="12"/>
      <c r="F63" s="12">
        <v>15140</v>
      </c>
      <c r="G63" s="12" t="s">
        <v>45</v>
      </c>
      <c r="H63" s="12" t="s">
        <v>46</v>
      </c>
      <c r="I63" s="12" t="s">
        <v>461</v>
      </c>
      <c r="J63" s="13">
        <v>574.91</v>
      </c>
      <c r="K63" s="14">
        <v>12</v>
      </c>
    </row>
    <row r="64" spans="1:11" s="2" customFormat="1" ht="11.25" hidden="1" x14ac:dyDescent="0.2">
      <c r="A64" s="41" t="s">
        <v>3</v>
      </c>
      <c r="B64" s="12" t="s">
        <v>91</v>
      </c>
      <c r="C64" s="12" t="s">
        <v>542</v>
      </c>
      <c r="D64" s="42">
        <v>42766</v>
      </c>
      <c r="E64" s="12">
        <v>469803</v>
      </c>
      <c r="F64" s="12">
        <v>15145</v>
      </c>
      <c r="G64" s="12" t="s">
        <v>286</v>
      </c>
      <c r="H64" s="12" t="s">
        <v>46</v>
      </c>
      <c r="I64" s="12" t="s">
        <v>91</v>
      </c>
      <c r="J64" s="13">
        <v>290.13</v>
      </c>
      <c r="K64" s="14">
        <v>12</v>
      </c>
    </row>
    <row r="65" spans="1:11" s="2" customFormat="1" ht="11.25" hidden="1" x14ac:dyDescent="0.2">
      <c r="A65" s="41" t="s">
        <v>3</v>
      </c>
      <c r="B65" s="12" t="s">
        <v>91</v>
      </c>
      <c r="C65" s="12" t="s">
        <v>543</v>
      </c>
      <c r="D65" s="42">
        <v>42766</v>
      </c>
      <c r="E65" s="12">
        <v>469804</v>
      </c>
      <c r="F65" s="12">
        <v>15146</v>
      </c>
      <c r="G65" s="12" t="s">
        <v>286</v>
      </c>
      <c r="H65" s="12" t="s">
        <v>46</v>
      </c>
      <c r="I65" s="12" t="s">
        <v>91</v>
      </c>
      <c r="J65" s="13">
        <v>1921</v>
      </c>
      <c r="K65" s="14">
        <v>12</v>
      </c>
    </row>
    <row r="66" spans="1:11" s="2" customFormat="1" ht="11.25" hidden="1" x14ac:dyDescent="0.2">
      <c r="A66" s="41" t="s">
        <v>3</v>
      </c>
      <c r="B66" s="12" t="s">
        <v>461</v>
      </c>
      <c r="C66" s="12" t="s">
        <v>544</v>
      </c>
      <c r="D66" s="42">
        <v>42766</v>
      </c>
      <c r="E66" s="12">
        <v>165190</v>
      </c>
      <c r="F66" s="12">
        <v>15147</v>
      </c>
      <c r="G66" s="12" t="s">
        <v>45</v>
      </c>
      <c r="H66" s="12" t="s">
        <v>46</v>
      </c>
      <c r="I66" s="12" t="s">
        <v>461</v>
      </c>
      <c r="J66" s="13">
        <v>164</v>
      </c>
      <c r="K66" s="14">
        <v>12</v>
      </c>
    </row>
    <row r="67" spans="1:11" s="2" customFormat="1" ht="11.25" hidden="1" x14ac:dyDescent="0.2">
      <c r="A67" s="41" t="s">
        <v>4</v>
      </c>
      <c r="B67" s="12" t="s">
        <v>58</v>
      </c>
      <c r="C67" s="12" t="s">
        <v>107</v>
      </c>
      <c r="D67" s="42">
        <v>42737</v>
      </c>
      <c r="E67" s="12" t="s">
        <v>108</v>
      </c>
      <c r="F67" s="12" t="s">
        <v>109</v>
      </c>
      <c r="G67" s="12" t="s">
        <v>110</v>
      </c>
      <c r="H67" s="12" t="s">
        <v>57</v>
      </c>
      <c r="I67" s="12" t="s">
        <v>58</v>
      </c>
      <c r="J67" s="13">
        <v>37.58</v>
      </c>
      <c r="K67" s="14">
        <v>14</v>
      </c>
    </row>
    <row r="68" spans="1:11" s="2" customFormat="1" ht="11.25" hidden="1" x14ac:dyDescent="0.2">
      <c r="A68" s="41" t="s">
        <v>4</v>
      </c>
      <c r="B68" s="12" t="s">
        <v>58</v>
      </c>
      <c r="C68" s="12" t="s">
        <v>111</v>
      </c>
      <c r="D68" s="42">
        <v>42737</v>
      </c>
      <c r="E68" s="12" t="s">
        <v>112</v>
      </c>
      <c r="F68" s="12" t="s">
        <v>113</v>
      </c>
      <c r="G68" s="12" t="s">
        <v>110</v>
      </c>
      <c r="H68" s="12" t="s">
        <v>57</v>
      </c>
      <c r="I68" s="12" t="s">
        <v>58</v>
      </c>
      <c r="J68" s="13">
        <v>208.8</v>
      </c>
      <c r="K68" s="14">
        <v>14</v>
      </c>
    </row>
    <row r="69" spans="1:11" s="2" customFormat="1" ht="11.25" hidden="1" x14ac:dyDescent="0.2">
      <c r="A69" s="41" t="s">
        <v>4</v>
      </c>
      <c r="B69" s="12" t="s">
        <v>58</v>
      </c>
      <c r="C69" s="12" t="s">
        <v>114</v>
      </c>
      <c r="D69" s="42">
        <v>42738</v>
      </c>
      <c r="E69" s="12" t="s">
        <v>115</v>
      </c>
      <c r="F69" s="12" t="s">
        <v>116</v>
      </c>
      <c r="G69" s="12" t="s">
        <v>110</v>
      </c>
      <c r="H69" s="12" t="s">
        <v>57</v>
      </c>
      <c r="I69" s="12" t="s">
        <v>58</v>
      </c>
      <c r="J69" s="13">
        <v>208.8</v>
      </c>
      <c r="K69" s="14">
        <v>14</v>
      </c>
    </row>
    <row r="70" spans="1:11" s="2" customFormat="1" ht="11.25" hidden="1" x14ac:dyDescent="0.2">
      <c r="A70" s="41" t="s">
        <v>4</v>
      </c>
      <c r="B70" s="12" t="s">
        <v>119</v>
      </c>
      <c r="C70" s="12" t="s">
        <v>117</v>
      </c>
      <c r="D70" s="42">
        <v>42741</v>
      </c>
      <c r="E70" s="12" t="s">
        <v>118</v>
      </c>
      <c r="F70" s="12">
        <v>15017</v>
      </c>
      <c r="G70" s="12" t="s">
        <v>45</v>
      </c>
      <c r="H70" s="12" t="s">
        <v>90</v>
      </c>
      <c r="I70" s="12" t="s">
        <v>119</v>
      </c>
      <c r="J70" s="13">
        <v>3387.8</v>
      </c>
      <c r="K70" s="14">
        <v>14</v>
      </c>
    </row>
    <row r="71" spans="1:11" s="2" customFormat="1" ht="11.25" hidden="1" x14ac:dyDescent="0.2">
      <c r="A71" s="41" t="s">
        <v>4</v>
      </c>
      <c r="B71" s="12" t="s">
        <v>119</v>
      </c>
      <c r="C71" s="12" t="s">
        <v>120</v>
      </c>
      <c r="D71" s="42">
        <v>42741</v>
      </c>
      <c r="E71" s="12">
        <v>2396</v>
      </c>
      <c r="F71" s="12">
        <v>15018</v>
      </c>
      <c r="G71" s="12" t="s">
        <v>45</v>
      </c>
      <c r="H71" s="12" t="s">
        <v>90</v>
      </c>
      <c r="I71" s="12" t="s">
        <v>119</v>
      </c>
      <c r="J71" s="13">
        <v>480</v>
      </c>
      <c r="K71" s="14">
        <v>14</v>
      </c>
    </row>
    <row r="72" spans="1:11" s="2" customFormat="1" ht="11.25" hidden="1" x14ac:dyDescent="0.2">
      <c r="A72" s="41" t="s">
        <v>4</v>
      </c>
      <c r="B72" s="12" t="s">
        <v>58</v>
      </c>
      <c r="C72" s="12" t="s">
        <v>121</v>
      </c>
      <c r="D72" s="42">
        <v>42741</v>
      </c>
      <c r="E72" s="12" t="s">
        <v>122</v>
      </c>
      <c r="F72" s="12" t="s">
        <v>123</v>
      </c>
      <c r="G72" s="12" t="s">
        <v>110</v>
      </c>
      <c r="H72" s="12" t="s">
        <v>57</v>
      </c>
      <c r="I72" s="12" t="s">
        <v>58</v>
      </c>
      <c r="J72" s="13">
        <v>358.35</v>
      </c>
      <c r="K72" s="14">
        <v>14</v>
      </c>
    </row>
    <row r="73" spans="1:11" s="2" customFormat="1" ht="11.25" hidden="1" x14ac:dyDescent="0.2">
      <c r="A73" s="41" t="s">
        <v>4</v>
      </c>
      <c r="B73" s="12" t="s">
        <v>58</v>
      </c>
      <c r="C73" s="12" t="s">
        <v>124</v>
      </c>
      <c r="D73" s="42">
        <v>42741</v>
      </c>
      <c r="E73" s="12" t="s">
        <v>125</v>
      </c>
      <c r="F73" s="12" t="s">
        <v>126</v>
      </c>
      <c r="G73" s="12" t="s">
        <v>110</v>
      </c>
      <c r="H73" s="12" t="s">
        <v>57</v>
      </c>
      <c r="I73" s="12" t="s">
        <v>58</v>
      </c>
      <c r="J73" s="13">
        <v>208.8</v>
      </c>
      <c r="K73" s="14">
        <v>14</v>
      </c>
    </row>
    <row r="74" spans="1:11" s="2" customFormat="1" ht="11.25" hidden="1" x14ac:dyDescent="0.2">
      <c r="A74" s="41" t="s">
        <v>4</v>
      </c>
      <c r="B74" s="12" t="s">
        <v>58</v>
      </c>
      <c r="C74" s="12" t="s">
        <v>127</v>
      </c>
      <c r="D74" s="42">
        <v>42745</v>
      </c>
      <c r="E74" s="12" t="s">
        <v>128</v>
      </c>
      <c r="F74" s="12" t="s">
        <v>129</v>
      </c>
      <c r="G74" s="12" t="s">
        <v>110</v>
      </c>
      <c r="H74" s="12" t="s">
        <v>57</v>
      </c>
      <c r="I74" s="12" t="s">
        <v>58</v>
      </c>
      <c r="J74" s="13">
        <v>208.8</v>
      </c>
      <c r="K74" s="14">
        <v>14</v>
      </c>
    </row>
    <row r="75" spans="1:11" s="2" customFormat="1" ht="11.25" hidden="1" x14ac:dyDescent="0.2">
      <c r="A75" s="41" t="s">
        <v>4</v>
      </c>
      <c r="B75" s="12" t="s">
        <v>58</v>
      </c>
      <c r="C75" s="12" t="s">
        <v>130</v>
      </c>
      <c r="D75" s="42">
        <v>42745</v>
      </c>
      <c r="E75" s="12" t="s">
        <v>131</v>
      </c>
      <c r="F75" s="12" t="s">
        <v>132</v>
      </c>
      <c r="G75" s="12" t="s">
        <v>110</v>
      </c>
      <c r="H75" s="12" t="s">
        <v>57</v>
      </c>
      <c r="I75" s="12" t="s">
        <v>58</v>
      </c>
      <c r="J75" s="13">
        <v>208.8</v>
      </c>
      <c r="K75" s="14">
        <v>14</v>
      </c>
    </row>
    <row r="76" spans="1:11" s="2" customFormat="1" ht="11.25" hidden="1" x14ac:dyDescent="0.2">
      <c r="A76" s="41" t="s">
        <v>4</v>
      </c>
      <c r="B76" s="12" t="s">
        <v>58</v>
      </c>
      <c r="C76" s="12" t="s">
        <v>133</v>
      </c>
      <c r="D76" s="42">
        <v>42745</v>
      </c>
      <c r="E76" s="12" t="s">
        <v>134</v>
      </c>
      <c r="F76" s="12" t="s">
        <v>135</v>
      </c>
      <c r="G76" s="12" t="s">
        <v>110</v>
      </c>
      <c r="H76" s="12" t="s">
        <v>57</v>
      </c>
      <c r="I76" s="12" t="s">
        <v>58</v>
      </c>
      <c r="J76" s="13">
        <v>261</v>
      </c>
      <c r="K76" s="14">
        <v>14</v>
      </c>
    </row>
    <row r="77" spans="1:11" s="2" customFormat="1" ht="11.25" hidden="1" x14ac:dyDescent="0.2">
      <c r="A77" s="41" t="s">
        <v>4</v>
      </c>
      <c r="B77" s="12" t="s">
        <v>58</v>
      </c>
      <c r="C77" s="12" t="s">
        <v>136</v>
      </c>
      <c r="D77" s="42">
        <v>42747</v>
      </c>
      <c r="E77" s="12" t="s">
        <v>137</v>
      </c>
      <c r="F77" s="12" t="s">
        <v>138</v>
      </c>
      <c r="G77" s="12" t="s">
        <v>110</v>
      </c>
      <c r="H77" s="12" t="s">
        <v>57</v>
      </c>
      <c r="I77" s="12" t="s">
        <v>58</v>
      </c>
      <c r="J77" s="13">
        <v>208.8</v>
      </c>
      <c r="K77" s="14">
        <v>14</v>
      </c>
    </row>
    <row r="78" spans="1:11" s="2" customFormat="1" ht="11.25" hidden="1" x14ac:dyDescent="0.2">
      <c r="A78" s="41" t="s">
        <v>4</v>
      </c>
      <c r="B78" s="12" t="s">
        <v>58</v>
      </c>
      <c r="C78" s="12" t="s">
        <v>139</v>
      </c>
      <c r="D78" s="42">
        <v>42747</v>
      </c>
      <c r="E78" s="12" t="s">
        <v>140</v>
      </c>
      <c r="F78" s="12" t="s">
        <v>141</v>
      </c>
      <c r="G78" s="12" t="s">
        <v>110</v>
      </c>
      <c r="H78" s="12" t="s">
        <v>57</v>
      </c>
      <c r="I78" s="12" t="s">
        <v>58</v>
      </c>
      <c r="J78" s="13">
        <v>208.8</v>
      </c>
      <c r="K78" s="14">
        <v>14</v>
      </c>
    </row>
    <row r="79" spans="1:11" s="2" customFormat="1" ht="11.25" hidden="1" x14ac:dyDescent="0.2">
      <c r="A79" s="41" t="s">
        <v>4</v>
      </c>
      <c r="B79" s="12" t="s">
        <v>119</v>
      </c>
      <c r="C79" s="12" t="s">
        <v>142</v>
      </c>
      <c r="D79" s="42">
        <v>42748</v>
      </c>
      <c r="E79" s="12" t="s">
        <v>143</v>
      </c>
      <c r="F79" s="12">
        <v>15038</v>
      </c>
      <c r="G79" s="12" t="s">
        <v>45</v>
      </c>
      <c r="H79" s="12" t="s">
        <v>90</v>
      </c>
      <c r="I79" s="12" t="s">
        <v>119</v>
      </c>
      <c r="J79" s="13">
        <v>418.1</v>
      </c>
      <c r="K79" s="14">
        <v>14</v>
      </c>
    </row>
    <row r="80" spans="1:11" s="2" customFormat="1" ht="11.25" hidden="1" x14ac:dyDescent="0.2">
      <c r="A80" s="41" t="s">
        <v>4</v>
      </c>
      <c r="B80" s="12" t="s">
        <v>58</v>
      </c>
      <c r="C80" s="12" t="s">
        <v>144</v>
      </c>
      <c r="D80" s="42">
        <v>42752</v>
      </c>
      <c r="E80" s="12" t="s">
        <v>145</v>
      </c>
      <c r="F80" s="12" t="s">
        <v>146</v>
      </c>
      <c r="G80" s="12" t="s">
        <v>110</v>
      </c>
      <c r="H80" s="12" t="s">
        <v>57</v>
      </c>
      <c r="I80" s="12" t="s">
        <v>58</v>
      </c>
      <c r="J80" s="13">
        <v>1276</v>
      </c>
      <c r="K80" s="14">
        <v>14</v>
      </c>
    </row>
    <row r="81" spans="1:11" s="2" customFormat="1" ht="11.25" hidden="1" x14ac:dyDescent="0.2">
      <c r="A81" s="41" t="s">
        <v>4</v>
      </c>
      <c r="B81" s="12" t="s">
        <v>119</v>
      </c>
      <c r="C81" s="12" t="s">
        <v>147</v>
      </c>
      <c r="D81" s="42">
        <v>42753</v>
      </c>
      <c r="E81" s="12" t="s">
        <v>148</v>
      </c>
      <c r="F81" s="12">
        <v>15066</v>
      </c>
      <c r="G81" s="12" t="s">
        <v>45</v>
      </c>
      <c r="H81" s="12" t="s">
        <v>90</v>
      </c>
      <c r="I81" s="12" t="s">
        <v>119</v>
      </c>
      <c r="J81" s="13">
        <v>2857.8</v>
      </c>
      <c r="K81" s="14">
        <v>14</v>
      </c>
    </row>
    <row r="82" spans="1:11" s="2" customFormat="1" ht="11.25" hidden="1" x14ac:dyDescent="0.2">
      <c r="A82" s="41" t="s">
        <v>4</v>
      </c>
      <c r="B82" s="12" t="s">
        <v>119</v>
      </c>
      <c r="C82" s="12" t="s">
        <v>149</v>
      </c>
      <c r="D82" s="42">
        <v>42753</v>
      </c>
      <c r="E82" s="12">
        <v>2439</v>
      </c>
      <c r="F82" s="12">
        <v>15067</v>
      </c>
      <c r="G82" s="12" t="s">
        <v>45</v>
      </c>
      <c r="H82" s="12" t="s">
        <v>90</v>
      </c>
      <c r="I82" s="12" t="s">
        <v>119</v>
      </c>
      <c r="J82" s="13">
        <v>2611</v>
      </c>
      <c r="K82" s="14">
        <v>14</v>
      </c>
    </row>
    <row r="83" spans="1:11" s="2" customFormat="1" ht="11.25" hidden="1" x14ac:dyDescent="0.2">
      <c r="A83" s="41" t="s">
        <v>4</v>
      </c>
      <c r="B83" s="12" t="s">
        <v>58</v>
      </c>
      <c r="C83" s="12" t="s">
        <v>150</v>
      </c>
      <c r="D83" s="42">
        <v>42754</v>
      </c>
      <c r="E83" s="12" t="s">
        <v>151</v>
      </c>
      <c r="F83" s="12" t="s">
        <v>152</v>
      </c>
      <c r="G83" s="12" t="s">
        <v>110</v>
      </c>
      <c r="H83" s="12" t="s">
        <v>57</v>
      </c>
      <c r="I83" s="12" t="s">
        <v>58</v>
      </c>
      <c r="J83" s="13">
        <v>208.8</v>
      </c>
      <c r="K83" s="14">
        <v>14</v>
      </c>
    </row>
    <row r="84" spans="1:11" s="2" customFormat="1" ht="11.25" hidden="1" x14ac:dyDescent="0.2">
      <c r="A84" s="41" t="s">
        <v>4</v>
      </c>
      <c r="B84" s="12" t="s">
        <v>58</v>
      </c>
      <c r="C84" s="12" t="s">
        <v>153</v>
      </c>
      <c r="D84" s="42">
        <v>42754</v>
      </c>
      <c r="E84" s="12" t="s">
        <v>154</v>
      </c>
      <c r="F84" s="12" t="s">
        <v>155</v>
      </c>
      <c r="G84" s="12" t="s">
        <v>110</v>
      </c>
      <c r="H84" s="12" t="s">
        <v>57</v>
      </c>
      <c r="I84" s="12" t="s">
        <v>58</v>
      </c>
      <c r="J84" s="13">
        <v>208.8</v>
      </c>
      <c r="K84" s="14">
        <v>14</v>
      </c>
    </row>
    <row r="85" spans="1:11" s="2" customFormat="1" ht="11.25" hidden="1" x14ac:dyDescent="0.2">
      <c r="A85" s="41" t="s">
        <v>4</v>
      </c>
      <c r="B85" s="12" t="s">
        <v>58</v>
      </c>
      <c r="C85" s="12" t="s">
        <v>156</v>
      </c>
      <c r="D85" s="42">
        <v>42754</v>
      </c>
      <c r="E85" s="12" t="s">
        <v>157</v>
      </c>
      <c r="F85" s="12" t="s">
        <v>158</v>
      </c>
      <c r="G85" s="12" t="s">
        <v>110</v>
      </c>
      <c r="H85" s="12" t="s">
        <v>57</v>
      </c>
      <c r="I85" s="12" t="s">
        <v>58</v>
      </c>
      <c r="J85" s="13">
        <v>208.8</v>
      </c>
      <c r="K85" s="14">
        <v>14</v>
      </c>
    </row>
    <row r="86" spans="1:11" s="2" customFormat="1" ht="11.25" hidden="1" x14ac:dyDescent="0.2">
      <c r="A86" s="41" t="s">
        <v>4</v>
      </c>
      <c r="B86" s="12" t="s">
        <v>58</v>
      </c>
      <c r="C86" s="12" t="s">
        <v>159</v>
      </c>
      <c r="D86" s="42">
        <v>42754</v>
      </c>
      <c r="E86" s="12" t="s">
        <v>160</v>
      </c>
      <c r="F86" s="12" t="s">
        <v>161</v>
      </c>
      <c r="G86" s="12" t="s">
        <v>110</v>
      </c>
      <c r="H86" s="12" t="s">
        <v>57</v>
      </c>
      <c r="I86" s="12" t="s">
        <v>58</v>
      </c>
      <c r="J86" s="13">
        <v>208.8</v>
      </c>
      <c r="K86" s="14">
        <v>14</v>
      </c>
    </row>
    <row r="87" spans="1:11" s="2" customFormat="1" ht="11.25" hidden="1" x14ac:dyDescent="0.2">
      <c r="A87" s="41" t="s">
        <v>4</v>
      </c>
      <c r="B87" s="12" t="s">
        <v>58</v>
      </c>
      <c r="C87" s="12" t="s">
        <v>162</v>
      </c>
      <c r="D87" s="42">
        <v>42754</v>
      </c>
      <c r="E87" s="12" t="s">
        <v>163</v>
      </c>
      <c r="F87" s="12" t="s">
        <v>164</v>
      </c>
      <c r="G87" s="12" t="s">
        <v>110</v>
      </c>
      <c r="H87" s="12" t="s">
        <v>57</v>
      </c>
      <c r="I87" s="12" t="s">
        <v>58</v>
      </c>
      <c r="J87" s="13">
        <v>208.8</v>
      </c>
      <c r="K87" s="14">
        <v>14</v>
      </c>
    </row>
    <row r="88" spans="1:11" s="2" customFormat="1" ht="11.25" hidden="1" x14ac:dyDescent="0.2">
      <c r="A88" s="41" t="s">
        <v>4</v>
      </c>
      <c r="B88" s="12" t="s">
        <v>58</v>
      </c>
      <c r="C88" s="12" t="s">
        <v>165</v>
      </c>
      <c r="D88" s="42">
        <v>42754</v>
      </c>
      <c r="E88" s="12" t="s">
        <v>166</v>
      </c>
      <c r="F88" s="12" t="s">
        <v>167</v>
      </c>
      <c r="G88" s="12" t="s">
        <v>110</v>
      </c>
      <c r="H88" s="12" t="s">
        <v>57</v>
      </c>
      <c r="I88" s="12" t="s">
        <v>58</v>
      </c>
      <c r="J88" s="13">
        <v>2169.1999999999998</v>
      </c>
      <c r="K88" s="14">
        <v>14</v>
      </c>
    </row>
    <row r="89" spans="1:11" s="2" customFormat="1" ht="11.25" hidden="1" x14ac:dyDescent="0.2">
      <c r="A89" s="41" t="s">
        <v>4</v>
      </c>
      <c r="B89" s="12" t="s">
        <v>58</v>
      </c>
      <c r="C89" s="12" t="s">
        <v>168</v>
      </c>
      <c r="D89" s="42">
        <v>42754</v>
      </c>
      <c r="E89" s="12" t="s">
        <v>166</v>
      </c>
      <c r="F89" s="12" t="s">
        <v>169</v>
      </c>
      <c r="G89" s="12" t="s">
        <v>170</v>
      </c>
      <c r="H89" s="12" t="s">
        <v>57</v>
      </c>
      <c r="I89" s="12" t="s">
        <v>58</v>
      </c>
      <c r="J89" s="13">
        <v>-2169.1999999999998</v>
      </c>
      <c r="K89" s="14">
        <v>14</v>
      </c>
    </row>
    <row r="90" spans="1:11" s="2" customFormat="1" ht="11.25" hidden="1" x14ac:dyDescent="0.2">
      <c r="A90" s="41" t="s">
        <v>4</v>
      </c>
      <c r="B90" s="12" t="s">
        <v>174</v>
      </c>
      <c r="C90" s="12" t="s">
        <v>171</v>
      </c>
      <c r="D90" s="42">
        <v>42754</v>
      </c>
      <c r="E90" s="12" t="s">
        <v>172</v>
      </c>
      <c r="F90" s="12" t="s">
        <v>173</v>
      </c>
      <c r="G90" s="12" t="s">
        <v>110</v>
      </c>
      <c r="H90" s="12" t="s">
        <v>46</v>
      </c>
      <c r="I90" s="12" t="s">
        <v>174</v>
      </c>
      <c r="J90" s="13">
        <v>208.8</v>
      </c>
      <c r="K90" s="14">
        <v>14</v>
      </c>
    </row>
    <row r="91" spans="1:11" s="2" customFormat="1" ht="11.25" hidden="1" x14ac:dyDescent="0.2">
      <c r="A91" s="41" t="s">
        <v>4</v>
      </c>
      <c r="B91" s="12" t="s">
        <v>463</v>
      </c>
      <c r="C91" s="12" t="s">
        <v>545</v>
      </c>
      <c r="D91" s="42">
        <v>42758</v>
      </c>
      <c r="E91" s="12">
        <v>7229</v>
      </c>
      <c r="F91" s="12">
        <v>15096</v>
      </c>
      <c r="G91" s="12" t="s">
        <v>45</v>
      </c>
      <c r="H91" s="12" t="s">
        <v>811</v>
      </c>
      <c r="I91" s="12" t="s">
        <v>463</v>
      </c>
      <c r="J91" s="13">
        <v>120.69</v>
      </c>
      <c r="K91" s="14">
        <v>14</v>
      </c>
    </row>
    <row r="92" spans="1:11" s="2" customFormat="1" ht="11.25" hidden="1" x14ac:dyDescent="0.2">
      <c r="A92" s="41" t="s">
        <v>4</v>
      </c>
      <c r="B92" s="12" t="s">
        <v>58</v>
      </c>
      <c r="C92" s="12" t="s">
        <v>546</v>
      </c>
      <c r="D92" s="42">
        <v>42760</v>
      </c>
      <c r="E92" s="12" t="s">
        <v>688</v>
      </c>
      <c r="F92" s="12" t="s">
        <v>773</v>
      </c>
      <c r="G92" s="12" t="s">
        <v>110</v>
      </c>
      <c r="H92" s="12" t="s">
        <v>57</v>
      </c>
      <c r="I92" s="12" t="s">
        <v>58</v>
      </c>
      <c r="J92" s="13">
        <v>1914</v>
      </c>
      <c r="K92" s="14">
        <v>14</v>
      </c>
    </row>
    <row r="93" spans="1:11" s="2" customFormat="1" ht="11.25" hidden="1" x14ac:dyDescent="0.2">
      <c r="A93" s="41" t="s">
        <v>4</v>
      </c>
      <c r="B93" s="12" t="s">
        <v>58</v>
      </c>
      <c r="C93" s="12" t="s">
        <v>547</v>
      </c>
      <c r="D93" s="42">
        <v>42760</v>
      </c>
      <c r="E93" s="12" t="s">
        <v>689</v>
      </c>
      <c r="F93" s="12" t="s">
        <v>774</v>
      </c>
      <c r="G93" s="12" t="s">
        <v>110</v>
      </c>
      <c r="H93" s="12" t="s">
        <v>57</v>
      </c>
      <c r="I93" s="12" t="s">
        <v>58</v>
      </c>
      <c r="J93" s="13">
        <v>2296.8000000000002</v>
      </c>
      <c r="K93" s="14">
        <v>14</v>
      </c>
    </row>
    <row r="94" spans="1:11" s="2" customFormat="1" ht="11.25" hidden="1" x14ac:dyDescent="0.2">
      <c r="A94" s="41" t="s">
        <v>4</v>
      </c>
      <c r="B94" s="12" t="s">
        <v>58</v>
      </c>
      <c r="C94" s="12" t="s">
        <v>548</v>
      </c>
      <c r="D94" s="42">
        <v>42760</v>
      </c>
      <c r="E94" s="12" t="s">
        <v>690</v>
      </c>
      <c r="F94" s="12" t="s">
        <v>775</v>
      </c>
      <c r="G94" s="12" t="s">
        <v>110</v>
      </c>
      <c r="H94" s="12" t="s">
        <v>57</v>
      </c>
      <c r="I94" s="12" t="s">
        <v>58</v>
      </c>
      <c r="J94" s="13">
        <v>1252.8</v>
      </c>
      <c r="K94" s="14">
        <v>14</v>
      </c>
    </row>
    <row r="95" spans="1:11" s="2" customFormat="1" ht="11.25" hidden="1" x14ac:dyDescent="0.2">
      <c r="A95" s="41" t="s">
        <v>4</v>
      </c>
      <c r="B95" s="12" t="s">
        <v>58</v>
      </c>
      <c r="C95" s="12" t="s">
        <v>549</v>
      </c>
      <c r="D95" s="42">
        <v>42761</v>
      </c>
      <c r="E95" s="12" t="s">
        <v>691</v>
      </c>
      <c r="F95" s="12" t="s">
        <v>776</v>
      </c>
      <c r="G95" s="12" t="s">
        <v>110</v>
      </c>
      <c r="H95" s="12" t="s">
        <v>57</v>
      </c>
      <c r="I95" s="12" t="s">
        <v>58</v>
      </c>
      <c r="J95" s="13">
        <v>208.8</v>
      </c>
      <c r="K95" s="14">
        <v>14</v>
      </c>
    </row>
    <row r="96" spans="1:11" s="2" customFormat="1" ht="11.25" hidden="1" x14ac:dyDescent="0.2">
      <c r="A96" s="41" t="s">
        <v>4</v>
      </c>
      <c r="B96" s="12" t="s">
        <v>58</v>
      </c>
      <c r="C96" s="12" t="s">
        <v>550</v>
      </c>
      <c r="D96" s="42">
        <v>42761</v>
      </c>
      <c r="E96" s="12" t="s">
        <v>692</v>
      </c>
      <c r="F96" s="12" t="s">
        <v>777</v>
      </c>
      <c r="G96" s="12" t="s">
        <v>110</v>
      </c>
      <c r="H96" s="12" t="s">
        <v>57</v>
      </c>
      <c r="I96" s="12" t="s">
        <v>58</v>
      </c>
      <c r="J96" s="13">
        <v>208.8</v>
      </c>
      <c r="K96" s="14">
        <v>14</v>
      </c>
    </row>
    <row r="97" spans="1:11" s="2" customFormat="1" ht="11.25" hidden="1" x14ac:dyDescent="0.2">
      <c r="A97" s="41" t="s">
        <v>4</v>
      </c>
      <c r="B97" s="12" t="s">
        <v>58</v>
      </c>
      <c r="C97" s="12" t="s">
        <v>551</v>
      </c>
      <c r="D97" s="42">
        <v>42761</v>
      </c>
      <c r="E97" s="12" t="s">
        <v>693</v>
      </c>
      <c r="F97" s="12" t="s">
        <v>778</v>
      </c>
      <c r="G97" s="12" t="s">
        <v>110</v>
      </c>
      <c r="H97" s="12" t="s">
        <v>57</v>
      </c>
      <c r="I97" s="12" t="s">
        <v>58</v>
      </c>
      <c r="J97" s="13">
        <v>208.8</v>
      </c>
      <c r="K97" s="14">
        <v>14</v>
      </c>
    </row>
    <row r="98" spans="1:11" s="2" customFormat="1" ht="11.25" hidden="1" x14ac:dyDescent="0.2">
      <c r="A98" s="41" t="s">
        <v>4</v>
      </c>
      <c r="B98" s="12" t="s">
        <v>58</v>
      </c>
      <c r="C98" s="12" t="s">
        <v>552</v>
      </c>
      <c r="D98" s="42">
        <v>42761</v>
      </c>
      <c r="E98" s="12" t="s">
        <v>694</v>
      </c>
      <c r="F98" s="12" t="s">
        <v>779</v>
      </c>
      <c r="G98" s="12" t="s">
        <v>110</v>
      </c>
      <c r="H98" s="12" t="s">
        <v>57</v>
      </c>
      <c r="I98" s="12" t="s">
        <v>58</v>
      </c>
      <c r="J98" s="13">
        <v>522</v>
      </c>
      <c r="K98" s="14">
        <v>14</v>
      </c>
    </row>
    <row r="99" spans="1:11" s="2" customFormat="1" ht="11.25" hidden="1" x14ac:dyDescent="0.2">
      <c r="A99" s="41" t="s">
        <v>4</v>
      </c>
      <c r="B99" s="12" t="s">
        <v>58</v>
      </c>
      <c r="C99" s="12" t="s">
        <v>553</v>
      </c>
      <c r="D99" s="42">
        <v>42761</v>
      </c>
      <c r="E99" s="12" t="s">
        <v>695</v>
      </c>
      <c r="F99" s="12" t="s">
        <v>780</v>
      </c>
      <c r="G99" s="12" t="s">
        <v>110</v>
      </c>
      <c r="H99" s="12" t="s">
        <v>57</v>
      </c>
      <c r="I99" s="12" t="s">
        <v>58</v>
      </c>
      <c r="J99" s="13">
        <v>208.8</v>
      </c>
      <c r="K99" s="14">
        <v>14</v>
      </c>
    </row>
    <row r="100" spans="1:11" s="2" customFormat="1" ht="11.25" hidden="1" x14ac:dyDescent="0.2">
      <c r="A100" s="41" t="s">
        <v>4</v>
      </c>
      <c r="B100" s="12" t="s">
        <v>58</v>
      </c>
      <c r="C100" s="12" t="s">
        <v>554</v>
      </c>
      <c r="D100" s="42">
        <v>42762</v>
      </c>
      <c r="E100" s="12" t="s">
        <v>696</v>
      </c>
      <c r="F100" s="12" t="s">
        <v>781</v>
      </c>
      <c r="G100" s="12" t="s">
        <v>110</v>
      </c>
      <c r="H100" s="12" t="s">
        <v>57</v>
      </c>
      <c r="I100" s="12" t="s">
        <v>58</v>
      </c>
      <c r="J100" s="13">
        <v>1580.07</v>
      </c>
      <c r="K100" s="14">
        <v>14</v>
      </c>
    </row>
    <row r="101" spans="1:11" s="2" customFormat="1" ht="11.25" hidden="1" x14ac:dyDescent="0.2">
      <c r="A101" s="41" t="s">
        <v>4</v>
      </c>
      <c r="B101" s="12" t="s">
        <v>119</v>
      </c>
      <c r="C101" s="12" t="s">
        <v>555</v>
      </c>
      <c r="D101" s="42">
        <v>42763</v>
      </c>
      <c r="E101" s="12" t="s">
        <v>697</v>
      </c>
      <c r="F101" s="12">
        <v>15119</v>
      </c>
      <c r="G101" s="12" t="s">
        <v>45</v>
      </c>
      <c r="H101" s="12" t="s">
        <v>90</v>
      </c>
      <c r="I101" s="12" t="s">
        <v>119</v>
      </c>
      <c r="J101" s="13">
        <v>3007.8</v>
      </c>
      <c r="K101" s="14">
        <v>14</v>
      </c>
    </row>
    <row r="102" spans="1:11" s="2" customFormat="1" ht="11.25" hidden="1" x14ac:dyDescent="0.2">
      <c r="A102" s="41" t="s">
        <v>4</v>
      </c>
      <c r="B102" s="12" t="s">
        <v>119</v>
      </c>
      <c r="C102" s="12" t="s">
        <v>556</v>
      </c>
      <c r="D102" s="42">
        <v>42763</v>
      </c>
      <c r="E102" s="12" t="s">
        <v>698</v>
      </c>
      <c r="F102" s="12">
        <v>15120</v>
      </c>
      <c r="G102" s="12" t="s">
        <v>45</v>
      </c>
      <c r="H102" s="12" t="s">
        <v>90</v>
      </c>
      <c r="I102" s="12" t="s">
        <v>119</v>
      </c>
      <c r="J102" s="13">
        <v>700</v>
      </c>
      <c r="K102" s="14">
        <v>14</v>
      </c>
    </row>
    <row r="103" spans="1:11" s="2" customFormat="1" ht="11.25" hidden="1" x14ac:dyDescent="0.2">
      <c r="A103" s="41" t="s">
        <v>4</v>
      </c>
      <c r="B103" s="12" t="s">
        <v>119</v>
      </c>
      <c r="C103" s="12" t="s">
        <v>557</v>
      </c>
      <c r="D103" s="42">
        <v>42763</v>
      </c>
      <c r="E103" s="12">
        <v>27162</v>
      </c>
      <c r="F103" s="12">
        <v>15121</v>
      </c>
      <c r="G103" s="12" t="s">
        <v>45</v>
      </c>
      <c r="H103" s="12" t="s">
        <v>90</v>
      </c>
      <c r="I103" s="12" t="s">
        <v>119</v>
      </c>
      <c r="J103" s="13">
        <v>461.17</v>
      </c>
      <c r="K103" s="14">
        <v>14</v>
      </c>
    </row>
    <row r="104" spans="1:11" s="2" customFormat="1" ht="11.25" hidden="1" x14ac:dyDescent="0.2">
      <c r="A104" s="41" t="s">
        <v>4</v>
      </c>
      <c r="B104" s="12" t="s">
        <v>58</v>
      </c>
      <c r="C104" s="12" t="s">
        <v>558</v>
      </c>
      <c r="D104" s="42">
        <v>42765</v>
      </c>
      <c r="E104" s="12" t="s">
        <v>699</v>
      </c>
      <c r="F104" s="12" t="s">
        <v>782</v>
      </c>
      <c r="G104" s="12" t="s">
        <v>110</v>
      </c>
      <c r="H104" s="12" t="s">
        <v>57</v>
      </c>
      <c r="I104" s="12" t="s">
        <v>58</v>
      </c>
      <c r="J104" s="13">
        <v>99.18</v>
      </c>
      <c r="K104" s="14">
        <v>14</v>
      </c>
    </row>
    <row r="105" spans="1:11" s="2" customFormat="1" ht="11.25" hidden="1" x14ac:dyDescent="0.2">
      <c r="A105" s="41" t="s">
        <v>4</v>
      </c>
      <c r="B105" s="12" t="s">
        <v>58</v>
      </c>
      <c r="C105" s="12" t="s">
        <v>559</v>
      </c>
      <c r="D105" s="42">
        <v>42765</v>
      </c>
      <c r="E105" s="12" t="s">
        <v>700</v>
      </c>
      <c r="F105" s="12" t="s">
        <v>783</v>
      </c>
      <c r="G105" s="12" t="s">
        <v>110</v>
      </c>
      <c r="H105" s="12" t="s">
        <v>57</v>
      </c>
      <c r="I105" s="12" t="s">
        <v>58</v>
      </c>
      <c r="J105" s="13">
        <v>104.4</v>
      </c>
      <c r="K105" s="14">
        <v>14</v>
      </c>
    </row>
    <row r="106" spans="1:11" s="2" customFormat="1" ht="11.25" hidden="1" x14ac:dyDescent="0.2">
      <c r="A106" s="41" t="s">
        <v>4</v>
      </c>
      <c r="B106" s="12" t="s">
        <v>58</v>
      </c>
      <c r="C106" s="12" t="s">
        <v>560</v>
      </c>
      <c r="D106" s="42">
        <v>42766</v>
      </c>
      <c r="E106" s="12" t="s">
        <v>701</v>
      </c>
      <c r="F106" s="12" t="s">
        <v>784</v>
      </c>
      <c r="G106" s="12" t="s">
        <v>110</v>
      </c>
      <c r="H106" s="12" t="s">
        <v>57</v>
      </c>
      <c r="I106" s="12" t="s">
        <v>58</v>
      </c>
      <c r="J106" s="13">
        <v>365.72</v>
      </c>
      <c r="K106" s="14">
        <v>14</v>
      </c>
    </row>
    <row r="107" spans="1:11" s="2" customFormat="1" ht="11.25" hidden="1" x14ac:dyDescent="0.2">
      <c r="A107" s="41" t="s">
        <v>4</v>
      </c>
      <c r="B107" s="12" t="s">
        <v>58</v>
      </c>
      <c r="C107" s="12" t="s">
        <v>561</v>
      </c>
      <c r="D107" s="42">
        <v>42766</v>
      </c>
      <c r="E107" s="12" t="s">
        <v>702</v>
      </c>
      <c r="F107" s="12" t="s">
        <v>785</v>
      </c>
      <c r="G107" s="12" t="s">
        <v>110</v>
      </c>
      <c r="H107" s="12" t="s">
        <v>57</v>
      </c>
      <c r="I107" s="12" t="s">
        <v>58</v>
      </c>
      <c r="J107" s="13">
        <v>208.8</v>
      </c>
      <c r="K107" s="14">
        <v>14</v>
      </c>
    </row>
    <row r="108" spans="1:11" s="2" customFormat="1" ht="11.25" hidden="1" x14ac:dyDescent="0.2">
      <c r="A108" s="41" t="s">
        <v>436</v>
      </c>
      <c r="B108" s="12" t="s">
        <v>408</v>
      </c>
      <c r="C108" s="12" t="s">
        <v>604</v>
      </c>
      <c r="D108" s="42">
        <v>42766</v>
      </c>
      <c r="E108" s="12">
        <v>1285813</v>
      </c>
      <c r="F108" s="12">
        <v>15151</v>
      </c>
      <c r="G108" s="12" t="s">
        <v>45</v>
      </c>
      <c r="H108" s="12" t="s">
        <v>46</v>
      </c>
      <c r="I108" s="12" t="s">
        <v>408</v>
      </c>
      <c r="J108" s="13">
        <v>20952.59</v>
      </c>
      <c r="K108" s="14">
        <v>15</v>
      </c>
    </row>
    <row r="109" spans="1:11" s="2" customFormat="1" ht="11.25" hidden="1" x14ac:dyDescent="0.2">
      <c r="A109" s="41" t="s">
        <v>436</v>
      </c>
      <c r="B109" s="12" t="s">
        <v>492</v>
      </c>
      <c r="C109" s="12" t="s">
        <v>605</v>
      </c>
      <c r="D109" s="42">
        <v>42766</v>
      </c>
      <c r="E109" s="12">
        <v>1285813</v>
      </c>
      <c r="F109" s="12">
        <v>15151</v>
      </c>
      <c r="G109" s="12" t="s">
        <v>45</v>
      </c>
      <c r="H109" s="12" t="s">
        <v>46</v>
      </c>
      <c r="I109" s="12" t="s">
        <v>492</v>
      </c>
      <c r="J109" s="13">
        <v>-20952.59</v>
      </c>
      <c r="K109" s="14">
        <v>15</v>
      </c>
    </row>
    <row r="110" spans="1:11" s="2" customFormat="1" ht="11.25" hidden="1" x14ac:dyDescent="0.2">
      <c r="A110" s="41" t="s">
        <v>436</v>
      </c>
      <c r="B110" s="12" t="s">
        <v>493</v>
      </c>
      <c r="C110" s="12" t="s">
        <v>606</v>
      </c>
      <c r="D110" s="42">
        <v>42766</v>
      </c>
      <c r="E110" s="12">
        <v>1285813</v>
      </c>
      <c r="F110" s="12">
        <v>15152</v>
      </c>
      <c r="G110" s="12" t="s">
        <v>45</v>
      </c>
      <c r="H110" s="12" t="s">
        <v>46</v>
      </c>
      <c r="I110" s="12" t="s">
        <v>493</v>
      </c>
      <c r="J110" s="13">
        <v>24305</v>
      </c>
      <c r="K110" s="14">
        <v>15</v>
      </c>
    </row>
    <row r="111" spans="1:11" s="2" customFormat="1" ht="11.25" hidden="1" x14ac:dyDescent="0.2">
      <c r="A111" s="41" t="s">
        <v>437</v>
      </c>
      <c r="B111" s="12" t="s">
        <v>494</v>
      </c>
      <c r="C111" s="12" t="s">
        <v>607</v>
      </c>
      <c r="D111" s="42">
        <v>42765</v>
      </c>
      <c r="E111" s="12" t="s">
        <v>734</v>
      </c>
      <c r="F111" s="12">
        <v>31807</v>
      </c>
      <c r="G111" s="12" t="s">
        <v>815</v>
      </c>
      <c r="H111" s="12" t="s">
        <v>812</v>
      </c>
      <c r="I111" s="12" t="s">
        <v>494</v>
      </c>
      <c r="J111" s="13">
        <v>8635.7800000000007</v>
      </c>
      <c r="K111" s="14">
        <v>25</v>
      </c>
    </row>
    <row r="112" spans="1:11" s="2" customFormat="1" ht="11.25" hidden="1" x14ac:dyDescent="0.2">
      <c r="A112" s="41" t="s">
        <v>438</v>
      </c>
      <c r="B112" s="12" t="s">
        <v>494</v>
      </c>
      <c r="C112" s="12" t="s">
        <v>607</v>
      </c>
      <c r="D112" s="42">
        <v>42765</v>
      </c>
      <c r="E112" s="12" t="s">
        <v>734</v>
      </c>
      <c r="F112" s="12">
        <v>31807</v>
      </c>
      <c r="G112" s="12" t="s">
        <v>815</v>
      </c>
      <c r="H112" s="12" t="s">
        <v>812</v>
      </c>
      <c r="I112" s="12" t="s">
        <v>494</v>
      </c>
      <c r="J112" s="13">
        <v>7605.98</v>
      </c>
      <c r="K112" s="14">
        <v>25</v>
      </c>
    </row>
    <row r="113" spans="1:11" s="2" customFormat="1" ht="11.25" hidden="1" x14ac:dyDescent="0.2">
      <c r="A113" s="41" t="s">
        <v>439</v>
      </c>
      <c r="B113" s="12" t="s">
        <v>494</v>
      </c>
      <c r="C113" s="12" t="s">
        <v>607</v>
      </c>
      <c r="D113" s="42">
        <v>42765</v>
      </c>
      <c r="E113" s="12" t="s">
        <v>734</v>
      </c>
      <c r="F113" s="12">
        <v>31807</v>
      </c>
      <c r="G113" s="12" t="s">
        <v>815</v>
      </c>
      <c r="H113" s="12" t="s">
        <v>812</v>
      </c>
      <c r="I113" s="12" t="s">
        <v>494</v>
      </c>
      <c r="J113" s="13">
        <v>43959.21</v>
      </c>
      <c r="K113" s="14">
        <v>25</v>
      </c>
    </row>
    <row r="114" spans="1:11" s="2" customFormat="1" ht="11.25" hidden="1" x14ac:dyDescent="0.2">
      <c r="A114" s="41" t="s">
        <v>440</v>
      </c>
      <c r="B114" s="12" t="s">
        <v>494</v>
      </c>
      <c r="C114" s="12" t="s">
        <v>607</v>
      </c>
      <c r="D114" s="42">
        <v>42765</v>
      </c>
      <c r="E114" s="12" t="s">
        <v>734</v>
      </c>
      <c r="F114" s="12">
        <v>31807</v>
      </c>
      <c r="G114" s="12" t="s">
        <v>815</v>
      </c>
      <c r="H114" s="12" t="s">
        <v>812</v>
      </c>
      <c r="I114" s="12" t="s">
        <v>494</v>
      </c>
      <c r="J114" s="13">
        <v>3666.22</v>
      </c>
      <c r="K114" s="14">
        <v>25</v>
      </c>
    </row>
    <row r="115" spans="1:11" s="2" customFormat="1" ht="11.25" hidden="1" x14ac:dyDescent="0.2">
      <c r="A115" s="41" t="s">
        <v>448</v>
      </c>
      <c r="B115" s="12" t="s">
        <v>494</v>
      </c>
      <c r="C115" s="12" t="s">
        <v>607</v>
      </c>
      <c r="D115" s="42">
        <v>42765</v>
      </c>
      <c r="E115" s="12" t="s">
        <v>734</v>
      </c>
      <c r="F115" s="12">
        <v>31807</v>
      </c>
      <c r="G115" s="12" t="s">
        <v>815</v>
      </c>
      <c r="H115" s="12" t="s">
        <v>812</v>
      </c>
      <c r="I115" s="12" t="s">
        <v>494</v>
      </c>
      <c r="J115" s="13">
        <v>4676.1899999999996</v>
      </c>
      <c r="K115" s="14">
        <v>25</v>
      </c>
    </row>
    <row r="116" spans="1:11" s="2" customFormat="1" ht="11.25" hidden="1" x14ac:dyDescent="0.2">
      <c r="A116" s="41" t="s">
        <v>452</v>
      </c>
      <c r="B116" s="12" t="s">
        <v>494</v>
      </c>
      <c r="C116" s="12" t="s">
        <v>607</v>
      </c>
      <c r="D116" s="42">
        <v>42765</v>
      </c>
      <c r="E116" s="12" t="s">
        <v>734</v>
      </c>
      <c r="F116" s="12">
        <v>31807</v>
      </c>
      <c r="G116" s="12" t="s">
        <v>815</v>
      </c>
      <c r="H116" s="12" t="s">
        <v>812</v>
      </c>
      <c r="I116" s="12" t="s">
        <v>494</v>
      </c>
      <c r="J116" s="13">
        <v>8192.57</v>
      </c>
      <c r="K116" s="14">
        <v>25</v>
      </c>
    </row>
    <row r="117" spans="1:11" s="2" customFormat="1" ht="11.25" hidden="1" x14ac:dyDescent="0.2">
      <c r="A117" s="41" t="s">
        <v>5</v>
      </c>
      <c r="B117" s="12" t="s">
        <v>177</v>
      </c>
      <c r="C117" s="12" t="s">
        <v>175</v>
      </c>
      <c r="D117" s="42">
        <v>42754</v>
      </c>
      <c r="E117" s="12" t="s">
        <v>176</v>
      </c>
      <c r="F117" s="12">
        <v>15085</v>
      </c>
      <c r="G117" s="12" t="s">
        <v>45</v>
      </c>
      <c r="H117" s="12" t="s">
        <v>46</v>
      </c>
      <c r="I117" s="12" t="s">
        <v>177</v>
      </c>
      <c r="J117" s="13">
        <v>1140</v>
      </c>
      <c r="K117" s="14">
        <v>27</v>
      </c>
    </row>
    <row r="118" spans="1:11" s="2" customFormat="1" ht="11.25" hidden="1" x14ac:dyDescent="0.2">
      <c r="A118" s="41" t="s">
        <v>5</v>
      </c>
      <c r="B118" s="12" t="s">
        <v>180</v>
      </c>
      <c r="C118" s="12" t="s">
        <v>178</v>
      </c>
      <c r="D118" s="42">
        <v>42754</v>
      </c>
      <c r="E118" s="12" t="s">
        <v>179</v>
      </c>
      <c r="F118" s="12">
        <v>15087</v>
      </c>
      <c r="G118" s="12" t="s">
        <v>45</v>
      </c>
      <c r="H118" s="12" t="s">
        <v>46</v>
      </c>
      <c r="I118" s="12" t="s">
        <v>180</v>
      </c>
      <c r="J118" s="13">
        <v>3641.8</v>
      </c>
      <c r="K118" s="14">
        <v>27</v>
      </c>
    </row>
    <row r="119" spans="1:11" s="2" customFormat="1" ht="11.25" hidden="1" x14ac:dyDescent="0.2">
      <c r="A119" s="41" t="s">
        <v>21</v>
      </c>
      <c r="B119" s="12" t="s">
        <v>177</v>
      </c>
      <c r="C119" s="12" t="s">
        <v>175</v>
      </c>
      <c r="D119" s="42">
        <v>42754</v>
      </c>
      <c r="E119" s="12" t="s">
        <v>176</v>
      </c>
      <c r="F119" s="12">
        <v>15085</v>
      </c>
      <c r="G119" s="12" t="s">
        <v>45</v>
      </c>
      <c r="H119" s="12" t="s">
        <v>46</v>
      </c>
      <c r="I119" s="12" t="s">
        <v>177</v>
      </c>
      <c r="J119" s="13">
        <v>570</v>
      </c>
      <c r="K119" s="14">
        <v>27</v>
      </c>
    </row>
    <row r="120" spans="1:11" s="2" customFormat="1" ht="11.25" hidden="1" x14ac:dyDescent="0.2">
      <c r="A120" s="41" t="s">
        <v>21</v>
      </c>
      <c r="B120" s="12" t="s">
        <v>180</v>
      </c>
      <c r="C120" s="12" t="s">
        <v>178</v>
      </c>
      <c r="D120" s="42">
        <v>42754</v>
      </c>
      <c r="E120" s="12" t="s">
        <v>179</v>
      </c>
      <c r="F120" s="12">
        <v>15087</v>
      </c>
      <c r="G120" s="12" t="s">
        <v>45</v>
      </c>
      <c r="H120" s="12" t="s">
        <v>46</v>
      </c>
      <c r="I120" s="12" t="s">
        <v>180</v>
      </c>
      <c r="J120" s="13">
        <v>3641.8</v>
      </c>
      <c r="K120" s="14">
        <v>27</v>
      </c>
    </row>
    <row r="121" spans="1:11" s="2" customFormat="1" ht="11.25" hidden="1" x14ac:dyDescent="0.2">
      <c r="A121" s="41" t="s">
        <v>35</v>
      </c>
      <c r="B121" s="12" t="s">
        <v>177</v>
      </c>
      <c r="C121" s="12" t="s">
        <v>175</v>
      </c>
      <c r="D121" s="42">
        <v>42754</v>
      </c>
      <c r="E121" s="12" t="s">
        <v>176</v>
      </c>
      <c r="F121" s="12">
        <v>15085</v>
      </c>
      <c r="G121" s="12" t="s">
        <v>45</v>
      </c>
      <c r="H121" s="12" t="s">
        <v>46</v>
      </c>
      <c r="I121" s="12" t="s">
        <v>177</v>
      </c>
      <c r="J121" s="13">
        <v>1140</v>
      </c>
      <c r="K121" s="14">
        <v>27</v>
      </c>
    </row>
    <row r="122" spans="1:11" s="2" customFormat="1" ht="11.25" hidden="1" x14ac:dyDescent="0.2">
      <c r="A122" s="41" t="s">
        <v>22</v>
      </c>
      <c r="B122" s="12" t="s">
        <v>272</v>
      </c>
      <c r="C122" s="12" t="s">
        <v>271</v>
      </c>
      <c r="D122" s="42">
        <v>42741</v>
      </c>
      <c r="E122" s="12">
        <v>6420732</v>
      </c>
      <c r="F122" s="12">
        <v>15011</v>
      </c>
      <c r="G122" s="12" t="s">
        <v>45</v>
      </c>
      <c r="H122" s="12" t="s">
        <v>90</v>
      </c>
      <c r="I122" s="12" t="s">
        <v>272</v>
      </c>
      <c r="J122" s="13">
        <v>2280.17</v>
      </c>
      <c r="K122" s="14">
        <v>35</v>
      </c>
    </row>
    <row r="123" spans="1:11" s="2" customFormat="1" ht="11.25" hidden="1" x14ac:dyDescent="0.2">
      <c r="A123" s="41" t="s">
        <v>22</v>
      </c>
      <c r="B123" s="12" t="s">
        <v>272</v>
      </c>
      <c r="C123" s="12" t="s">
        <v>273</v>
      </c>
      <c r="D123" s="42">
        <v>42741</v>
      </c>
      <c r="E123" s="12">
        <v>6422932</v>
      </c>
      <c r="F123" s="12">
        <v>15016</v>
      </c>
      <c r="G123" s="12" t="s">
        <v>45</v>
      </c>
      <c r="H123" s="12" t="s">
        <v>90</v>
      </c>
      <c r="I123" s="12" t="s">
        <v>272</v>
      </c>
      <c r="J123" s="13">
        <v>3312.67</v>
      </c>
      <c r="K123" s="14">
        <v>35</v>
      </c>
    </row>
    <row r="124" spans="1:11" s="2" customFormat="1" ht="11.25" hidden="1" x14ac:dyDescent="0.2">
      <c r="A124" s="41" t="s">
        <v>22</v>
      </c>
      <c r="B124" s="12" t="s">
        <v>272</v>
      </c>
      <c r="C124" s="12" t="s">
        <v>274</v>
      </c>
      <c r="D124" s="42">
        <v>42747</v>
      </c>
      <c r="E124" s="12">
        <v>6439164</v>
      </c>
      <c r="F124" s="12">
        <v>15024</v>
      </c>
      <c r="G124" s="12" t="s">
        <v>45</v>
      </c>
      <c r="H124" s="12" t="s">
        <v>90</v>
      </c>
      <c r="I124" s="12" t="s">
        <v>272</v>
      </c>
      <c r="J124" s="13">
        <v>702.76</v>
      </c>
      <c r="K124" s="14">
        <v>35</v>
      </c>
    </row>
    <row r="125" spans="1:11" s="2" customFormat="1" ht="11.25" hidden="1" x14ac:dyDescent="0.2">
      <c r="A125" s="41" t="s">
        <v>22</v>
      </c>
      <c r="B125" s="12" t="s">
        <v>272</v>
      </c>
      <c r="C125" s="12" t="s">
        <v>275</v>
      </c>
      <c r="D125" s="42">
        <v>42748</v>
      </c>
      <c r="E125" s="12" t="s">
        <v>276</v>
      </c>
      <c r="F125" s="12">
        <v>15029</v>
      </c>
      <c r="G125" s="12" t="s">
        <v>45</v>
      </c>
      <c r="H125" s="12" t="s">
        <v>90</v>
      </c>
      <c r="I125" s="12" t="s">
        <v>272</v>
      </c>
      <c r="J125" s="13">
        <v>855</v>
      </c>
      <c r="K125" s="14">
        <v>35</v>
      </c>
    </row>
    <row r="126" spans="1:11" s="2" customFormat="1" ht="11.25" hidden="1" x14ac:dyDescent="0.2">
      <c r="A126" s="41" t="s">
        <v>22</v>
      </c>
      <c r="B126" s="12" t="s">
        <v>272</v>
      </c>
      <c r="C126" s="12" t="s">
        <v>277</v>
      </c>
      <c r="D126" s="42">
        <v>42748</v>
      </c>
      <c r="E126" s="12" t="s">
        <v>278</v>
      </c>
      <c r="F126" s="12">
        <v>15046</v>
      </c>
      <c r="G126" s="12" t="s">
        <v>45</v>
      </c>
      <c r="H126" s="12" t="s">
        <v>90</v>
      </c>
      <c r="I126" s="12" t="s">
        <v>272</v>
      </c>
      <c r="J126" s="13">
        <v>945.78</v>
      </c>
      <c r="K126" s="14">
        <v>35</v>
      </c>
    </row>
    <row r="127" spans="1:11" s="2" customFormat="1" ht="11.25" hidden="1" x14ac:dyDescent="0.2">
      <c r="A127" s="41" t="s">
        <v>22</v>
      </c>
      <c r="B127" s="12" t="s">
        <v>495</v>
      </c>
      <c r="C127" s="12" t="s">
        <v>279</v>
      </c>
      <c r="D127" s="42">
        <v>42748</v>
      </c>
      <c r="E127" s="12">
        <v>36973687</v>
      </c>
      <c r="F127" s="12">
        <v>15064</v>
      </c>
      <c r="G127" s="12" t="s">
        <v>45</v>
      </c>
      <c r="H127" s="12" t="s">
        <v>90</v>
      </c>
      <c r="I127" s="12" t="s">
        <v>495</v>
      </c>
      <c r="J127" s="13">
        <v>456.03</v>
      </c>
      <c r="K127" s="14">
        <v>35</v>
      </c>
    </row>
    <row r="128" spans="1:11" s="2" customFormat="1" ht="11.25" hidden="1" x14ac:dyDescent="0.2">
      <c r="A128" s="41" t="s">
        <v>22</v>
      </c>
      <c r="B128" s="12" t="s">
        <v>495</v>
      </c>
      <c r="C128" s="12" t="s">
        <v>280</v>
      </c>
      <c r="D128" s="42">
        <v>42753</v>
      </c>
      <c r="E128" s="12">
        <v>22681</v>
      </c>
      <c r="F128" s="12">
        <v>15073</v>
      </c>
      <c r="G128" s="12" t="s">
        <v>45</v>
      </c>
      <c r="H128" s="12" t="s">
        <v>90</v>
      </c>
      <c r="I128" s="12" t="s">
        <v>495</v>
      </c>
      <c r="J128" s="13">
        <v>58.53</v>
      </c>
      <c r="K128" s="14">
        <v>35</v>
      </c>
    </row>
    <row r="129" spans="1:11" s="2" customFormat="1" ht="11.25" hidden="1" x14ac:dyDescent="0.2">
      <c r="A129" s="41" t="s">
        <v>22</v>
      </c>
      <c r="B129" s="12" t="s">
        <v>272</v>
      </c>
      <c r="C129" s="12" t="s">
        <v>281</v>
      </c>
      <c r="D129" s="42">
        <v>42753</v>
      </c>
      <c r="E129" s="12">
        <v>1024</v>
      </c>
      <c r="F129" s="12">
        <v>15076</v>
      </c>
      <c r="G129" s="12" t="s">
        <v>45</v>
      </c>
      <c r="H129" s="12" t="s">
        <v>90</v>
      </c>
      <c r="I129" s="12" t="s">
        <v>272</v>
      </c>
      <c r="J129" s="13">
        <v>480</v>
      </c>
      <c r="K129" s="14">
        <v>35</v>
      </c>
    </row>
    <row r="130" spans="1:11" s="2" customFormat="1" ht="11.25" hidden="1" x14ac:dyDescent="0.2">
      <c r="A130" s="41" t="s">
        <v>22</v>
      </c>
      <c r="B130" s="12" t="s">
        <v>272</v>
      </c>
      <c r="C130" s="12" t="s">
        <v>282</v>
      </c>
      <c r="D130" s="42">
        <v>42753</v>
      </c>
      <c r="E130" s="12">
        <v>6466516</v>
      </c>
      <c r="F130" s="12">
        <v>15082</v>
      </c>
      <c r="G130" s="12" t="s">
        <v>45</v>
      </c>
      <c r="H130" s="12" t="s">
        <v>46</v>
      </c>
      <c r="I130" s="12" t="s">
        <v>272</v>
      </c>
      <c r="J130" s="13">
        <v>1500.43</v>
      </c>
      <c r="K130" s="14">
        <v>35</v>
      </c>
    </row>
    <row r="131" spans="1:11" s="2" customFormat="1" ht="11.25" hidden="1" x14ac:dyDescent="0.2">
      <c r="A131" s="41" t="s">
        <v>22</v>
      </c>
      <c r="B131" s="12" t="s">
        <v>272</v>
      </c>
      <c r="C131" s="12" t="s">
        <v>283</v>
      </c>
      <c r="D131" s="42">
        <v>42753</v>
      </c>
      <c r="E131" s="12">
        <v>6466514</v>
      </c>
      <c r="F131" s="12">
        <v>15083</v>
      </c>
      <c r="G131" s="12" t="s">
        <v>45</v>
      </c>
      <c r="H131" s="12" t="s">
        <v>46</v>
      </c>
      <c r="I131" s="12" t="s">
        <v>272</v>
      </c>
      <c r="J131" s="13">
        <v>1368.1</v>
      </c>
      <c r="K131" s="14">
        <v>35</v>
      </c>
    </row>
    <row r="132" spans="1:11" s="2" customFormat="1" ht="11.25" hidden="1" x14ac:dyDescent="0.2">
      <c r="A132" s="41" t="s">
        <v>22</v>
      </c>
      <c r="B132" s="12" t="s">
        <v>272</v>
      </c>
      <c r="C132" s="12" t="s">
        <v>608</v>
      </c>
      <c r="D132" s="42">
        <v>42765</v>
      </c>
      <c r="E132" s="12" t="s">
        <v>735</v>
      </c>
      <c r="F132" s="12">
        <v>15122</v>
      </c>
      <c r="G132" s="12" t="s">
        <v>45</v>
      </c>
      <c r="H132" s="12" t="s">
        <v>46</v>
      </c>
      <c r="I132" s="12" t="s">
        <v>272</v>
      </c>
      <c r="J132" s="13">
        <v>4396.55</v>
      </c>
      <c r="K132" s="14">
        <v>35</v>
      </c>
    </row>
    <row r="133" spans="1:11" s="2" customFormat="1" ht="11.25" hidden="1" x14ac:dyDescent="0.2">
      <c r="A133" s="41" t="s">
        <v>22</v>
      </c>
      <c r="B133" s="12" t="s">
        <v>272</v>
      </c>
      <c r="C133" s="12" t="s">
        <v>609</v>
      </c>
      <c r="D133" s="42">
        <v>42766</v>
      </c>
      <c r="E133" s="12" t="s">
        <v>736</v>
      </c>
      <c r="F133" s="12">
        <v>15172</v>
      </c>
      <c r="G133" s="12" t="s">
        <v>45</v>
      </c>
      <c r="H133" s="12" t="s">
        <v>46</v>
      </c>
      <c r="I133" s="12" t="s">
        <v>272</v>
      </c>
      <c r="J133" s="13">
        <v>464.7</v>
      </c>
      <c r="K133" s="14">
        <v>35</v>
      </c>
    </row>
    <row r="134" spans="1:11" s="2" customFormat="1" ht="11.25" hidden="1" x14ac:dyDescent="0.2">
      <c r="A134" s="41" t="s">
        <v>36</v>
      </c>
      <c r="B134" s="12" t="s">
        <v>343</v>
      </c>
      <c r="C134" s="12" t="s">
        <v>342</v>
      </c>
      <c r="D134" s="42">
        <v>42739</v>
      </c>
      <c r="E134" s="12">
        <v>3883</v>
      </c>
      <c r="F134" s="12">
        <v>15009</v>
      </c>
      <c r="G134" s="12" t="s">
        <v>45</v>
      </c>
      <c r="H134" s="12" t="s">
        <v>46</v>
      </c>
      <c r="I134" s="12" t="s">
        <v>343</v>
      </c>
      <c r="J134" s="13">
        <v>8100</v>
      </c>
      <c r="K134" s="14">
        <v>35</v>
      </c>
    </row>
    <row r="135" spans="1:11" s="2" customFormat="1" ht="11.25" hidden="1" x14ac:dyDescent="0.2">
      <c r="A135" s="41" t="s">
        <v>23</v>
      </c>
      <c r="B135" s="12" t="s">
        <v>287</v>
      </c>
      <c r="C135" s="12" t="s">
        <v>284</v>
      </c>
      <c r="D135" s="42">
        <v>42754</v>
      </c>
      <c r="E135" s="12" t="s">
        <v>285</v>
      </c>
      <c r="F135" s="12">
        <v>15088</v>
      </c>
      <c r="G135" s="12" t="s">
        <v>286</v>
      </c>
      <c r="H135" s="12" t="s">
        <v>46</v>
      </c>
      <c r="I135" s="12" t="s">
        <v>287</v>
      </c>
      <c r="J135" s="13">
        <v>500</v>
      </c>
      <c r="K135" s="14">
        <v>43</v>
      </c>
    </row>
    <row r="136" spans="1:11" s="2" customFormat="1" ht="11.25" hidden="1" x14ac:dyDescent="0.2">
      <c r="A136" s="41" t="s">
        <v>23</v>
      </c>
      <c r="B136" s="12" t="s">
        <v>287</v>
      </c>
      <c r="C136" s="12" t="s">
        <v>610</v>
      </c>
      <c r="D136" s="42">
        <v>42755</v>
      </c>
      <c r="E136" s="12" t="s">
        <v>737</v>
      </c>
      <c r="F136" s="12">
        <v>15116</v>
      </c>
      <c r="G136" s="12" t="s">
        <v>286</v>
      </c>
      <c r="H136" s="12" t="s">
        <v>46</v>
      </c>
      <c r="I136" s="12" t="s">
        <v>287</v>
      </c>
      <c r="J136" s="13">
        <v>56280</v>
      </c>
      <c r="K136" s="14">
        <v>43</v>
      </c>
    </row>
    <row r="137" spans="1:11" s="2" customFormat="1" ht="11.25" hidden="1" x14ac:dyDescent="0.2">
      <c r="A137" s="41" t="s">
        <v>6</v>
      </c>
      <c r="B137" s="12" t="s">
        <v>183</v>
      </c>
      <c r="C137" s="12" t="s">
        <v>181</v>
      </c>
      <c r="D137" s="42">
        <v>42742</v>
      </c>
      <c r="E137" s="12" t="s">
        <v>182</v>
      </c>
      <c r="F137" s="12">
        <v>15021</v>
      </c>
      <c r="G137" s="12" t="s">
        <v>45</v>
      </c>
      <c r="H137" s="12" t="s">
        <v>46</v>
      </c>
      <c r="I137" s="12" t="s">
        <v>183</v>
      </c>
      <c r="J137" s="13">
        <v>6074.88</v>
      </c>
      <c r="K137" s="14">
        <v>45</v>
      </c>
    </row>
    <row r="138" spans="1:11" s="2" customFormat="1" ht="11.25" hidden="1" x14ac:dyDescent="0.2">
      <c r="A138" s="41" t="s">
        <v>6</v>
      </c>
      <c r="B138" s="12" t="s">
        <v>186</v>
      </c>
      <c r="C138" s="12" t="s">
        <v>184</v>
      </c>
      <c r="D138" s="42">
        <v>42742</v>
      </c>
      <c r="E138" s="12" t="s">
        <v>185</v>
      </c>
      <c r="F138" s="12">
        <v>15022</v>
      </c>
      <c r="G138" s="12" t="s">
        <v>45</v>
      </c>
      <c r="H138" s="12" t="s">
        <v>46</v>
      </c>
      <c r="I138" s="12" t="s">
        <v>186</v>
      </c>
      <c r="J138" s="13">
        <v>6444.97</v>
      </c>
      <c r="K138" s="38">
        <v>45</v>
      </c>
    </row>
    <row r="139" spans="1:11" s="2" customFormat="1" ht="11.25" hidden="1" x14ac:dyDescent="0.2">
      <c r="A139" s="41" t="s">
        <v>6</v>
      </c>
      <c r="B139" s="12" t="s">
        <v>186</v>
      </c>
      <c r="C139" s="12" t="s">
        <v>562</v>
      </c>
      <c r="D139" s="42">
        <v>42765</v>
      </c>
      <c r="E139" s="12">
        <v>28405307</v>
      </c>
      <c r="F139" s="12">
        <v>15125</v>
      </c>
      <c r="G139" s="12" t="s">
        <v>45</v>
      </c>
      <c r="H139" s="12" t="s">
        <v>46</v>
      </c>
      <c r="I139" s="12" t="s">
        <v>186</v>
      </c>
      <c r="J139" s="13">
        <v>5041.38</v>
      </c>
      <c r="K139" s="38">
        <v>45</v>
      </c>
    </row>
    <row r="140" spans="1:11" s="2" customFormat="1" ht="11.25" hidden="1" x14ac:dyDescent="0.2">
      <c r="A140" s="41" t="s">
        <v>6</v>
      </c>
      <c r="B140" s="12" t="s">
        <v>464</v>
      </c>
      <c r="C140" s="12" t="s">
        <v>563</v>
      </c>
      <c r="D140" s="42">
        <v>42765</v>
      </c>
      <c r="E140" s="12" t="s">
        <v>703</v>
      </c>
      <c r="F140" s="12">
        <v>15126</v>
      </c>
      <c r="G140" s="12" t="s">
        <v>45</v>
      </c>
      <c r="H140" s="12" t="s">
        <v>46</v>
      </c>
      <c r="I140" s="12" t="s">
        <v>464</v>
      </c>
      <c r="J140" s="13">
        <v>10059.43</v>
      </c>
      <c r="K140" s="38">
        <v>45</v>
      </c>
    </row>
    <row r="141" spans="1:11" s="2" customFormat="1" ht="11.25" hidden="1" x14ac:dyDescent="0.2">
      <c r="A141" s="41" t="s">
        <v>6</v>
      </c>
      <c r="B141" s="12" t="s">
        <v>464</v>
      </c>
      <c r="C141" s="12" t="s">
        <v>564</v>
      </c>
      <c r="D141" s="42">
        <v>42765</v>
      </c>
      <c r="E141" s="12" t="s">
        <v>704</v>
      </c>
      <c r="F141" s="12">
        <v>15127</v>
      </c>
      <c r="G141" s="12" t="s">
        <v>45</v>
      </c>
      <c r="H141" s="12" t="s">
        <v>46</v>
      </c>
      <c r="I141" s="12" t="s">
        <v>464</v>
      </c>
      <c r="J141" s="13">
        <v>2389.12</v>
      </c>
      <c r="K141" s="38">
        <v>45</v>
      </c>
    </row>
    <row r="142" spans="1:11" s="2" customFormat="1" ht="11.25" hidden="1" x14ac:dyDescent="0.2">
      <c r="A142" s="41" t="s">
        <v>6</v>
      </c>
      <c r="B142" s="12" t="s">
        <v>465</v>
      </c>
      <c r="C142" s="12" t="s">
        <v>565</v>
      </c>
      <c r="D142" s="42">
        <v>42765</v>
      </c>
      <c r="E142" s="12" t="s">
        <v>705</v>
      </c>
      <c r="F142" s="12">
        <v>15128</v>
      </c>
      <c r="G142" s="12" t="s">
        <v>45</v>
      </c>
      <c r="H142" s="12" t="s">
        <v>46</v>
      </c>
      <c r="I142" s="12" t="s">
        <v>465</v>
      </c>
      <c r="J142" s="13">
        <v>3571.11</v>
      </c>
      <c r="K142" s="38">
        <v>45</v>
      </c>
    </row>
    <row r="143" spans="1:11" s="2" customFormat="1" ht="11.25" hidden="1" x14ac:dyDescent="0.2">
      <c r="A143" s="41" t="s">
        <v>6</v>
      </c>
      <c r="B143" s="12" t="s">
        <v>465</v>
      </c>
      <c r="C143" s="12" t="s">
        <v>566</v>
      </c>
      <c r="D143" s="42">
        <v>42765</v>
      </c>
      <c r="E143" s="12" t="s">
        <v>706</v>
      </c>
      <c r="F143" s="12">
        <v>15130</v>
      </c>
      <c r="G143" s="12" t="s">
        <v>45</v>
      </c>
      <c r="H143" s="12" t="s">
        <v>46</v>
      </c>
      <c r="I143" s="12" t="s">
        <v>465</v>
      </c>
      <c r="J143" s="13">
        <v>472.01</v>
      </c>
      <c r="K143" s="38">
        <v>45</v>
      </c>
    </row>
    <row r="144" spans="1:11" s="2" customFormat="1" ht="11.25" hidden="1" x14ac:dyDescent="0.2">
      <c r="A144" s="41" t="s">
        <v>6</v>
      </c>
      <c r="B144" s="12" t="s">
        <v>464</v>
      </c>
      <c r="C144" s="12" t="s">
        <v>567</v>
      </c>
      <c r="D144" s="42">
        <v>42765</v>
      </c>
      <c r="E144" s="12" t="s">
        <v>707</v>
      </c>
      <c r="F144" s="12">
        <v>15131</v>
      </c>
      <c r="G144" s="12" t="s">
        <v>45</v>
      </c>
      <c r="H144" s="12" t="s">
        <v>46</v>
      </c>
      <c r="I144" s="12" t="s">
        <v>464</v>
      </c>
      <c r="J144" s="13">
        <v>413.5</v>
      </c>
      <c r="K144" s="38">
        <v>45</v>
      </c>
    </row>
    <row r="145" spans="1:11" s="2" customFormat="1" ht="11.25" hidden="1" x14ac:dyDescent="0.2">
      <c r="A145" s="41" t="s">
        <v>31</v>
      </c>
      <c r="B145" s="12" t="s">
        <v>183</v>
      </c>
      <c r="C145" s="12" t="s">
        <v>181</v>
      </c>
      <c r="D145" s="42">
        <v>42742</v>
      </c>
      <c r="E145" s="12" t="s">
        <v>182</v>
      </c>
      <c r="F145" s="12">
        <v>15021</v>
      </c>
      <c r="G145" s="12" t="s">
        <v>45</v>
      </c>
      <c r="H145" s="12" t="s">
        <v>46</v>
      </c>
      <c r="I145" s="12" t="s">
        <v>183</v>
      </c>
      <c r="J145" s="13">
        <v>3037.44</v>
      </c>
      <c r="K145" s="38">
        <v>45</v>
      </c>
    </row>
    <row r="146" spans="1:11" s="2" customFormat="1" ht="11.25" hidden="1" x14ac:dyDescent="0.2">
      <c r="A146" s="41" t="s">
        <v>31</v>
      </c>
      <c r="B146" s="12" t="s">
        <v>464</v>
      </c>
      <c r="C146" s="12" t="s">
        <v>563</v>
      </c>
      <c r="D146" s="42">
        <v>42765</v>
      </c>
      <c r="E146" s="12" t="s">
        <v>703</v>
      </c>
      <c r="F146" s="12">
        <v>15126</v>
      </c>
      <c r="G146" s="12" t="s">
        <v>45</v>
      </c>
      <c r="H146" s="12" t="s">
        <v>46</v>
      </c>
      <c r="I146" s="12" t="s">
        <v>464</v>
      </c>
      <c r="J146" s="13">
        <v>5029.71</v>
      </c>
      <c r="K146" s="38">
        <v>45</v>
      </c>
    </row>
    <row r="147" spans="1:11" s="2" customFormat="1" ht="11.25" hidden="1" x14ac:dyDescent="0.2">
      <c r="A147" s="41" t="s">
        <v>31</v>
      </c>
      <c r="B147" s="12" t="s">
        <v>464</v>
      </c>
      <c r="C147" s="12" t="s">
        <v>564</v>
      </c>
      <c r="D147" s="42">
        <v>42765</v>
      </c>
      <c r="E147" s="12" t="s">
        <v>704</v>
      </c>
      <c r="F147" s="12">
        <v>15127</v>
      </c>
      <c r="G147" s="12" t="s">
        <v>45</v>
      </c>
      <c r="H147" s="12" t="s">
        <v>46</v>
      </c>
      <c r="I147" s="12" t="s">
        <v>464</v>
      </c>
      <c r="J147" s="13">
        <v>1194.56</v>
      </c>
      <c r="K147" s="38">
        <v>45</v>
      </c>
    </row>
    <row r="148" spans="1:11" s="2" customFormat="1" ht="11.25" hidden="1" x14ac:dyDescent="0.2">
      <c r="A148" s="41" t="s">
        <v>31</v>
      </c>
      <c r="B148" s="12" t="s">
        <v>464</v>
      </c>
      <c r="C148" s="12" t="s">
        <v>567</v>
      </c>
      <c r="D148" s="42">
        <v>42765</v>
      </c>
      <c r="E148" s="12" t="s">
        <v>707</v>
      </c>
      <c r="F148" s="12">
        <v>15131</v>
      </c>
      <c r="G148" s="12" t="s">
        <v>45</v>
      </c>
      <c r="H148" s="12" t="s">
        <v>46</v>
      </c>
      <c r="I148" s="12" t="s">
        <v>464</v>
      </c>
      <c r="J148" s="13">
        <v>206.75</v>
      </c>
      <c r="K148" s="38">
        <v>45</v>
      </c>
    </row>
    <row r="149" spans="1:11" s="2" customFormat="1" ht="11.25" hidden="1" x14ac:dyDescent="0.2">
      <c r="A149" s="41" t="s">
        <v>441</v>
      </c>
      <c r="B149" s="12" t="s">
        <v>496</v>
      </c>
      <c r="C149" s="12" t="s">
        <v>611</v>
      </c>
      <c r="D149" s="42">
        <v>42765</v>
      </c>
      <c r="E149" s="12" t="s">
        <v>738</v>
      </c>
      <c r="F149" s="12">
        <v>15129</v>
      </c>
      <c r="G149" s="12" t="s">
        <v>45</v>
      </c>
      <c r="H149" s="12" t="s">
        <v>46</v>
      </c>
      <c r="I149" s="12" t="s">
        <v>496</v>
      </c>
      <c r="J149" s="13">
        <v>1587.62</v>
      </c>
      <c r="K149" s="38">
        <v>45</v>
      </c>
    </row>
    <row r="150" spans="1:11" s="2" customFormat="1" ht="11.25" hidden="1" x14ac:dyDescent="0.2">
      <c r="A150" s="41" t="s">
        <v>37</v>
      </c>
      <c r="B150" s="12" t="s">
        <v>183</v>
      </c>
      <c r="C150" s="12" t="s">
        <v>181</v>
      </c>
      <c r="D150" s="42">
        <v>42742</v>
      </c>
      <c r="E150" s="12" t="s">
        <v>182</v>
      </c>
      <c r="F150" s="12">
        <v>15021</v>
      </c>
      <c r="G150" s="12" t="s">
        <v>45</v>
      </c>
      <c r="H150" s="12" t="s">
        <v>46</v>
      </c>
      <c r="I150" s="12" t="s">
        <v>183</v>
      </c>
      <c r="J150" s="13">
        <v>1012.48</v>
      </c>
      <c r="K150" s="38">
        <v>45</v>
      </c>
    </row>
    <row r="151" spans="1:11" s="2" customFormat="1" ht="11.25" hidden="1" x14ac:dyDescent="0.2">
      <c r="A151" s="41" t="s">
        <v>37</v>
      </c>
      <c r="B151" s="12" t="s">
        <v>464</v>
      </c>
      <c r="C151" s="12" t="s">
        <v>563</v>
      </c>
      <c r="D151" s="42">
        <v>42765</v>
      </c>
      <c r="E151" s="12" t="s">
        <v>703</v>
      </c>
      <c r="F151" s="12">
        <v>15126</v>
      </c>
      <c r="G151" s="12" t="s">
        <v>45</v>
      </c>
      <c r="H151" s="12" t="s">
        <v>46</v>
      </c>
      <c r="I151" s="12" t="s">
        <v>464</v>
      </c>
      <c r="J151" s="13">
        <v>1676.57</v>
      </c>
      <c r="K151" s="38">
        <v>45</v>
      </c>
    </row>
    <row r="152" spans="1:11" s="2" customFormat="1" ht="11.25" hidden="1" x14ac:dyDescent="0.2">
      <c r="A152" s="41" t="s">
        <v>37</v>
      </c>
      <c r="B152" s="12" t="s">
        <v>464</v>
      </c>
      <c r="C152" s="12" t="s">
        <v>564</v>
      </c>
      <c r="D152" s="42">
        <v>42765</v>
      </c>
      <c r="E152" s="12" t="s">
        <v>704</v>
      </c>
      <c r="F152" s="12">
        <v>15127</v>
      </c>
      <c r="G152" s="12" t="s">
        <v>45</v>
      </c>
      <c r="H152" s="12" t="s">
        <v>46</v>
      </c>
      <c r="I152" s="12" t="s">
        <v>464</v>
      </c>
      <c r="J152" s="13">
        <v>398.19</v>
      </c>
      <c r="K152" s="38">
        <v>45</v>
      </c>
    </row>
    <row r="153" spans="1:11" s="2" customFormat="1" ht="11.25" hidden="1" x14ac:dyDescent="0.2">
      <c r="A153" s="41" t="s">
        <v>37</v>
      </c>
      <c r="B153" s="12" t="s">
        <v>464</v>
      </c>
      <c r="C153" s="12" t="s">
        <v>567</v>
      </c>
      <c r="D153" s="42">
        <v>42765</v>
      </c>
      <c r="E153" s="12" t="s">
        <v>707</v>
      </c>
      <c r="F153" s="12">
        <v>15131</v>
      </c>
      <c r="G153" s="12" t="s">
        <v>45</v>
      </c>
      <c r="H153" s="12" t="s">
        <v>46</v>
      </c>
      <c r="I153" s="12" t="s">
        <v>464</v>
      </c>
      <c r="J153" s="13">
        <v>68.92</v>
      </c>
      <c r="K153" s="38">
        <v>45</v>
      </c>
    </row>
    <row r="154" spans="1:11" s="2" customFormat="1" ht="11.25" hidden="1" x14ac:dyDescent="0.2">
      <c r="A154" s="41" t="s">
        <v>427</v>
      </c>
      <c r="B154" s="12" t="s">
        <v>466</v>
      </c>
      <c r="C154" s="12" t="s">
        <v>568</v>
      </c>
      <c r="D154" s="42">
        <v>42759</v>
      </c>
      <c r="E154" s="12">
        <v>2394</v>
      </c>
      <c r="F154" s="12">
        <v>15110</v>
      </c>
      <c r="G154" s="12" t="s">
        <v>45</v>
      </c>
      <c r="H154" s="12" t="s">
        <v>46</v>
      </c>
      <c r="I154" s="12" t="s">
        <v>466</v>
      </c>
      <c r="J154" s="13">
        <v>3786.01</v>
      </c>
      <c r="K154" s="38">
        <v>46</v>
      </c>
    </row>
    <row r="155" spans="1:11" s="2" customFormat="1" ht="11.25" hidden="1" x14ac:dyDescent="0.2">
      <c r="A155" s="41" t="s">
        <v>427</v>
      </c>
      <c r="B155" s="12" t="s">
        <v>466</v>
      </c>
      <c r="C155" s="12" t="s">
        <v>569</v>
      </c>
      <c r="D155" s="42">
        <v>42765</v>
      </c>
      <c r="E155" s="12" t="s">
        <v>708</v>
      </c>
      <c r="F155" s="12">
        <v>15132</v>
      </c>
      <c r="G155" s="12" t="s">
        <v>45</v>
      </c>
      <c r="H155" s="12" t="s">
        <v>46</v>
      </c>
      <c r="I155" s="12" t="s">
        <v>466</v>
      </c>
      <c r="J155" s="13">
        <v>7350</v>
      </c>
      <c r="K155" s="38">
        <v>46</v>
      </c>
    </row>
    <row r="156" spans="1:11" s="2" customFormat="1" ht="11.25" hidden="1" x14ac:dyDescent="0.2">
      <c r="A156" s="41" t="s">
        <v>427</v>
      </c>
      <c r="B156" s="12" t="s">
        <v>466</v>
      </c>
      <c r="C156" s="12" t="s">
        <v>570</v>
      </c>
      <c r="D156" s="42">
        <v>42766</v>
      </c>
      <c r="E156" s="12" t="s">
        <v>709</v>
      </c>
      <c r="F156" s="12">
        <v>15156</v>
      </c>
      <c r="G156" s="12" t="s">
        <v>45</v>
      </c>
      <c r="H156" s="12" t="s">
        <v>46</v>
      </c>
      <c r="I156" s="12" t="s">
        <v>466</v>
      </c>
      <c r="J156" s="13">
        <v>5714.28</v>
      </c>
      <c r="K156" s="38">
        <v>46</v>
      </c>
    </row>
    <row r="157" spans="1:11" s="2" customFormat="1" ht="11.25" hidden="1" x14ac:dyDescent="0.2">
      <c r="A157" s="41" t="s">
        <v>442</v>
      </c>
      <c r="B157" s="12" t="s">
        <v>497</v>
      </c>
      <c r="C157" s="12" t="s">
        <v>612</v>
      </c>
      <c r="D157" s="42">
        <v>42766</v>
      </c>
      <c r="E157" s="12">
        <v>230106</v>
      </c>
      <c r="F157" s="12">
        <v>15149</v>
      </c>
      <c r="G157" s="12" t="s">
        <v>45</v>
      </c>
      <c r="H157" s="12" t="s">
        <v>46</v>
      </c>
      <c r="I157" s="12" t="s">
        <v>497</v>
      </c>
      <c r="J157" s="13">
        <v>11889.39</v>
      </c>
      <c r="K157" s="38">
        <v>46</v>
      </c>
    </row>
    <row r="158" spans="1:11" s="2" customFormat="1" ht="11.25" x14ac:dyDescent="0.2">
      <c r="A158" s="41" t="s">
        <v>7</v>
      </c>
      <c r="B158" s="12" t="s">
        <v>52</v>
      </c>
      <c r="C158" s="12" t="s">
        <v>48</v>
      </c>
      <c r="D158" s="42">
        <v>42755</v>
      </c>
      <c r="E158" s="12" t="s">
        <v>49</v>
      </c>
      <c r="F158" s="12">
        <v>31657</v>
      </c>
      <c r="G158" s="12" t="s">
        <v>50</v>
      </c>
      <c r="H158" s="12" t="s">
        <v>51</v>
      </c>
      <c r="I158" s="12" t="s">
        <v>52</v>
      </c>
      <c r="J158" s="13">
        <v>46.16</v>
      </c>
      <c r="K158" s="38">
        <v>47</v>
      </c>
    </row>
    <row r="159" spans="1:11" s="2" customFormat="1" ht="11.25" x14ac:dyDescent="0.2">
      <c r="A159" s="41" t="s">
        <v>7</v>
      </c>
      <c r="B159" s="12" t="s">
        <v>467</v>
      </c>
      <c r="C159" s="12" t="s">
        <v>571</v>
      </c>
      <c r="D159" s="42">
        <v>42766</v>
      </c>
      <c r="E159" s="12" t="s">
        <v>710</v>
      </c>
      <c r="F159" s="12">
        <v>31832</v>
      </c>
      <c r="G159" s="12" t="s">
        <v>50</v>
      </c>
      <c r="H159" s="12" t="s">
        <v>812</v>
      </c>
      <c r="I159" s="12" t="s">
        <v>467</v>
      </c>
      <c r="J159" s="13">
        <v>9664.2999999999993</v>
      </c>
      <c r="K159" s="38">
        <v>47</v>
      </c>
    </row>
    <row r="160" spans="1:11" s="2" customFormat="1" ht="11.25" x14ac:dyDescent="0.2">
      <c r="A160" s="41" t="s">
        <v>449</v>
      </c>
      <c r="B160" s="12" t="s">
        <v>506</v>
      </c>
      <c r="C160" s="12" t="s">
        <v>654</v>
      </c>
      <c r="D160" s="42">
        <v>42765</v>
      </c>
      <c r="E160" s="12" t="s">
        <v>49</v>
      </c>
      <c r="F160" s="12">
        <v>31825</v>
      </c>
      <c r="G160" s="12" t="s">
        <v>50</v>
      </c>
      <c r="H160" s="12" t="s">
        <v>51</v>
      </c>
      <c r="I160" s="12" t="s">
        <v>506</v>
      </c>
      <c r="J160" s="13">
        <v>61.52</v>
      </c>
      <c r="K160" s="38">
        <v>47</v>
      </c>
    </row>
    <row r="161" spans="1:11" s="2" customFormat="1" ht="11.25" x14ac:dyDescent="0.2">
      <c r="A161" s="41" t="s">
        <v>453</v>
      </c>
      <c r="B161" s="12" t="s">
        <v>507</v>
      </c>
      <c r="C161" s="12" t="s">
        <v>655</v>
      </c>
      <c r="D161" s="42">
        <v>42765</v>
      </c>
      <c r="E161" s="12" t="s">
        <v>49</v>
      </c>
      <c r="F161" s="12">
        <v>31824</v>
      </c>
      <c r="G161" s="12" t="s">
        <v>50</v>
      </c>
      <c r="H161" s="12" t="s">
        <v>51</v>
      </c>
      <c r="I161" s="12" t="s">
        <v>507</v>
      </c>
      <c r="J161" s="13">
        <v>46.14</v>
      </c>
      <c r="K161" s="38">
        <v>47</v>
      </c>
    </row>
    <row r="162" spans="1:11" s="2" customFormat="1" ht="11.25" x14ac:dyDescent="0.2">
      <c r="A162" s="41" t="s">
        <v>453</v>
      </c>
      <c r="B162" s="12" t="s">
        <v>467</v>
      </c>
      <c r="C162" s="12" t="s">
        <v>656</v>
      </c>
      <c r="D162" s="42">
        <v>42766</v>
      </c>
      <c r="E162" s="12" t="s">
        <v>710</v>
      </c>
      <c r="F162" s="12">
        <v>31833</v>
      </c>
      <c r="G162" s="12" t="s">
        <v>50</v>
      </c>
      <c r="H162" s="12" t="s">
        <v>812</v>
      </c>
      <c r="I162" s="12" t="s">
        <v>467</v>
      </c>
      <c r="J162" s="13">
        <v>9282.6200000000008</v>
      </c>
      <c r="K162" s="38">
        <v>47</v>
      </c>
    </row>
    <row r="163" spans="1:11" s="2" customFormat="1" ht="11.25" x14ac:dyDescent="0.2">
      <c r="A163" s="41" t="s">
        <v>443</v>
      </c>
      <c r="B163" s="12" t="s">
        <v>467</v>
      </c>
      <c r="C163" s="12" t="s">
        <v>613</v>
      </c>
      <c r="D163" s="42">
        <v>42766</v>
      </c>
      <c r="E163" s="12" t="s">
        <v>710</v>
      </c>
      <c r="F163" s="12">
        <v>31834</v>
      </c>
      <c r="G163" s="12" t="s">
        <v>50</v>
      </c>
      <c r="H163" s="12" t="s">
        <v>812</v>
      </c>
      <c r="I163" s="12" t="s">
        <v>467</v>
      </c>
      <c r="J163" s="13">
        <v>6473.34</v>
      </c>
      <c r="K163" s="38">
        <v>47</v>
      </c>
    </row>
    <row r="164" spans="1:11" s="2" customFormat="1" ht="11.25" hidden="1" x14ac:dyDescent="0.2">
      <c r="A164" s="41" t="s">
        <v>433</v>
      </c>
      <c r="B164" s="12" t="s">
        <v>489</v>
      </c>
      <c r="C164" s="12" t="s">
        <v>597</v>
      </c>
      <c r="D164" s="42">
        <v>42758</v>
      </c>
      <c r="E164" s="12">
        <v>556</v>
      </c>
      <c r="F164" s="12">
        <v>15094</v>
      </c>
      <c r="G164" s="12" t="s">
        <v>45</v>
      </c>
      <c r="H164" s="12" t="s">
        <v>90</v>
      </c>
      <c r="I164" s="12" t="s">
        <v>489</v>
      </c>
      <c r="J164" s="13">
        <v>4600</v>
      </c>
      <c r="K164" s="38">
        <v>49</v>
      </c>
    </row>
    <row r="165" spans="1:11" s="2" customFormat="1" ht="11.25" hidden="1" x14ac:dyDescent="0.2">
      <c r="A165" s="41" t="s">
        <v>433</v>
      </c>
      <c r="B165" s="12" t="s">
        <v>489</v>
      </c>
      <c r="C165" s="12" t="s">
        <v>598</v>
      </c>
      <c r="D165" s="42">
        <v>42758</v>
      </c>
      <c r="E165" s="12">
        <v>560</v>
      </c>
      <c r="F165" s="12">
        <v>15097</v>
      </c>
      <c r="G165" s="12" t="s">
        <v>45</v>
      </c>
      <c r="H165" s="12" t="s">
        <v>90</v>
      </c>
      <c r="I165" s="12" t="s">
        <v>489</v>
      </c>
      <c r="J165" s="13">
        <v>9400</v>
      </c>
      <c r="K165" s="14">
        <v>49</v>
      </c>
    </row>
    <row r="166" spans="1:11" s="2" customFormat="1" ht="11.25" hidden="1" x14ac:dyDescent="0.2">
      <c r="A166" s="41" t="s">
        <v>433</v>
      </c>
      <c r="B166" s="12" t="s">
        <v>490</v>
      </c>
      <c r="C166" s="12" t="s">
        <v>599</v>
      </c>
      <c r="D166" s="42">
        <v>42766</v>
      </c>
      <c r="E166" s="12" t="s">
        <v>730</v>
      </c>
      <c r="F166" s="12">
        <v>15164</v>
      </c>
      <c r="G166" s="12" t="s">
        <v>45</v>
      </c>
      <c r="H166" s="12" t="s">
        <v>46</v>
      </c>
      <c r="I166" s="12" t="s">
        <v>490</v>
      </c>
      <c r="J166" s="13">
        <v>3030.8</v>
      </c>
      <c r="K166" s="14">
        <v>49</v>
      </c>
    </row>
    <row r="167" spans="1:11" s="2" customFormat="1" ht="11.25" hidden="1" x14ac:dyDescent="0.2">
      <c r="A167" s="41" t="s">
        <v>433</v>
      </c>
      <c r="B167" s="12" t="s">
        <v>490</v>
      </c>
      <c r="C167" s="12" t="s">
        <v>600</v>
      </c>
      <c r="D167" s="42">
        <v>42766</v>
      </c>
      <c r="E167" s="12" t="s">
        <v>731</v>
      </c>
      <c r="F167" s="12">
        <v>15165</v>
      </c>
      <c r="G167" s="12" t="s">
        <v>45</v>
      </c>
      <c r="H167" s="12" t="s">
        <v>46</v>
      </c>
      <c r="I167" s="12" t="s">
        <v>490</v>
      </c>
      <c r="J167" s="13">
        <v>914.19</v>
      </c>
      <c r="K167" s="14">
        <v>49</v>
      </c>
    </row>
    <row r="168" spans="1:11" s="2" customFormat="1" ht="11.25" hidden="1" x14ac:dyDescent="0.2">
      <c r="A168" s="41" t="s">
        <v>433</v>
      </c>
      <c r="B168" s="12" t="s">
        <v>490</v>
      </c>
      <c r="C168" s="12" t="s">
        <v>601</v>
      </c>
      <c r="D168" s="42">
        <v>42766</v>
      </c>
      <c r="E168" s="12" t="s">
        <v>732</v>
      </c>
      <c r="F168" s="12">
        <v>15166</v>
      </c>
      <c r="G168" s="12" t="s">
        <v>45</v>
      </c>
      <c r="H168" s="12" t="s">
        <v>46</v>
      </c>
      <c r="I168" s="12" t="s">
        <v>490</v>
      </c>
      <c r="J168" s="13">
        <v>3044.71</v>
      </c>
      <c r="K168" s="14">
        <v>49</v>
      </c>
    </row>
    <row r="169" spans="1:11" s="2" customFormat="1" ht="11.25" hidden="1" x14ac:dyDescent="0.2">
      <c r="A169" s="41" t="s">
        <v>433</v>
      </c>
      <c r="B169" s="12" t="s">
        <v>490</v>
      </c>
      <c r="C169" s="12" t="s">
        <v>602</v>
      </c>
      <c r="D169" s="42">
        <v>42766</v>
      </c>
      <c r="E169" s="12" t="s">
        <v>733</v>
      </c>
      <c r="F169" s="12">
        <v>15167</v>
      </c>
      <c r="G169" s="12" t="s">
        <v>45</v>
      </c>
      <c r="H169" s="12" t="s">
        <v>46</v>
      </c>
      <c r="I169" s="12" t="s">
        <v>490</v>
      </c>
      <c r="J169" s="13">
        <v>1187.1300000000001</v>
      </c>
      <c r="K169" s="14">
        <v>49</v>
      </c>
    </row>
    <row r="170" spans="1:11" s="2" customFormat="1" ht="11.25" hidden="1" x14ac:dyDescent="0.2">
      <c r="A170" s="41" t="s">
        <v>24</v>
      </c>
      <c r="B170" s="12" t="s">
        <v>290</v>
      </c>
      <c r="C170" s="12" t="s">
        <v>288</v>
      </c>
      <c r="D170" s="42">
        <v>42742</v>
      </c>
      <c r="E170" s="12" t="s">
        <v>289</v>
      </c>
      <c r="F170" s="12">
        <v>15023</v>
      </c>
      <c r="G170" s="12" t="s">
        <v>45</v>
      </c>
      <c r="H170" s="12" t="s">
        <v>46</v>
      </c>
      <c r="I170" s="12" t="s">
        <v>290</v>
      </c>
      <c r="J170" s="13">
        <v>887.45</v>
      </c>
      <c r="K170" s="14">
        <v>49</v>
      </c>
    </row>
    <row r="171" spans="1:11" s="2" customFormat="1" ht="11.25" hidden="1" x14ac:dyDescent="0.2">
      <c r="A171" s="41" t="s">
        <v>24</v>
      </c>
      <c r="B171" s="12" t="s">
        <v>292</v>
      </c>
      <c r="C171" s="12" t="s">
        <v>291</v>
      </c>
      <c r="D171" s="42">
        <v>42748</v>
      </c>
      <c r="E171" s="12">
        <v>1247</v>
      </c>
      <c r="F171" s="12">
        <v>15045</v>
      </c>
      <c r="G171" s="12" t="s">
        <v>45</v>
      </c>
      <c r="H171" s="12" t="s">
        <v>46</v>
      </c>
      <c r="I171" s="12" t="s">
        <v>292</v>
      </c>
      <c r="J171" s="13">
        <v>519.4</v>
      </c>
      <c r="K171" s="14">
        <v>49</v>
      </c>
    </row>
    <row r="172" spans="1:11" s="2" customFormat="1" ht="11.25" hidden="1" x14ac:dyDescent="0.2">
      <c r="A172" s="41" t="s">
        <v>24</v>
      </c>
      <c r="B172" s="12" t="s">
        <v>292</v>
      </c>
      <c r="C172" s="12" t="s">
        <v>293</v>
      </c>
      <c r="D172" s="42">
        <v>42754</v>
      </c>
      <c r="E172" s="12">
        <v>1270</v>
      </c>
      <c r="F172" s="12">
        <v>15089</v>
      </c>
      <c r="G172" s="12" t="s">
        <v>45</v>
      </c>
      <c r="H172" s="12" t="s">
        <v>46</v>
      </c>
      <c r="I172" s="12" t="s">
        <v>292</v>
      </c>
      <c r="J172" s="13">
        <v>3116</v>
      </c>
      <c r="K172" s="14">
        <v>49</v>
      </c>
    </row>
    <row r="173" spans="1:11" s="2" customFormat="1" ht="11.25" hidden="1" x14ac:dyDescent="0.2">
      <c r="A173" s="41" t="s">
        <v>24</v>
      </c>
      <c r="B173" s="12" t="s">
        <v>290</v>
      </c>
      <c r="C173" s="12" t="s">
        <v>614</v>
      </c>
      <c r="D173" s="42">
        <v>42765</v>
      </c>
      <c r="E173" s="12" t="s">
        <v>739</v>
      </c>
      <c r="F173" s="12">
        <v>15124</v>
      </c>
      <c r="G173" s="12" t="s">
        <v>45</v>
      </c>
      <c r="H173" s="12" t="s">
        <v>46</v>
      </c>
      <c r="I173" s="12" t="s">
        <v>290</v>
      </c>
      <c r="J173" s="13">
        <v>1688.44</v>
      </c>
      <c r="K173" s="14">
        <v>49</v>
      </c>
    </row>
    <row r="174" spans="1:11" s="2" customFormat="1" ht="11.25" hidden="1" x14ac:dyDescent="0.2">
      <c r="A174" s="41" t="s">
        <v>8</v>
      </c>
      <c r="B174" s="12" t="s">
        <v>468</v>
      </c>
      <c r="C174" s="12" t="s">
        <v>187</v>
      </c>
      <c r="D174" s="42">
        <v>42739</v>
      </c>
      <c r="E174" s="12" t="s">
        <v>188</v>
      </c>
      <c r="F174" s="12" t="s">
        <v>189</v>
      </c>
      <c r="G174" s="12" t="s">
        <v>190</v>
      </c>
      <c r="H174" s="12" t="s">
        <v>46</v>
      </c>
      <c r="I174" s="12" t="s">
        <v>468</v>
      </c>
      <c r="J174" s="13">
        <v>26274.39</v>
      </c>
      <c r="K174" s="14">
        <v>51</v>
      </c>
    </row>
    <row r="175" spans="1:11" s="2" customFormat="1" ht="11.25" hidden="1" x14ac:dyDescent="0.2">
      <c r="A175" s="41" t="s">
        <v>8</v>
      </c>
      <c r="B175" s="12" t="s">
        <v>469</v>
      </c>
      <c r="C175" s="12" t="s">
        <v>572</v>
      </c>
      <c r="D175" s="42">
        <v>42762</v>
      </c>
      <c r="E175" s="12">
        <v>212307505</v>
      </c>
      <c r="F175" s="12" t="s">
        <v>786</v>
      </c>
      <c r="G175" s="12" t="s">
        <v>190</v>
      </c>
      <c r="H175" s="12" t="s">
        <v>46</v>
      </c>
      <c r="I175" s="12" t="s">
        <v>469</v>
      </c>
      <c r="J175" s="13">
        <v>5730.31</v>
      </c>
      <c r="K175" s="14">
        <v>51</v>
      </c>
    </row>
    <row r="176" spans="1:11" s="2" customFormat="1" ht="11.25" hidden="1" x14ac:dyDescent="0.2">
      <c r="A176" s="41" t="s">
        <v>9</v>
      </c>
      <c r="B176" s="12" t="s">
        <v>193</v>
      </c>
      <c r="C176" s="12" t="s">
        <v>192</v>
      </c>
      <c r="D176" s="42">
        <v>42741</v>
      </c>
      <c r="E176" s="12">
        <v>26734</v>
      </c>
      <c r="F176" s="12">
        <v>15012</v>
      </c>
      <c r="G176" s="12" t="s">
        <v>45</v>
      </c>
      <c r="H176" s="12" t="s">
        <v>90</v>
      </c>
      <c r="I176" s="12" t="s">
        <v>193</v>
      </c>
      <c r="J176" s="13">
        <v>768.63</v>
      </c>
      <c r="K176" s="14">
        <v>52</v>
      </c>
    </row>
    <row r="177" spans="1:11" s="2" customFormat="1" ht="11.25" hidden="1" x14ac:dyDescent="0.2">
      <c r="A177" s="41" t="s">
        <v>9</v>
      </c>
      <c r="B177" s="12" t="s">
        <v>193</v>
      </c>
      <c r="C177" s="12" t="s">
        <v>194</v>
      </c>
      <c r="D177" s="42">
        <v>42741</v>
      </c>
      <c r="E177" s="12">
        <v>26737</v>
      </c>
      <c r="F177" s="12">
        <v>15013</v>
      </c>
      <c r="G177" s="12" t="s">
        <v>45</v>
      </c>
      <c r="H177" s="12" t="s">
        <v>90</v>
      </c>
      <c r="I177" s="12" t="s">
        <v>193</v>
      </c>
      <c r="J177" s="13">
        <v>88.19</v>
      </c>
      <c r="K177" s="14">
        <v>52</v>
      </c>
    </row>
    <row r="178" spans="1:11" s="31" customFormat="1" ht="11.25" hidden="1" x14ac:dyDescent="0.2">
      <c r="A178" s="41" t="s">
        <v>9</v>
      </c>
      <c r="B178" s="12" t="s">
        <v>193</v>
      </c>
      <c r="C178" s="12" t="s">
        <v>195</v>
      </c>
      <c r="D178" s="42">
        <v>42741</v>
      </c>
      <c r="E178" s="12">
        <v>26735</v>
      </c>
      <c r="F178" s="12">
        <v>15014</v>
      </c>
      <c r="G178" s="12" t="s">
        <v>45</v>
      </c>
      <c r="H178" s="12" t="s">
        <v>90</v>
      </c>
      <c r="I178" s="12" t="s">
        <v>193</v>
      </c>
      <c r="J178" s="13">
        <v>172.63</v>
      </c>
      <c r="K178" s="38">
        <v>52</v>
      </c>
    </row>
    <row r="179" spans="1:11" s="31" customFormat="1" ht="11.25" hidden="1" x14ac:dyDescent="0.2">
      <c r="A179" s="41" t="s">
        <v>9</v>
      </c>
      <c r="B179" s="12" t="s">
        <v>193</v>
      </c>
      <c r="C179" s="12" t="s">
        <v>196</v>
      </c>
      <c r="D179" s="42">
        <v>42741</v>
      </c>
      <c r="E179" s="12">
        <v>26736</v>
      </c>
      <c r="F179" s="12">
        <v>15015</v>
      </c>
      <c r="G179" s="12" t="s">
        <v>45</v>
      </c>
      <c r="H179" s="12" t="s">
        <v>90</v>
      </c>
      <c r="I179" s="12" t="s">
        <v>193</v>
      </c>
      <c r="J179" s="13">
        <v>177.43</v>
      </c>
      <c r="K179" s="38">
        <v>52</v>
      </c>
    </row>
    <row r="180" spans="1:11" s="31" customFormat="1" ht="11.25" hidden="1" x14ac:dyDescent="0.2">
      <c r="A180" s="41" t="s">
        <v>9</v>
      </c>
      <c r="B180" s="12" t="s">
        <v>470</v>
      </c>
      <c r="C180" s="12" t="s">
        <v>197</v>
      </c>
      <c r="D180" s="42">
        <v>42748</v>
      </c>
      <c r="E180" s="12" t="s">
        <v>198</v>
      </c>
      <c r="F180" s="12">
        <v>15031</v>
      </c>
      <c r="G180" s="12" t="s">
        <v>45</v>
      </c>
      <c r="H180" s="12" t="s">
        <v>90</v>
      </c>
      <c r="I180" s="12" t="s">
        <v>470</v>
      </c>
      <c r="J180" s="13">
        <v>39.57</v>
      </c>
      <c r="K180" s="38">
        <v>52</v>
      </c>
    </row>
    <row r="181" spans="1:11" s="31" customFormat="1" ht="11.25" hidden="1" x14ac:dyDescent="0.2">
      <c r="A181" s="41" t="s">
        <v>9</v>
      </c>
      <c r="B181" s="12" t="s">
        <v>193</v>
      </c>
      <c r="C181" s="12" t="s">
        <v>199</v>
      </c>
      <c r="D181" s="42">
        <v>42748</v>
      </c>
      <c r="E181" s="12" t="s">
        <v>200</v>
      </c>
      <c r="F181" s="12">
        <v>15032</v>
      </c>
      <c r="G181" s="12" t="s">
        <v>45</v>
      </c>
      <c r="H181" s="12" t="s">
        <v>90</v>
      </c>
      <c r="I181" s="12" t="s">
        <v>193</v>
      </c>
      <c r="J181" s="13">
        <v>53.92</v>
      </c>
      <c r="K181" s="38">
        <v>52</v>
      </c>
    </row>
    <row r="182" spans="1:11" s="31" customFormat="1" ht="11.25" hidden="1" x14ac:dyDescent="0.2">
      <c r="A182" s="41" t="s">
        <v>9</v>
      </c>
      <c r="B182" s="12" t="s">
        <v>470</v>
      </c>
      <c r="C182" s="12" t="s">
        <v>201</v>
      </c>
      <c r="D182" s="42">
        <v>42748</v>
      </c>
      <c r="E182" s="12">
        <v>23800</v>
      </c>
      <c r="F182" s="12">
        <v>15037</v>
      </c>
      <c r="G182" s="12" t="s">
        <v>45</v>
      </c>
      <c r="H182" s="12" t="s">
        <v>90</v>
      </c>
      <c r="I182" s="12" t="s">
        <v>470</v>
      </c>
      <c r="J182" s="13">
        <v>175.85</v>
      </c>
      <c r="K182" s="38">
        <v>52</v>
      </c>
    </row>
    <row r="183" spans="1:11" s="31" customFormat="1" ht="11.25" hidden="1" x14ac:dyDescent="0.2">
      <c r="A183" s="41" t="s">
        <v>9</v>
      </c>
      <c r="B183" s="12" t="s">
        <v>193</v>
      </c>
      <c r="C183" s="12" t="s">
        <v>573</v>
      </c>
      <c r="D183" s="42">
        <v>42766</v>
      </c>
      <c r="E183" s="12">
        <v>26922</v>
      </c>
      <c r="F183" s="12">
        <v>15153</v>
      </c>
      <c r="G183" s="12" t="s">
        <v>45</v>
      </c>
      <c r="H183" s="12" t="s">
        <v>46</v>
      </c>
      <c r="I183" s="12" t="s">
        <v>193</v>
      </c>
      <c r="J183" s="13">
        <v>45.65</v>
      </c>
      <c r="K183" s="38">
        <v>52</v>
      </c>
    </row>
    <row r="184" spans="1:11" s="31" customFormat="1" ht="11.25" hidden="1" x14ac:dyDescent="0.2">
      <c r="A184" s="41" t="s">
        <v>9</v>
      </c>
      <c r="B184" s="12" t="s">
        <v>193</v>
      </c>
      <c r="C184" s="12" t="s">
        <v>574</v>
      </c>
      <c r="D184" s="42">
        <v>42766</v>
      </c>
      <c r="E184" s="12">
        <v>26920</v>
      </c>
      <c r="F184" s="12">
        <v>15154</v>
      </c>
      <c r="G184" s="12" t="s">
        <v>45</v>
      </c>
      <c r="H184" s="12" t="s">
        <v>46</v>
      </c>
      <c r="I184" s="12" t="s">
        <v>193</v>
      </c>
      <c r="J184" s="13">
        <v>130.86000000000001</v>
      </c>
      <c r="K184" s="38">
        <v>52</v>
      </c>
    </row>
    <row r="185" spans="1:11" s="31" customFormat="1" ht="11.25" hidden="1" x14ac:dyDescent="0.2">
      <c r="A185" s="41" t="s">
        <v>9</v>
      </c>
      <c r="B185" s="12" t="s">
        <v>193</v>
      </c>
      <c r="C185" s="12" t="s">
        <v>575</v>
      </c>
      <c r="D185" s="42">
        <v>42766</v>
      </c>
      <c r="E185" s="12">
        <v>26921</v>
      </c>
      <c r="F185" s="12">
        <v>15155</v>
      </c>
      <c r="G185" s="12" t="s">
        <v>45</v>
      </c>
      <c r="H185" s="12" t="s">
        <v>46</v>
      </c>
      <c r="I185" s="12" t="s">
        <v>193</v>
      </c>
      <c r="J185" s="13">
        <v>95.56</v>
      </c>
      <c r="K185" s="38">
        <v>52</v>
      </c>
    </row>
    <row r="186" spans="1:11" s="31" customFormat="1" ht="11.25" hidden="1" x14ac:dyDescent="0.2">
      <c r="A186" s="41" t="s">
        <v>17</v>
      </c>
      <c r="B186" s="12" t="s">
        <v>193</v>
      </c>
      <c r="C186" s="12" t="s">
        <v>192</v>
      </c>
      <c r="D186" s="42">
        <v>42741</v>
      </c>
      <c r="E186" s="12">
        <v>26734</v>
      </c>
      <c r="F186" s="12">
        <v>15012</v>
      </c>
      <c r="G186" s="12" t="s">
        <v>45</v>
      </c>
      <c r="H186" s="12" t="s">
        <v>90</v>
      </c>
      <c r="I186" s="12" t="s">
        <v>193</v>
      </c>
      <c r="J186" s="13">
        <v>128.1</v>
      </c>
      <c r="K186" s="38">
        <v>52</v>
      </c>
    </row>
    <row r="187" spans="1:11" s="31" customFormat="1" ht="11.25" hidden="1" x14ac:dyDescent="0.2">
      <c r="A187" s="41" t="s">
        <v>17</v>
      </c>
      <c r="B187" s="12" t="s">
        <v>193</v>
      </c>
      <c r="C187" s="12" t="s">
        <v>194</v>
      </c>
      <c r="D187" s="42">
        <v>42741</v>
      </c>
      <c r="E187" s="12">
        <v>26737</v>
      </c>
      <c r="F187" s="12">
        <v>15013</v>
      </c>
      <c r="G187" s="12" t="s">
        <v>45</v>
      </c>
      <c r="H187" s="12" t="s">
        <v>90</v>
      </c>
      <c r="I187" s="12" t="s">
        <v>193</v>
      </c>
      <c r="J187" s="13">
        <v>14.7</v>
      </c>
      <c r="K187" s="38">
        <v>52</v>
      </c>
    </row>
    <row r="188" spans="1:11" s="31" customFormat="1" ht="11.25" hidden="1" x14ac:dyDescent="0.2">
      <c r="A188" s="41" t="s">
        <v>17</v>
      </c>
      <c r="B188" s="12" t="s">
        <v>193</v>
      </c>
      <c r="C188" s="12" t="s">
        <v>195</v>
      </c>
      <c r="D188" s="42">
        <v>42741</v>
      </c>
      <c r="E188" s="12">
        <v>26735</v>
      </c>
      <c r="F188" s="12">
        <v>15014</v>
      </c>
      <c r="G188" s="12" t="s">
        <v>45</v>
      </c>
      <c r="H188" s="12" t="s">
        <v>90</v>
      </c>
      <c r="I188" s="12" t="s">
        <v>193</v>
      </c>
      <c r="J188" s="13">
        <v>28.77</v>
      </c>
      <c r="K188" s="38">
        <v>52</v>
      </c>
    </row>
    <row r="189" spans="1:11" s="31" customFormat="1" ht="11.25" hidden="1" x14ac:dyDescent="0.2">
      <c r="A189" s="41" t="s">
        <v>17</v>
      </c>
      <c r="B189" s="12" t="s">
        <v>193</v>
      </c>
      <c r="C189" s="12" t="s">
        <v>196</v>
      </c>
      <c r="D189" s="42">
        <v>42741</v>
      </c>
      <c r="E189" s="12">
        <v>26736</v>
      </c>
      <c r="F189" s="12">
        <v>15015</v>
      </c>
      <c r="G189" s="12" t="s">
        <v>45</v>
      </c>
      <c r="H189" s="12" t="s">
        <v>90</v>
      </c>
      <c r="I189" s="12" t="s">
        <v>193</v>
      </c>
      <c r="J189" s="13">
        <v>29.57</v>
      </c>
      <c r="K189" s="38">
        <v>52</v>
      </c>
    </row>
    <row r="190" spans="1:11" s="31" customFormat="1" ht="11.25" hidden="1" x14ac:dyDescent="0.2">
      <c r="A190" s="41" t="s">
        <v>17</v>
      </c>
      <c r="B190" s="12" t="s">
        <v>470</v>
      </c>
      <c r="C190" s="12" t="s">
        <v>197</v>
      </c>
      <c r="D190" s="42">
        <v>42748</v>
      </c>
      <c r="E190" s="12" t="s">
        <v>198</v>
      </c>
      <c r="F190" s="12">
        <v>15031</v>
      </c>
      <c r="G190" s="12" t="s">
        <v>45</v>
      </c>
      <c r="H190" s="12" t="s">
        <v>90</v>
      </c>
      <c r="I190" s="12" t="s">
        <v>470</v>
      </c>
      <c r="J190" s="13">
        <v>6.59</v>
      </c>
      <c r="K190" s="38">
        <v>52</v>
      </c>
    </row>
    <row r="191" spans="1:11" s="31" customFormat="1" ht="11.25" hidden="1" x14ac:dyDescent="0.2">
      <c r="A191" s="41" t="s">
        <v>17</v>
      </c>
      <c r="B191" s="12" t="s">
        <v>193</v>
      </c>
      <c r="C191" s="12" t="s">
        <v>199</v>
      </c>
      <c r="D191" s="42">
        <v>42748</v>
      </c>
      <c r="E191" s="12" t="s">
        <v>200</v>
      </c>
      <c r="F191" s="12">
        <v>15032</v>
      </c>
      <c r="G191" s="12" t="s">
        <v>45</v>
      </c>
      <c r="H191" s="12" t="s">
        <v>90</v>
      </c>
      <c r="I191" s="12" t="s">
        <v>193</v>
      </c>
      <c r="J191" s="13">
        <v>8.99</v>
      </c>
      <c r="K191" s="38">
        <v>52</v>
      </c>
    </row>
    <row r="192" spans="1:11" s="31" customFormat="1" ht="11.25" hidden="1" x14ac:dyDescent="0.2">
      <c r="A192" s="41" t="s">
        <v>17</v>
      </c>
      <c r="B192" s="12" t="s">
        <v>470</v>
      </c>
      <c r="C192" s="12" t="s">
        <v>201</v>
      </c>
      <c r="D192" s="42">
        <v>42748</v>
      </c>
      <c r="E192" s="12">
        <v>23800</v>
      </c>
      <c r="F192" s="12">
        <v>15037</v>
      </c>
      <c r="G192" s="12" t="s">
        <v>45</v>
      </c>
      <c r="H192" s="12" t="s">
        <v>90</v>
      </c>
      <c r="I192" s="12" t="s">
        <v>470</v>
      </c>
      <c r="J192" s="13">
        <v>29.31</v>
      </c>
      <c r="K192" s="38">
        <v>52</v>
      </c>
    </row>
    <row r="193" spans="1:11" s="31" customFormat="1" ht="11.25" hidden="1" x14ac:dyDescent="0.2">
      <c r="A193" s="41" t="s">
        <v>17</v>
      </c>
      <c r="B193" s="12" t="s">
        <v>193</v>
      </c>
      <c r="C193" s="12" t="s">
        <v>573</v>
      </c>
      <c r="D193" s="42">
        <v>42766</v>
      </c>
      <c r="E193" s="12">
        <v>26922</v>
      </c>
      <c r="F193" s="12">
        <v>15153</v>
      </c>
      <c r="G193" s="12" t="s">
        <v>45</v>
      </c>
      <c r="H193" s="12" t="s">
        <v>46</v>
      </c>
      <c r="I193" s="12" t="s">
        <v>193</v>
      </c>
      <c r="J193" s="13">
        <v>7.61</v>
      </c>
      <c r="K193" s="38">
        <v>52</v>
      </c>
    </row>
    <row r="194" spans="1:11" s="31" customFormat="1" ht="11.25" hidden="1" x14ac:dyDescent="0.2">
      <c r="A194" s="41" t="s">
        <v>17</v>
      </c>
      <c r="B194" s="12" t="s">
        <v>193</v>
      </c>
      <c r="C194" s="12" t="s">
        <v>574</v>
      </c>
      <c r="D194" s="42">
        <v>42766</v>
      </c>
      <c r="E194" s="12">
        <v>26920</v>
      </c>
      <c r="F194" s="12">
        <v>15154</v>
      </c>
      <c r="G194" s="12" t="s">
        <v>45</v>
      </c>
      <c r="H194" s="12" t="s">
        <v>46</v>
      </c>
      <c r="I194" s="12" t="s">
        <v>193</v>
      </c>
      <c r="J194" s="13">
        <v>21.81</v>
      </c>
      <c r="K194" s="38">
        <v>52</v>
      </c>
    </row>
    <row r="195" spans="1:11" s="31" customFormat="1" ht="11.25" hidden="1" x14ac:dyDescent="0.2">
      <c r="A195" s="41" t="s">
        <v>17</v>
      </c>
      <c r="B195" s="12" t="s">
        <v>193</v>
      </c>
      <c r="C195" s="12" t="s">
        <v>575</v>
      </c>
      <c r="D195" s="42">
        <v>42766</v>
      </c>
      <c r="E195" s="12">
        <v>26921</v>
      </c>
      <c r="F195" s="12">
        <v>15155</v>
      </c>
      <c r="G195" s="12" t="s">
        <v>45</v>
      </c>
      <c r="H195" s="12" t="s">
        <v>46</v>
      </c>
      <c r="I195" s="12" t="s">
        <v>193</v>
      </c>
      <c r="J195" s="13">
        <v>15.93</v>
      </c>
      <c r="K195" s="38">
        <v>52</v>
      </c>
    </row>
    <row r="196" spans="1:11" s="31" customFormat="1" ht="11.25" hidden="1" x14ac:dyDescent="0.2">
      <c r="A196" s="41" t="s">
        <v>32</v>
      </c>
      <c r="B196" s="12" t="s">
        <v>193</v>
      </c>
      <c r="C196" s="12" t="s">
        <v>192</v>
      </c>
      <c r="D196" s="42">
        <v>42741</v>
      </c>
      <c r="E196" s="12">
        <v>26734</v>
      </c>
      <c r="F196" s="12">
        <v>15012</v>
      </c>
      <c r="G196" s="12" t="s">
        <v>45</v>
      </c>
      <c r="H196" s="12" t="s">
        <v>90</v>
      </c>
      <c r="I196" s="12" t="s">
        <v>193</v>
      </c>
      <c r="J196" s="13">
        <v>256.20999999999998</v>
      </c>
      <c r="K196" s="38">
        <v>52</v>
      </c>
    </row>
    <row r="197" spans="1:11" s="31" customFormat="1" ht="11.25" hidden="1" x14ac:dyDescent="0.2">
      <c r="A197" s="41" t="s">
        <v>32</v>
      </c>
      <c r="B197" s="12" t="s">
        <v>193</v>
      </c>
      <c r="C197" s="12" t="s">
        <v>194</v>
      </c>
      <c r="D197" s="42">
        <v>42741</v>
      </c>
      <c r="E197" s="12">
        <v>26737</v>
      </c>
      <c r="F197" s="12">
        <v>15013</v>
      </c>
      <c r="G197" s="12" t="s">
        <v>45</v>
      </c>
      <c r="H197" s="12" t="s">
        <v>90</v>
      </c>
      <c r="I197" s="12" t="s">
        <v>193</v>
      </c>
      <c r="J197" s="13">
        <v>29.4</v>
      </c>
      <c r="K197" s="38">
        <v>52</v>
      </c>
    </row>
    <row r="198" spans="1:11" s="31" customFormat="1" ht="11.25" hidden="1" x14ac:dyDescent="0.2">
      <c r="A198" s="41" t="s">
        <v>32</v>
      </c>
      <c r="B198" s="12" t="s">
        <v>193</v>
      </c>
      <c r="C198" s="12" t="s">
        <v>195</v>
      </c>
      <c r="D198" s="42">
        <v>42741</v>
      </c>
      <c r="E198" s="12">
        <v>26735</v>
      </c>
      <c r="F198" s="12">
        <v>15014</v>
      </c>
      <c r="G198" s="12" t="s">
        <v>45</v>
      </c>
      <c r="H198" s="12" t="s">
        <v>90</v>
      </c>
      <c r="I198" s="12" t="s">
        <v>193</v>
      </c>
      <c r="J198" s="13">
        <v>57.54</v>
      </c>
      <c r="K198" s="38">
        <v>52</v>
      </c>
    </row>
    <row r="199" spans="1:11" s="31" customFormat="1" ht="11.25" hidden="1" x14ac:dyDescent="0.2">
      <c r="A199" s="41" t="s">
        <v>32</v>
      </c>
      <c r="B199" s="12" t="s">
        <v>193</v>
      </c>
      <c r="C199" s="12" t="s">
        <v>196</v>
      </c>
      <c r="D199" s="42">
        <v>42741</v>
      </c>
      <c r="E199" s="12">
        <v>26736</v>
      </c>
      <c r="F199" s="12">
        <v>15015</v>
      </c>
      <c r="G199" s="12" t="s">
        <v>45</v>
      </c>
      <c r="H199" s="12" t="s">
        <v>90</v>
      </c>
      <c r="I199" s="12" t="s">
        <v>193</v>
      </c>
      <c r="J199" s="13">
        <v>59.14</v>
      </c>
      <c r="K199" s="38">
        <v>52</v>
      </c>
    </row>
    <row r="200" spans="1:11" s="31" customFormat="1" ht="11.25" hidden="1" x14ac:dyDescent="0.2">
      <c r="A200" s="41" t="s">
        <v>32</v>
      </c>
      <c r="B200" s="12" t="s">
        <v>470</v>
      </c>
      <c r="C200" s="12" t="s">
        <v>197</v>
      </c>
      <c r="D200" s="42">
        <v>42748</v>
      </c>
      <c r="E200" s="12" t="s">
        <v>198</v>
      </c>
      <c r="F200" s="12">
        <v>15031</v>
      </c>
      <c r="G200" s="12" t="s">
        <v>45</v>
      </c>
      <c r="H200" s="12" t="s">
        <v>90</v>
      </c>
      <c r="I200" s="12" t="s">
        <v>470</v>
      </c>
      <c r="J200" s="13">
        <v>13.19</v>
      </c>
      <c r="K200" s="38">
        <v>52</v>
      </c>
    </row>
    <row r="201" spans="1:11" s="31" customFormat="1" ht="11.25" hidden="1" x14ac:dyDescent="0.2">
      <c r="A201" s="41" t="s">
        <v>32</v>
      </c>
      <c r="B201" s="12" t="s">
        <v>193</v>
      </c>
      <c r="C201" s="12" t="s">
        <v>199</v>
      </c>
      <c r="D201" s="42">
        <v>42748</v>
      </c>
      <c r="E201" s="12" t="s">
        <v>200</v>
      </c>
      <c r="F201" s="12">
        <v>15032</v>
      </c>
      <c r="G201" s="12" t="s">
        <v>45</v>
      </c>
      <c r="H201" s="12" t="s">
        <v>90</v>
      </c>
      <c r="I201" s="12" t="s">
        <v>193</v>
      </c>
      <c r="J201" s="13">
        <v>17.97</v>
      </c>
      <c r="K201" s="38">
        <v>52</v>
      </c>
    </row>
    <row r="202" spans="1:11" s="31" customFormat="1" ht="11.25" hidden="1" x14ac:dyDescent="0.2">
      <c r="A202" s="41" t="s">
        <v>32</v>
      </c>
      <c r="B202" s="12" t="s">
        <v>470</v>
      </c>
      <c r="C202" s="12" t="s">
        <v>201</v>
      </c>
      <c r="D202" s="42">
        <v>42748</v>
      </c>
      <c r="E202" s="12">
        <v>23800</v>
      </c>
      <c r="F202" s="12">
        <v>15037</v>
      </c>
      <c r="G202" s="12" t="s">
        <v>45</v>
      </c>
      <c r="H202" s="12" t="s">
        <v>90</v>
      </c>
      <c r="I202" s="12" t="s">
        <v>470</v>
      </c>
      <c r="J202" s="13">
        <v>58.62</v>
      </c>
      <c r="K202" s="38">
        <v>52</v>
      </c>
    </row>
    <row r="203" spans="1:11" s="31" customFormat="1" ht="11.25" hidden="1" x14ac:dyDescent="0.2">
      <c r="A203" s="41" t="s">
        <v>32</v>
      </c>
      <c r="B203" s="12" t="s">
        <v>193</v>
      </c>
      <c r="C203" s="12" t="s">
        <v>573</v>
      </c>
      <c r="D203" s="42">
        <v>42766</v>
      </c>
      <c r="E203" s="12">
        <v>26922</v>
      </c>
      <c r="F203" s="12">
        <v>15153</v>
      </c>
      <c r="G203" s="12" t="s">
        <v>45</v>
      </c>
      <c r="H203" s="12" t="s">
        <v>46</v>
      </c>
      <c r="I203" s="12" t="s">
        <v>193</v>
      </c>
      <c r="J203" s="13">
        <v>15.22</v>
      </c>
      <c r="K203" s="38">
        <v>52</v>
      </c>
    </row>
    <row r="204" spans="1:11" s="31" customFormat="1" ht="11.25" hidden="1" x14ac:dyDescent="0.2">
      <c r="A204" s="41" t="s">
        <v>32</v>
      </c>
      <c r="B204" s="12" t="s">
        <v>193</v>
      </c>
      <c r="C204" s="12" t="s">
        <v>574</v>
      </c>
      <c r="D204" s="42">
        <v>42766</v>
      </c>
      <c r="E204" s="12">
        <v>26920</v>
      </c>
      <c r="F204" s="12">
        <v>15154</v>
      </c>
      <c r="G204" s="12" t="s">
        <v>45</v>
      </c>
      <c r="H204" s="12" t="s">
        <v>46</v>
      </c>
      <c r="I204" s="12" t="s">
        <v>193</v>
      </c>
      <c r="J204" s="13">
        <v>43.62</v>
      </c>
      <c r="K204" s="38">
        <v>52</v>
      </c>
    </row>
    <row r="205" spans="1:11" s="31" customFormat="1" ht="11.25" hidden="1" x14ac:dyDescent="0.2">
      <c r="A205" s="41" t="s">
        <v>32</v>
      </c>
      <c r="B205" s="12" t="s">
        <v>193</v>
      </c>
      <c r="C205" s="12" t="s">
        <v>575</v>
      </c>
      <c r="D205" s="42">
        <v>42766</v>
      </c>
      <c r="E205" s="12">
        <v>26921</v>
      </c>
      <c r="F205" s="12">
        <v>15155</v>
      </c>
      <c r="G205" s="12" t="s">
        <v>45</v>
      </c>
      <c r="H205" s="12" t="s">
        <v>46</v>
      </c>
      <c r="I205" s="12" t="s">
        <v>193</v>
      </c>
      <c r="J205" s="13">
        <v>31.85</v>
      </c>
      <c r="K205" s="38">
        <v>52</v>
      </c>
    </row>
    <row r="206" spans="1:11" s="31" customFormat="1" ht="11.25" hidden="1" x14ac:dyDescent="0.2">
      <c r="A206" s="41" t="s">
        <v>38</v>
      </c>
      <c r="B206" s="12" t="s">
        <v>193</v>
      </c>
      <c r="C206" s="12" t="s">
        <v>192</v>
      </c>
      <c r="D206" s="42">
        <v>42741</v>
      </c>
      <c r="E206" s="12">
        <v>26734</v>
      </c>
      <c r="F206" s="12">
        <v>15012</v>
      </c>
      <c r="G206" s="12" t="s">
        <v>45</v>
      </c>
      <c r="H206" s="12" t="s">
        <v>90</v>
      </c>
      <c r="I206" s="12" t="s">
        <v>193</v>
      </c>
      <c r="J206" s="13">
        <v>768.63</v>
      </c>
      <c r="K206" s="38">
        <v>52</v>
      </c>
    </row>
    <row r="207" spans="1:11" s="31" customFormat="1" ht="11.25" hidden="1" x14ac:dyDescent="0.2">
      <c r="A207" s="41" t="s">
        <v>38</v>
      </c>
      <c r="B207" s="12" t="s">
        <v>193</v>
      </c>
      <c r="C207" s="12" t="s">
        <v>194</v>
      </c>
      <c r="D207" s="42">
        <v>42741</v>
      </c>
      <c r="E207" s="12">
        <v>26737</v>
      </c>
      <c r="F207" s="12">
        <v>15013</v>
      </c>
      <c r="G207" s="12" t="s">
        <v>45</v>
      </c>
      <c r="H207" s="12" t="s">
        <v>90</v>
      </c>
      <c r="I207" s="12" t="s">
        <v>193</v>
      </c>
      <c r="J207" s="13">
        <v>88.19</v>
      </c>
      <c r="K207" s="38">
        <v>52</v>
      </c>
    </row>
    <row r="208" spans="1:11" s="31" customFormat="1" ht="11.25" hidden="1" x14ac:dyDescent="0.2">
      <c r="A208" s="41" t="s">
        <v>38</v>
      </c>
      <c r="B208" s="12" t="s">
        <v>193</v>
      </c>
      <c r="C208" s="12" t="s">
        <v>195</v>
      </c>
      <c r="D208" s="42">
        <v>42741</v>
      </c>
      <c r="E208" s="12">
        <v>26735</v>
      </c>
      <c r="F208" s="12">
        <v>15014</v>
      </c>
      <c r="G208" s="12" t="s">
        <v>45</v>
      </c>
      <c r="H208" s="12" t="s">
        <v>90</v>
      </c>
      <c r="I208" s="12" t="s">
        <v>193</v>
      </c>
      <c r="J208" s="13">
        <v>172.63</v>
      </c>
      <c r="K208" s="38">
        <v>52</v>
      </c>
    </row>
    <row r="209" spans="1:11" s="31" customFormat="1" ht="11.25" hidden="1" x14ac:dyDescent="0.2">
      <c r="A209" s="41" t="s">
        <v>38</v>
      </c>
      <c r="B209" s="12" t="s">
        <v>193</v>
      </c>
      <c r="C209" s="12" t="s">
        <v>196</v>
      </c>
      <c r="D209" s="42">
        <v>42741</v>
      </c>
      <c r="E209" s="12">
        <v>26736</v>
      </c>
      <c r="F209" s="12">
        <v>15015</v>
      </c>
      <c r="G209" s="12" t="s">
        <v>45</v>
      </c>
      <c r="H209" s="12" t="s">
        <v>90</v>
      </c>
      <c r="I209" s="12" t="s">
        <v>193</v>
      </c>
      <c r="J209" s="13">
        <v>177.43</v>
      </c>
      <c r="K209" s="38">
        <v>52</v>
      </c>
    </row>
    <row r="210" spans="1:11" s="31" customFormat="1" ht="11.25" hidden="1" x14ac:dyDescent="0.2">
      <c r="A210" s="41" t="s">
        <v>38</v>
      </c>
      <c r="B210" s="12" t="s">
        <v>470</v>
      </c>
      <c r="C210" s="12" t="s">
        <v>197</v>
      </c>
      <c r="D210" s="42">
        <v>42748</v>
      </c>
      <c r="E210" s="12" t="s">
        <v>198</v>
      </c>
      <c r="F210" s="12">
        <v>15031</v>
      </c>
      <c r="G210" s="12" t="s">
        <v>45</v>
      </c>
      <c r="H210" s="12" t="s">
        <v>90</v>
      </c>
      <c r="I210" s="12" t="s">
        <v>470</v>
      </c>
      <c r="J210" s="13">
        <v>39.57</v>
      </c>
      <c r="K210" s="38">
        <v>52</v>
      </c>
    </row>
    <row r="211" spans="1:11" s="31" customFormat="1" ht="11.25" hidden="1" x14ac:dyDescent="0.2">
      <c r="A211" s="41" t="s">
        <v>38</v>
      </c>
      <c r="B211" s="12" t="s">
        <v>193</v>
      </c>
      <c r="C211" s="12" t="s">
        <v>199</v>
      </c>
      <c r="D211" s="42">
        <v>42748</v>
      </c>
      <c r="E211" s="12" t="s">
        <v>200</v>
      </c>
      <c r="F211" s="12">
        <v>15032</v>
      </c>
      <c r="G211" s="12" t="s">
        <v>45</v>
      </c>
      <c r="H211" s="12" t="s">
        <v>90</v>
      </c>
      <c r="I211" s="12" t="s">
        <v>193</v>
      </c>
      <c r="J211" s="13">
        <v>53.92</v>
      </c>
      <c r="K211" s="38">
        <v>52</v>
      </c>
    </row>
    <row r="212" spans="1:11" s="31" customFormat="1" ht="11.25" hidden="1" x14ac:dyDescent="0.2">
      <c r="A212" s="41" t="s">
        <v>38</v>
      </c>
      <c r="B212" s="12" t="s">
        <v>470</v>
      </c>
      <c r="C212" s="12" t="s">
        <v>201</v>
      </c>
      <c r="D212" s="42">
        <v>42748</v>
      </c>
      <c r="E212" s="12">
        <v>23800</v>
      </c>
      <c r="F212" s="12">
        <v>15037</v>
      </c>
      <c r="G212" s="12" t="s">
        <v>45</v>
      </c>
      <c r="H212" s="12" t="s">
        <v>90</v>
      </c>
      <c r="I212" s="12" t="s">
        <v>470</v>
      </c>
      <c r="J212" s="13">
        <v>175.84</v>
      </c>
      <c r="K212" s="38">
        <v>52</v>
      </c>
    </row>
    <row r="213" spans="1:11" s="31" customFormat="1" ht="11.25" hidden="1" x14ac:dyDescent="0.2">
      <c r="A213" s="41" t="s">
        <v>38</v>
      </c>
      <c r="B213" s="12" t="s">
        <v>193</v>
      </c>
      <c r="C213" s="12" t="s">
        <v>573</v>
      </c>
      <c r="D213" s="42">
        <v>42766</v>
      </c>
      <c r="E213" s="12">
        <v>26922</v>
      </c>
      <c r="F213" s="12">
        <v>15153</v>
      </c>
      <c r="G213" s="12" t="s">
        <v>45</v>
      </c>
      <c r="H213" s="12" t="s">
        <v>46</v>
      </c>
      <c r="I213" s="12" t="s">
        <v>193</v>
      </c>
      <c r="J213" s="13">
        <v>45.65</v>
      </c>
      <c r="K213" s="38">
        <v>52</v>
      </c>
    </row>
    <row r="214" spans="1:11" s="31" customFormat="1" ht="11.25" hidden="1" x14ac:dyDescent="0.2">
      <c r="A214" s="41" t="s">
        <v>38</v>
      </c>
      <c r="B214" s="12" t="s">
        <v>193</v>
      </c>
      <c r="C214" s="12" t="s">
        <v>574</v>
      </c>
      <c r="D214" s="42">
        <v>42766</v>
      </c>
      <c r="E214" s="12">
        <v>26920</v>
      </c>
      <c r="F214" s="12">
        <v>15154</v>
      </c>
      <c r="G214" s="12" t="s">
        <v>45</v>
      </c>
      <c r="H214" s="12" t="s">
        <v>46</v>
      </c>
      <c r="I214" s="12" t="s">
        <v>193</v>
      </c>
      <c r="J214" s="13">
        <v>130.86000000000001</v>
      </c>
      <c r="K214" s="38">
        <v>52</v>
      </c>
    </row>
    <row r="215" spans="1:11" s="31" customFormat="1" ht="11.25" hidden="1" x14ac:dyDescent="0.2">
      <c r="A215" s="41" t="s">
        <v>38</v>
      </c>
      <c r="B215" s="12" t="s">
        <v>193</v>
      </c>
      <c r="C215" s="12" t="s">
        <v>575</v>
      </c>
      <c r="D215" s="42">
        <v>42766</v>
      </c>
      <c r="E215" s="12">
        <v>26921</v>
      </c>
      <c r="F215" s="12">
        <v>15155</v>
      </c>
      <c r="G215" s="12" t="s">
        <v>45</v>
      </c>
      <c r="H215" s="12" t="s">
        <v>46</v>
      </c>
      <c r="I215" s="12" t="s">
        <v>193</v>
      </c>
      <c r="J215" s="13">
        <v>95.56</v>
      </c>
      <c r="K215" s="38">
        <v>52</v>
      </c>
    </row>
    <row r="216" spans="1:11" s="31" customFormat="1" ht="11.25" hidden="1" x14ac:dyDescent="0.2">
      <c r="A216" s="41" t="s">
        <v>25</v>
      </c>
      <c r="B216" s="12" t="s">
        <v>193</v>
      </c>
      <c r="C216" s="12" t="s">
        <v>192</v>
      </c>
      <c r="D216" s="42">
        <v>42741</v>
      </c>
      <c r="E216" s="12">
        <v>26734</v>
      </c>
      <c r="F216" s="12">
        <v>15012</v>
      </c>
      <c r="G216" s="12" t="s">
        <v>45</v>
      </c>
      <c r="H216" s="12" t="s">
        <v>90</v>
      </c>
      <c r="I216" s="12" t="s">
        <v>193</v>
      </c>
      <c r="J216" s="13">
        <v>640.52</v>
      </c>
      <c r="K216" s="38">
        <v>52</v>
      </c>
    </row>
    <row r="217" spans="1:11" s="31" customFormat="1" ht="11.25" hidden="1" x14ac:dyDescent="0.2">
      <c r="A217" s="41" t="s">
        <v>25</v>
      </c>
      <c r="B217" s="12" t="s">
        <v>193</v>
      </c>
      <c r="C217" s="12" t="s">
        <v>194</v>
      </c>
      <c r="D217" s="42">
        <v>42741</v>
      </c>
      <c r="E217" s="12">
        <v>26737</v>
      </c>
      <c r="F217" s="12">
        <v>15013</v>
      </c>
      <c r="G217" s="12" t="s">
        <v>45</v>
      </c>
      <c r="H217" s="12" t="s">
        <v>90</v>
      </c>
      <c r="I217" s="12" t="s">
        <v>193</v>
      </c>
      <c r="J217" s="13">
        <v>73.489999999999995</v>
      </c>
      <c r="K217" s="38">
        <v>52</v>
      </c>
    </row>
    <row r="218" spans="1:11" s="31" customFormat="1" ht="11.25" hidden="1" x14ac:dyDescent="0.2">
      <c r="A218" s="41" t="s">
        <v>25</v>
      </c>
      <c r="B218" s="12" t="s">
        <v>193</v>
      </c>
      <c r="C218" s="12" t="s">
        <v>195</v>
      </c>
      <c r="D218" s="42">
        <v>42741</v>
      </c>
      <c r="E218" s="12">
        <v>26735</v>
      </c>
      <c r="F218" s="12">
        <v>15014</v>
      </c>
      <c r="G218" s="12" t="s">
        <v>45</v>
      </c>
      <c r="H218" s="12" t="s">
        <v>90</v>
      </c>
      <c r="I218" s="12" t="s">
        <v>193</v>
      </c>
      <c r="J218" s="13">
        <v>143.86000000000001</v>
      </c>
      <c r="K218" s="38">
        <v>52</v>
      </c>
    </row>
    <row r="219" spans="1:11" s="31" customFormat="1" ht="11.25" hidden="1" x14ac:dyDescent="0.2">
      <c r="A219" s="41" t="s">
        <v>25</v>
      </c>
      <c r="B219" s="12" t="s">
        <v>193</v>
      </c>
      <c r="C219" s="12" t="s">
        <v>196</v>
      </c>
      <c r="D219" s="42">
        <v>42741</v>
      </c>
      <c r="E219" s="12">
        <v>26736</v>
      </c>
      <c r="F219" s="12">
        <v>15015</v>
      </c>
      <c r="G219" s="12" t="s">
        <v>45</v>
      </c>
      <c r="H219" s="12" t="s">
        <v>90</v>
      </c>
      <c r="I219" s="12" t="s">
        <v>193</v>
      </c>
      <c r="J219" s="13">
        <v>147.86000000000001</v>
      </c>
      <c r="K219" s="38">
        <v>52</v>
      </c>
    </row>
    <row r="220" spans="1:11" s="31" customFormat="1" ht="11.25" hidden="1" x14ac:dyDescent="0.2">
      <c r="A220" s="41" t="s">
        <v>25</v>
      </c>
      <c r="B220" s="12" t="s">
        <v>470</v>
      </c>
      <c r="C220" s="12" t="s">
        <v>197</v>
      </c>
      <c r="D220" s="42">
        <v>42748</v>
      </c>
      <c r="E220" s="12" t="s">
        <v>198</v>
      </c>
      <c r="F220" s="12">
        <v>15031</v>
      </c>
      <c r="G220" s="12" t="s">
        <v>45</v>
      </c>
      <c r="H220" s="12" t="s">
        <v>90</v>
      </c>
      <c r="I220" s="12" t="s">
        <v>470</v>
      </c>
      <c r="J220" s="13">
        <v>32.97</v>
      </c>
      <c r="K220" s="38">
        <v>52</v>
      </c>
    </row>
    <row r="221" spans="1:11" s="31" customFormat="1" ht="11.25" hidden="1" x14ac:dyDescent="0.2">
      <c r="A221" s="41" t="s">
        <v>25</v>
      </c>
      <c r="B221" s="12" t="s">
        <v>193</v>
      </c>
      <c r="C221" s="12" t="s">
        <v>199</v>
      </c>
      <c r="D221" s="42">
        <v>42748</v>
      </c>
      <c r="E221" s="12" t="s">
        <v>200</v>
      </c>
      <c r="F221" s="12">
        <v>15032</v>
      </c>
      <c r="G221" s="12" t="s">
        <v>45</v>
      </c>
      <c r="H221" s="12" t="s">
        <v>90</v>
      </c>
      <c r="I221" s="12" t="s">
        <v>193</v>
      </c>
      <c r="J221" s="13">
        <v>44.94</v>
      </c>
      <c r="K221" s="38">
        <v>52</v>
      </c>
    </row>
    <row r="222" spans="1:11" s="31" customFormat="1" ht="11.25" hidden="1" x14ac:dyDescent="0.2">
      <c r="A222" s="41" t="s">
        <v>25</v>
      </c>
      <c r="B222" s="12" t="s">
        <v>470</v>
      </c>
      <c r="C222" s="12" t="s">
        <v>201</v>
      </c>
      <c r="D222" s="42">
        <v>42748</v>
      </c>
      <c r="E222" s="12">
        <v>23800</v>
      </c>
      <c r="F222" s="12">
        <v>15037</v>
      </c>
      <c r="G222" s="12" t="s">
        <v>45</v>
      </c>
      <c r="H222" s="12" t="s">
        <v>90</v>
      </c>
      <c r="I222" s="12" t="s">
        <v>470</v>
      </c>
      <c r="J222" s="13">
        <v>146.54</v>
      </c>
      <c r="K222" s="38">
        <v>52</v>
      </c>
    </row>
    <row r="223" spans="1:11" s="31" customFormat="1" ht="11.25" hidden="1" x14ac:dyDescent="0.2">
      <c r="A223" s="41" t="s">
        <v>25</v>
      </c>
      <c r="B223" s="12" t="s">
        <v>193</v>
      </c>
      <c r="C223" s="12" t="s">
        <v>573</v>
      </c>
      <c r="D223" s="42">
        <v>42766</v>
      </c>
      <c r="E223" s="12">
        <v>26922</v>
      </c>
      <c r="F223" s="12">
        <v>15153</v>
      </c>
      <c r="G223" s="12" t="s">
        <v>45</v>
      </c>
      <c r="H223" s="12" t="s">
        <v>46</v>
      </c>
      <c r="I223" s="12" t="s">
        <v>193</v>
      </c>
      <c r="J223" s="13">
        <v>38.04</v>
      </c>
      <c r="K223" s="38">
        <v>52</v>
      </c>
    </row>
    <row r="224" spans="1:11" s="31" customFormat="1" ht="11.25" hidden="1" x14ac:dyDescent="0.2">
      <c r="A224" s="41" t="s">
        <v>25</v>
      </c>
      <c r="B224" s="12" t="s">
        <v>193</v>
      </c>
      <c r="C224" s="12" t="s">
        <v>574</v>
      </c>
      <c r="D224" s="42">
        <v>42766</v>
      </c>
      <c r="E224" s="12">
        <v>26920</v>
      </c>
      <c r="F224" s="12">
        <v>15154</v>
      </c>
      <c r="G224" s="12" t="s">
        <v>45</v>
      </c>
      <c r="H224" s="12" t="s">
        <v>46</v>
      </c>
      <c r="I224" s="12" t="s">
        <v>193</v>
      </c>
      <c r="J224" s="13">
        <v>109.05</v>
      </c>
      <c r="K224" s="38">
        <v>52</v>
      </c>
    </row>
    <row r="225" spans="1:11" s="31" customFormat="1" ht="11.25" hidden="1" x14ac:dyDescent="0.2">
      <c r="A225" s="41" t="s">
        <v>25</v>
      </c>
      <c r="B225" s="12" t="s">
        <v>193</v>
      </c>
      <c r="C225" s="12" t="s">
        <v>575</v>
      </c>
      <c r="D225" s="42">
        <v>42766</v>
      </c>
      <c r="E225" s="12">
        <v>26921</v>
      </c>
      <c r="F225" s="12">
        <v>15155</v>
      </c>
      <c r="G225" s="12" t="s">
        <v>45</v>
      </c>
      <c r="H225" s="12" t="s">
        <v>46</v>
      </c>
      <c r="I225" s="12" t="s">
        <v>193</v>
      </c>
      <c r="J225" s="13">
        <v>79.63</v>
      </c>
      <c r="K225" s="38">
        <v>52</v>
      </c>
    </row>
    <row r="226" spans="1:11" s="31" customFormat="1" ht="11.25" hidden="1" x14ac:dyDescent="0.2">
      <c r="A226" s="41" t="s">
        <v>10</v>
      </c>
      <c r="B226" s="12" t="s">
        <v>204</v>
      </c>
      <c r="C226" s="12" t="s">
        <v>202</v>
      </c>
      <c r="D226" s="42">
        <v>42748</v>
      </c>
      <c r="E226" s="12" t="s">
        <v>203</v>
      </c>
      <c r="F226" s="12">
        <v>15039</v>
      </c>
      <c r="G226" s="12" t="s">
        <v>45</v>
      </c>
      <c r="H226" s="12" t="s">
        <v>46</v>
      </c>
      <c r="I226" s="12" t="s">
        <v>204</v>
      </c>
      <c r="J226" s="13">
        <v>66964.289999999994</v>
      </c>
      <c r="K226" s="38">
        <v>56</v>
      </c>
    </row>
    <row r="227" spans="1:11" s="31" customFormat="1" ht="11.25" hidden="1" x14ac:dyDescent="0.2">
      <c r="A227" s="41" t="s">
        <v>10</v>
      </c>
      <c r="B227" s="12" t="s">
        <v>204</v>
      </c>
      <c r="C227" s="12" t="s">
        <v>205</v>
      </c>
      <c r="D227" s="42">
        <v>42748</v>
      </c>
      <c r="E227" s="12" t="s">
        <v>206</v>
      </c>
      <c r="F227" s="12">
        <v>15040</v>
      </c>
      <c r="G227" s="12" t="s">
        <v>45</v>
      </c>
      <c r="H227" s="12" t="s">
        <v>46</v>
      </c>
      <c r="I227" s="12" t="s">
        <v>204</v>
      </c>
      <c r="J227" s="13">
        <v>66964.289999999994</v>
      </c>
      <c r="K227" s="38">
        <v>56</v>
      </c>
    </row>
    <row r="228" spans="1:11" s="31" customFormat="1" ht="11.25" hidden="1" x14ac:dyDescent="0.2">
      <c r="A228" s="41" t="s">
        <v>39</v>
      </c>
      <c r="B228" s="12" t="s">
        <v>204</v>
      </c>
      <c r="C228" s="12" t="s">
        <v>202</v>
      </c>
      <c r="D228" s="42">
        <v>42748</v>
      </c>
      <c r="E228" s="12" t="s">
        <v>203</v>
      </c>
      <c r="F228" s="12">
        <v>15039</v>
      </c>
      <c r="G228" s="12" t="s">
        <v>45</v>
      </c>
      <c r="H228" s="12" t="s">
        <v>46</v>
      </c>
      <c r="I228" s="12" t="s">
        <v>204</v>
      </c>
      <c r="J228" s="13">
        <v>40178.57</v>
      </c>
      <c r="K228" s="38">
        <v>56</v>
      </c>
    </row>
    <row r="229" spans="1:11" s="31" customFormat="1" ht="11.25" hidden="1" x14ac:dyDescent="0.2">
      <c r="A229" s="41" t="s">
        <v>39</v>
      </c>
      <c r="B229" s="12" t="s">
        <v>204</v>
      </c>
      <c r="C229" s="12" t="s">
        <v>205</v>
      </c>
      <c r="D229" s="42">
        <v>42748</v>
      </c>
      <c r="E229" s="12" t="s">
        <v>206</v>
      </c>
      <c r="F229" s="12">
        <v>15040</v>
      </c>
      <c r="G229" s="12" t="s">
        <v>45</v>
      </c>
      <c r="H229" s="12" t="s">
        <v>46</v>
      </c>
      <c r="I229" s="12" t="s">
        <v>204</v>
      </c>
      <c r="J229" s="13">
        <v>40178.57</v>
      </c>
      <c r="K229" s="38">
        <v>56</v>
      </c>
    </row>
    <row r="230" spans="1:11" s="31" customFormat="1" ht="11.25" hidden="1" x14ac:dyDescent="0.2">
      <c r="A230" s="41" t="s">
        <v>26</v>
      </c>
      <c r="B230" s="12" t="s">
        <v>204</v>
      </c>
      <c r="C230" s="12" t="s">
        <v>202</v>
      </c>
      <c r="D230" s="42">
        <v>42748</v>
      </c>
      <c r="E230" s="12" t="s">
        <v>203</v>
      </c>
      <c r="F230" s="12">
        <v>15039</v>
      </c>
      <c r="G230" s="12" t="s">
        <v>45</v>
      </c>
      <c r="H230" s="12" t="s">
        <v>46</v>
      </c>
      <c r="I230" s="12" t="s">
        <v>204</v>
      </c>
      <c r="J230" s="13">
        <v>26785.71</v>
      </c>
      <c r="K230" s="38">
        <v>56</v>
      </c>
    </row>
    <row r="231" spans="1:11" s="31" customFormat="1" ht="11.25" hidden="1" x14ac:dyDescent="0.2">
      <c r="A231" s="41" t="s">
        <v>26</v>
      </c>
      <c r="B231" s="12" t="s">
        <v>204</v>
      </c>
      <c r="C231" s="12" t="s">
        <v>205</v>
      </c>
      <c r="D231" s="42">
        <v>42748</v>
      </c>
      <c r="E231" s="12" t="s">
        <v>206</v>
      </c>
      <c r="F231" s="12">
        <v>15040</v>
      </c>
      <c r="G231" s="12" t="s">
        <v>45</v>
      </c>
      <c r="H231" s="12" t="s">
        <v>46</v>
      </c>
      <c r="I231" s="12" t="s">
        <v>204</v>
      </c>
      <c r="J231" s="13">
        <v>26785.71</v>
      </c>
      <c r="K231" s="38">
        <v>56</v>
      </c>
    </row>
    <row r="232" spans="1:11" s="31" customFormat="1" ht="11.25" hidden="1" x14ac:dyDescent="0.2">
      <c r="A232" s="41" t="s">
        <v>11</v>
      </c>
      <c r="B232" s="12" t="s">
        <v>208</v>
      </c>
      <c r="C232" s="12" t="s">
        <v>207</v>
      </c>
      <c r="D232" s="42">
        <v>42754</v>
      </c>
      <c r="E232" s="12">
        <v>104</v>
      </c>
      <c r="F232" s="12">
        <v>15084</v>
      </c>
      <c r="G232" s="12" t="s">
        <v>45</v>
      </c>
      <c r="H232" s="12" t="s">
        <v>46</v>
      </c>
      <c r="I232" s="12" t="s">
        <v>208</v>
      </c>
      <c r="J232" s="13">
        <v>2157</v>
      </c>
      <c r="K232" s="38">
        <v>57</v>
      </c>
    </row>
    <row r="233" spans="1:11" s="31" customFormat="1" ht="11.25" hidden="1" x14ac:dyDescent="0.2">
      <c r="A233" s="41" t="s">
        <v>428</v>
      </c>
      <c r="B233" s="12" t="s">
        <v>471</v>
      </c>
      <c r="C233" s="12" t="s">
        <v>576</v>
      </c>
      <c r="D233" s="42">
        <v>42738</v>
      </c>
      <c r="E233" s="12" t="s">
        <v>711</v>
      </c>
      <c r="F233" s="12">
        <v>18272</v>
      </c>
      <c r="G233" s="12" t="s">
        <v>813</v>
      </c>
      <c r="H233" s="12" t="s">
        <v>814</v>
      </c>
      <c r="I233" s="12" t="s">
        <v>471</v>
      </c>
      <c r="J233" s="13">
        <v>2656</v>
      </c>
      <c r="K233" s="38">
        <v>58</v>
      </c>
    </row>
    <row r="234" spans="1:11" s="31" customFormat="1" ht="11.25" hidden="1" x14ac:dyDescent="0.2">
      <c r="A234" s="41" t="s">
        <v>428</v>
      </c>
      <c r="B234" s="12" t="s">
        <v>472</v>
      </c>
      <c r="C234" s="12" t="s">
        <v>577</v>
      </c>
      <c r="D234" s="42">
        <v>42747</v>
      </c>
      <c r="E234" s="12">
        <v>2473773</v>
      </c>
      <c r="F234" s="12" t="s">
        <v>787</v>
      </c>
      <c r="G234" s="12" t="s">
        <v>190</v>
      </c>
      <c r="H234" s="12" t="s">
        <v>46</v>
      </c>
      <c r="I234" s="12" t="s">
        <v>472</v>
      </c>
      <c r="J234" s="13">
        <v>951.88</v>
      </c>
      <c r="K234" s="38">
        <v>58</v>
      </c>
    </row>
    <row r="235" spans="1:11" s="31" customFormat="1" ht="11.25" hidden="1" x14ac:dyDescent="0.2">
      <c r="A235" s="41" t="s">
        <v>428</v>
      </c>
      <c r="B235" s="12" t="s">
        <v>473</v>
      </c>
      <c r="C235" s="12" t="s">
        <v>578</v>
      </c>
      <c r="D235" s="42">
        <v>42761</v>
      </c>
      <c r="E235" s="12" t="s">
        <v>712</v>
      </c>
      <c r="F235" s="12">
        <v>18301</v>
      </c>
      <c r="G235" s="12" t="s">
        <v>813</v>
      </c>
      <c r="H235" s="12" t="s">
        <v>814</v>
      </c>
      <c r="I235" s="12" t="s">
        <v>473</v>
      </c>
      <c r="J235" s="13">
        <v>1891.9</v>
      </c>
      <c r="K235" s="38">
        <v>58</v>
      </c>
    </row>
    <row r="236" spans="1:11" s="31" customFormat="1" ht="11.25" hidden="1" x14ac:dyDescent="0.2">
      <c r="A236" s="41" t="s">
        <v>428</v>
      </c>
      <c r="B236" s="12" t="s">
        <v>471</v>
      </c>
      <c r="C236" s="12" t="s">
        <v>579</v>
      </c>
      <c r="D236" s="42">
        <v>42762</v>
      </c>
      <c r="E236" s="12" t="s">
        <v>713</v>
      </c>
      <c r="F236" s="12" t="s">
        <v>788</v>
      </c>
      <c r="G236" s="12" t="s">
        <v>813</v>
      </c>
      <c r="H236" s="12" t="s">
        <v>814</v>
      </c>
      <c r="I236" s="12" t="s">
        <v>471</v>
      </c>
      <c r="J236" s="13">
        <v>2405.08</v>
      </c>
      <c r="K236" s="38">
        <v>58</v>
      </c>
    </row>
    <row r="237" spans="1:11" s="31" customFormat="1" ht="11.25" hidden="1" x14ac:dyDescent="0.2">
      <c r="A237" s="41" t="s">
        <v>428</v>
      </c>
      <c r="B237" s="12" t="s">
        <v>474</v>
      </c>
      <c r="C237" s="12" t="s">
        <v>580</v>
      </c>
      <c r="D237" s="42">
        <v>42765</v>
      </c>
      <c r="E237" s="12" t="s">
        <v>714</v>
      </c>
      <c r="F237" s="12" t="s">
        <v>789</v>
      </c>
      <c r="G237" s="12" t="s">
        <v>190</v>
      </c>
      <c r="H237" s="12" t="s">
        <v>46</v>
      </c>
      <c r="I237" s="12" t="s">
        <v>474</v>
      </c>
      <c r="J237" s="13">
        <v>85818.55</v>
      </c>
      <c r="K237" s="38">
        <v>58</v>
      </c>
    </row>
    <row r="238" spans="1:11" s="31" customFormat="1" ht="11.25" hidden="1" x14ac:dyDescent="0.2">
      <c r="A238" s="41" t="s">
        <v>434</v>
      </c>
      <c r="B238" s="12" t="s">
        <v>474</v>
      </c>
      <c r="C238" s="12" t="s">
        <v>580</v>
      </c>
      <c r="D238" s="42">
        <v>42765</v>
      </c>
      <c r="E238" s="12" t="s">
        <v>714</v>
      </c>
      <c r="F238" s="12" t="s">
        <v>789</v>
      </c>
      <c r="G238" s="12" t="s">
        <v>190</v>
      </c>
      <c r="H238" s="12" t="s">
        <v>46</v>
      </c>
      <c r="I238" s="12" t="s">
        <v>474</v>
      </c>
      <c r="J238" s="13">
        <v>2357.7600000000002</v>
      </c>
      <c r="K238" s="38">
        <v>58</v>
      </c>
    </row>
    <row r="239" spans="1:11" s="31" customFormat="1" ht="11.25" hidden="1" x14ac:dyDescent="0.2">
      <c r="A239" s="41" t="s">
        <v>12</v>
      </c>
      <c r="B239" s="12" t="s">
        <v>210</v>
      </c>
      <c r="C239" s="12" t="s">
        <v>209</v>
      </c>
      <c r="D239" s="42">
        <v>42748</v>
      </c>
      <c r="E239" s="12">
        <v>394</v>
      </c>
      <c r="F239" s="12">
        <v>15041</v>
      </c>
      <c r="G239" s="12" t="s">
        <v>45</v>
      </c>
      <c r="H239" s="12" t="s">
        <v>46</v>
      </c>
      <c r="I239" s="12" t="s">
        <v>210</v>
      </c>
      <c r="J239" s="13">
        <v>21201.14</v>
      </c>
      <c r="K239" s="38">
        <v>59</v>
      </c>
    </row>
    <row r="240" spans="1:11" s="31" customFormat="1" ht="11.25" hidden="1" x14ac:dyDescent="0.2">
      <c r="A240" s="41" t="s">
        <v>12</v>
      </c>
      <c r="B240" s="12" t="s">
        <v>213</v>
      </c>
      <c r="C240" s="12" t="s">
        <v>211</v>
      </c>
      <c r="D240" s="42">
        <v>42748</v>
      </c>
      <c r="E240" s="12" t="s">
        <v>212</v>
      </c>
      <c r="F240" s="12">
        <v>15043</v>
      </c>
      <c r="G240" s="12" t="s">
        <v>45</v>
      </c>
      <c r="H240" s="12" t="s">
        <v>46</v>
      </c>
      <c r="I240" s="12" t="s">
        <v>213</v>
      </c>
      <c r="J240" s="13">
        <v>80000</v>
      </c>
      <c r="K240" s="38">
        <v>59</v>
      </c>
    </row>
    <row r="241" spans="1:11" s="31" customFormat="1" ht="11.25" hidden="1" x14ac:dyDescent="0.2">
      <c r="A241" s="41" t="s">
        <v>458</v>
      </c>
      <c r="B241" s="12" t="s">
        <v>509</v>
      </c>
      <c r="C241" s="12" t="s">
        <v>658</v>
      </c>
      <c r="D241" s="42">
        <v>42762</v>
      </c>
      <c r="E241" s="12">
        <v>430</v>
      </c>
      <c r="F241" s="12" t="s">
        <v>804</v>
      </c>
      <c r="G241" s="12" t="s">
        <v>190</v>
      </c>
      <c r="H241" s="12" t="s">
        <v>46</v>
      </c>
      <c r="I241" s="12" t="s">
        <v>509</v>
      </c>
      <c r="J241" s="13">
        <v>4629.63</v>
      </c>
      <c r="K241" s="38">
        <v>59</v>
      </c>
    </row>
    <row r="242" spans="1:11" s="31" customFormat="1" ht="11.25" hidden="1" x14ac:dyDescent="0.2">
      <c r="A242" s="41" t="s">
        <v>458</v>
      </c>
      <c r="B242" s="12" t="s">
        <v>510</v>
      </c>
      <c r="C242" s="12" t="s">
        <v>659</v>
      </c>
      <c r="D242" s="42">
        <v>42762</v>
      </c>
      <c r="E242" s="12">
        <v>433</v>
      </c>
      <c r="F242" s="12" t="s">
        <v>805</v>
      </c>
      <c r="G242" s="12" t="s">
        <v>190</v>
      </c>
      <c r="H242" s="12" t="s">
        <v>46</v>
      </c>
      <c r="I242" s="12" t="s">
        <v>510</v>
      </c>
      <c r="J242" s="13">
        <v>39951.07</v>
      </c>
      <c r="K242" s="38">
        <v>59</v>
      </c>
    </row>
    <row r="243" spans="1:11" s="31" customFormat="1" ht="11.25" hidden="1" x14ac:dyDescent="0.2">
      <c r="A243" s="41" t="s">
        <v>13</v>
      </c>
      <c r="B243" s="12" t="s">
        <v>475</v>
      </c>
      <c r="C243" s="12" t="s">
        <v>214</v>
      </c>
      <c r="D243" s="42">
        <v>42741</v>
      </c>
      <c r="E243" s="12" t="s">
        <v>215</v>
      </c>
      <c r="F243" s="12">
        <v>15019</v>
      </c>
      <c r="G243" s="12" t="s">
        <v>45</v>
      </c>
      <c r="H243" s="12" t="s">
        <v>90</v>
      </c>
      <c r="I243" s="12" t="s">
        <v>475</v>
      </c>
      <c r="J243" s="13">
        <v>34101.050000000003</v>
      </c>
      <c r="K243" s="38">
        <v>60</v>
      </c>
    </row>
    <row r="244" spans="1:11" s="31" customFormat="1" ht="11.25" hidden="1" x14ac:dyDescent="0.2">
      <c r="A244" s="41" t="s">
        <v>13</v>
      </c>
      <c r="B244" s="12" t="s">
        <v>216</v>
      </c>
      <c r="C244" s="12" t="s">
        <v>217</v>
      </c>
      <c r="D244" s="42">
        <v>42741</v>
      </c>
      <c r="E244" s="12" t="s">
        <v>218</v>
      </c>
      <c r="F244" s="12">
        <v>15020</v>
      </c>
      <c r="G244" s="12" t="s">
        <v>45</v>
      </c>
      <c r="H244" s="12" t="s">
        <v>90</v>
      </c>
      <c r="I244" s="12" t="s">
        <v>216</v>
      </c>
      <c r="J244" s="13">
        <v>54590.17</v>
      </c>
      <c r="K244" s="38">
        <v>60</v>
      </c>
    </row>
    <row r="245" spans="1:11" s="31" customFormat="1" ht="11.25" hidden="1" x14ac:dyDescent="0.2">
      <c r="A245" s="41" t="s">
        <v>13</v>
      </c>
      <c r="B245" s="12" t="s">
        <v>216</v>
      </c>
      <c r="C245" s="12" t="s">
        <v>219</v>
      </c>
      <c r="D245" s="42">
        <v>42753</v>
      </c>
      <c r="E245" s="12" t="s">
        <v>220</v>
      </c>
      <c r="F245" s="12">
        <v>15069</v>
      </c>
      <c r="G245" s="12" t="s">
        <v>45</v>
      </c>
      <c r="H245" s="12" t="s">
        <v>90</v>
      </c>
      <c r="I245" s="12" t="s">
        <v>216</v>
      </c>
      <c r="J245" s="13">
        <v>28955.39</v>
      </c>
      <c r="K245" s="38">
        <v>60</v>
      </c>
    </row>
    <row r="246" spans="1:11" s="31" customFormat="1" ht="11.25" hidden="1" x14ac:dyDescent="0.2">
      <c r="A246" s="41" t="s">
        <v>13</v>
      </c>
      <c r="B246" s="12" t="s">
        <v>216</v>
      </c>
      <c r="C246" s="12" t="s">
        <v>581</v>
      </c>
      <c r="D246" s="42">
        <v>42756</v>
      </c>
      <c r="E246" s="12" t="s">
        <v>715</v>
      </c>
      <c r="F246" s="12">
        <v>15090</v>
      </c>
      <c r="G246" s="12" t="s">
        <v>45</v>
      </c>
      <c r="H246" s="12" t="s">
        <v>90</v>
      </c>
      <c r="I246" s="12" t="s">
        <v>216</v>
      </c>
      <c r="J246" s="13">
        <v>43740.9</v>
      </c>
      <c r="K246" s="38">
        <v>60</v>
      </c>
    </row>
    <row r="247" spans="1:11" s="31" customFormat="1" ht="11.25" hidden="1" x14ac:dyDescent="0.2">
      <c r="A247" s="41" t="s">
        <v>13</v>
      </c>
      <c r="B247" s="12" t="s">
        <v>216</v>
      </c>
      <c r="C247" s="12" t="s">
        <v>582</v>
      </c>
      <c r="D247" s="42">
        <v>42765</v>
      </c>
      <c r="E247" s="12" t="s">
        <v>716</v>
      </c>
      <c r="F247" s="12">
        <v>15123</v>
      </c>
      <c r="G247" s="12" t="s">
        <v>45</v>
      </c>
      <c r="H247" s="12" t="s">
        <v>46</v>
      </c>
      <c r="I247" s="12" t="s">
        <v>216</v>
      </c>
      <c r="J247" s="13">
        <v>32744.44</v>
      </c>
      <c r="K247" s="38">
        <v>60</v>
      </c>
    </row>
    <row r="248" spans="1:11" s="31" customFormat="1" ht="11.25" hidden="1" x14ac:dyDescent="0.2">
      <c r="A248" s="41" t="s">
        <v>14</v>
      </c>
      <c r="B248" s="12" t="s">
        <v>222</v>
      </c>
      <c r="C248" s="12" t="s">
        <v>221</v>
      </c>
      <c r="D248" s="42">
        <v>42739</v>
      </c>
      <c r="E248" s="12">
        <v>1027</v>
      </c>
      <c r="F248" s="12">
        <v>15008</v>
      </c>
      <c r="G248" s="12" t="s">
        <v>45</v>
      </c>
      <c r="H248" s="12" t="s">
        <v>46</v>
      </c>
      <c r="I248" s="12" t="s">
        <v>222</v>
      </c>
      <c r="J248" s="13">
        <v>1600</v>
      </c>
      <c r="K248" s="38">
        <v>62</v>
      </c>
    </row>
    <row r="249" spans="1:11" s="31" customFormat="1" ht="11.25" hidden="1" x14ac:dyDescent="0.2">
      <c r="A249" s="41" t="s">
        <v>40</v>
      </c>
      <c r="B249" s="12" t="s">
        <v>222</v>
      </c>
      <c r="C249" s="12" t="s">
        <v>221</v>
      </c>
      <c r="D249" s="42">
        <v>42739</v>
      </c>
      <c r="E249" s="12">
        <v>1027</v>
      </c>
      <c r="F249" s="12">
        <v>15008</v>
      </c>
      <c r="G249" s="12" t="s">
        <v>45</v>
      </c>
      <c r="H249" s="12" t="s">
        <v>46</v>
      </c>
      <c r="I249" s="12" t="s">
        <v>222</v>
      </c>
      <c r="J249" s="13">
        <v>800</v>
      </c>
      <c r="K249" s="38">
        <v>62</v>
      </c>
    </row>
    <row r="250" spans="1:11" s="31" customFormat="1" ht="11.25" hidden="1" x14ac:dyDescent="0.2">
      <c r="A250" s="41" t="s">
        <v>27</v>
      </c>
      <c r="B250" s="12" t="s">
        <v>222</v>
      </c>
      <c r="C250" s="12" t="s">
        <v>221</v>
      </c>
      <c r="D250" s="42">
        <v>42739</v>
      </c>
      <c r="E250" s="12">
        <v>1027</v>
      </c>
      <c r="F250" s="12">
        <v>15008</v>
      </c>
      <c r="G250" s="12" t="s">
        <v>45</v>
      </c>
      <c r="H250" s="12" t="s">
        <v>46</v>
      </c>
      <c r="I250" s="12" t="s">
        <v>222</v>
      </c>
      <c r="J250" s="13">
        <v>1600</v>
      </c>
      <c r="K250" s="38">
        <v>62</v>
      </c>
    </row>
    <row r="251" spans="1:11" s="31" customFormat="1" ht="11.25" hidden="1" x14ac:dyDescent="0.2">
      <c r="A251" s="41" t="s">
        <v>15</v>
      </c>
      <c r="B251" s="12"/>
      <c r="C251" s="12" t="s">
        <v>223</v>
      </c>
      <c r="D251" s="42">
        <v>42753</v>
      </c>
      <c r="E251" s="12">
        <v>645362</v>
      </c>
      <c r="F251" s="12" t="s">
        <v>224</v>
      </c>
      <c r="G251" s="12" t="s">
        <v>225</v>
      </c>
      <c r="H251" s="12" t="s">
        <v>46</v>
      </c>
      <c r="I251" s="12"/>
      <c r="J251" s="13">
        <v>245</v>
      </c>
      <c r="K251" s="38">
        <v>64</v>
      </c>
    </row>
    <row r="252" spans="1:11" s="31" customFormat="1" ht="11.25" hidden="1" x14ac:dyDescent="0.2">
      <c r="A252" s="41" t="s">
        <v>15</v>
      </c>
      <c r="B252" s="12"/>
      <c r="C252" s="12" t="s">
        <v>226</v>
      </c>
      <c r="D252" s="42">
        <v>42753</v>
      </c>
      <c r="E252" s="12">
        <v>2187412</v>
      </c>
      <c r="F252" s="12" t="s">
        <v>227</v>
      </c>
      <c r="G252" s="12" t="s">
        <v>225</v>
      </c>
      <c r="H252" s="12" t="s">
        <v>46</v>
      </c>
      <c r="I252" s="12"/>
      <c r="J252" s="13">
        <v>608.27</v>
      </c>
      <c r="K252" s="38">
        <v>64</v>
      </c>
    </row>
    <row r="253" spans="1:11" s="31" customFormat="1" ht="11.25" hidden="1" x14ac:dyDescent="0.2">
      <c r="A253" s="41" t="s">
        <v>15</v>
      </c>
      <c r="B253" s="12"/>
      <c r="C253" s="12" t="s">
        <v>228</v>
      </c>
      <c r="D253" s="42">
        <v>42753</v>
      </c>
      <c r="E253" s="12" t="s">
        <v>229</v>
      </c>
      <c r="F253" s="12" t="s">
        <v>230</v>
      </c>
      <c r="G253" s="12" t="s">
        <v>225</v>
      </c>
      <c r="H253" s="12" t="s">
        <v>46</v>
      </c>
      <c r="I253" s="12"/>
      <c r="J253" s="13">
        <v>1000</v>
      </c>
      <c r="K253" s="38">
        <v>64</v>
      </c>
    </row>
    <row r="254" spans="1:11" s="31" customFormat="1" ht="11.25" hidden="1" x14ac:dyDescent="0.2">
      <c r="A254" s="41" t="s">
        <v>15</v>
      </c>
      <c r="B254" s="12" t="s">
        <v>52</v>
      </c>
      <c r="C254" s="12" t="s">
        <v>48</v>
      </c>
      <c r="D254" s="42">
        <v>42755</v>
      </c>
      <c r="E254" s="12" t="s">
        <v>49</v>
      </c>
      <c r="F254" s="12">
        <v>31657</v>
      </c>
      <c r="G254" s="12" t="s">
        <v>50</v>
      </c>
      <c r="H254" s="12" t="s">
        <v>51</v>
      </c>
      <c r="I254" s="12" t="s">
        <v>52</v>
      </c>
      <c r="J254" s="13">
        <v>502</v>
      </c>
      <c r="K254" s="38">
        <v>64</v>
      </c>
    </row>
    <row r="255" spans="1:11" s="31" customFormat="1" ht="11.25" hidden="1" x14ac:dyDescent="0.2">
      <c r="A255" s="41" t="s">
        <v>15</v>
      </c>
      <c r="B255" s="12" t="s">
        <v>476</v>
      </c>
      <c r="C255" s="12" t="s">
        <v>231</v>
      </c>
      <c r="D255" s="42">
        <v>42755</v>
      </c>
      <c r="E255" s="12">
        <v>32200</v>
      </c>
      <c r="F255" s="12" t="s">
        <v>232</v>
      </c>
      <c r="G255" s="12" t="s">
        <v>190</v>
      </c>
      <c r="H255" s="12" t="s">
        <v>90</v>
      </c>
      <c r="I255" s="12" t="s">
        <v>476</v>
      </c>
      <c r="J255" s="13">
        <v>304.68</v>
      </c>
      <c r="K255" s="38">
        <v>64</v>
      </c>
    </row>
    <row r="256" spans="1:11" s="31" customFormat="1" ht="11.25" hidden="1" x14ac:dyDescent="0.2">
      <c r="A256" s="41" t="s">
        <v>15</v>
      </c>
      <c r="B256" s="12"/>
      <c r="C256" s="12" t="s">
        <v>583</v>
      </c>
      <c r="D256" s="42">
        <v>42766</v>
      </c>
      <c r="E256" s="12" t="s">
        <v>717</v>
      </c>
      <c r="F256" s="12" t="s">
        <v>790</v>
      </c>
      <c r="G256" s="12" t="s">
        <v>225</v>
      </c>
      <c r="H256" s="12" t="s">
        <v>46</v>
      </c>
      <c r="I256" s="12"/>
      <c r="J256" s="13">
        <v>160</v>
      </c>
      <c r="K256" s="38">
        <v>64</v>
      </c>
    </row>
    <row r="257" spans="1:11" s="31" customFormat="1" ht="11.25" hidden="1" x14ac:dyDescent="0.2">
      <c r="A257" s="41" t="s">
        <v>15</v>
      </c>
      <c r="B257" s="12"/>
      <c r="C257" s="12" t="s">
        <v>584</v>
      </c>
      <c r="D257" s="42">
        <v>42766</v>
      </c>
      <c r="E257" s="12" t="s">
        <v>718</v>
      </c>
      <c r="F257" s="12" t="s">
        <v>791</v>
      </c>
      <c r="G257" s="12" t="s">
        <v>225</v>
      </c>
      <c r="H257" s="12" t="s">
        <v>46</v>
      </c>
      <c r="I257" s="12"/>
      <c r="J257" s="13">
        <v>1335.3</v>
      </c>
      <c r="K257" s="38">
        <v>64</v>
      </c>
    </row>
    <row r="258" spans="1:11" s="31" customFormat="1" ht="11.25" hidden="1" x14ac:dyDescent="0.2">
      <c r="A258" s="41" t="s">
        <v>15</v>
      </c>
      <c r="B258" s="12"/>
      <c r="C258" s="12" t="s">
        <v>585</v>
      </c>
      <c r="D258" s="42">
        <v>42766</v>
      </c>
      <c r="E258" s="12" t="s">
        <v>719</v>
      </c>
      <c r="F258" s="12" t="s">
        <v>792</v>
      </c>
      <c r="G258" s="12" t="s">
        <v>225</v>
      </c>
      <c r="H258" s="12" t="s">
        <v>46</v>
      </c>
      <c r="I258" s="12"/>
      <c r="J258" s="13">
        <v>107</v>
      </c>
      <c r="K258" s="38">
        <v>64</v>
      </c>
    </row>
    <row r="259" spans="1:11" s="31" customFormat="1" ht="11.25" hidden="1" x14ac:dyDescent="0.2">
      <c r="A259" s="41" t="s">
        <v>15</v>
      </c>
      <c r="B259" s="12"/>
      <c r="C259" s="12" t="s">
        <v>586</v>
      </c>
      <c r="D259" s="42">
        <v>42766</v>
      </c>
      <c r="E259" s="12">
        <v>7523</v>
      </c>
      <c r="F259" s="12" t="s">
        <v>793</v>
      </c>
      <c r="G259" s="12" t="s">
        <v>225</v>
      </c>
      <c r="H259" s="12" t="s">
        <v>46</v>
      </c>
      <c r="I259" s="12"/>
      <c r="J259" s="13">
        <v>400</v>
      </c>
      <c r="K259" s="38">
        <v>64</v>
      </c>
    </row>
    <row r="260" spans="1:11" s="31" customFormat="1" ht="11.25" hidden="1" x14ac:dyDescent="0.2">
      <c r="A260" s="41" t="s">
        <v>454</v>
      </c>
      <c r="B260" s="12" t="s">
        <v>507</v>
      </c>
      <c r="C260" s="12" t="s">
        <v>655</v>
      </c>
      <c r="D260" s="42">
        <v>42765</v>
      </c>
      <c r="E260" s="12" t="s">
        <v>49</v>
      </c>
      <c r="F260" s="12">
        <v>31824</v>
      </c>
      <c r="G260" s="12" t="s">
        <v>50</v>
      </c>
      <c r="H260" s="12" t="s">
        <v>51</v>
      </c>
      <c r="I260" s="12" t="s">
        <v>507</v>
      </c>
      <c r="J260" s="13">
        <v>452</v>
      </c>
      <c r="K260" s="38">
        <v>64</v>
      </c>
    </row>
    <row r="261" spans="1:11" s="31" customFormat="1" ht="11.25" hidden="1" x14ac:dyDescent="0.2">
      <c r="A261" s="41" t="s">
        <v>18</v>
      </c>
      <c r="B261" s="12" t="s">
        <v>270</v>
      </c>
      <c r="C261" s="12" t="s">
        <v>267</v>
      </c>
      <c r="D261" s="42">
        <v>42745</v>
      </c>
      <c r="E261" s="12" t="s">
        <v>268</v>
      </c>
      <c r="F261" s="12" t="s">
        <v>269</v>
      </c>
      <c r="G261" s="12" t="s">
        <v>225</v>
      </c>
      <c r="H261" s="12" t="s">
        <v>46</v>
      </c>
      <c r="I261" s="12" t="s">
        <v>270</v>
      </c>
      <c r="J261" s="13">
        <v>1160</v>
      </c>
      <c r="K261" s="38">
        <v>64</v>
      </c>
    </row>
    <row r="262" spans="1:11" s="31" customFormat="1" ht="11.25" hidden="1" x14ac:dyDescent="0.2">
      <c r="A262" s="41" t="s">
        <v>444</v>
      </c>
      <c r="B262" s="12" t="s">
        <v>498</v>
      </c>
      <c r="C262" s="12" t="s">
        <v>615</v>
      </c>
      <c r="D262" s="42">
        <v>42765</v>
      </c>
      <c r="E262" s="12" t="s">
        <v>740</v>
      </c>
      <c r="F262" s="12" t="s">
        <v>802</v>
      </c>
      <c r="G262" s="12" t="s">
        <v>225</v>
      </c>
      <c r="H262" s="12" t="s">
        <v>46</v>
      </c>
      <c r="I262" s="12" t="s">
        <v>498</v>
      </c>
      <c r="J262" s="13">
        <v>6500</v>
      </c>
      <c r="K262" s="38">
        <v>64</v>
      </c>
    </row>
    <row r="263" spans="1:11" s="31" customFormat="1" ht="11.25" hidden="1" x14ac:dyDescent="0.2">
      <c r="A263" s="41" t="s">
        <v>444</v>
      </c>
      <c r="B263" s="12" t="s">
        <v>499</v>
      </c>
      <c r="C263" s="12" t="s">
        <v>616</v>
      </c>
      <c r="D263" s="42">
        <v>42765</v>
      </c>
      <c r="E263" s="12" t="s">
        <v>741</v>
      </c>
      <c r="F263" s="12" t="s">
        <v>803</v>
      </c>
      <c r="G263" s="12" t="s">
        <v>225</v>
      </c>
      <c r="H263" s="12" t="s">
        <v>46</v>
      </c>
      <c r="I263" s="12" t="s">
        <v>499</v>
      </c>
      <c r="J263" s="13">
        <v>2000</v>
      </c>
      <c r="K263" s="38">
        <v>64</v>
      </c>
    </row>
    <row r="264" spans="1:11" s="31" customFormat="1" ht="11.25" hidden="1" x14ac:dyDescent="0.2">
      <c r="A264" s="41" t="s">
        <v>444</v>
      </c>
      <c r="B264" s="12" t="s">
        <v>500</v>
      </c>
      <c r="C264" s="12" t="s">
        <v>614</v>
      </c>
      <c r="D264" s="42">
        <v>42765</v>
      </c>
      <c r="E264" s="12" t="s">
        <v>739</v>
      </c>
      <c r="F264" s="12">
        <v>15124</v>
      </c>
      <c r="G264" s="12" t="s">
        <v>45</v>
      </c>
      <c r="H264" s="12" t="s">
        <v>46</v>
      </c>
      <c r="I264" s="12" t="s">
        <v>500</v>
      </c>
      <c r="J264" s="13">
        <v>164.01</v>
      </c>
      <c r="K264" s="38">
        <v>64</v>
      </c>
    </row>
    <row r="265" spans="1:11" s="31" customFormat="1" ht="11.25" hidden="1" x14ac:dyDescent="0.2">
      <c r="A265" s="41" t="s">
        <v>444</v>
      </c>
      <c r="B265" s="12" t="s">
        <v>501</v>
      </c>
      <c r="C265" s="12" t="s">
        <v>617</v>
      </c>
      <c r="D265" s="42">
        <v>42766</v>
      </c>
      <c r="E265" s="12" t="s">
        <v>742</v>
      </c>
      <c r="F265" s="12">
        <v>15138</v>
      </c>
      <c r="G265" s="12" t="s">
        <v>45</v>
      </c>
      <c r="H265" s="12" t="s">
        <v>46</v>
      </c>
      <c r="I265" s="12" t="s">
        <v>501</v>
      </c>
      <c r="J265" s="13">
        <v>84</v>
      </c>
      <c r="K265" s="38">
        <v>64</v>
      </c>
    </row>
    <row r="266" spans="1:11" s="31" customFormat="1" ht="11.25" hidden="1" x14ac:dyDescent="0.2">
      <c r="A266" s="41" t="s">
        <v>444</v>
      </c>
      <c r="B266" s="12" t="s">
        <v>502</v>
      </c>
      <c r="C266" s="12" t="s">
        <v>618</v>
      </c>
      <c r="D266" s="42">
        <v>42766</v>
      </c>
      <c r="E266" s="12" t="s">
        <v>743</v>
      </c>
      <c r="F266" s="12">
        <v>31992</v>
      </c>
      <c r="G266" s="12" t="s">
        <v>50</v>
      </c>
      <c r="H266" s="12" t="s">
        <v>46</v>
      </c>
      <c r="I266" s="12" t="s">
        <v>502</v>
      </c>
      <c r="J266" s="13">
        <v>265</v>
      </c>
      <c r="K266" s="38">
        <v>64</v>
      </c>
    </row>
    <row r="267" spans="1:11" s="31" customFormat="1" ht="11.25" hidden="1" x14ac:dyDescent="0.2">
      <c r="A267" s="41" t="s">
        <v>444</v>
      </c>
      <c r="B267" s="12" t="s">
        <v>491</v>
      </c>
      <c r="C267" s="12" t="s">
        <v>603</v>
      </c>
      <c r="D267" s="42">
        <v>42766</v>
      </c>
      <c r="E267" s="12" t="s">
        <v>49</v>
      </c>
      <c r="F267" s="12">
        <v>32002</v>
      </c>
      <c r="G267" s="12" t="s">
        <v>50</v>
      </c>
      <c r="H267" s="12" t="s">
        <v>46</v>
      </c>
      <c r="I267" s="12" t="s">
        <v>491</v>
      </c>
      <c r="J267" s="13">
        <v>100</v>
      </c>
      <c r="K267" s="38">
        <v>64</v>
      </c>
    </row>
    <row r="268" spans="1:11" s="31" customFormat="1" ht="11.25" hidden="1" x14ac:dyDescent="0.2">
      <c r="A268" s="41" t="s">
        <v>28</v>
      </c>
      <c r="B268" s="12" t="s">
        <v>295</v>
      </c>
      <c r="C268" s="12" t="s">
        <v>294</v>
      </c>
      <c r="D268" s="42">
        <v>42739</v>
      </c>
      <c r="E268" s="12">
        <v>3577</v>
      </c>
      <c r="F268" s="12">
        <v>15007</v>
      </c>
      <c r="G268" s="12" t="s">
        <v>286</v>
      </c>
      <c r="H268" s="12" t="s">
        <v>46</v>
      </c>
      <c r="I268" s="12" t="s">
        <v>295</v>
      </c>
      <c r="J268" s="13">
        <v>1000</v>
      </c>
      <c r="K268" s="38">
        <v>66</v>
      </c>
    </row>
    <row r="269" spans="1:11" s="31" customFormat="1" ht="11.25" hidden="1" x14ac:dyDescent="0.2">
      <c r="A269" s="41" t="s">
        <v>28</v>
      </c>
      <c r="B269" s="12" t="s">
        <v>295</v>
      </c>
      <c r="C269" s="12" t="s">
        <v>296</v>
      </c>
      <c r="D269" s="42">
        <v>42754</v>
      </c>
      <c r="E269" s="12">
        <v>565</v>
      </c>
      <c r="F269" s="12">
        <v>15086</v>
      </c>
      <c r="G269" s="12" t="s">
        <v>286</v>
      </c>
      <c r="H269" s="12" t="s">
        <v>46</v>
      </c>
      <c r="I269" s="12" t="s">
        <v>295</v>
      </c>
      <c r="J269" s="13">
        <v>200</v>
      </c>
      <c r="K269" s="38">
        <v>66</v>
      </c>
    </row>
    <row r="270" spans="1:11" s="31" customFormat="1" ht="11.25" hidden="1" x14ac:dyDescent="0.2">
      <c r="A270" s="41" t="s">
        <v>16</v>
      </c>
      <c r="B270" s="12" t="s">
        <v>240</v>
      </c>
      <c r="C270" s="12" t="s">
        <v>237</v>
      </c>
      <c r="D270" s="42">
        <v>42741</v>
      </c>
      <c r="E270" s="12" t="s">
        <v>238</v>
      </c>
      <c r="F270" s="12" t="s">
        <v>239</v>
      </c>
      <c r="G270" s="12" t="s">
        <v>190</v>
      </c>
      <c r="H270" s="12" t="s">
        <v>46</v>
      </c>
      <c r="I270" s="12" t="s">
        <v>240</v>
      </c>
      <c r="J270" s="13">
        <v>211552.72</v>
      </c>
      <c r="K270" s="38">
        <v>70</v>
      </c>
    </row>
    <row r="271" spans="1:11" s="31" customFormat="1" ht="11.25" hidden="1" x14ac:dyDescent="0.2">
      <c r="A271" s="41" t="s">
        <v>16</v>
      </c>
      <c r="B271" s="12" t="s">
        <v>477</v>
      </c>
      <c r="C271" s="12" t="s">
        <v>587</v>
      </c>
      <c r="D271" s="42">
        <v>42736</v>
      </c>
      <c r="E271" s="12" t="s">
        <v>720</v>
      </c>
      <c r="F271" s="12">
        <v>31851</v>
      </c>
      <c r="G271" s="12" t="s">
        <v>50</v>
      </c>
      <c r="H271" s="12" t="s">
        <v>46</v>
      </c>
      <c r="I271" s="12" t="s">
        <v>477</v>
      </c>
      <c r="J271" s="13">
        <v>30000</v>
      </c>
      <c r="K271" s="38">
        <v>70</v>
      </c>
    </row>
    <row r="272" spans="1:11" s="31" customFormat="1" ht="11.25" hidden="1" x14ac:dyDescent="0.2">
      <c r="A272" s="41" t="s">
        <v>16</v>
      </c>
      <c r="B272" s="12" t="s">
        <v>236</v>
      </c>
      <c r="C272" s="12" t="s">
        <v>233</v>
      </c>
      <c r="D272" s="42">
        <v>42738</v>
      </c>
      <c r="E272" s="12" t="s">
        <v>234</v>
      </c>
      <c r="F272" s="12" t="s">
        <v>235</v>
      </c>
      <c r="G272" s="12" t="s">
        <v>190</v>
      </c>
      <c r="H272" s="12" t="s">
        <v>46</v>
      </c>
      <c r="I272" s="12" t="s">
        <v>236</v>
      </c>
      <c r="J272" s="13">
        <v>17846.28</v>
      </c>
      <c r="K272" s="38">
        <v>70</v>
      </c>
    </row>
    <row r="273" spans="1:11" s="31" customFormat="1" ht="11.25" hidden="1" x14ac:dyDescent="0.2">
      <c r="A273" s="41" t="s">
        <v>16</v>
      </c>
      <c r="B273" s="12" t="s">
        <v>244</v>
      </c>
      <c r="C273" s="12" t="s">
        <v>241</v>
      </c>
      <c r="D273" s="42">
        <v>42748</v>
      </c>
      <c r="E273" s="12" t="s">
        <v>242</v>
      </c>
      <c r="F273" s="12" t="s">
        <v>243</v>
      </c>
      <c r="G273" s="12" t="s">
        <v>190</v>
      </c>
      <c r="H273" s="12" t="s">
        <v>46</v>
      </c>
      <c r="I273" s="12" t="s">
        <v>244</v>
      </c>
      <c r="J273" s="13">
        <v>1058056.77</v>
      </c>
      <c r="K273" s="38">
        <v>70</v>
      </c>
    </row>
    <row r="274" spans="1:11" s="31" customFormat="1" ht="11.25" hidden="1" x14ac:dyDescent="0.2">
      <c r="A274" s="41" t="s">
        <v>16</v>
      </c>
      <c r="B274" s="12" t="s">
        <v>248</v>
      </c>
      <c r="C274" s="12" t="s">
        <v>245</v>
      </c>
      <c r="D274" s="42">
        <v>42748</v>
      </c>
      <c r="E274" s="12" t="s">
        <v>246</v>
      </c>
      <c r="F274" s="12" t="s">
        <v>247</v>
      </c>
      <c r="G274" s="12" t="s">
        <v>190</v>
      </c>
      <c r="H274" s="12" t="s">
        <v>46</v>
      </c>
      <c r="I274" s="12" t="s">
        <v>248</v>
      </c>
      <c r="J274" s="13">
        <v>2970</v>
      </c>
      <c r="K274" s="38">
        <v>70</v>
      </c>
    </row>
    <row r="275" spans="1:11" s="31" customFormat="1" ht="11.25" hidden="1" x14ac:dyDescent="0.2">
      <c r="A275" s="41" t="s">
        <v>16</v>
      </c>
      <c r="B275" s="12" t="s">
        <v>252</v>
      </c>
      <c r="C275" s="12" t="s">
        <v>249</v>
      </c>
      <c r="D275" s="42">
        <v>42748</v>
      </c>
      <c r="E275" s="12" t="s">
        <v>250</v>
      </c>
      <c r="F275" s="12" t="s">
        <v>251</v>
      </c>
      <c r="G275" s="12" t="s">
        <v>190</v>
      </c>
      <c r="H275" s="12" t="s">
        <v>46</v>
      </c>
      <c r="I275" s="12" t="s">
        <v>252</v>
      </c>
      <c r="J275" s="13">
        <v>186183.69</v>
      </c>
      <c r="K275" s="38">
        <v>70</v>
      </c>
    </row>
    <row r="276" spans="1:11" s="31" customFormat="1" ht="11.25" hidden="1" x14ac:dyDescent="0.2">
      <c r="A276" s="41" t="s">
        <v>16</v>
      </c>
      <c r="B276" s="12" t="s">
        <v>262</v>
      </c>
      <c r="C276" s="12" t="s">
        <v>259</v>
      </c>
      <c r="D276" s="42">
        <v>42753</v>
      </c>
      <c r="E276" s="12" t="s">
        <v>260</v>
      </c>
      <c r="F276" s="12" t="s">
        <v>261</v>
      </c>
      <c r="G276" s="12" t="s">
        <v>190</v>
      </c>
      <c r="H276" s="12" t="s">
        <v>46</v>
      </c>
      <c r="I276" s="12" t="s">
        <v>262</v>
      </c>
      <c r="J276" s="13">
        <v>30797.41</v>
      </c>
      <c r="K276" s="38">
        <v>70</v>
      </c>
    </row>
    <row r="277" spans="1:11" s="31" customFormat="1" ht="11.25" hidden="1" x14ac:dyDescent="0.2">
      <c r="A277" s="41" t="s">
        <v>16</v>
      </c>
      <c r="B277" s="12" t="s">
        <v>266</v>
      </c>
      <c r="C277" s="12" t="s">
        <v>263</v>
      </c>
      <c r="D277" s="42">
        <v>42754</v>
      </c>
      <c r="E277" s="12" t="s">
        <v>264</v>
      </c>
      <c r="F277" s="12" t="s">
        <v>265</v>
      </c>
      <c r="G277" s="12" t="s">
        <v>190</v>
      </c>
      <c r="H277" s="12" t="s">
        <v>46</v>
      </c>
      <c r="I277" s="12" t="s">
        <v>266</v>
      </c>
      <c r="J277" s="13">
        <v>24286.91</v>
      </c>
      <c r="K277" s="38">
        <v>70</v>
      </c>
    </row>
    <row r="278" spans="1:11" s="31" customFormat="1" ht="11.25" hidden="1" x14ac:dyDescent="0.2">
      <c r="A278" s="41" t="s">
        <v>16</v>
      </c>
      <c r="B278" s="12" t="s">
        <v>478</v>
      </c>
      <c r="C278" s="12" t="s">
        <v>588</v>
      </c>
      <c r="D278" s="42">
        <v>42755</v>
      </c>
      <c r="E278" s="12" t="s">
        <v>721</v>
      </c>
      <c r="F278" s="12" t="s">
        <v>794</v>
      </c>
      <c r="G278" s="12" t="s">
        <v>190</v>
      </c>
      <c r="H278" s="12" t="s">
        <v>46</v>
      </c>
      <c r="I278" s="12" t="s">
        <v>478</v>
      </c>
      <c r="J278" s="13">
        <v>123178.67</v>
      </c>
      <c r="K278" s="38">
        <v>70</v>
      </c>
    </row>
    <row r="279" spans="1:11" s="31" customFormat="1" ht="11.25" hidden="1" x14ac:dyDescent="0.2">
      <c r="A279" s="41" t="s">
        <v>16</v>
      </c>
      <c r="B279" s="12" t="s">
        <v>479</v>
      </c>
      <c r="C279" s="12" t="s">
        <v>589</v>
      </c>
      <c r="D279" s="42">
        <v>42758</v>
      </c>
      <c r="E279" s="12" t="s">
        <v>722</v>
      </c>
      <c r="F279" s="12" t="s">
        <v>795</v>
      </c>
      <c r="G279" s="12" t="s">
        <v>190</v>
      </c>
      <c r="H279" s="12" t="s">
        <v>46</v>
      </c>
      <c r="I279" s="12" t="s">
        <v>479</v>
      </c>
      <c r="J279" s="13">
        <v>2118.1</v>
      </c>
      <c r="K279" s="38">
        <v>70</v>
      </c>
    </row>
    <row r="280" spans="1:11" s="31" customFormat="1" ht="11.25" hidden="1" x14ac:dyDescent="0.2">
      <c r="A280" s="41" t="s">
        <v>16</v>
      </c>
      <c r="B280" s="12" t="s">
        <v>480</v>
      </c>
      <c r="C280" s="12" t="s">
        <v>590</v>
      </c>
      <c r="D280" s="42">
        <v>42758</v>
      </c>
      <c r="E280" s="12" t="s">
        <v>723</v>
      </c>
      <c r="F280" s="12" t="s">
        <v>796</v>
      </c>
      <c r="G280" s="12" t="s">
        <v>190</v>
      </c>
      <c r="H280" s="12" t="s">
        <v>46</v>
      </c>
      <c r="I280" s="12" t="s">
        <v>480</v>
      </c>
      <c r="J280" s="13">
        <v>2130.5500000000002</v>
      </c>
      <c r="K280" s="38">
        <v>70</v>
      </c>
    </row>
    <row r="281" spans="1:11" s="31" customFormat="1" ht="11.25" hidden="1" x14ac:dyDescent="0.2">
      <c r="A281" s="41" t="s">
        <v>16</v>
      </c>
      <c r="B281" s="12" t="s">
        <v>481</v>
      </c>
      <c r="C281" s="12" t="s">
        <v>591</v>
      </c>
      <c r="D281" s="42">
        <v>42759</v>
      </c>
      <c r="E281" s="12" t="s">
        <v>724</v>
      </c>
      <c r="F281" s="12" t="s">
        <v>797</v>
      </c>
      <c r="G281" s="12" t="s">
        <v>190</v>
      </c>
      <c r="H281" s="12" t="s">
        <v>46</v>
      </c>
      <c r="I281" s="12" t="s">
        <v>481</v>
      </c>
      <c r="J281" s="13">
        <v>2252.41</v>
      </c>
      <c r="K281" s="38">
        <v>70</v>
      </c>
    </row>
    <row r="282" spans="1:11" s="31" customFormat="1" ht="11.25" hidden="1" x14ac:dyDescent="0.2">
      <c r="A282" s="41" t="s">
        <v>16</v>
      </c>
      <c r="B282" s="12" t="s">
        <v>482</v>
      </c>
      <c r="C282" s="12" t="s">
        <v>592</v>
      </c>
      <c r="D282" s="42">
        <v>42762</v>
      </c>
      <c r="E282" s="12" t="s">
        <v>725</v>
      </c>
      <c r="F282" s="12" t="s">
        <v>798</v>
      </c>
      <c r="G282" s="12" t="s">
        <v>190</v>
      </c>
      <c r="H282" s="12" t="s">
        <v>46</v>
      </c>
      <c r="I282" s="12" t="s">
        <v>482</v>
      </c>
      <c r="J282" s="13">
        <v>247293.5</v>
      </c>
      <c r="K282" s="38">
        <v>70</v>
      </c>
    </row>
    <row r="283" spans="1:11" s="31" customFormat="1" ht="11.25" hidden="1" x14ac:dyDescent="0.2">
      <c r="A283" s="41" t="s">
        <v>16</v>
      </c>
      <c r="B283" s="12" t="s">
        <v>483</v>
      </c>
      <c r="C283" s="12" t="s">
        <v>593</v>
      </c>
      <c r="D283" s="42">
        <v>42762</v>
      </c>
      <c r="E283" s="12" t="s">
        <v>726</v>
      </c>
      <c r="F283" s="12" t="s">
        <v>799</v>
      </c>
      <c r="G283" s="12" t="s">
        <v>190</v>
      </c>
      <c r="H283" s="12" t="s">
        <v>46</v>
      </c>
      <c r="I283" s="12" t="s">
        <v>483</v>
      </c>
      <c r="J283" s="13">
        <v>3465</v>
      </c>
      <c r="K283" s="38">
        <v>70</v>
      </c>
    </row>
    <row r="284" spans="1:11" s="31" customFormat="1" ht="11.25" hidden="1" x14ac:dyDescent="0.2">
      <c r="A284" s="41" t="s">
        <v>16</v>
      </c>
      <c r="B284" s="12" t="s">
        <v>484</v>
      </c>
      <c r="C284" s="12" t="s">
        <v>594</v>
      </c>
      <c r="D284" s="42">
        <v>42765</v>
      </c>
      <c r="E284" s="12" t="s">
        <v>727</v>
      </c>
      <c r="F284" s="12" t="s">
        <v>800</v>
      </c>
      <c r="G284" s="12" t="s">
        <v>190</v>
      </c>
      <c r="H284" s="12" t="s">
        <v>46</v>
      </c>
      <c r="I284" s="12" t="s">
        <v>484</v>
      </c>
      <c r="J284" s="13">
        <v>74414.710000000006</v>
      </c>
      <c r="K284" s="38">
        <v>70</v>
      </c>
    </row>
    <row r="285" spans="1:11" s="31" customFormat="1" ht="11.25" hidden="1" x14ac:dyDescent="0.2">
      <c r="A285" s="41" t="s">
        <v>16</v>
      </c>
      <c r="B285" s="12" t="s">
        <v>485</v>
      </c>
      <c r="C285" s="12" t="s">
        <v>595</v>
      </c>
      <c r="D285" s="42">
        <v>42766</v>
      </c>
      <c r="E285" s="12" t="s">
        <v>728</v>
      </c>
      <c r="F285" s="12" t="s">
        <v>801</v>
      </c>
      <c r="G285" s="12" t="s">
        <v>190</v>
      </c>
      <c r="H285" s="12" t="s">
        <v>46</v>
      </c>
      <c r="I285" s="12" t="s">
        <v>485</v>
      </c>
      <c r="J285" s="13">
        <v>365.92</v>
      </c>
      <c r="K285" s="38">
        <v>70</v>
      </c>
    </row>
    <row r="286" spans="1:11" s="31" customFormat="1" ht="11.25" hidden="1" x14ac:dyDescent="0.2">
      <c r="A286" s="41" t="s">
        <v>19</v>
      </c>
      <c r="B286" s="12" t="s">
        <v>477</v>
      </c>
      <c r="C286" s="12" t="s">
        <v>587</v>
      </c>
      <c r="D286" s="42">
        <v>42736</v>
      </c>
      <c r="E286" s="12" t="s">
        <v>720</v>
      </c>
      <c r="F286" s="12">
        <v>31851</v>
      </c>
      <c r="G286" s="12" t="s">
        <v>50</v>
      </c>
      <c r="H286" s="12" t="s">
        <v>46</v>
      </c>
      <c r="I286" s="12" t="s">
        <v>477</v>
      </c>
      <c r="J286" s="13">
        <v>10000</v>
      </c>
      <c r="K286" s="38">
        <v>70</v>
      </c>
    </row>
    <row r="287" spans="1:11" s="31" customFormat="1" ht="11.25" hidden="1" x14ac:dyDescent="0.2">
      <c r="A287" s="41" t="s">
        <v>19</v>
      </c>
      <c r="B287" s="12" t="s">
        <v>240</v>
      </c>
      <c r="C287" s="12" t="s">
        <v>237</v>
      </c>
      <c r="D287" s="42">
        <v>42741</v>
      </c>
      <c r="E287" s="12" t="s">
        <v>238</v>
      </c>
      <c r="F287" s="12" t="s">
        <v>239</v>
      </c>
      <c r="G287" s="12" t="s">
        <v>190</v>
      </c>
      <c r="H287" s="12" t="s">
        <v>46</v>
      </c>
      <c r="I287" s="12" t="s">
        <v>240</v>
      </c>
      <c r="J287" s="13">
        <v>20315.41</v>
      </c>
      <c r="K287" s="38">
        <v>70</v>
      </c>
    </row>
    <row r="288" spans="1:11" s="31" customFormat="1" ht="11.25" hidden="1" x14ac:dyDescent="0.2">
      <c r="A288" s="41" t="s">
        <v>19</v>
      </c>
      <c r="B288" s="12" t="s">
        <v>244</v>
      </c>
      <c r="C288" s="12" t="s">
        <v>241</v>
      </c>
      <c r="D288" s="42">
        <v>42748</v>
      </c>
      <c r="E288" s="12" t="s">
        <v>242</v>
      </c>
      <c r="F288" s="12" t="s">
        <v>243</v>
      </c>
      <c r="G288" s="12" t="s">
        <v>190</v>
      </c>
      <c r="H288" s="12" t="s">
        <v>46</v>
      </c>
      <c r="I288" s="12" t="s">
        <v>244</v>
      </c>
      <c r="J288" s="13">
        <v>47699.3</v>
      </c>
      <c r="K288" s="38">
        <v>70</v>
      </c>
    </row>
    <row r="289" spans="1:11" s="31" customFormat="1" ht="11.25" hidden="1" x14ac:dyDescent="0.2">
      <c r="A289" s="41" t="s">
        <v>19</v>
      </c>
      <c r="B289" s="12" t="s">
        <v>252</v>
      </c>
      <c r="C289" s="12" t="s">
        <v>249</v>
      </c>
      <c r="D289" s="42">
        <v>42748</v>
      </c>
      <c r="E289" s="12" t="s">
        <v>250</v>
      </c>
      <c r="F289" s="12" t="s">
        <v>251</v>
      </c>
      <c r="G289" s="12" t="s">
        <v>190</v>
      </c>
      <c r="H289" s="12" t="s">
        <v>46</v>
      </c>
      <c r="I289" s="12" t="s">
        <v>252</v>
      </c>
      <c r="J289" s="13">
        <v>23133.29</v>
      </c>
      <c r="K289" s="38">
        <v>70</v>
      </c>
    </row>
    <row r="290" spans="1:11" s="31" customFormat="1" ht="11.25" hidden="1" x14ac:dyDescent="0.2">
      <c r="A290" s="41" t="s">
        <v>19</v>
      </c>
      <c r="B290" s="12" t="s">
        <v>478</v>
      </c>
      <c r="C290" s="12" t="s">
        <v>588</v>
      </c>
      <c r="D290" s="42">
        <v>42755</v>
      </c>
      <c r="E290" s="12" t="s">
        <v>721</v>
      </c>
      <c r="F290" s="12" t="s">
        <v>794</v>
      </c>
      <c r="G290" s="12" t="s">
        <v>190</v>
      </c>
      <c r="H290" s="12" t="s">
        <v>46</v>
      </c>
      <c r="I290" s="12" t="s">
        <v>478</v>
      </c>
      <c r="J290" s="13">
        <v>31145.119999999999</v>
      </c>
      <c r="K290" s="38">
        <v>70</v>
      </c>
    </row>
    <row r="291" spans="1:11" s="31" customFormat="1" ht="11.25" hidden="1" x14ac:dyDescent="0.2">
      <c r="A291" s="41" t="s">
        <v>19</v>
      </c>
      <c r="B291" s="12" t="s">
        <v>482</v>
      </c>
      <c r="C291" s="12" t="s">
        <v>592</v>
      </c>
      <c r="D291" s="42">
        <v>42762</v>
      </c>
      <c r="E291" s="12" t="s">
        <v>725</v>
      </c>
      <c r="F291" s="12" t="s">
        <v>798</v>
      </c>
      <c r="G291" s="12" t="s">
        <v>190</v>
      </c>
      <c r="H291" s="12" t="s">
        <v>46</v>
      </c>
      <c r="I291" s="12" t="s">
        <v>482</v>
      </c>
      <c r="J291" s="13">
        <v>28819.279999999999</v>
      </c>
      <c r="K291" s="38">
        <v>70</v>
      </c>
    </row>
    <row r="292" spans="1:11" s="31" customFormat="1" ht="11.25" hidden="1" x14ac:dyDescent="0.2">
      <c r="A292" s="41" t="s">
        <v>19</v>
      </c>
      <c r="B292" s="12" t="s">
        <v>484</v>
      </c>
      <c r="C292" s="12" t="s">
        <v>594</v>
      </c>
      <c r="D292" s="42">
        <v>42765</v>
      </c>
      <c r="E292" s="12" t="s">
        <v>727</v>
      </c>
      <c r="F292" s="12" t="s">
        <v>800</v>
      </c>
      <c r="G292" s="12" t="s">
        <v>190</v>
      </c>
      <c r="H292" s="12" t="s">
        <v>46</v>
      </c>
      <c r="I292" s="12" t="s">
        <v>484</v>
      </c>
      <c r="J292" s="13">
        <v>5292.61</v>
      </c>
      <c r="K292" s="38">
        <v>70</v>
      </c>
    </row>
    <row r="293" spans="1:11" s="31" customFormat="1" ht="11.25" hidden="1" x14ac:dyDescent="0.2">
      <c r="A293" s="41" t="s">
        <v>20</v>
      </c>
      <c r="B293" s="12" t="s">
        <v>477</v>
      </c>
      <c r="C293" s="12" t="s">
        <v>587</v>
      </c>
      <c r="D293" s="42">
        <v>42736</v>
      </c>
      <c r="E293" s="12" t="s">
        <v>720</v>
      </c>
      <c r="F293" s="12">
        <v>31851</v>
      </c>
      <c r="G293" s="12" t="s">
        <v>50</v>
      </c>
      <c r="H293" s="12" t="s">
        <v>46</v>
      </c>
      <c r="I293" s="12" t="s">
        <v>477</v>
      </c>
      <c r="J293" s="13">
        <v>5000</v>
      </c>
      <c r="K293" s="38">
        <v>70</v>
      </c>
    </row>
    <row r="294" spans="1:11" s="31" customFormat="1" ht="11.25" hidden="1" x14ac:dyDescent="0.2">
      <c r="A294" s="41" t="s">
        <v>20</v>
      </c>
      <c r="B294" s="12" t="s">
        <v>244</v>
      </c>
      <c r="C294" s="12" t="s">
        <v>241</v>
      </c>
      <c r="D294" s="42">
        <v>42748</v>
      </c>
      <c r="E294" s="12" t="s">
        <v>242</v>
      </c>
      <c r="F294" s="12" t="s">
        <v>243</v>
      </c>
      <c r="G294" s="12" t="s">
        <v>190</v>
      </c>
      <c r="H294" s="12" t="s">
        <v>46</v>
      </c>
      <c r="I294" s="12" t="s">
        <v>244</v>
      </c>
      <c r="J294" s="13">
        <v>98975.62</v>
      </c>
      <c r="K294" s="38">
        <v>70</v>
      </c>
    </row>
    <row r="295" spans="1:11" s="31" customFormat="1" ht="11.25" hidden="1" x14ac:dyDescent="0.2">
      <c r="A295" s="41" t="s">
        <v>20</v>
      </c>
      <c r="B295" s="12" t="s">
        <v>484</v>
      </c>
      <c r="C295" s="12" t="s">
        <v>594</v>
      </c>
      <c r="D295" s="42">
        <v>42765</v>
      </c>
      <c r="E295" s="12" t="s">
        <v>727</v>
      </c>
      <c r="F295" s="12" t="s">
        <v>800</v>
      </c>
      <c r="G295" s="12" t="s">
        <v>190</v>
      </c>
      <c r="H295" s="12" t="s">
        <v>46</v>
      </c>
      <c r="I295" s="12" t="s">
        <v>484</v>
      </c>
      <c r="J295" s="13">
        <v>15056.25</v>
      </c>
      <c r="K295" s="38">
        <v>70</v>
      </c>
    </row>
    <row r="296" spans="1:11" s="31" customFormat="1" ht="11.25" hidden="1" x14ac:dyDescent="0.2">
      <c r="A296" s="41" t="s">
        <v>33</v>
      </c>
      <c r="B296" s="12" t="s">
        <v>244</v>
      </c>
      <c r="C296" s="12" t="s">
        <v>241</v>
      </c>
      <c r="D296" s="42">
        <v>42748</v>
      </c>
      <c r="E296" s="12" t="s">
        <v>242</v>
      </c>
      <c r="F296" s="12" t="s">
        <v>243</v>
      </c>
      <c r="G296" s="12" t="s">
        <v>190</v>
      </c>
      <c r="H296" s="12" t="s">
        <v>46</v>
      </c>
      <c r="I296" s="12" t="s">
        <v>244</v>
      </c>
      <c r="J296" s="13">
        <v>30651.63</v>
      </c>
      <c r="K296" s="38">
        <v>70</v>
      </c>
    </row>
    <row r="297" spans="1:11" s="31" customFormat="1" ht="11.25" hidden="1" x14ac:dyDescent="0.2">
      <c r="A297" s="41" t="s">
        <v>33</v>
      </c>
      <c r="B297" s="12" t="s">
        <v>484</v>
      </c>
      <c r="C297" s="12" t="s">
        <v>594</v>
      </c>
      <c r="D297" s="42">
        <v>42765</v>
      </c>
      <c r="E297" s="12" t="s">
        <v>727</v>
      </c>
      <c r="F297" s="12" t="s">
        <v>800</v>
      </c>
      <c r="G297" s="12" t="s">
        <v>190</v>
      </c>
      <c r="H297" s="12" t="s">
        <v>46</v>
      </c>
      <c r="I297" s="12" t="s">
        <v>484</v>
      </c>
      <c r="J297" s="13">
        <v>7665.05</v>
      </c>
      <c r="K297" s="38">
        <v>70</v>
      </c>
    </row>
    <row r="298" spans="1:11" s="31" customFormat="1" ht="11.25" hidden="1" x14ac:dyDescent="0.2">
      <c r="A298" s="41" t="s">
        <v>41</v>
      </c>
      <c r="B298" s="12" t="s">
        <v>477</v>
      </c>
      <c r="C298" s="12" t="s">
        <v>587</v>
      </c>
      <c r="D298" s="42">
        <v>42736</v>
      </c>
      <c r="E298" s="12" t="s">
        <v>720</v>
      </c>
      <c r="F298" s="12">
        <v>31851</v>
      </c>
      <c r="G298" s="12" t="s">
        <v>50</v>
      </c>
      <c r="H298" s="12" t="s">
        <v>46</v>
      </c>
      <c r="I298" s="12" t="s">
        <v>477</v>
      </c>
      <c r="J298" s="13">
        <v>15000</v>
      </c>
      <c r="K298" s="38">
        <v>70</v>
      </c>
    </row>
    <row r="299" spans="1:11" s="31" customFormat="1" ht="11.25" hidden="1" x14ac:dyDescent="0.2">
      <c r="A299" s="41" t="s">
        <v>41</v>
      </c>
      <c r="B299" s="12" t="s">
        <v>240</v>
      </c>
      <c r="C299" s="12" t="s">
        <v>237</v>
      </c>
      <c r="D299" s="42">
        <v>42741</v>
      </c>
      <c r="E299" s="12" t="s">
        <v>238</v>
      </c>
      <c r="F299" s="12" t="s">
        <v>239</v>
      </c>
      <c r="G299" s="12" t="s">
        <v>190</v>
      </c>
      <c r="H299" s="12" t="s">
        <v>46</v>
      </c>
      <c r="I299" s="12" t="s">
        <v>240</v>
      </c>
      <c r="J299" s="13">
        <v>14786.44</v>
      </c>
      <c r="K299" s="38">
        <v>70</v>
      </c>
    </row>
    <row r="300" spans="1:11" s="31" customFormat="1" ht="11.25" hidden="1" x14ac:dyDescent="0.2">
      <c r="A300" s="41" t="s">
        <v>41</v>
      </c>
      <c r="B300" s="12" t="s">
        <v>244</v>
      </c>
      <c r="C300" s="12" t="s">
        <v>241</v>
      </c>
      <c r="D300" s="42">
        <v>42748</v>
      </c>
      <c r="E300" s="12" t="s">
        <v>242</v>
      </c>
      <c r="F300" s="12" t="s">
        <v>243</v>
      </c>
      <c r="G300" s="12" t="s">
        <v>190</v>
      </c>
      <c r="H300" s="12" t="s">
        <v>46</v>
      </c>
      <c r="I300" s="12" t="s">
        <v>244</v>
      </c>
      <c r="J300" s="13">
        <v>152751.12</v>
      </c>
      <c r="K300" s="38">
        <v>70</v>
      </c>
    </row>
    <row r="301" spans="1:11" s="31" customFormat="1" ht="11.25" hidden="1" x14ac:dyDescent="0.2">
      <c r="A301" s="41" t="s">
        <v>41</v>
      </c>
      <c r="B301" s="12" t="s">
        <v>252</v>
      </c>
      <c r="C301" s="12" t="s">
        <v>249</v>
      </c>
      <c r="D301" s="42">
        <v>42748</v>
      </c>
      <c r="E301" s="12" t="s">
        <v>250</v>
      </c>
      <c r="F301" s="12" t="s">
        <v>251</v>
      </c>
      <c r="G301" s="12" t="s">
        <v>190</v>
      </c>
      <c r="H301" s="12" t="s">
        <v>46</v>
      </c>
      <c r="I301" s="12" t="s">
        <v>252</v>
      </c>
      <c r="J301" s="13">
        <v>9999.06</v>
      </c>
      <c r="K301" s="38">
        <v>70</v>
      </c>
    </row>
    <row r="302" spans="1:11" s="31" customFormat="1" ht="11.25" hidden="1" x14ac:dyDescent="0.2">
      <c r="A302" s="41" t="s">
        <v>41</v>
      </c>
      <c r="B302" s="12" t="s">
        <v>478</v>
      </c>
      <c r="C302" s="12" t="s">
        <v>588</v>
      </c>
      <c r="D302" s="42">
        <v>42755</v>
      </c>
      <c r="E302" s="12" t="s">
        <v>721</v>
      </c>
      <c r="F302" s="12" t="s">
        <v>794</v>
      </c>
      <c r="G302" s="12" t="s">
        <v>190</v>
      </c>
      <c r="H302" s="12" t="s">
        <v>46</v>
      </c>
      <c r="I302" s="12" t="s">
        <v>478</v>
      </c>
      <c r="J302" s="13">
        <v>7903.87</v>
      </c>
      <c r="K302" s="38">
        <v>70</v>
      </c>
    </row>
    <row r="303" spans="1:11" s="31" customFormat="1" ht="11.25" hidden="1" x14ac:dyDescent="0.2">
      <c r="A303" s="41" t="s">
        <v>41</v>
      </c>
      <c r="B303" s="12" t="s">
        <v>482</v>
      </c>
      <c r="C303" s="12" t="s">
        <v>592</v>
      </c>
      <c r="D303" s="42">
        <v>42762</v>
      </c>
      <c r="E303" s="12" t="s">
        <v>725</v>
      </c>
      <c r="F303" s="12" t="s">
        <v>798</v>
      </c>
      <c r="G303" s="12" t="s">
        <v>190</v>
      </c>
      <c r="H303" s="12" t="s">
        <v>46</v>
      </c>
      <c r="I303" s="12" t="s">
        <v>482</v>
      </c>
      <c r="J303" s="13">
        <v>9898.56</v>
      </c>
      <c r="K303" s="38">
        <v>70</v>
      </c>
    </row>
    <row r="304" spans="1:11" s="31" customFormat="1" ht="11.25" hidden="1" x14ac:dyDescent="0.2">
      <c r="A304" s="41" t="s">
        <v>41</v>
      </c>
      <c r="B304" s="12" t="s">
        <v>484</v>
      </c>
      <c r="C304" s="12" t="s">
        <v>594</v>
      </c>
      <c r="D304" s="42">
        <v>42765</v>
      </c>
      <c r="E304" s="12" t="s">
        <v>727</v>
      </c>
      <c r="F304" s="12" t="s">
        <v>800</v>
      </c>
      <c r="G304" s="12" t="s">
        <v>190</v>
      </c>
      <c r="H304" s="12" t="s">
        <v>46</v>
      </c>
      <c r="I304" s="12" t="s">
        <v>484</v>
      </c>
      <c r="J304" s="13">
        <v>43123.51</v>
      </c>
      <c r="K304" s="38">
        <v>70</v>
      </c>
    </row>
    <row r="305" spans="1:11" s="31" customFormat="1" ht="11.25" hidden="1" x14ac:dyDescent="0.2">
      <c r="A305" s="41" t="s">
        <v>42</v>
      </c>
      <c r="B305" s="12" t="s">
        <v>477</v>
      </c>
      <c r="C305" s="12" t="s">
        <v>587</v>
      </c>
      <c r="D305" s="42">
        <v>42736</v>
      </c>
      <c r="E305" s="12" t="s">
        <v>720</v>
      </c>
      <c r="F305" s="12">
        <v>31851</v>
      </c>
      <c r="G305" s="12" t="s">
        <v>50</v>
      </c>
      <c r="H305" s="12" t="s">
        <v>46</v>
      </c>
      <c r="I305" s="12" t="s">
        <v>477</v>
      </c>
      <c r="J305" s="13">
        <v>20000</v>
      </c>
      <c r="K305" s="38">
        <v>70</v>
      </c>
    </row>
    <row r="306" spans="1:11" s="31" customFormat="1" ht="11.25" hidden="1" x14ac:dyDescent="0.2">
      <c r="A306" s="41" t="s">
        <v>42</v>
      </c>
      <c r="B306" s="12" t="s">
        <v>347</v>
      </c>
      <c r="C306" s="12" t="s">
        <v>344</v>
      </c>
      <c r="D306" s="42">
        <v>42740</v>
      </c>
      <c r="E306" s="12" t="s">
        <v>345</v>
      </c>
      <c r="F306" s="12" t="s">
        <v>346</v>
      </c>
      <c r="G306" s="12" t="s">
        <v>190</v>
      </c>
      <c r="H306" s="12" t="s">
        <v>46</v>
      </c>
      <c r="I306" s="12" t="s">
        <v>347</v>
      </c>
      <c r="J306" s="13">
        <v>468085.1</v>
      </c>
      <c r="K306" s="38">
        <v>70</v>
      </c>
    </row>
    <row r="307" spans="1:11" s="31" customFormat="1" ht="11.25" hidden="1" x14ac:dyDescent="0.2">
      <c r="A307" s="41" t="s">
        <v>42</v>
      </c>
      <c r="B307" s="12" t="s">
        <v>347</v>
      </c>
      <c r="C307" s="12" t="s">
        <v>348</v>
      </c>
      <c r="D307" s="42">
        <v>42754</v>
      </c>
      <c r="E307" s="12" t="s">
        <v>349</v>
      </c>
      <c r="F307" s="12" t="s">
        <v>350</v>
      </c>
      <c r="G307" s="12" t="s">
        <v>190</v>
      </c>
      <c r="H307" s="12" t="s">
        <v>46</v>
      </c>
      <c r="I307" s="12" t="s">
        <v>347</v>
      </c>
      <c r="J307" s="13">
        <v>212765.96</v>
      </c>
      <c r="K307" s="38">
        <v>70</v>
      </c>
    </row>
    <row r="308" spans="1:11" s="31" customFormat="1" ht="11.25" hidden="1" x14ac:dyDescent="0.2">
      <c r="A308" s="41" t="s">
        <v>29</v>
      </c>
      <c r="B308" s="12" t="s">
        <v>477</v>
      </c>
      <c r="C308" s="12" t="s">
        <v>587</v>
      </c>
      <c r="D308" s="42">
        <v>42736</v>
      </c>
      <c r="E308" s="12" t="s">
        <v>720</v>
      </c>
      <c r="F308" s="12">
        <v>31851</v>
      </c>
      <c r="G308" s="12" t="s">
        <v>50</v>
      </c>
      <c r="H308" s="12" t="s">
        <v>46</v>
      </c>
      <c r="I308" s="12" t="s">
        <v>477</v>
      </c>
      <c r="J308" s="13">
        <v>20000</v>
      </c>
      <c r="K308" s="38">
        <v>70</v>
      </c>
    </row>
    <row r="309" spans="1:11" s="31" customFormat="1" ht="11.25" hidden="1" x14ac:dyDescent="0.2">
      <c r="A309" s="41" t="s">
        <v>29</v>
      </c>
      <c r="B309" s="12" t="s">
        <v>240</v>
      </c>
      <c r="C309" s="12" t="s">
        <v>237</v>
      </c>
      <c r="D309" s="42">
        <v>42741</v>
      </c>
      <c r="E309" s="12" t="s">
        <v>238</v>
      </c>
      <c r="F309" s="12" t="s">
        <v>239</v>
      </c>
      <c r="G309" s="12" t="s">
        <v>190</v>
      </c>
      <c r="H309" s="12" t="s">
        <v>46</v>
      </c>
      <c r="I309" s="12" t="s">
        <v>240</v>
      </c>
      <c r="J309" s="13">
        <v>1916.25</v>
      </c>
      <c r="K309" s="38">
        <v>70</v>
      </c>
    </row>
    <row r="310" spans="1:11" s="31" customFormat="1" ht="11.25" hidden="1" x14ac:dyDescent="0.2">
      <c r="A310" s="41" t="s">
        <v>29</v>
      </c>
      <c r="B310" s="12" t="s">
        <v>244</v>
      </c>
      <c r="C310" s="12" t="s">
        <v>241</v>
      </c>
      <c r="D310" s="42">
        <v>42748</v>
      </c>
      <c r="E310" s="12" t="s">
        <v>242</v>
      </c>
      <c r="F310" s="12" t="s">
        <v>243</v>
      </c>
      <c r="G310" s="12" t="s">
        <v>190</v>
      </c>
      <c r="H310" s="12" t="s">
        <v>46</v>
      </c>
      <c r="I310" s="12" t="s">
        <v>244</v>
      </c>
      <c r="J310" s="13">
        <v>230607.18</v>
      </c>
      <c r="K310" s="38">
        <v>70</v>
      </c>
    </row>
    <row r="311" spans="1:11" s="31" customFormat="1" ht="11.25" hidden="1" x14ac:dyDescent="0.2">
      <c r="A311" s="41" t="s">
        <v>29</v>
      </c>
      <c r="B311" s="12" t="s">
        <v>252</v>
      </c>
      <c r="C311" s="12" t="s">
        <v>249</v>
      </c>
      <c r="D311" s="42">
        <v>42748</v>
      </c>
      <c r="E311" s="12" t="s">
        <v>250</v>
      </c>
      <c r="F311" s="12" t="s">
        <v>251</v>
      </c>
      <c r="G311" s="12" t="s">
        <v>190</v>
      </c>
      <c r="H311" s="12" t="s">
        <v>46</v>
      </c>
      <c r="I311" s="12" t="s">
        <v>252</v>
      </c>
      <c r="J311" s="13">
        <v>1916.25</v>
      </c>
      <c r="K311" s="38">
        <v>70</v>
      </c>
    </row>
    <row r="312" spans="1:11" s="31" customFormat="1" ht="11.25" hidden="1" x14ac:dyDescent="0.2">
      <c r="A312" s="41" t="s">
        <v>29</v>
      </c>
      <c r="B312" s="12" t="s">
        <v>478</v>
      </c>
      <c r="C312" s="12" t="s">
        <v>588</v>
      </c>
      <c r="D312" s="42">
        <v>42755</v>
      </c>
      <c r="E312" s="12" t="s">
        <v>721</v>
      </c>
      <c r="F312" s="12" t="s">
        <v>794</v>
      </c>
      <c r="G312" s="12" t="s">
        <v>190</v>
      </c>
      <c r="H312" s="12" t="s">
        <v>46</v>
      </c>
      <c r="I312" s="12" t="s">
        <v>478</v>
      </c>
      <c r="J312" s="13">
        <v>1916.25</v>
      </c>
      <c r="K312" s="38">
        <v>70</v>
      </c>
    </row>
    <row r="313" spans="1:11" s="31" customFormat="1" ht="11.25" hidden="1" x14ac:dyDescent="0.2">
      <c r="A313" s="41" t="s">
        <v>29</v>
      </c>
      <c r="B313" s="12" t="s">
        <v>482</v>
      </c>
      <c r="C313" s="12" t="s">
        <v>592</v>
      </c>
      <c r="D313" s="42">
        <v>42762</v>
      </c>
      <c r="E313" s="12" t="s">
        <v>725</v>
      </c>
      <c r="F313" s="12" t="s">
        <v>798</v>
      </c>
      <c r="G313" s="12" t="s">
        <v>190</v>
      </c>
      <c r="H313" s="12" t="s">
        <v>46</v>
      </c>
      <c r="I313" s="12" t="s">
        <v>482</v>
      </c>
      <c r="J313" s="13">
        <v>1916.25</v>
      </c>
      <c r="K313" s="38">
        <v>70</v>
      </c>
    </row>
    <row r="314" spans="1:11" s="31" customFormat="1" ht="11.25" hidden="1" x14ac:dyDescent="0.2">
      <c r="A314" s="41" t="s">
        <v>29</v>
      </c>
      <c r="B314" s="12" t="s">
        <v>484</v>
      </c>
      <c r="C314" s="12" t="s">
        <v>594</v>
      </c>
      <c r="D314" s="42">
        <v>42765</v>
      </c>
      <c r="E314" s="12" t="s">
        <v>727</v>
      </c>
      <c r="F314" s="12" t="s">
        <v>800</v>
      </c>
      <c r="G314" s="12" t="s">
        <v>190</v>
      </c>
      <c r="H314" s="12" t="s">
        <v>46</v>
      </c>
      <c r="I314" s="12" t="s">
        <v>484</v>
      </c>
      <c r="J314" s="13">
        <v>126271.99</v>
      </c>
      <c r="K314" s="38">
        <v>70</v>
      </c>
    </row>
    <row r="315" spans="1:11" s="31" customFormat="1" ht="11.25" hidden="1" x14ac:dyDescent="0.2">
      <c r="A315" s="41" t="s">
        <v>429</v>
      </c>
      <c r="B315" s="12" t="s">
        <v>472</v>
      </c>
      <c r="C315" s="12" t="s">
        <v>577</v>
      </c>
      <c r="D315" s="42">
        <v>42747</v>
      </c>
      <c r="E315" s="12">
        <v>2473773</v>
      </c>
      <c r="F315" s="12" t="s">
        <v>787</v>
      </c>
      <c r="G315" s="12" t="s">
        <v>190</v>
      </c>
      <c r="H315" s="12" t="s">
        <v>46</v>
      </c>
      <c r="I315" s="12" t="s">
        <v>472</v>
      </c>
      <c r="J315" s="13">
        <v>4615.05</v>
      </c>
      <c r="K315" s="38">
        <v>80</v>
      </c>
    </row>
    <row r="316" spans="1:11" s="31" customFormat="1" ht="11.25" hidden="1" x14ac:dyDescent="0.2">
      <c r="A316" s="41" t="s">
        <v>430</v>
      </c>
      <c r="B316" s="12" t="s">
        <v>486</v>
      </c>
      <c r="C316" s="12" t="s">
        <v>596</v>
      </c>
      <c r="D316" s="42">
        <v>42765</v>
      </c>
      <c r="E316" s="12" t="s">
        <v>729</v>
      </c>
      <c r="F316" s="12">
        <v>31826</v>
      </c>
      <c r="G316" s="12" t="s">
        <v>50</v>
      </c>
      <c r="H316" s="12" t="s">
        <v>51</v>
      </c>
      <c r="I316" s="12" t="s">
        <v>486</v>
      </c>
      <c r="J316" s="13">
        <v>40700</v>
      </c>
      <c r="K316" s="38">
        <v>90</v>
      </c>
    </row>
    <row r="317" spans="1:11" s="31" customFormat="1" ht="11.25" hidden="1" x14ac:dyDescent="0.2">
      <c r="A317" s="41" t="s">
        <v>455</v>
      </c>
      <c r="B317" s="12" t="s">
        <v>508</v>
      </c>
      <c r="C317" s="12" t="s">
        <v>657</v>
      </c>
      <c r="D317" s="42">
        <v>42766</v>
      </c>
      <c r="E317" s="12" t="s">
        <v>752</v>
      </c>
      <c r="F317" s="12">
        <v>15150</v>
      </c>
      <c r="G317" s="12" t="s">
        <v>45</v>
      </c>
      <c r="H317" s="12" t="s">
        <v>46</v>
      </c>
      <c r="I317" s="12" t="s">
        <v>508</v>
      </c>
      <c r="J317" s="13">
        <v>1828.59</v>
      </c>
      <c r="K317" s="38">
        <v>90</v>
      </c>
    </row>
    <row r="318" spans="1:11" s="31" customFormat="1" ht="11.25" hidden="1" x14ac:dyDescent="0.2">
      <c r="A318" s="41" t="s">
        <v>459</v>
      </c>
      <c r="B318" s="12" t="s">
        <v>511</v>
      </c>
      <c r="C318" s="12" t="s">
        <v>660</v>
      </c>
      <c r="D318" s="42">
        <v>42759</v>
      </c>
      <c r="E318" s="12" t="s">
        <v>753</v>
      </c>
      <c r="F318" s="12" t="s">
        <v>806</v>
      </c>
      <c r="G318" s="12" t="s">
        <v>225</v>
      </c>
      <c r="H318" s="12" t="s">
        <v>46</v>
      </c>
      <c r="I318" s="12" t="s">
        <v>511</v>
      </c>
      <c r="J318" s="13">
        <v>3911.16</v>
      </c>
      <c r="K318" s="38">
        <v>90</v>
      </c>
    </row>
    <row r="319" spans="1:11" s="31" customFormat="1" ht="11.25" hidden="1" x14ac:dyDescent="0.2">
      <c r="A319" s="41" t="s">
        <v>459</v>
      </c>
      <c r="B319" s="12" t="s">
        <v>512</v>
      </c>
      <c r="C319" s="12" t="s">
        <v>661</v>
      </c>
      <c r="D319" s="42">
        <v>42762</v>
      </c>
      <c r="E319" s="12" t="s">
        <v>754</v>
      </c>
      <c r="F319" s="12" t="s">
        <v>807</v>
      </c>
      <c r="G319" s="12" t="s">
        <v>190</v>
      </c>
      <c r="H319" s="12" t="s">
        <v>46</v>
      </c>
      <c r="I319" s="12" t="s">
        <v>512</v>
      </c>
      <c r="J319" s="13">
        <v>5786</v>
      </c>
      <c r="K319" s="38">
        <v>90</v>
      </c>
    </row>
    <row r="320" spans="1:11" s="31" customFormat="1" ht="11.25" hidden="1" x14ac:dyDescent="0.2">
      <c r="A320" s="41" t="s">
        <v>459</v>
      </c>
      <c r="B320" s="12" t="s">
        <v>513</v>
      </c>
      <c r="C320" s="12" t="s">
        <v>662</v>
      </c>
      <c r="D320" s="42">
        <v>42762</v>
      </c>
      <c r="E320" s="12" t="s">
        <v>754</v>
      </c>
      <c r="F320" s="12" t="s">
        <v>807</v>
      </c>
      <c r="G320" s="12" t="s">
        <v>190</v>
      </c>
      <c r="H320" s="12" t="s">
        <v>46</v>
      </c>
      <c r="I320" s="12" t="s">
        <v>513</v>
      </c>
      <c r="J320" s="13">
        <v>-5786</v>
      </c>
      <c r="K320" s="38">
        <v>90</v>
      </c>
    </row>
    <row r="321" spans="1:11" s="31" customFormat="1" ht="11.25" hidden="1" x14ac:dyDescent="0.2">
      <c r="A321" s="41" t="s">
        <v>459</v>
      </c>
      <c r="B321" s="12" t="s">
        <v>511</v>
      </c>
      <c r="C321" s="12" t="s">
        <v>663</v>
      </c>
      <c r="D321" s="42">
        <v>42762</v>
      </c>
      <c r="E321" s="12" t="s">
        <v>755</v>
      </c>
      <c r="F321" s="12" t="s">
        <v>808</v>
      </c>
      <c r="G321" s="12" t="s">
        <v>190</v>
      </c>
      <c r="H321" s="12" t="s">
        <v>46</v>
      </c>
      <c r="I321" s="12" t="s">
        <v>511</v>
      </c>
      <c r="J321" s="13">
        <v>5786</v>
      </c>
      <c r="K321" s="38">
        <v>90</v>
      </c>
    </row>
    <row r="322" spans="1:11" s="31" customFormat="1" ht="11.25" hidden="1" x14ac:dyDescent="0.2">
      <c r="A322" s="41" t="s">
        <v>459</v>
      </c>
      <c r="B322" s="12" t="s">
        <v>514</v>
      </c>
      <c r="C322" s="12" t="s">
        <v>664</v>
      </c>
      <c r="D322" s="42">
        <v>42762</v>
      </c>
      <c r="E322" s="12" t="s">
        <v>756</v>
      </c>
      <c r="F322" s="12" t="s">
        <v>809</v>
      </c>
      <c r="G322" s="12" t="s">
        <v>190</v>
      </c>
      <c r="H322" s="12" t="s">
        <v>46</v>
      </c>
      <c r="I322" s="12" t="s">
        <v>514</v>
      </c>
      <c r="J322" s="13">
        <v>11268.23</v>
      </c>
      <c r="K322" s="38">
        <v>90</v>
      </c>
    </row>
    <row r="323" spans="1:11" s="31" customFormat="1" ht="11.25" hidden="1" x14ac:dyDescent="0.2">
      <c r="A323" s="41" t="s">
        <v>459</v>
      </c>
      <c r="B323" s="12" t="s">
        <v>511</v>
      </c>
      <c r="C323" s="12" t="s">
        <v>665</v>
      </c>
      <c r="D323" s="42">
        <v>42766</v>
      </c>
      <c r="E323" s="12" t="s">
        <v>757</v>
      </c>
      <c r="F323" s="12" t="s">
        <v>810</v>
      </c>
      <c r="G323" s="12" t="s">
        <v>190</v>
      </c>
      <c r="H323" s="12" t="s">
        <v>46</v>
      </c>
      <c r="I323" s="12" t="s">
        <v>511</v>
      </c>
      <c r="J323" s="13">
        <v>1816.31</v>
      </c>
      <c r="K323" s="38">
        <v>90</v>
      </c>
    </row>
    <row r="324" spans="1:11" s="31" customFormat="1" ht="11.25" hidden="1" x14ac:dyDescent="0.2">
      <c r="A324" s="41" t="s">
        <v>30</v>
      </c>
      <c r="B324" s="12" t="s">
        <v>298</v>
      </c>
      <c r="C324" s="12" t="s">
        <v>297</v>
      </c>
      <c r="D324" s="42">
        <v>42737</v>
      </c>
      <c r="E324" s="12"/>
      <c r="F324" s="12">
        <v>14979</v>
      </c>
      <c r="G324" s="12" t="s">
        <v>45</v>
      </c>
      <c r="H324" s="12" t="s">
        <v>46</v>
      </c>
      <c r="I324" s="12" t="s">
        <v>298</v>
      </c>
      <c r="J324" s="13">
        <v>69.83</v>
      </c>
      <c r="K324" s="38">
        <v>90</v>
      </c>
    </row>
    <row r="325" spans="1:11" s="31" customFormat="1" ht="11.25" hidden="1" x14ac:dyDescent="0.2">
      <c r="A325" s="41" t="s">
        <v>30</v>
      </c>
      <c r="B325" s="12" t="s">
        <v>300</v>
      </c>
      <c r="C325" s="12" t="s">
        <v>299</v>
      </c>
      <c r="D325" s="42">
        <v>42737</v>
      </c>
      <c r="E325" s="12"/>
      <c r="F325" s="12">
        <v>14979</v>
      </c>
      <c r="G325" s="12" t="s">
        <v>45</v>
      </c>
      <c r="H325" s="12" t="s">
        <v>46</v>
      </c>
      <c r="I325" s="12" t="s">
        <v>300</v>
      </c>
      <c r="J325" s="13">
        <v>-69.83</v>
      </c>
      <c r="K325" s="38">
        <v>90</v>
      </c>
    </row>
    <row r="326" spans="1:11" s="31" customFormat="1" ht="11.25" hidden="1" x14ac:dyDescent="0.2">
      <c r="A326" s="41" t="s">
        <v>30</v>
      </c>
      <c r="B326" s="12" t="s">
        <v>501</v>
      </c>
      <c r="C326" s="12" t="s">
        <v>301</v>
      </c>
      <c r="D326" s="42">
        <v>42748</v>
      </c>
      <c r="E326" s="12">
        <v>1519882</v>
      </c>
      <c r="F326" s="12">
        <v>15025</v>
      </c>
      <c r="G326" s="12" t="s">
        <v>45</v>
      </c>
      <c r="H326" s="12" t="s">
        <v>90</v>
      </c>
      <c r="I326" s="12" t="s">
        <v>501</v>
      </c>
      <c r="J326" s="13">
        <v>659.71</v>
      </c>
      <c r="K326" s="38">
        <v>90</v>
      </c>
    </row>
    <row r="327" spans="1:11" s="31" customFormat="1" ht="11.25" hidden="1" x14ac:dyDescent="0.2">
      <c r="A327" s="41" t="s">
        <v>30</v>
      </c>
      <c r="B327" s="12" t="s">
        <v>298</v>
      </c>
      <c r="C327" s="12" t="s">
        <v>302</v>
      </c>
      <c r="D327" s="42">
        <v>42748</v>
      </c>
      <c r="E327" s="12">
        <v>12184</v>
      </c>
      <c r="F327" s="12">
        <v>15027</v>
      </c>
      <c r="G327" s="12" t="s">
        <v>45</v>
      </c>
      <c r="H327" s="12" t="s">
        <v>90</v>
      </c>
      <c r="I327" s="12" t="s">
        <v>298</v>
      </c>
      <c r="J327" s="13">
        <v>112.07</v>
      </c>
      <c r="K327" s="38">
        <v>90</v>
      </c>
    </row>
    <row r="328" spans="1:11" s="31" customFormat="1" ht="11.25" hidden="1" x14ac:dyDescent="0.2">
      <c r="A328" s="41" t="s">
        <v>30</v>
      </c>
      <c r="B328" s="12" t="s">
        <v>501</v>
      </c>
      <c r="C328" s="12" t="s">
        <v>303</v>
      </c>
      <c r="D328" s="42">
        <v>42748</v>
      </c>
      <c r="E328" s="12" t="s">
        <v>304</v>
      </c>
      <c r="F328" s="12">
        <v>15033</v>
      </c>
      <c r="G328" s="12" t="s">
        <v>45</v>
      </c>
      <c r="H328" s="12" t="s">
        <v>90</v>
      </c>
      <c r="I328" s="12" t="s">
        <v>501</v>
      </c>
      <c r="J328" s="13">
        <v>135.34</v>
      </c>
      <c r="K328" s="38">
        <v>90</v>
      </c>
    </row>
    <row r="329" spans="1:11" s="31" customFormat="1" ht="11.25" hidden="1" x14ac:dyDescent="0.2">
      <c r="A329" s="41" t="s">
        <v>30</v>
      </c>
      <c r="B329" s="12" t="s">
        <v>298</v>
      </c>
      <c r="C329" s="12" t="s">
        <v>305</v>
      </c>
      <c r="D329" s="42">
        <v>42748</v>
      </c>
      <c r="E329" s="12" t="s">
        <v>306</v>
      </c>
      <c r="F329" s="12">
        <v>15035</v>
      </c>
      <c r="G329" s="12" t="s">
        <v>45</v>
      </c>
      <c r="H329" s="12" t="s">
        <v>90</v>
      </c>
      <c r="I329" s="12" t="s">
        <v>298</v>
      </c>
      <c r="J329" s="13">
        <v>200.4</v>
      </c>
      <c r="K329" s="38">
        <v>90</v>
      </c>
    </row>
    <row r="330" spans="1:11" s="31" customFormat="1" ht="11.25" hidden="1" x14ac:dyDescent="0.2">
      <c r="A330" s="41" t="s">
        <v>30</v>
      </c>
      <c r="B330" s="12" t="s">
        <v>298</v>
      </c>
      <c r="C330" s="12" t="s">
        <v>307</v>
      </c>
      <c r="D330" s="42">
        <v>42748</v>
      </c>
      <c r="E330" s="12" t="s">
        <v>308</v>
      </c>
      <c r="F330" s="12">
        <v>15036</v>
      </c>
      <c r="G330" s="12" t="s">
        <v>45</v>
      </c>
      <c r="H330" s="12" t="s">
        <v>90</v>
      </c>
      <c r="I330" s="12" t="s">
        <v>298</v>
      </c>
      <c r="J330" s="13">
        <v>302.39</v>
      </c>
      <c r="K330" s="38">
        <v>90</v>
      </c>
    </row>
    <row r="331" spans="1:11" s="31" customFormat="1" ht="11.25" hidden="1" x14ac:dyDescent="0.2">
      <c r="A331" s="41" t="s">
        <v>30</v>
      </c>
      <c r="B331" s="12" t="s">
        <v>298</v>
      </c>
      <c r="C331" s="12" t="s">
        <v>309</v>
      </c>
      <c r="D331" s="42">
        <v>42748</v>
      </c>
      <c r="E331" s="12">
        <v>317415</v>
      </c>
      <c r="F331" s="12">
        <v>15042</v>
      </c>
      <c r="G331" s="12" t="s">
        <v>45</v>
      </c>
      <c r="H331" s="12" t="s">
        <v>90</v>
      </c>
      <c r="I331" s="12" t="s">
        <v>298</v>
      </c>
      <c r="J331" s="13">
        <v>148.28</v>
      </c>
      <c r="K331" s="38">
        <v>90</v>
      </c>
    </row>
    <row r="332" spans="1:11" s="31" customFormat="1" ht="11.25" hidden="1" x14ac:dyDescent="0.2">
      <c r="A332" s="41" t="s">
        <v>30</v>
      </c>
      <c r="B332" s="12" t="s">
        <v>298</v>
      </c>
      <c r="C332" s="12" t="s">
        <v>310</v>
      </c>
      <c r="D332" s="42">
        <v>42748</v>
      </c>
      <c r="E332" s="12" t="s">
        <v>311</v>
      </c>
      <c r="F332" s="12">
        <v>15044</v>
      </c>
      <c r="G332" s="12" t="s">
        <v>45</v>
      </c>
      <c r="H332" s="12" t="s">
        <v>46</v>
      </c>
      <c r="I332" s="12" t="s">
        <v>298</v>
      </c>
      <c r="J332" s="13">
        <v>5100</v>
      </c>
      <c r="K332" s="38">
        <v>90</v>
      </c>
    </row>
    <row r="333" spans="1:11" s="31" customFormat="1" ht="11.25" hidden="1" x14ac:dyDescent="0.2">
      <c r="A333" s="41" t="s">
        <v>30</v>
      </c>
      <c r="B333" s="12" t="s">
        <v>298</v>
      </c>
      <c r="C333" s="12" t="s">
        <v>312</v>
      </c>
      <c r="D333" s="42">
        <v>42748</v>
      </c>
      <c r="E333" s="12" t="s">
        <v>313</v>
      </c>
      <c r="F333" s="12">
        <v>15048</v>
      </c>
      <c r="G333" s="12" t="s">
        <v>45</v>
      </c>
      <c r="H333" s="12" t="s">
        <v>90</v>
      </c>
      <c r="I333" s="12" t="s">
        <v>298</v>
      </c>
      <c r="J333" s="13">
        <v>68.02</v>
      </c>
      <c r="K333" s="38">
        <v>90</v>
      </c>
    </row>
    <row r="334" spans="1:11" s="31" customFormat="1" ht="11.25" hidden="1" x14ac:dyDescent="0.2">
      <c r="A334" s="41" t="s">
        <v>30</v>
      </c>
      <c r="B334" s="12" t="s">
        <v>298</v>
      </c>
      <c r="C334" s="12" t="s">
        <v>314</v>
      </c>
      <c r="D334" s="42">
        <v>42748</v>
      </c>
      <c r="E334" s="12" t="s">
        <v>315</v>
      </c>
      <c r="F334" s="12">
        <v>15049</v>
      </c>
      <c r="G334" s="12" t="s">
        <v>45</v>
      </c>
      <c r="H334" s="12" t="s">
        <v>90</v>
      </c>
      <c r="I334" s="12" t="s">
        <v>298</v>
      </c>
      <c r="J334" s="13">
        <v>34.39</v>
      </c>
      <c r="K334" s="38">
        <v>90</v>
      </c>
    </row>
    <row r="335" spans="1:11" s="31" customFormat="1" ht="11.25" hidden="1" x14ac:dyDescent="0.2">
      <c r="A335" s="41" t="s">
        <v>30</v>
      </c>
      <c r="B335" s="12" t="s">
        <v>501</v>
      </c>
      <c r="C335" s="12" t="s">
        <v>316</v>
      </c>
      <c r="D335" s="42">
        <v>42748</v>
      </c>
      <c r="E335" s="12">
        <v>5789</v>
      </c>
      <c r="F335" s="12">
        <v>15050</v>
      </c>
      <c r="G335" s="12" t="s">
        <v>45</v>
      </c>
      <c r="H335" s="12" t="s">
        <v>90</v>
      </c>
      <c r="I335" s="12" t="s">
        <v>501</v>
      </c>
      <c r="J335" s="13">
        <v>916</v>
      </c>
      <c r="K335" s="38">
        <v>90</v>
      </c>
    </row>
    <row r="336" spans="1:11" s="31" customFormat="1" ht="11.25" hidden="1" x14ac:dyDescent="0.2">
      <c r="A336" s="41" t="s">
        <v>30</v>
      </c>
      <c r="B336" s="12" t="s">
        <v>298</v>
      </c>
      <c r="C336" s="12" t="s">
        <v>317</v>
      </c>
      <c r="D336" s="42">
        <v>42748</v>
      </c>
      <c r="E336" s="12">
        <v>316725</v>
      </c>
      <c r="F336" s="12">
        <v>15051</v>
      </c>
      <c r="G336" s="12" t="s">
        <v>45</v>
      </c>
      <c r="H336" s="12" t="s">
        <v>90</v>
      </c>
      <c r="I336" s="12" t="s">
        <v>298</v>
      </c>
      <c r="J336" s="13">
        <v>101.72</v>
      </c>
      <c r="K336" s="38">
        <v>90</v>
      </c>
    </row>
    <row r="337" spans="1:11" s="31" customFormat="1" ht="11.25" hidden="1" x14ac:dyDescent="0.2">
      <c r="A337" s="41" t="s">
        <v>30</v>
      </c>
      <c r="B337" s="12" t="s">
        <v>298</v>
      </c>
      <c r="C337" s="12" t="s">
        <v>318</v>
      </c>
      <c r="D337" s="42">
        <v>42748</v>
      </c>
      <c r="E337" s="12" t="s">
        <v>319</v>
      </c>
      <c r="F337" s="12">
        <v>15052</v>
      </c>
      <c r="G337" s="12" t="s">
        <v>45</v>
      </c>
      <c r="H337" s="12" t="s">
        <v>90</v>
      </c>
      <c r="I337" s="12" t="s">
        <v>298</v>
      </c>
      <c r="J337" s="13">
        <v>1423.27</v>
      </c>
      <c r="K337" s="38">
        <v>90</v>
      </c>
    </row>
    <row r="338" spans="1:11" s="31" customFormat="1" ht="11.25" hidden="1" x14ac:dyDescent="0.2">
      <c r="A338" s="41" t="s">
        <v>30</v>
      </c>
      <c r="B338" s="12" t="s">
        <v>298</v>
      </c>
      <c r="C338" s="12" t="s">
        <v>320</v>
      </c>
      <c r="D338" s="42">
        <v>42748</v>
      </c>
      <c r="E338" s="12" t="s">
        <v>321</v>
      </c>
      <c r="F338" s="12">
        <v>15053</v>
      </c>
      <c r="G338" s="12" t="s">
        <v>45</v>
      </c>
      <c r="H338" s="12" t="s">
        <v>90</v>
      </c>
      <c r="I338" s="12" t="s">
        <v>298</v>
      </c>
      <c r="J338" s="13">
        <v>101.72</v>
      </c>
      <c r="K338" s="38">
        <v>90</v>
      </c>
    </row>
    <row r="339" spans="1:11" s="31" customFormat="1" ht="11.25" hidden="1" x14ac:dyDescent="0.2">
      <c r="A339" s="41" t="s">
        <v>30</v>
      </c>
      <c r="B339" s="12" t="s">
        <v>298</v>
      </c>
      <c r="C339" s="12" t="s">
        <v>322</v>
      </c>
      <c r="D339" s="42">
        <v>42748</v>
      </c>
      <c r="E339" s="12">
        <v>58</v>
      </c>
      <c r="F339" s="12">
        <v>15054</v>
      </c>
      <c r="G339" s="12" t="s">
        <v>45</v>
      </c>
      <c r="H339" s="12" t="s">
        <v>90</v>
      </c>
      <c r="I339" s="12" t="s">
        <v>298</v>
      </c>
      <c r="J339" s="13">
        <v>101.72</v>
      </c>
      <c r="K339" s="38">
        <v>90</v>
      </c>
    </row>
    <row r="340" spans="1:11" s="31" customFormat="1" ht="11.25" hidden="1" x14ac:dyDescent="0.2">
      <c r="A340" s="41" t="s">
        <v>30</v>
      </c>
      <c r="B340" s="12" t="s">
        <v>298</v>
      </c>
      <c r="C340" s="12" t="s">
        <v>323</v>
      </c>
      <c r="D340" s="42">
        <v>42748</v>
      </c>
      <c r="E340" s="12" t="s">
        <v>324</v>
      </c>
      <c r="F340" s="12">
        <v>15055</v>
      </c>
      <c r="G340" s="12" t="s">
        <v>45</v>
      </c>
      <c r="H340" s="12" t="s">
        <v>90</v>
      </c>
      <c r="I340" s="12" t="s">
        <v>298</v>
      </c>
      <c r="J340" s="13">
        <v>171.55</v>
      </c>
      <c r="K340" s="38">
        <v>90</v>
      </c>
    </row>
    <row r="341" spans="1:11" s="31" customFormat="1" ht="11.25" hidden="1" x14ac:dyDescent="0.2">
      <c r="A341" s="41" t="s">
        <v>30</v>
      </c>
      <c r="B341" s="12" t="s">
        <v>298</v>
      </c>
      <c r="C341" s="12" t="s">
        <v>325</v>
      </c>
      <c r="D341" s="42">
        <v>42748</v>
      </c>
      <c r="E341" s="12">
        <v>20123</v>
      </c>
      <c r="F341" s="12">
        <v>15056</v>
      </c>
      <c r="G341" s="12" t="s">
        <v>45</v>
      </c>
      <c r="H341" s="12" t="s">
        <v>90</v>
      </c>
      <c r="I341" s="12" t="s">
        <v>298</v>
      </c>
      <c r="J341" s="13">
        <v>660</v>
      </c>
      <c r="K341" s="38">
        <v>90</v>
      </c>
    </row>
    <row r="342" spans="1:11" s="31" customFormat="1" ht="11.25" hidden="1" x14ac:dyDescent="0.2">
      <c r="A342" s="41" t="s">
        <v>30</v>
      </c>
      <c r="B342" s="12" t="s">
        <v>501</v>
      </c>
      <c r="C342" s="12" t="s">
        <v>326</v>
      </c>
      <c r="D342" s="42">
        <v>42748</v>
      </c>
      <c r="E342" s="12" t="s">
        <v>327</v>
      </c>
      <c r="F342" s="12">
        <v>15057</v>
      </c>
      <c r="G342" s="12" t="s">
        <v>45</v>
      </c>
      <c r="H342" s="12" t="s">
        <v>90</v>
      </c>
      <c r="I342" s="12" t="s">
        <v>501</v>
      </c>
      <c r="J342" s="13">
        <v>223.96</v>
      </c>
      <c r="K342" s="38">
        <v>90</v>
      </c>
    </row>
    <row r="343" spans="1:11" s="31" customFormat="1" ht="11.25" hidden="1" x14ac:dyDescent="0.2">
      <c r="A343" s="41" t="s">
        <v>30</v>
      </c>
      <c r="B343" s="12" t="s">
        <v>298</v>
      </c>
      <c r="C343" s="12" t="s">
        <v>328</v>
      </c>
      <c r="D343" s="42">
        <v>42748</v>
      </c>
      <c r="E343" s="12" t="s">
        <v>329</v>
      </c>
      <c r="F343" s="12">
        <v>15058</v>
      </c>
      <c r="G343" s="12" t="s">
        <v>45</v>
      </c>
      <c r="H343" s="12" t="s">
        <v>90</v>
      </c>
      <c r="I343" s="12" t="s">
        <v>298</v>
      </c>
      <c r="J343" s="13">
        <v>350</v>
      </c>
      <c r="K343" s="38">
        <v>90</v>
      </c>
    </row>
    <row r="344" spans="1:11" s="31" customFormat="1" ht="11.25" hidden="1" x14ac:dyDescent="0.2">
      <c r="A344" s="41" t="s">
        <v>30</v>
      </c>
      <c r="B344" s="12" t="s">
        <v>298</v>
      </c>
      <c r="C344" s="12" t="s">
        <v>330</v>
      </c>
      <c r="D344" s="42">
        <v>42748</v>
      </c>
      <c r="E344" s="12">
        <v>61818</v>
      </c>
      <c r="F344" s="12">
        <v>15063</v>
      </c>
      <c r="G344" s="12" t="s">
        <v>45</v>
      </c>
      <c r="H344" s="12" t="s">
        <v>90</v>
      </c>
      <c r="I344" s="12" t="s">
        <v>298</v>
      </c>
      <c r="J344" s="13">
        <v>116.37</v>
      </c>
      <c r="K344" s="38">
        <v>90</v>
      </c>
    </row>
    <row r="345" spans="1:11" s="31" customFormat="1" ht="11.25" hidden="1" x14ac:dyDescent="0.2">
      <c r="A345" s="41" t="s">
        <v>30</v>
      </c>
      <c r="B345" s="12" t="s">
        <v>298</v>
      </c>
      <c r="C345" s="12" t="s">
        <v>331</v>
      </c>
      <c r="D345" s="42">
        <v>42753</v>
      </c>
      <c r="E345" s="12">
        <v>17533</v>
      </c>
      <c r="F345" s="12">
        <v>15068</v>
      </c>
      <c r="G345" s="12" t="s">
        <v>45</v>
      </c>
      <c r="H345" s="12" t="s">
        <v>90</v>
      </c>
      <c r="I345" s="12" t="s">
        <v>298</v>
      </c>
      <c r="J345" s="13">
        <v>3000</v>
      </c>
      <c r="K345" s="38">
        <v>90</v>
      </c>
    </row>
    <row r="346" spans="1:11" s="31" customFormat="1" ht="11.25" hidden="1" x14ac:dyDescent="0.2">
      <c r="A346" s="41" t="s">
        <v>30</v>
      </c>
      <c r="B346" s="12" t="s">
        <v>298</v>
      </c>
      <c r="C346" s="12" t="s">
        <v>332</v>
      </c>
      <c r="D346" s="42">
        <v>42753</v>
      </c>
      <c r="E346" s="12">
        <v>8664</v>
      </c>
      <c r="F346" s="12">
        <v>15070</v>
      </c>
      <c r="G346" s="12" t="s">
        <v>45</v>
      </c>
      <c r="H346" s="12" t="s">
        <v>90</v>
      </c>
      <c r="I346" s="12" t="s">
        <v>298</v>
      </c>
      <c r="J346" s="13">
        <v>225</v>
      </c>
      <c r="K346" s="38">
        <v>90</v>
      </c>
    </row>
    <row r="347" spans="1:11" s="31" customFormat="1" ht="11.25" hidden="1" x14ac:dyDescent="0.2">
      <c r="A347" s="41" t="s">
        <v>30</v>
      </c>
      <c r="B347" s="12" t="s">
        <v>298</v>
      </c>
      <c r="C347" s="12" t="s">
        <v>333</v>
      </c>
      <c r="D347" s="42">
        <v>42753</v>
      </c>
      <c r="E347" s="12">
        <v>107866</v>
      </c>
      <c r="F347" s="12">
        <v>15074</v>
      </c>
      <c r="G347" s="12" t="s">
        <v>45</v>
      </c>
      <c r="H347" s="12" t="s">
        <v>90</v>
      </c>
      <c r="I347" s="12" t="s">
        <v>298</v>
      </c>
      <c r="J347" s="13">
        <v>52.8</v>
      </c>
      <c r="K347" s="38">
        <v>90</v>
      </c>
    </row>
    <row r="348" spans="1:11" s="31" customFormat="1" ht="11.25" hidden="1" x14ac:dyDescent="0.2">
      <c r="A348" s="41" t="s">
        <v>30</v>
      </c>
      <c r="B348" s="12" t="s">
        <v>298</v>
      </c>
      <c r="C348" s="12" t="s">
        <v>334</v>
      </c>
      <c r="D348" s="42">
        <v>42753</v>
      </c>
      <c r="E348" s="12">
        <v>1670</v>
      </c>
      <c r="F348" s="12">
        <v>15075</v>
      </c>
      <c r="G348" s="12" t="s">
        <v>45</v>
      </c>
      <c r="H348" s="12" t="s">
        <v>90</v>
      </c>
      <c r="I348" s="12" t="s">
        <v>298</v>
      </c>
      <c r="J348" s="13">
        <v>55</v>
      </c>
      <c r="K348" s="38">
        <v>90</v>
      </c>
    </row>
    <row r="349" spans="1:11" s="31" customFormat="1" ht="11.25" hidden="1" x14ac:dyDescent="0.2">
      <c r="A349" s="41" t="s">
        <v>30</v>
      </c>
      <c r="B349" s="12" t="s">
        <v>298</v>
      </c>
      <c r="C349" s="12" t="s">
        <v>335</v>
      </c>
      <c r="D349" s="42">
        <v>42753</v>
      </c>
      <c r="E349" s="12">
        <v>529534</v>
      </c>
      <c r="F349" s="12">
        <v>15077</v>
      </c>
      <c r="G349" s="12" t="s">
        <v>45</v>
      </c>
      <c r="H349" s="12" t="s">
        <v>90</v>
      </c>
      <c r="I349" s="12" t="s">
        <v>298</v>
      </c>
      <c r="J349" s="13">
        <v>51.72</v>
      </c>
      <c r="K349" s="38">
        <v>90</v>
      </c>
    </row>
    <row r="350" spans="1:11" s="31" customFormat="1" ht="11.25" hidden="1" x14ac:dyDescent="0.2">
      <c r="A350" s="41" t="s">
        <v>30</v>
      </c>
      <c r="B350" s="12" t="s">
        <v>298</v>
      </c>
      <c r="C350" s="12" t="s">
        <v>336</v>
      </c>
      <c r="D350" s="42">
        <v>42753</v>
      </c>
      <c r="E350" s="12">
        <v>62194</v>
      </c>
      <c r="F350" s="12">
        <v>15078</v>
      </c>
      <c r="G350" s="12" t="s">
        <v>45</v>
      </c>
      <c r="H350" s="12" t="s">
        <v>90</v>
      </c>
      <c r="I350" s="12" t="s">
        <v>298</v>
      </c>
      <c r="J350" s="13">
        <v>199.97</v>
      </c>
      <c r="K350" s="38">
        <v>90</v>
      </c>
    </row>
    <row r="351" spans="1:11" s="31" customFormat="1" ht="11.25" hidden="1" x14ac:dyDescent="0.2">
      <c r="A351" s="41" t="s">
        <v>30</v>
      </c>
      <c r="B351" s="12" t="s">
        <v>298</v>
      </c>
      <c r="C351" s="12" t="s">
        <v>337</v>
      </c>
      <c r="D351" s="42">
        <v>42753</v>
      </c>
      <c r="E351" s="12">
        <v>20137</v>
      </c>
      <c r="F351" s="12">
        <v>15079</v>
      </c>
      <c r="G351" s="12" t="s">
        <v>45</v>
      </c>
      <c r="H351" s="12" t="s">
        <v>90</v>
      </c>
      <c r="I351" s="12" t="s">
        <v>298</v>
      </c>
      <c r="J351" s="13">
        <v>1200</v>
      </c>
      <c r="K351" s="38">
        <v>90</v>
      </c>
    </row>
    <row r="352" spans="1:11" s="31" customFormat="1" ht="11.25" hidden="1" x14ac:dyDescent="0.2">
      <c r="A352" s="41" t="s">
        <v>30</v>
      </c>
      <c r="B352" s="12" t="s">
        <v>298</v>
      </c>
      <c r="C352" s="12" t="s">
        <v>338</v>
      </c>
      <c r="D352" s="42">
        <v>42753</v>
      </c>
      <c r="E352" s="12" t="s">
        <v>339</v>
      </c>
      <c r="F352" s="12">
        <v>15080</v>
      </c>
      <c r="G352" s="12" t="s">
        <v>45</v>
      </c>
      <c r="H352" s="12" t="s">
        <v>90</v>
      </c>
      <c r="I352" s="12" t="s">
        <v>298</v>
      </c>
      <c r="J352" s="13">
        <v>1041</v>
      </c>
      <c r="K352" s="38">
        <v>90</v>
      </c>
    </row>
    <row r="353" spans="1:11" s="31" customFormat="1" ht="11.25" hidden="1" x14ac:dyDescent="0.2">
      <c r="A353" s="41" t="s">
        <v>30</v>
      </c>
      <c r="B353" s="12" t="s">
        <v>503</v>
      </c>
      <c r="C353" s="12" t="s">
        <v>619</v>
      </c>
      <c r="D353" s="42">
        <v>42758</v>
      </c>
      <c r="E353" s="12" t="s">
        <v>744</v>
      </c>
      <c r="F353" s="12">
        <v>15091</v>
      </c>
      <c r="G353" s="12" t="s">
        <v>45</v>
      </c>
      <c r="H353" s="12" t="s">
        <v>811</v>
      </c>
      <c r="I353" s="12" t="s">
        <v>503</v>
      </c>
      <c r="J353" s="13">
        <v>168.8</v>
      </c>
      <c r="K353" s="38">
        <v>90</v>
      </c>
    </row>
    <row r="354" spans="1:11" s="31" customFormat="1" ht="11.25" hidden="1" x14ac:dyDescent="0.2">
      <c r="A354" s="41" t="s">
        <v>30</v>
      </c>
      <c r="B354" s="12" t="s">
        <v>503</v>
      </c>
      <c r="C354" s="12" t="s">
        <v>620</v>
      </c>
      <c r="D354" s="42">
        <v>42758</v>
      </c>
      <c r="E354" s="12">
        <v>10884</v>
      </c>
      <c r="F354" s="12">
        <v>15098</v>
      </c>
      <c r="G354" s="12" t="s">
        <v>45</v>
      </c>
      <c r="H354" s="12" t="s">
        <v>811</v>
      </c>
      <c r="I354" s="12" t="s">
        <v>503</v>
      </c>
      <c r="J354" s="13">
        <v>350</v>
      </c>
      <c r="K354" s="38">
        <v>90</v>
      </c>
    </row>
    <row r="355" spans="1:11" s="31" customFormat="1" ht="11.25" hidden="1" x14ac:dyDescent="0.2">
      <c r="A355" s="41" t="s">
        <v>30</v>
      </c>
      <c r="B355" s="12" t="s">
        <v>300</v>
      </c>
      <c r="C355" s="12" t="s">
        <v>621</v>
      </c>
      <c r="D355" s="42">
        <v>42758</v>
      </c>
      <c r="E355" s="12" t="s">
        <v>315</v>
      </c>
      <c r="F355" s="12">
        <v>15049</v>
      </c>
      <c r="G355" s="12" t="s">
        <v>45</v>
      </c>
      <c r="H355" s="12" t="s">
        <v>90</v>
      </c>
      <c r="I355" s="12" t="s">
        <v>300</v>
      </c>
      <c r="J355" s="13">
        <v>-34.39</v>
      </c>
      <c r="K355" s="38">
        <v>90</v>
      </c>
    </row>
    <row r="356" spans="1:11" s="31" customFormat="1" ht="11.25" hidden="1" x14ac:dyDescent="0.2">
      <c r="A356" s="41" t="s">
        <v>30</v>
      </c>
      <c r="B356" s="12" t="s">
        <v>300</v>
      </c>
      <c r="C356" s="12" t="s">
        <v>622</v>
      </c>
      <c r="D356" s="42">
        <v>42758</v>
      </c>
      <c r="E356" s="12" t="s">
        <v>313</v>
      </c>
      <c r="F356" s="12">
        <v>15048</v>
      </c>
      <c r="G356" s="12" t="s">
        <v>45</v>
      </c>
      <c r="H356" s="12" t="s">
        <v>90</v>
      </c>
      <c r="I356" s="12" t="s">
        <v>300</v>
      </c>
      <c r="J356" s="13">
        <v>-68.02</v>
      </c>
      <c r="K356" s="38">
        <v>90</v>
      </c>
    </row>
    <row r="357" spans="1:11" s="31" customFormat="1" ht="11.25" hidden="1" x14ac:dyDescent="0.2">
      <c r="A357" s="41" t="s">
        <v>30</v>
      </c>
      <c r="B357" s="12" t="s">
        <v>300</v>
      </c>
      <c r="C357" s="12" t="s">
        <v>623</v>
      </c>
      <c r="D357" s="42">
        <v>42758</v>
      </c>
      <c r="E357" s="12">
        <v>58</v>
      </c>
      <c r="F357" s="12">
        <v>15054</v>
      </c>
      <c r="G357" s="12" t="s">
        <v>45</v>
      </c>
      <c r="H357" s="12" t="s">
        <v>90</v>
      </c>
      <c r="I357" s="12" t="s">
        <v>300</v>
      </c>
      <c r="J357" s="13">
        <v>-101.72</v>
      </c>
      <c r="K357" s="38">
        <v>90</v>
      </c>
    </row>
    <row r="358" spans="1:11" s="31" customFormat="1" ht="11.25" hidden="1" x14ac:dyDescent="0.2">
      <c r="A358" s="41" t="s">
        <v>30</v>
      </c>
      <c r="B358" s="12" t="s">
        <v>300</v>
      </c>
      <c r="C358" s="12" t="s">
        <v>624</v>
      </c>
      <c r="D358" s="42">
        <v>42758</v>
      </c>
      <c r="E358" s="12" t="s">
        <v>308</v>
      </c>
      <c r="F358" s="12">
        <v>15036</v>
      </c>
      <c r="G358" s="12" t="s">
        <v>45</v>
      </c>
      <c r="H358" s="12" t="s">
        <v>90</v>
      </c>
      <c r="I358" s="12" t="s">
        <v>300</v>
      </c>
      <c r="J358" s="13">
        <v>-302.39</v>
      </c>
      <c r="K358" s="38">
        <v>90</v>
      </c>
    </row>
    <row r="359" spans="1:11" s="31" customFormat="1" ht="11.25" hidden="1" x14ac:dyDescent="0.2">
      <c r="A359" s="41" t="s">
        <v>30</v>
      </c>
      <c r="B359" s="12" t="s">
        <v>504</v>
      </c>
      <c r="C359" s="12" t="s">
        <v>625</v>
      </c>
      <c r="D359" s="42">
        <v>42758</v>
      </c>
      <c r="E359" s="12" t="s">
        <v>315</v>
      </c>
      <c r="F359" s="12">
        <v>15099</v>
      </c>
      <c r="G359" s="12" t="s">
        <v>45</v>
      </c>
      <c r="H359" s="12" t="s">
        <v>811</v>
      </c>
      <c r="I359" s="12" t="s">
        <v>504</v>
      </c>
      <c r="J359" s="13">
        <v>34.39</v>
      </c>
      <c r="K359" s="38">
        <v>90</v>
      </c>
    </row>
    <row r="360" spans="1:11" s="31" customFormat="1" ht="11.25" hidden="1" x14ac:dyDescent="0.2">
      <c r="A360" s="41" t="s">
        <v>30</v>
      </c>
      <c r="B360" s="12" t="s">
        <v>503</v>
      </c>
      <c r="C360" s="12" t="s">
        <v>626</v>
      </c>
      <c r="D360" s="42">
        <v>42758</v>
      </c>
      <c r="E360" s="12" t="s">
        <v>313</v>
      </c>
      <c r="F360" s="12">
        <v>15100</v>
      </c>
      <c r="G360" s="12" t="s">
        <v>45</v>
      </c>
      <c r="H360" s="12" t="s">
        <v>811</v>
      </c>
      <c r="I360" s="12" t="s">
        <v>503</v>
      </c>
      <c r="J360" s="13">
        <v>68.02</v>
      </c>
      <c r="K360" s="38">
        <v>90</v>
      </c>
    </row>
    <row r="361" spans="1:11" s="31" customFormat="1" ht="11.25" hidden="1" x14ac:dyDescent="0.2">
      <c r="A361" s="41" t="s">
        <v>30</v>
      </c>
      <c r="B361" s="12" t="s">
        <v>503</v>
      </c>
      <c r="C361" s="12" t="s">
        <v>627</v>
      </c>
      <c r="D361" s="42">
        <v>42758</v>
      </c>
      <c r="E361" s="12" t="s">
        <v>308</v>
      </c>
      <c r="F361" s="12">
        <v>15101</v>
      </c>
      <c r="G361" s="12" t="s">
        <v>45</v>
      </c>
      <c r="H361" s="12" t="s">
        <v>811</v>
      </c>
      <c r="I361" s="12" t="s">
        <v>503</v>
      </c>
      <c r="J361" s="13">
        <v>302.39</v>
      </c>
      <c r="K361" s="38">
        <v>90</v>
      </c>
    </row>
    <row r="362" spans="1:11" s="31" customFormat="1" ht="11.25" hidden="1" x14ac:dyDescent="0.2">
      <c r="A362" s="41" t="s">
        <v>30</v>
      </c>
      <c r="B362" s="12" t="s">
        <v>504</v>
      </c>
      <c r="C362" s="12" t="s">
        <v>628</v>
      </c>
      <c r="D362" s="42">
        <v>42758</v>
      </c>
      <c r="E362" s="12" t="s">
        <v>745</v>
      </c>
      <c r="F362" s="12">
        <v>15102</v>
      </c>
      <c r="G362" s="12" t="s">
        <v>45</v>
      </c>
      <c r="H362" s="12" t="s">
        <v>811</v>
      </c>
      <c r="I362" s="12" t="s">
        <v>504</v>
      </c>
      <c r="J362" s="13">
        <v>118</v>
      </c>
      <c r="K362" s="38">
        <v>90</v>
      </c>
    </row>
    <row r="363" spans="1:11" s="31" customFormat="1" ht="11.25" hidden="1" x14ac:dyDescent="0.2">
      <c r="A363" s="41" t="s">
        <v>30</v>
      </c>
      <c r="B363" s="12" t="s">
        <v>503</v>
      </c>
      <c r="C363" s="12" t="s">
        <v>629</v>
      </c>
      <c r="D363" s="42">
        <v>42758</v>
      </c>
      <c r="E363" s="12">
        <v>319671</v>
      </c>
      <c r="F363" s="12">
        <v>15103</v>
      </c>
      <c r="G363" s="12" t="s">
        <v>45</v>
      </c>
      <c r="H363" s="12" t="s">
        <v>811</v>
      </c>
      <c r="I363" s="12" t="s">
        <v>503</v>
      </c>
      <c r="J363" s="13">
        <v>283.62</v>
      </c>
      <c r="K363" s="38">
        <v>90</v>
      </c>
    </row>
    <row r="364" spans="1:11" s="31" customFormat="1" ht="11.25" hidden="1" x14ac:dyDescent="0.2">
      <c r="A364" s="41" t="s">
        <v>30</v>
      </c>
      <c r="B364" s="12" t="s">
        <v>504</v>
      </c>
      <c r="C364" s="12" t="s">
        <v>630</v>
      </c>
      <c r="D364" s="42">
        <v>42758</v>
      </c>
      <c r="E364" s="12">
        <v>319674</v>
      </c>
      <c r="F364" s="12">
        <v>15104</v>
      </c>
      <c r="G364" s="12" t="s">
        <v>45</v>
      </c>
      <c r="H364" s="12" t="s">
        <v>811</v>
      </c>
      <c r="I364" s="12" t="s">
        <v>504</v>
      </c>
      <c r="J364" s="13">
        <v>468.97</v>
      </c>
      <c r="K364" s="38">
        <v>90</v>
      </c>
    </row>
    <row r="365" spans="1:11" s="31" customFormat="1" ht="11.25" hidden="1" x14ac:dyDescent="0.2">
      <c r="A365" s="41" t="s">
        <v>30</v>
      </c>
      <c r="B365" s="12" t="s">
        <v>298</v>
      </c>
      <c r="C365" s="12" t="s">
        <v>631</v>
      </c>
      <c r="D365" s="42">
        <v>42759</v>
      </c>
      <c r="E365" s="12" t="s">
        <v>746</v>
      </c>
      <c r="F365" s="12">
        <v>15105</v>
      </c>
      <c r="G365" s="12" t="s">
        <v>45</v>
      </c>
      <c r="H365" s="12" t="s">
        <v>46</v>
      </c>
      <c r="I365" s="12" t="s">
        <v>298</v>
      </c>
      <c r="J365" s="13">
        <v>1801.72</v>
      </c>
      <c r="K365" s="38">
        <v>90</v>
      </c>
    </row>
    <row r="366" spans="1:11" s="31" customFormat="1" ht="11.25" hidden="1" x14ac:dyDescent="0.2">
      <c r="A366" s="41" t="s">
        <v>30</v>
      </c>
      <c r="B366" s="12" t="s">
        <v>298</v>
      </c>
      <c r="C366" s="12" t="s">
        <v>632</v>
      </c>
      <c r="D366" s="42">
        <v>42761</v>
      </c>
      <c r="E366" s="12">
        <v>235878</v>
      </c>
      <c r="F366" s="12">
        <v>15111</v>
      </c>
      <c r="G366" s="12" t="s">
        <v>45</v>
      </c>
      <c r="H366" s="12" t="s">
        <v>46</v>
      </c>
      <c r="I366" s="12" t="s">
        <v>298</v>
      </c>
      <c r="J366" s="13">
        <v>340.52</v>
      </c>
      <c r="K366" s="38">
        <v>90</v>
      </c>
    </row>
    <row r="367" spans="1:11" s="31" customFormat="1" ht="11.25" hidden="1" x14ac:dyDescent="0.2">
      <c r="A367" s="41" t="s">
        <v>30</v>
      </c>
      <c r="B367" s="12" t="s">
        <v>298</v>
      </c>
      <c r="C367" s="12" t="s">
        <v>633</v>
      </c>
      <c r="D367" s="42">
        <v>42761</v>
      </c>
      <c r="E367" s="12">
        <v>168760</v>
      </c>
      <c r="F367" s="12">
        <v>15112</v>
      </c>
      <c r="G367" s="12" t="s">
        <v>45</v>
      </c>
      <c r="H367" s="12" t="s">
        <v>46</v>
      </c>
      <c r="I367" s="12" t="s">
        <v>298</v>
      </c>
      <c r="J367" s="13">
        <v>188.79</v>
      </c>
      <c r="K367" s="38">
        <v>90</v>
      </c>
    </row>
    <row r="368" spans="1:11" s="31" customFormat="1" ht="11.25" hidden="1" x14ac:dyDescent="0.2">
      <c r="A368" s="41" t="s">
        <v>30</v>
      </c>
      <c r="B368" s="12" t="s">
        <v>298</v>
      </c>
      <c r="C368" s="12" t="s">
        <v>634</v>
      </c>
      <c r="D368" s="42">
        <v>42761</v>
      </c>
      <c r="E368" s="12">
        <v>37569570</v>
      </c>
      <c r="F368" s="12">
        <v>15113</v>
      </c>
      <c r="G368" s="12" t="s">
        <v>45</v>
      </c>
      <c r="H368" s="12" t="s">
        <v>46</v>
      </c>
      <c r="I368" s="12" t="s">
        <v>298</v>
      </c>
      <c r="J368" s="13">
        <v>100.43</v>
      </c>
      <c r="K368" s="38">
        <v>90</v>
      </c>
    </row>
    <row r="369" spans="1:11" s="31" customFormat="1" ht="11.25" hidden="1" x14ac:dyDescent="0.2">
      <c r="A369" s="41" t="s">
        <v>30</v>
      </c>
      <c r="B369" s="12" t="s">
        <v>298</v>
      </c>
      <c r="C369" s="12" t="s">
        <v>635</v>
      </c>
      <c r="D369" s="42">
        <v>42761</v>
      </c>
      <c r="E369" s="12">
        <v>2835</v>
      </c>
      <c r="F369" s="12">
        <v>15114</v>
      </c>
      <c r="G369" s="12" t="s">
        <v>45</v>
      </c>
      <c r="H369" s="12" t="s">
        <v>46</v>
      </c>
      <c r="I369" s="12" t="s">
        <v>298</v>
      </c>
      <c r="J369" s="13">
        <v>135</v>
      </c>
      <c r="K369" s="38">
        <v>90</v>
      </c>
    </row>
    <row r="370" spans="1:11" s="31" customFormat="1" ht="11.25" hidden="1" x14ac:dyDescent="0.2">
      <c r="A370" s="41" t="s">
        <v>30</v>
      </c>
      <c r="B370" s="12" t="s">
        <v>298</v>
      </c>
      <c r="C370" s="12" t="s">
        <v>636</v>
      </c>
      <c r="D370" s="42">
        <v>42763</v>
      </c>
      <c r="E370" s="12">
        <v>1171591</v>
      </c>
      <c r="F370" s="12">
        <v>15118</v>
      </c>
      <c r="G370" s="12" t="s">
        <v>45</v>
      </c>
      <c r="H370" s="12" t="s">
        <v>90</v>
      </c>
      <c r="I370" s="12" t="s">
        <v>298</v>
      </c>
      <c r="J370" s="13">
        <v>5256</v>
      </c>
      <c r="K370" s="38">
        <v>90</v>
      </c>
    </row>
    <row r="371" spans="1:11" s="31" customFormat="1" ht="11.25" hidden="1" x14ac:dyDescent="0.2">
      <c r="A371" s="41" t="s">
        <v>30</v>
      </c>
      <c r="B371" s="12" t="s">
        <v>300</v>
      </c>
      <c r="C371" s="12" t="s">
        <v>637</v>
      </c>
      <c r="D371" s="42">
        <v>42765</v>
      </c>
      <c r="E371" s="12">
        <v>316725</v>
      </c>
      <c r="F371" s="12">
        <v>15051</v>
      </c>
      <c r="G371" s="12" t="s">
        <v>45</v>
      </c>
      <c r="H371" s="12" t="s">
        <v>90</v>
      </c>
      <c r="I371" s="12" t="s">
        <v>300</v>
      </c>
      <c r="J371" s="13">
        <v>-101.72</v>
      </c>
      <c r="K371" s="38">
        <v>90</v>
      </c>
    </row>
    <row r="372" spans="1:11" s="31" customFormat="1" ht="11.25" hidden="1" x14ac:dyDescent="0.2">
      <c r="A372" s="41" t="s">
        <v>30</v>
      </c>
      <c r="B372" s="12" t="s">
        <v>505</v>
      </c>
      <c r="C372" s="12" t="s">
        <v>638</v>
      </c>
      <c r="D372" s="42">
        <v>42765</v>
      </c>
      <c r="E372" s="12">
        <v>1519882</v>
      </c>
      <c r="F372" s="12">
        <v>15025</v>
      </c>
      <c r="G372" s="12" t="s">
        <v>45</v>
      </c>
      <c r="H372" s="12" t="s">
        <v>90</v>
      </c>
      <c r="I372" s="12" t="s">
        <v>505</v>
      </c>
      <c r="J372" s="13">
        <v>-659.71</v>
      </c>
      <c r="K372" s="38">
        <v>90</v>
      </c>
    </row>
    <row r="373" spans="1:11" s="31" customFormat="1" ht="11.25" hidden="1" x14ac:dyDescent="0.2">
      <c r="A373" s="41" t="s">
        <v>30</v>
      </c>
      <c r="B373" s="12" t="s">
        <v>501</v>
      </c>
      <c r="C373" s="12" t="s">
        <v>639</v>
      </c>
      <c r="D373" s="42">
        <v>42765</v>
      </c>
      <c r="E373" s="12">
        <v>955082</v>
      </c>
      <c r="F373" s="12">
        <v>15133</v>
      </c>
      <c r="G373" s="12" t="s">
        <v>45</v>
      </c>
      <c r="H373" s="12" t="s">
        <v>46</v>
      </c>
      <c r="I373" s="12" t="s">
        <v>501</v>
      </c>
      <c r="J373" s="13">
        <v>659.71</v>
      </c>
      <c r="K373" s="38">
        <v>90</v>
      </c>
    </row>
    <row r="374" spans="1:11" s="31" customFormat="1" ht="11.25" hidden="1" x14ac:dyDescent="0.2">
      <c r="A374" s="41" t="s">
        <v>30</v>
      </c>
      <c r="B374" s="12" t="s">
        <v>501</v>
      </c>
      <c r="C374" s="12" t="s">
        <v>640</v>
      </c>
      <c r="D374" s="42">
        <v>42766</v>
      </c>
      <c r="E374" s="12">
        <v>237276</v>
      </c>
      <c r="F374" s="12">
        <v>15134</v>
      </c>
      <c r="G374" s="12" t="s">
        <v>45</v>
      </c>
      <c r="H374" s="12" t="s">
        <v>46</v>
      </c>
      <c r="I374" s="12" t="s">
        <v>501</v>
      </c>
      <c r="J374" s="13">
        <v>230.18</v>
      </c>
      <c r="K374" s="38">
        <v>90</v>
      </c>
    </row>
    <row r="375" spans="1:11" s="31" customFormat="1" ht="11.25" hidden="1" x14ac:dyDescent="0.2">
      <c r="A375" s="41" t="s">
        <v>30</v>
      </c>
      <c r="B375" s="12" t="s">
        <v>298</v>
      </c>
      <c r="C375" s="12" t="s">
        <v>641</v>
      </c>
      <c r="D375" s="42">
        <v>42766</v>
      </c>
      <c r="E375" s="12">
        <v>47448</v>
      </c>
      <c r="F375" s="12">
        <v>15135</v>
      </c>
      <c r="G375" s="12" t="s">
        <v>45</v>
      </c>
      <c r="H375" s="12" t="s">
        <v>46</v>
      </c>
      <c r="I375" s="12" t="s">
        <v>298</v>
      </c>
      <c r="J375" s="13">
        <v>296.55</v>
      </c>
      <c r="K375" s="38">
        <v>90</v>
      </c>
    </row>
    <row r="376" spans="1:11" s="31" customFormat="1" ht="11.25" hidden="1" x14ac:dyDescent="0.2">
      <c r="A376" s="41" t="s">
        <v>30</v>
      </c>
      <c r="B376" s="12" t="s">
        <v>298</v>
      </c>
      <c r="C376" s="12" t="s">
        <v>642</v>
      </c>
      <c r="D376" s="42">
        <v>42766</v>
      </c>
      <c r="E376" s="12">
        <v>3573</v>
      </c>
      <c r="F376" s="12">
        <v>15137</v>
      </c>
      <c r="G376" s="12" t="s">
        <v>45</v>
      </c>
      <c r="H376" s="12" t="s">
        <v>46</v>
      </c>
      <c r="I376" s="12" t="s">
        <v>298</v>
      </c>
      <c r="J376" s="13">
        <v>65.52</v>
      </c>
      <c r="K376" s="38">
        <v>90</v>
      </c>
    </row>
    <row r="377" spans="1:11" s="31" customFormat="1" ht="11.25" hidden="1" x14ac:dyDescent="0.2">
      <c r="A377" s="41" t="s">
        <v>30</v>
      </c>
      <c r="B377" s="12" t="s">
        <v>298</v>
      </c>
      <c r="C377" s="12" t="s">
        <v>643</v>
      </c>
      <c r="D377" s="42">
        <v>42766</v>
      </c>
      <c r="E377" s="12">
        <v>1277</v>
      </c>
      <c r="F377" s="12">
        <v>15139</v>
      </c>
      <c r="G377" s="12" t="s">
        <v>45</v>
      </c>
      <c r="H377" s="12" t="s">
        <v>46</v>
      </c>
      <c r="I377" s="12" t="s">
        <v>298</v>
      </c>
      <c r="J377" s="13">
        <v>1350</v>
      </c>
      <c r="K377" s="38">
        <v>90</v>
      </c>
    </row>
    <row r="378" spans="1:11" s="31" customFormat="1" ht="11.25" hidden="1" x14ac:dyDescent="0.2">
      <c r="A378" s="41" t="s">
        <v>30</v>
      </c>
      <c r="B378" s="12" t="s">
        <v>298</v>
      </c>
      <c r="C378" s="12" t="s">
        <v>644</v>
      </c>
      <c r="D378" s="42">
        <v>42766</v>
      </c>
      <c r="E378" s="12">
        <v>60746</v>
      </c>
      <c r="F378" s="12">
        <v>15141</v>
      </c>
      <c r="G378" s="12" t="s">
        <v>45</v>
      </c>
      <c r="H378" s="12" t="s">
        <v>46</v>
      </c>
      <c r="I378" s="12" t="s">
        <v>298</v>
      </c>
      <c r="J378" s="13">
        <v>258.36</v>
      </c>
      <c r="K378" s="38">
        <v>90</v>
      </c>
    </row>
    <row r="379" spans="1:11" s="31" customFormat="1" ht="11.25" hidden="1" x14ac:dyDescent="0.2">
      <c r="A379" s="41" t="s">
        <v>30</v>
      </c>
      <c r="B379" s="12" t="s">
        <v>298</v>
      </c>
      <c r="C379" s="12" t="s">
        <v>645</v>
      </c>
      <c r="D379" s="42">
        <v>42766</v>
      </c>
      <c r="E379" s="12">
        <v>5105</v>
      </c>
      <c r="F379" s="12">
        <v>15142</v>
      </c>
      <c r="G379" s="12" t="s">
        <v>45</v>
      </c>
      <c r="H379" s="12" t="s">
        <v>46</v>
      </c>
      <c r="I379" s="12" t="s">
        <v>298</v>
      </c>
      <c r="J379" s="13">
        <v>218.1</v>
      </c>
      <c r="K379" s="38">
        <v>90</v>
      </c>
    </row>
    <row r="380" spans="1:11" s="31" customFormat="1" ht="11.25" hidden="1" x14ac:dyDescent="0.2">
      <c r="A380" s="41" t="s">
        <v>30</v>
      </c>
      <c r="B380" s="12" t="s">
        <v>298</v>
      </c>
      <c r="C380" s="12" t="s">
        <v>646</v>
      </c>
      <c r="D380" s="42">
        <v>42766</v>
      </c>
      <c r="E380" s="12">
        <v>48846</v>
      </c>
      <c r="F380" s="12">
        <v>15143</v>
      </c>
      <c r="G380" s="12" t="s">
        <v>45</v>
      </c>
      <c r="H380" s="12" t="s">
        <v>46</v>
      </c>
      <c r="I380" s="12" t="s">
        <v>298</v>
      </c>
      <c r="J380" s="13">
        <v>86.21</v>
      </c>
      <c r="K380" s="38">
        <v>90</v>
      </c>
    </row>
    <row r="381" spans="1:11" s="31" customFormat="1" ht="11.25" hidden="1" x14ac:dyDescent="0.2">
      <c r="A381" s="41" t="s">
        <v>30</v>
      </c>
      <c r="B381" s="12" t="s">
        <v>298</v>
      </c>
      <c r="C381" s="12" t="s">
        <v>647</v>
      </c>
      <c r="D381" s="42">
        <v>42766</v>
      </c>
      <c r="E381" s="12" t="s">
        <v>747</v>
      </c>
      <c r="F381" s="12">
        <v>15148</v>
      </c>
      <c r="G381" s="12" t="s">
        <v>45</v>
      </c>
      <c r="H381" s="12" t="s">
        <v>46</v>
      </c>
      <c r="I381" s="12" t="s">
        <v>298</v>
      </c>
      <c r="J381" s="13">
        <v>240.52</v>
      </c>
      <c r="K381" s="38">
        <v>90</v>
      </c>
    </row>
    <row r="382" spans="1:11" s="31" customFormat="1" ht="11.25" hidden="1" x14ac:dyDescent="0.2">
      <c r="A382" s="41" t="s">
        <v>30</v>
      </c>
      <c r="B382" s="12" t="s">
        <v>298</v>
      </c>
      <c r="C382" s="12" t="s">
        <v>648</v>
      </c>
      <c r="D382" s="42">
        <v>42766</v>
      </c>
      <c r="E382" s="12" t="s">
        <v>748</v>
      </c>
      <c r="F382" s="12">
        <v>15160</v>
      </c>
      <c r="G382" s="12" t="s">
        <v>45</v>
      </c>
      <c r="H382" s="12" t="s">
        <v>46</v>
      </c>
      <c r="I382" s="12" t="s">
        <v>298</v>
      </c>
      <c r="J382" s="13">
        <v>2250</v>
      </c>
      <c r="K382" s="38">
        <v>90</v>
      </c>
    </row>
    <row r="383" spans="1:11" s="31" customFormat="1" ht="11.25" hidden="1" x14ac:dyDescent="0.2">
      <c r="A383" s="41" t="s">
        <v>30</v>
      </c>
      <c r="B383" s="12" t="s">
        <v>298</v>
      </c>
      <c r="C383" s="12" t="s">
        <v>649</v>
      </c>
      <c r="D383" s="42">
        <v>42766</v>
      </c>
      <c r="E383" s="12" t="s">
        <v>749</v>
      </c>
      <c r="F383" s="12">
        <v>15170</v>
      </c>
      <c r="G383" s="12" t="s">
        <v>45</v>
      </c>
      <c r="H383" s="12" t="s">
        <v>46</v>
      </c>
      <c r="I383" s="12" t="s">
        <v>298</v>
      </c>
      <c r="J383" s="13">
        <v>101.72</v>
      </c>
      <c r="K383" s="38">
        <v>90</v>
      </c>
    </row>
    <row r="384" spans="1:11" s="31" customFormat="1" ht="11.25" hidden="1" x14ac:dyDescent="0.2">
      <c r="A384" s="41" t="s">
        <v>30</v>
      </c>
      <c r="B384" s="12" t="s">
        <v>298</v>
      </c>
      <c r="C384" s="12" t="s">
        <v>650</v>
      </c>
      <c r="D384" s="42">
        <v>42766</v>
      </c>
      <c r="E384" s="12">
        <v>1054</v>
      </c>
      <c r="F384" s="12">
        <v>15171</v>
      </c>
      <c r="G384" s="12" t="s">
        <v>45</v>
      </c>
      <c r="H384" s="12" t="s">
        <v>46</v>
      </c>
      <c r="I384" s="12" t="s">
        <v>298</v>
      </c>
      <c r="J384" s="13">
        <v>180</v>
      </c>
      <c r="K384" s="38">
        <v>90</v>
      </c>
    </row>
    <row r="385" spans="1:11" s="31" customFormat="1" ht="11.25" hidden="1" x14ac:dyDescent="0.2">
      <c r="A385" s="41" t="s">
        <v>30</v>
      </c>
      <c r="B385" s="12" t="s">
        <v>298</v>
      </c>
      <c r="C385" s="12" t="s">
        <v>651</v>
      </c>
      <c r="D385" s="42">
        <v>42766</v>
      </c>
      <c r="E385" s="12">
        <v>9187267</v>
      </c>
      <c r="F385" s="12">
        <v>15173</v>
      </c>
      <c r="G385" s="12" t="s">
        <v>45</v>
      </c>
      <c r="H385" s="12" t="s">
        <v>46</v>
      </c>
      <c r="I385" s="12" t="s">
        <v>298</v>
      </c>
      <c r="J385" s="13">
        <v>58.62</v>
      </c>
      <c r="K385" s="38">
        <v>90</v>
      </c>
    </row>
    <row r="386" spans="1:11" s="31" customFormat="1" ht="11.25" hidden="1" x14ac:dyDescent="0.2">
      <c r="A386" s="41" t="s">
        <v>30</v>
      </c>
      <c r="B386" s="12" t="s">
        <v>501</v>
      </c>
      <c r="C386" s="12" t="s">
        <v>652</v>
      </c>
      <c r="D386" s="42">
        <v>42766</v>
      </c>
      <c r="E386" s="12" t="s">
        <v>750</v>
      </c>
      <c r="F386" s="12">
        <v>15174</v>
      </c>
      <c r="G386" s="12" t="s">
        <v>45</v>
      </c>
      <c r="H386" s="12" t="s">
        <v>46</v>
      </c>
      <c r="I386" s="12" t="s">
        <v>501</v>
      </c>
      <c r="J386" s="13">
        <v>56</v>
      </c>
      <c r="K386" s="38">
        <v>90</v>
      </c>
    </row>
    <row r="387" spans="1:11" s="31" customFormat="1" ht="11.25" hidden="1" x14ac:dyDescent="0.2">
      <c r="A387" s="41" t="s">
        <v>30</v>
      </c>
      <c r="B387" s="12" t="s">
        <v>298</v>
      </c>
      <c r="C387" s="12" t="s">
        <v>653</v>
      </c>
      <c r="D387" s="42">
        <v>42766</v>
      </c>
      <c r="E387" s="12" t="s">
        <v>751</v>
      </c>
      <c r="F387" s="12">
        <v>15175</v>
      </c>
      <c r="G387" s="12" t="s">
        <v>286</v>
      </c>
      <c r="H387" s="12" t="s">
        <v>46</v>
      </c>
      <c r="I387" s="12" t="s">
        <v>298</v>
      </c>
      <c r="J387" s="13">
        <v>26</v>
      </c>
      <c r="K387" s="38">
        <v>90</v>
      </c>
    </row>
    <row r="388" spans="1:11" s="31" customFormat="1" ht="11.25" hidden="1" x14ac:dyDescent="0.2">
      <c r="A388" s="41" t="s">
        <v>431</v>
      </c>
      <c r="B388" s="12" t="s">
        <v>487</v>
      </c>
      <c r="C388" s="12" t="s">
        <v>256</v>
      </c>
      <c r="D388" s="42">
        <v>42752</v>
      </c>
      <c r="E388" s="12" t="s">
        <v>257</v>
      </c>
      <c r="F388" s="12" t="s">
        <v>258</v>
      </c>
      <c r="G388" s="12" t="s">
        <v>190</v>
      </c>
      <c r="H388" s="12" t="s">
        <v>46</v>
      </c>
      <c r="I388" s="12" t="s">
        <v>487</v>
      </c>
      <c r="J388" s="13">
        <v>66985.759999999995</v>
      </c>
      <c r="K388" s="38">
        <v>100</v>
      </c>
    </row>
    <row r="389" spans="1:11" s="31" customFormat="1" ht="11.25" hidden="1" x14ac:dyDescent="0.2">
      <c r="A389" s="41" t="s">
        <v>450</v>
      </c>
      <c r="B389" s="12" t="s">
        <v>487</v>
      </c>
      <c r="C389" s="12" t="s">
        <v>256</v>
      </c>
      <c r="D389" s="42">
        <v>42752</v>
      </c>
      <c r="E389" s="12" t="s">
        <v>257</v>
      </c>
      <c r="F389" s="12" t="s">
        <v>258</v>
      </c>
      <c r="G389" s="12" t="s">
        <v>190</v>
      </c>
      <c r="H389" s="12" t="s">
        <v>46</v>
      </c>
      <c r="I389" s="12" t="s">
        <v>487</v>
      </c>
      <c r="J389" s="13">
        <v>7936.7</v>
      </c>
      <c r="K389" s="38">
        <v>100</v>
      </c>
    </row>
    <row r="390" spans="1:11" s="31" customFormat="1" ht="11.25" hidden="1" x14ac:dyDescent="0.2">
      <c r="A390" s="41" t="s">
        <v>456</v>
      </c>
      <c r="B390" s="12" t="s">
        <v>487</v>
      </c>
      <c r="C390" s="12" t="s">
        <v>256</v>
      </c>
      <c r="D390" s="42">
        <v>42752</v>
      </c>
      <c r="E390" s="12" t="s">
        <v>257</v>
      </c>
      <c r="F390" s="12" t="s">
        <v>258</v>
      </c>
      <c r="G390" s="12" t="s">
        <v>190</v>
      </c>
      <c r="H390" s="12" t="s">
        <v>46</v>
      </c>
      <c r="I390" s="12" t="s">
        <v>487</v>
      </c>
      <c r="J390" s="13">
        <v>28318.15</v>
      </c>
      <c r="K390" s="38">
        <v>100</v>
      </c>
    </row>
    <row r="391" spans="1:11" s="31" customFormat="1" ht="11.25" hidden="1" x14ac:dyDescent="0.2">
      <c r="A391" s="41" t="s">
        <v>445</v>
      </c>
      <c r="B391" s="12" t="s">
        <v>487</v>
      </c>
      <c r="C391" s="12" t="s">
        <v>256</v>
      </c>
      <c r="D391" s="42">
        <v>42752</v>
      </c>
      <c r="E391" s="12" t="s">
        <v>257</v>
      </c>
      <c r="F391" s="12" t="s">
        <v>258</v>
      </c>
      <c r="G391" s="12" t="s">
        <v>190</v>
      </c>
      <c r="H391" s="12" t="s">
        <v>46</v>
      </c>
      <c r="I391" s="12" t="s">
        <v>487</v>
      </c>
      <c r="J391" s="13">
        <v>35207.21</v>
      </c>
      <c r="K391" s="38">
        <v>100</v>
      </c>
    </row>
    <row r="392" spans="1:11" s="31" customFormat="1" ht="11.25" hidden="1" x14ac:dyDescent="0.2">
      <c r="A392" s="41" t="s">
        <v>432</v>
      </c>
      <c r="B392" s="12" t="s">
        <v>488</v>
      </c>
      <c r="C392" s="12" t="s">
        <v>253</v>
      </c>
      <c r="D392" s="42">
        <v>42752</v>
      </c>
      <c r="E392" s="12" t="s">
        <v>254</v>
      </c>
      <c r="F392" s="12" t="s">
        <v>255</v>
      </c>
      <c r="G392" s="12" t="s">
        <v>190</v>
      </c>
      <c r="H392" s="12" t="s">
        <v>46</v>
      </c>
      <c r="I392" s="12" t="s">
        <v>488</v>
      </c>
      <c r="J392" s="13">
        <v>44109.31</v>
      </c>
      <c r="K392" s="38">
        <v>101</v>
      </c>
    </row>
    <row r="393" spans="1:11" s="31" customFormat="1" ht="11.25" hidden="1" x14ac:dyDescent="0.2">
      <c r="A393" s="41" t="s">
        <v>446</v>
      </c>
      <c r="B393" s="12" t="s">
        <v>488</v>
      </c>
      <c r="C393" s="12" t="s">
        <v>253</v>
      </c>
      <c r="D393" s="42">
        <v>42752</v>
      </c>
      <c r="E393" s="12" t="s">
        <v>254</v>
      </c>
      <c r="F393" s="12" t="s">
        <v>255</v>
      </c>
      <c r="G393" s="12" t="s">
        <v>190</v>
      </c>
      <c r="H393" s="12" t="s">
        <v>46</v>
      </c>
      <c r="I393" s="12" t="s">
        <v>488</v>
      </c>
      <c r="J393" s="13">
        <v>23183.52</v>
      </c>
      <c r="K393" s="38">
        <v>101</v>
      </c>
    </row>
    <row r="394" spans="1:11" s="31" customFormat="1" ht="11.25" hidden="1" x14ac:dyDescent="0.2">
      <c r="A394" s="41" t="s">
        <v>451</v>
      </c>
      <c r="B394" s="12" t="s">
        <v>488</v>
      </c>
      <c r="C394" s="12" t="s">
        <v>253</v>
      </c>
      <c r="D394" s="42">
        <v>42752</v>
      </c>
      <c r="E394" s="12" t="s">
        <v>254</v>
      </c>
      <c r="F394" s="12" t="s">
        <v>255</v>
      </c>
      <c r="G394" s="12" t="s">
        <v>190</v>
      </c>
      <c r="H394" s="12" t="s">
        <v>46</v>
      </c>
      <c r="I394" s="12" t="s">
        <v>488</v>
      </c>
      <c r="J394" s="13">
        <v>5226.22</v>
      </c>
      <c r="K394" s="38">
        <v>101</v>
      </c>
    </row>
    <row r="395" spans="1:11" s="31" customFormat="1" ht="11.25" hidden="1" x14ac:dyDescent="0.2">
      <c r="A395" s="41" t="s">
        <v>457</v>
      </c>
      <c r="B395" s="12" t="s">
        <v>488</v>
      </c>
      <c r="C395" s="12" t="s">
        <v>253</v>
      </c>
      <c r="D395" s="42">
        <v>42752</v>
      </c>
      <c r="E395" s="12" t="s">
        <v>254</v>
      </c>
      <c r="F395" s="12" t="s">
        <v>255</v>
      </c>
      <c r="G395" s="12" t="s">
        <v>190</v>
      </c>
      <c r="H395" s="12" t="s">
        <v>46</v>
      </c>
      <c r="I395" s="12" t="s">
        <v>488</v>
      </c>
      <c r="J395" s="13">
        <v>18647.16</v>
      </c>
      <c r="K395" s="38">
        <v>101</v>
      </c>
    </row>
    <row r="396" spans="1:11" s="31" customFormat="1" ht="11.25" hidden="1" x14ac:dyDescent="0.2">
      <c r="A396" s="11"/>
      <c r="B396" s="12"/>
      <c r="C396" s="12"/>
      <c r="D396" s="21"/>
      <c r="E396" s="15"/>
      <c r="F396" s="15"/>
      <c r="G396" s="12"/>
      <c r="H396" s="12"/>
      <c r="I396" s="12"/>
      <c r="J396" s="13"/>
      <c r="K396" s="38"/>
    </row>
    <row r="397" spans="1:11" s="2" customFormat="1" ht="11.25" hidden="1" x14ac:dyDescent="0.2">
      <c r="A397" s="11"/>
      <c r="B397" s="12"/>
      <c r="C397" s="12"/>
      <c r="D397" s="21"/>
      <c r="E397" s="15"/>
      <c r="F397" s="15"/>
      <c r="G397" s="12"/>
      <c r="H397" s="12"/>
      <c r="I397" s="12"/>
      <c r="J397" s="13"/>
      <c r="K397" s="14"/>
    </row>
    <row r="398" spans="1:11" s="2" customFormat="1" ht="12" hidden="1" thickBot="1" x14ac:dyDescent="0.25">
      <c r="A398" s="16"/>
      <c r="B398" s="17"/>
      <c r="C398" s="17"/>
      <c r="D398" s="22"/>
      <c r="E398" s="20"/>
      <c r="F398" s="20"/>
      <c r="G398" s="17"/>
      <c r="H398" s="17"/>
      <c r="I398" s="17"/>
      <c r="J398" s="18"/>
      <c r="K398" s="19"/>
    </row>
    <row r="399" spans="1:11" s="2" customFormat="1" ht="11.25" x14ac:dyDescent="0.2"/>
    <row r="400" spans="1:11" s="2" customFormat="1" ht="11.25" x14ac:dyDescent="0.2">
      <c r="I400" s="1" t="s">
        <v>362</v>
      </c>
      <c r="J400" s="3">
        <f>+SUBTOTAL(9,J7:J398)</f>
        <v>25574.079999999998</v>
      </c>
    </row>
    <row r="401" spans="1:10" s="2" customFormat="1" ht="11.25" x14ac:dyDescent="0.2"/>
    <row r="402" spans="1:10" s="2" customFormat="1" ht="11.25" x14ac:dyDescent="0.2">
      <c r="I402" s="1" t="s">
        <v>363</v>
      </c>
      <c r="J402" s="3">
        <v>5463161.96</v>
      </c>
    </row>
    <row r="403" spans="1:10" s="2" customFormat="1" ht="11.25" x14ac:dyDescent="0.2"/>
    <row r="404" spans="1:10" s="2" customFormat="1" ht="11.25" x14ac:dyDescent="0.2"/>
    <row r="405" spans="1:10" x14ac:dyDescent="0.25">
      <c r="A405" s="31"/>
      <c r="B405" s="31"/>
      <c r="C405" s="31"/>
      <c r="D405" s="31"/>
    </row>
    <row r="406" spans="1:10" x14ac:dyDescent="0.25">
      <c r="A406" s="33">
        <v>1</v>
      </c>
      <c r="B406" s="31"/>
      <c r="C406" s="31"/>
      <c r="D406" s="31"/>
    </row>
    <row r="407" spans="1:10" x14ac:dyDescent="0.25">
      <c r="A407" s="33">
        <v>2</v>
      </c>
      <c r="B407" s="31" t="s">
        <v>364</v>
      </c>
      <c r="C407" s="31"/>
      <c r="D407" s="31"/>
    </row>
    <row r="408" spans="1:10" x14ac:dyDescent="0.25">
      <c r="A408" s="33">
        <v>3</v>
      </c>
      <c r="B408" s="31"/>
      <c r="C408" s="31"/>
      <c r="D408" s="31"/>
    </row>
    <row r="409" spans="1:10" x14ac:dyDescent="0.25">
      <c r="A409" s="33">
        <v>4</v>
      </c>
      <c r="B409" s="31" t="s">
        <v>365</v>
      </c>
      <c r="C409" s="31"/>
      <c r="D409" s="31"/>
    </row>
    <row r="410" spans="1:10" x14ac:dyDescent="0.25">
      <c r="A410" s="33">
        <v>5</v>
      </c>
      <c r="B410" s="31" t="s">
        <v>366</v>
      </c>
      <c r="C410" s="31"/>
      <c r="D410" s="31"/>
    </row>
    <row r="411" spans="1:10" x14ac:dyDescent="0.25">
      <c r="A411" s="33">
        <v>6</v>
      </c>
      <c r="B411" s="31" t="s">
        <v>367</v>
      </c>
      <c r="C411" s="31"/>
      <c r="D411" s="31"/>
    </row>
    <row r="412" spans="1:10" x14ac:dyDescent="0.25">
      <c r="A412" s="33">
        <v>7</v>
      </c>
      <c r="B412" s="31" t="s">
        <v>368</v>
      </c>
      <c r="C412" s="37">
        <f>+J12+J11+J10+J9+J8+J7</f>
        <v>210142.79</v>
      </c>
      <c r="D412" s="31"/>
    </row>
    <row r="413" spans="1:10" x14ac:dyDescent="0.25">
      <c r="A413" s="33">
        <v>8</v>
      </c>
      <c r="B413" s="31" t="s">
        <v>369</v>
      </c>
      <c r="C413" s="31"/>
      <c r="D413" s="31"/>
    </row>
    <row r="414" spans="1:10" x14ac:dyDescent="0.25">
      <c r="A414" s="33">
        <v>9</v>
      </c>
      <c r="B414" s="31" t="s">
        <v>370</v>
      </c>
      <c r="C414" s="31"/>
      <c r="D414" s="31"/>
    </row>
    <row r="415" spans="1:10" x14ac:dyDescent="0.25">
      <c r="A415" s="33">
        <v>10</v>
      </c>
      <c r="B415" s="31" t="s">
        <v>371</v>
      </c>
      <c r="C415" s="37">
        <f>+J18+J17+J16+J15+J14+J13</f>
        <v>18091.939999999999</v>
      </c>
      <c r="D415" s="31"/>
    </row>
    <row r="416" spans="1:10" x14ac:dyDescent="0.25">
      <c r="A416" s="33">
        <v>11</v>
      </c>
      <c r="B416" s="31" t="s">
        <v>372</v>
      </c>
      <c r="C416" s="37">
        <f>+J44+J43+J42+J41+J40+J39+J38+J37+J36+J35+J34+J33+J32+J31+J30+J29+J28+J27+J26+J25+J24+J23+J22+J21+J20+J19</f>
        <v>94188.01</v>
      </c>
      <c r="D416" s="31"/>
    </row>
    <row r="417" spans="1:4" x14ac:dyDescent="0.25">
      <c r="A417" s="33">
        <v>12</v>
      </c>
      <c r="B417" s="31" t="s">
        <v>373</v>
      </c>
      <c r="C417" s="37">
        <f>+J66+J65+J64+J63+J62+J61+J60+J59+J58+J57+J56+J55+J54+J53+J52+J51+J50+J49+J48+J47+J46+J45</f>
        <v>13942.149999999998</v>
      </c>
      <c r="D417" s="31"/>
    </row>
    <row r="418" spans="1:4" x14ac:dyDescent="0.25">
      <c r="A418" s="33">
        <v>13</v>
      </c>
      <c r="B418" s="31" t="s">
        <v>374</v>
      </c>
      <c r="C418" s="31"/>
      <c r="D418" s="31"/>
    </row>
    <row r="419" spans="1:4" x14ac:dyDescent="0.25">
      <c r="A419" s="33">
        <v>14</v>
      </c>
      <c r="B419" s="31" t="s">
        <v>375</v>
      </c>
      <c r="C419" s="37">
        <f>+J107+J106+J105+J104+J103+J102+J101+J100+J99+J98+J97+J96+J95+J94+J93+J92+J91+J90+J89+J88+J87+J85+J86+J84+J83+J82+J81+J80+J79+J78+J77+J76+J75+J74+J73+J72+J71+J70+J69+J68+J67</f>
        <v>27870.659999999989</v>
      </c>
      <c r="D419" s="31"/>
    </row>
    <row r="420" spans="1:4" x14ac:dyDescent="0.25">
      <c r="A420" s="33">
        <v>15</v>
      </c>
      <c r="B420" s="31" t="s">
        <v>376</v>
      </c>
      <c r="C420" s="37">
        <f>+J110+J109+J108</f>
        <v>24305</v>
      </c>
      <c r="D420" s="31"/>
    </row>
    <row r="421" spans="1:4" x14ac:dyDescent="0.25">
      <c r="A421" s="33">
        <v>16</v>
      </c>
      <c r="B421" s="31" t="s">
        <v>377</v>
      </c>
      <c r="C421" s="31"/>
      <c r="D421" s="31"/>
    </row>
    <row r="422" spans="1:4" x14ac:dyDescent="0.25">
      <c r="A422" s="33">
        <v>20</v>
      </c>
      <c r="B422" s="31" t="s">
        <v>378</v>
      </c>
      <c r="C422" s="31"/>
      <c r="D422" s="31"/>
    </row>
    <row r="423" spans="1:4" x14ac:dyDescent="0.25">
      <c r="A423" s="33">
        <v>23</v>
      </c>
      <c r="B423" s="31" t="s">
        <v>379</v>
      </c>
      <c r="C423" s="31"/>
      <c r="D423" s="31"/>
    </row>
    <row r="424" spans="1:4" x14ac:dyDescent="0.25">
      <c r="A424" s="33">
        <v>24</v>
      </c>
      <c r="B424" s="31" t="s">
        <v>380</v>
      </c>
      <c r="C424" s="31"/>
      <c r="D424" s="31"/>
    </row>
    <row r="425" spans="1:4" x14ac:dyDescent="0.25">
      <c r="A425" s="33">
        <v>25</v>
      </c>
      <c r="B425" s="31" t="s">
        <v>381</v>
      </c>
      <c r="C425" s="37">
        <f>+J116+J115+J114+J113+J112+J111</f>
        <v>76735.95</v>
      </c>
      <c r="D425" s="31"/>
    </row>
    <row r="426" spans="1:4" x14ac:dyDescent="0.25">
      <c r="A426" s="33">
        <v>26</v>
      </c>
      <c r="B426" s="31" t="s">
        <v>382</v>
      </c>
      <c r="C426" s="31"/>
      <c r="D426" s="31"/>
    </row>
    <row r="427" spans="1:4" x14ac:dyDescent="0.25">
      <c r="A427" s="33">
        <v>27</v>
      </c>
      <c r="B427" s="31" t="s">
        <v>383</v>
      </c>
      <c r="C427" s="37">
        <f>+J121+J120+J119+J118+J117</f>
        <v>10133.6</v>
      </c>
      <c r="D427" s="31"/>
    </row>
    <row r="428" spans="1:4" x14ac:dyDescent="0.25">
      <c r="A428" s="33">
        <v>30</v>
      </c>
      <c r="B428" s="31" t="s">
        <v>384</v>
      </c>
      <c r="C428" s="31"/>
      <c r="D428" s="31"/>
    </row>
    <row r="429" spans="1:4" x14ac:dyDescent="0.25">
      <c r="A429" s="33">
        <v>35</v>
      </c>
      <c r="B429" s="31" t="s">
        <v>385</v>
      </c>
      <c r="C429" s="37">
        <f>+J134+J133+J132+J131+J130+J129+J128+J127+J126+J125+J124+J123+J122</f>
        <v>24920.719999999994</v>
      </c>
      <c r="D429" s="31"/>
    </row>
    <row r="430" spans="1:4" x14ac:dyDescent="0.25">
      <c r="A430" s="33">
        <v>38</v>
      </c>
      <c r="B430" s="31" t="s">
        <v>386</v>
      </c>
      <c r="C430" s="31"/>
      <c r="D430" s="31"/>
    </row>
    <row r="431" spans="1:4" x14ac:dyDescent="0.25">
      <c r="A431" s="33">
        <v>40</v>
      </c>
      <c r="B431" s="31" t="s">
        <v>387</v>
      </c>
      <c r="C431" s="31"/>
      <c r="D431" s="31"/>
    </row>
    <row r="432" spans="1:4" x14ac:dyDescent="0.25">
      <c r="A432" s="33">
        <v>42</v>
      </c>
      <c r="B432" s="35" t="s">
        <v>388</v>
      </c>
      <c r="C432" s="31"/>
      <c r="D432" s="31"/>
    </row>
    <row r="433" spans="1:4" x14ac:dyDescent="0.25">
      <c r="A433" s="33">
        <v>43</v>
      </c>
      <c r="B433" s="35" t="s">
        <v>287</v>
      </c>
      <c r="C433" s="37">
        <f>+J136+J135</f>
        <v>56780</v>
      </c>
      <c r="D433" s="31"/>
    </row>
    <row r="434" spans="1:4" x14ac:dyDescent="0.25">
      <c r="A434" s="33">
        <v>45</v>
      </c>
      <c r="B434" s="34" t="s">
        <v>389</v>
      </c>
      <c r="C434" s="37">
        <f>+J153+J152+J151+J150+J149+J148+J147+J146+J145+J144+J143+J142+J141+J140+J139+J138+J137</f>
        <v>48678.64</v>
      </c>
      <c r="D434" s="31"/>
    </row>
    <row r="435" spans="1:4" x14ac:dyDescent="0.25">
      <c r="A435" s="33">
        <v>46</v>
      </c>
      <c r="B435" s="35" t="s">
        <v>390</v>
      </c>
      <c r="C435" s="37">
        <f>+J157+J156+J155+J154</f>
        <v>28739.68</v>
      </c>
      <c r="D435" s="31"/>
    </row>
    <row r="436" spans="1:4" x14ac:dyDescent="0.25">
      <c r="A436" s="33">
        <v>47</v>
      </c>
      <c r="B436" s="35" t="s">
        <v>391</v>
      </c>
      <c r="C436" s="37">
        <f>+J163+J162+J161+J160+J159+J158</f>
        <v>25574.079999999998</v>
      </c>
      <c r="D436" s="31"/>
    </row>
    <row r="437" spans="1:4" x14ac:dyDescent="0.25">
      <c r="A437" s="33">
        <v>48</v>
      </c>
      <c r="B437" s="35" t="s">
        <v>392</v>
      </c>
      <c r="C437" s="31"/>
      <c r="D437" s="31"/>
    </row>
    <row r="438" spans="1:4" x14ac:dyDescent="0.25">
      <c r="A438" s="33">
        <v>49</v>
      </c>
      <c r="B438" s="31" t="s">
        <v>393</v>
      </c>
      <c r="C438" s="37">
        <f>+J173+J172+J171+J170+J169+J168+J167+J166+J165+J164</f>
        <v>28388.120000000003</v>
      </c>
      <c r="D438" s="31"/>
    </row>
    <row r="439" spans="1:4" x14ac:dyDescent="0.25">
      <c r="A439" s="33">
        <v>50</v>
      </c>
      <c r="B439" s="31" t="s">
        <v>394</v>
      </c>
      <c r="C439" s="31"/>
      <c r="D439" s="31"/>
    </row>
    <row r="440" spans="1:4" x14ac:dyDescent="0.25">
      <c r="A440" s="33">
        <v>51</v>
      </c>
      <c r="B440" s="36" t="s">
        <v>395</v>
      </c>
      <c r="C440" s="37">
        <f>+J175+J174</f>
        <v>32004.7</v>
      </c>
      <c r="D440" s="31"/>
    </row>
    <row r="441" spans="1:4" x14ac:dyDescent="0.25">
      <c r="A441" s="33">
        <v>52</v>
      </c>
      <c r="B441" s="31" t="s">
        <v>396</v>
      </c>
      <c r="C441" s="37">
        <f>+J225+J224+J223+J222+J221+J220+J219+J218+J217+J216+J215+J214+J213+J212+J211+J210+J209+J208+J207+J206+J205+J204+J203+J202+J201+J200+J199+J198+J197+J196+J195+J194+J193+J192+J191+J190+J189+J188+J187+J186+J185+J184+J183+J182+J181+J180+J179+J178+J177+J176</f>
        <v>5827.6099999999988</v>
      </c>
      <c r="D441" s="31"/>
    </row>
    <row r="442" spans="1:4" x14ac:dyDescent="0.25">
      <c r="A442" s="33">
        <v>55</v>
      </c>
      <c r="B442" s="31" t="s">
        <v>397</v>
      </c>
      <c r="C442" s="31"/>
      <c r="D442" s="31"/>
    </row>
    <row r="443" spans="1:4" x14ac:dyDescent="0.25">
      <c r="A443" s="33">
        <v>56</v>
      </c>
      <c r="B443" s="34" t="s">
        <v>398</v>
      </c>
      <c r="C443" s="37">
        <f>+J231+J230+J229+J228+J227+J226</f>
        <v>267857.13999999996</v>
      </c>
      <c r="D443" s="31"/>
    </row>
    <row r="444" spans="1:4" x14ac:dyDescent="0.25">
      <c r="A444" s="33">
        <v>57</v>
      </c>
      <c r="B444" s="31" t="s">
        <v>399</v>
      </c>
      <c r="C444" s="37">
        <f>+J232</f>
        <v>2157</v>
      </c>
      <c r="D444" s="31"/>
    </row>
    <row r="445" spans="1:4" x14ac:dyDescent="0.25">
      <c r="A445" s="33">
        <v>58</v>
      </c>
      <c r="B445" s="31" t="s">
        <v>400</v>
      </c>
      <c r="C445" s="37">
        <f>+J238+J237+J236+J235+J234+J233</f>
        <v>96081.17</v>
      </c>
      <c r="D445" s="31"/>
    </row>
    <row r="446" spans="1:4" x14ac:dyDescent="0.25">
      <c r="A446" s="33">
        <v>59</v>
      </c>
      <c r="B446" s="31" t="s">
        <v>401</v>
      </c>
      <c r="C446" s="37">
        <f>+J242+J241+J240+J239</f>
        <v>145781.84</v>
      </c>
      <c r="D446" s="31"/>
    </row>
    <row r="447" spans="1:4" x14ac:dyDescent="0.25">
      <c r="A447" s="33">
        <v>59</v>
      </c>
      <c r="B447" s="31" t="s">
        <v>402</v>
      </c>
      <c r="C447" s="31"/>
      <c r="D447" s="31"/>
    </row>
    <row r="448" spans="1:4" x14ac:dyDescent="0.25">
      <c r="A448" s="33">
        <v>60</v>
      </c>
      <c r="B448" s="31" t="s">
        <v>403</v>
      </c>
      <c r="C448" s="37">
        <f>+J247+J246+J245+J244+J243</f>
        <v>194131.95</v>
      </c>
      <c r="D448" s="31"/>
    </row>
    <row r="449" spans="1:4" x14ac:dyDescent="0.25">
      <c r="A449" s="33">
        <v>61</v>
      </c>
      <c r="B449" s="31" t="s">
        <v>404</v>
      </c>
      <c r="C449" s="31"/>
      <c r="D449" s="31"/>
    </row>
    <row r="450" spans="1:4" x14ac:dyDescent="0.25">
      <c r="A450" s="33">
        <v>62</v>
      </c>
      <c r="B450" s="31" t="s">
        <v>405</v>
      </c>
      <c r="C450" s="37">
        <f>+J250+J249+J248</f>
        <v>4000</v>
      </c>
      <c r="D450" s="31"/>
    </row>
    <row r="451" spans="1:4" x14ac:dyDescent="0.25">
      <c r="A451" s="33">
        <v>63</v>
      </c>
      <c r="B451" s="31" t="s">
        <v>406</v>
      </c>
      <c r="C451" s="31"/>
      <c r="D451" s="31"/>
    </row>
    <row r="452" spans="1:4" x14ac:dyDescent="0.25">
      <c r="A452" s="33">
        <v>64</v>
      </c>
      <c r="B452" s="31" t="s">
        <v>407</v>
      </c>
      <c r="C452" s="37">
        <f>+J267+J266+J265+J264+J263+J262+J261+J260+J259+J258+J257+J256+J255+J254+J253+J252+J251</f>
        <v>15387.26</v>
      </c>
      <c r="D452" s="31"/>
    </row>
    <row r="453" spans="1:4" x14ac:dyDescent="0.25">
      <c r="A453" s="33">
        <v>65</v>
      </c>
      <c r="B453" s="31" t="s">
        <v>408</v>
      </c>
      <c r="C453" s="31"/>
      <c r="D453" s="31"/>
    </row>
    <row r="454" spans="1:4" x14ac:dyDescent="0.25">
      <c r="A454" s="33">
        <v>66</v>
      </c>
      <c r="B454" s="31" t="s">
        <v>409</v>
      </c>
      <c r="C454" s="37">
        <f>+J269+J268</f>
        <v>1200</v>
      </c>
      <c r="D454" s="31"/>
    </row>
    <row r="455" spans="1:4" x14ac:dyDescent="0.25">
      <c r="A455" s="33">
        <v>67</v>
      </c>
      <c r="B455" s="31" t="s">
        <v>410</v>
      </c>
      <c r="C455" s="31"/>
      <c r="D455" s="31"/>
    </row>
    <row r="456" spans="1:4" x14ac:dyDescent="0.25">
      <c r="A456" s="33">
        <v>68</v>
      </c>
      <c r="B456" s="31" t="s">
        <v>411</v>
      </c>
      <c r="C456" s="31"/>
      <c r="D456" s="31"/>
    </row>
    <row r="457" spans="1:4" x14ac:dyDescent="0.25">
      <c r="A457" s="33">
        <v>70</v>
      </c>
      <c r="B457" s="31" t="s">
        <v>412</v>
      </c>
      <c r="C457" s="37">
        <f>+J314+J313+J312+J311+J310+J309+J308+J307+J306+J305+J304+J303+J302+J301+J300+J299+J297+J298+J296+J295+J294+J293+J292+J291+J290+J289+J288+J287+J286+J285+J284+J283+J282+J281+J280+J279+J278+J277+J276+J275+J274+J273+J272+J271+J270</f>
        <v>3679523.99</v>
      </c>
      <c r="D457" s="31"/>
    </row>
    <row r="458" spans="1:4" x14ac:dyDescent="0.25">
      <c r="A458" s="33">
        <v>71</v>
      </c>
      <c r="B458" s="31" t="s">
        <v>413</v>
      </c>
      <c r="C458" s="31"/>
      <c r="D458" s="31"/>
    </row>
    <row r="459" spans="1:4" x14ac:dyDescent="0.25">
      <c r="A459" s="33">
        <v>80</v>
      </c>
      <c r="B459" s="31" t="s">
        <v>414</v>
      </c>
      <c r="C459" s="37">
        <f>+J315</f>
        <v>4615.05</v>
      </c>
      <c r="D459" s="31"/>
    </row>
    <row r="460" spans="1:4" x14ac:dyDescent="0.25">
      <c r="A460" s="33">
        <v>90</v>
      </c>
      <c r="B460" s="31" t="s">
        <v>415</v>
      </c>
      <c r="C460" s="37">
        <f>+J387+J386+J385+J384+J383+J382+J381+J380+J379+J378+J377+J376+J375+J374+J373+J372+J371+J370+J369+J368+J367+J366+J365+J364+J363+J362+J361+J360+J359+J358+J357+J356+J355+J354+J353+J352+J351+J350+J348+J349+J347+J346+J345+J344+J343+J342+J341+J340+J339+J338+J337+J336+J335+J334+J333+J332+J331+J330+J329+J328+J327+J326+J325+J324+J323+J322+J321+J320+J319+J318+J317+J316</f>
        <v>96488.88</v>
      </c>
      <c r="D460" s="31"/>
    </row>
    <row r="461" spans="1:4" x14ac:dyDescent="0.25">
      <c r="A461" s="33">
        <v>95</v>
      </c>
      <c r="B461" s="31" t="s">
        <v>416</v>
      </c>
      <c r="C461" s="31"/>
      <c r="D461" s="31"/>
    </row>
    <row r="462" spans="1:4" x14ac:dyDescent="0.25">
      <c r="A462" s="33">
        <v>100</v>
      </c>
      <c r="B462" s="31" t="s">
        <v>417</v>
      </c>
      <c r="C462" s="37">
        <f>+J388+J389+J391+J390</f>
        <v>138447.81999999998</v>
      </c>
      <c r="D462" s="31"/>
    </row>
    <row r="463" spans="1:4" x14ac:dyDescent="0.25">
      <c r="A463" s="33">
        <v>101</v>
      </c>
      <c r="B463" s="31" t="s">
        <v>418</v>
      </c>
      <c r="C463" s="37">
        <f>+J392+J393+J395+J394</f>
        <v>91166.21</v>
      </c>
      <c r="D463" s="31"/>
    </row>
    <row r="464" spans="1:4" x14ac:dyDescent="0.25">
      <c r="A464" s="33">
        <v>102</v>
      </c>
      <c r="B464" s="31" t="s">
        <v>419</v>
      </c>
      <c r="C464" s="31"/>
      <c r="D464" s="31"/>
    </row>
    <row r="465" spans="1:4" x14ac:dyDescent="0.25">
      <c r="A465" s="33">
        <v>103</v>
      </c>
      <c r="B465" s="31" t="s">
        <v>420</v>
      </c>
      <c r="C465" s="31"/>
      <c r="D465" s="31"/>
    </row>
    <row r="466" spans="1:4" x14ac:dyDescent="0.25">
      <c r="A466" s="33">
        <v>104</v>
      </c>
      <c r="B466" s="31" t="s">
        <v>421</v>
      </c>
      <c r="C466" s="31"/>
      <c r="D466" s="31"/>
    </row>
    <row r="467" spans="1:4" x14ac:dyDescent="0.25">
      <c r="A467" s="33">
        <v>105</v>
      </c>
      <c r="B467" s="31" t="s">
        <v>422</v>
      </c>
      <c r="C467" s="31"/>
      <c r="D467" s="31"/>
    </row>
    <row r="468" spans="1:4" x14ac:dyDescent="0.25">
      <c r="A468" s="33">
        <v>106</v>
      </c>
      <c r="B468" s="31" t="s">
        <v>423</v>
      </c>
      <c r="C468" s="31"/>
      <c r="D468" s="31"/>
    </row>
    <row r="469" spans="1:4" x14ac:dyDescent="0.25">
      <c r="A469" s="33">
        <v>107</v>
      </c>
      <c r="B469" s="31" t="s">
        <v>424</v>
      </c>
      <c r="C469" s="31"/>
      <c r="D469" s="31"/>
    </row>
    <row r="470" spans="1:4" x14ac:dyDescent="0.25">
      <c r="A470" s="33">
        <v>108</v>
      </c>
      <c r="B470" s="31" t="s">
        <v>425</v>
      </c>
      <c r="C470" s="31"/>
      <c r="D470" s="31"/>
    </row>
    <row r="471" spans="1:4" x14ac:dyDescent="0.25">
      <c r="A471" s="33">
        <v>109</v>
      </c>
      <c r="B471" s="31" t="s">
        <v>426</v>
      </c>
      <c r="C471" s="31"/>
      <c r="D471" s="31"/>
    </row>
    <row r="472" spans="1:4" x14ac:dyDescent="0.25">
      <c r="A472" s="33">
        <v>110</v>
      </c>
      <c r="B472" s="31" t="s">
        <v>425</v>
      </c>
      <c r="C472" s="31"/>
      <c r="D472" s="31"/>
    </row>
    <row r="473" spans="1:4" x14ac:dyDescent="0.25">
      <c r="C473" s="32">
        <f>+SUM(C406:C472)</f>
        <v>5463161.96</v>
      </c>
      <c r="D473" s="43">
        <f>+J402-C473</f>
        <v>0</v>
      </c>
    </row>
    <row r="474" spans="1:4" x14ac:dyDescent="0.25">
      <c r="C474" s="32"/>
    </row>
  </sheetData>
  <autoFilter ref="A6:K398">
    <filterColumn colId="10">
      <filters>
        <filter val="47"/>
      </filters>
    </filterColumn>
  </autoFilter>
  <sortState ref="A7:K395">
    <sortCondition ref="K7:K395"/>
  </sortState>
  <mergeCells count="3">
    <mergeCell ref="B1:I1"/>
    <mergeCell ref="B2:I2"/>
    <mergeCell ref="B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5"/>
  <sheetViews>
    <sheetView tabSelected="1" topLeftCell="A6" workbookViewId="0">
      <selection activeCell="F17" sqref="F17"/>
    </sheetView>
  </sheetViews>
  <sheetFormatPr baseColWidth="10" defaultRowHeight="15" x14ac:dyDescent="0.25"/>
  <cols>
    <col min="1" max="1" width="11.140625" style="123" bestFit="1" customWidth="1"/>
    <col min="2" max="2" width="38" style="123" bestFit="1" customWidth="1"/>
    <col min="3" max="3" width="13.140625" style="123" bestFit="1" customWidth="1"/>
    <col min="4" max="4" width="9.85546875" style="123" bestFit="1" customWidth="1"/>
    <col min="5" max="5" width="12.7109375" style="123" bestFit="1" customWidth="1"/>
    <col min="6" max="6" width="10.7109375" style="123" bestFit="1" customWidth="1"/>
    <col min="7" max="7" width="17.7109375" style="123" bestFit="1" customWidth="1"/>
    <col min="8" max="8" width="11.140625" style="123" bestFit="1" customWidth="1"/>
    <col min="9" max="9" width="12.42578125" style="123" bestFit="1" customWidth="1"/>
    <col min="10" max="10" width="6.42578125" style="123" bestFit="1" customWidth="1"/>
    <col min="11" max="16384" width="11.42578125" style="123"/>
  </cols>
  <sheetData>
    <row r="1" spans="1:10" ht="18" x14ac:dyDescent="0.25">
      <c r="A1" s="23"/>
      <c r="B1" s="137" t="s">
        <v>351</v>
      </c>
      <c r="C1" s="138"/>
      <c r="D1" s="137"/>
      <c r="E1" s="137"/>
      <c r="F1" s="137"/>
      <c r="G1" s="137"/>
      <c r="H1" s="137"/>
      <c r="I1" s="23"/>
      <c r="J1" s="69"/>
    </row>
    <row r="2" spans="1:10" ht="18" x14ac:dyDescent="0.25">
      <c r="A2" s="112"/>
      <c r="B2" s="137" t="s">
        <v>352</v>
      </c>
      <c r="C2" s="138"/>
      <c r="D2" s="137"/>
      <c r="E2" s="137"/>
      <c r="F2" s="137"/>
      <c r="G2" s="137"/>
      <c r="H2" s="137"/>
      <c r="I2" s="113"/>
      <c r="J2" s="66"/>
    </row>
    <row r="3" spans="1:10" ht="20.25" x14ac:dyDescent="0.3">
      <c r="A3" s="4"/>
      <c r="B3" s="139">
        <v>42979</v>
      </c>
      <c r="C3" s="140"/>
      <c r="D3" s="141"/>
      <c r="E3" s="141"/>
      <c r="F3" s="141"/>
      <c r="G3" s="141"/>
      <c r="H3" s="141"/>
      <c r="I3" s="7"/>
      <c r="J3" s="67"/>
    </row>
    <row r="4" spans="1:10" s="112" customFormat="1" ht="11.25" x14ac:dyDescent="0.2">
      <c r="A4" s="4"/>
      <c r="B4" s="5"/>
      <c r="C4" s="29"/>
      <c r="D4" s="5"/>
      <c r="E4" s="5"/>
      <c r="F4" s="5"/>
      <c r="G4" s="5"/>
      <c r="H4" s="5"/>
      <c r="I4" s="7"/>
      <c r="J4" s="67"/>
    </row>
    <row r="5" spans="1:10" s="112" customFormat="1" ht="12" thickBot="1" x14ac:dyDescent="0.25">
      <c r="A5" s="5"/>
      <c r="B5" s="5"/>
      <c r="C5" s="29"/>
      <c r="D5" s="5"/>
      <c r="E5" s="5"/>
      <c r="F5" s="5"/>
      <c r="G5" s="5"/>
      <c r="H5" s="5"/>
      <c r="I5" s="7"/>
      <c r="J5" s="67"/>
    </row>
    <row r="6" spans="1:10" s="112" customFormat="1" ht="12" thickBot="1" x14ac:dyDescent="0.25">
      <c r="A6" s="59" t="s">
        <v>353</v>
      </c>
      <c r="B6" s="60" t="s">
        <v>354</v>
      </c>
      <c r="C6" s="61" t="s">
        <v>355</v>
      </c>
      <c r="D6" s="60" t="s">
        <v>356</v>
      </c>
      <c r="E6" s="62"/>
      <c r="F6" s="60" t="s">
        <v>357</v>
      </c>
      <c r="G6" s="63"/>
      <c r="H6" s="60" t="s">
        <v>358</v>
      </c>
      <c r="I6" s="64" t="s">
        <v>360</v>
      </c>
      <c r="J6" s="65" t="s">
        <v>361</v>
      </c>
    </row>
    <row r="7" spans="1:10" x14ac:dyDescent="0.25">
      <c r="A7" s="130" t="s">
        <v>0</v>
      </c>
      <c r="B7" s="130" t="s">
        <v>47</v>
      </c>
      <c r="C7" s="130" t="s">
        <v>5411</v>
      </c>
      <c r="D7" s="132">
        <v>43013</v>
      </c>
      <c r="E7" s="130" t="s">
        <v>5412</v>
      </c>
      <c r="F7" s="130">
        <v>16472</v>
      </c>
      <c r="G7" s="130" t="s">
        <v>45</v>
      </c>
      <c r="H7" s="130" t="s">
        <v>46</v>
      </c>
      <c r="I7" s="103">
        <v>18150</v>
      </c>
      <c r="J7" s="135"/>
    </row>
    <row r="8" spans="1:10" x14ac:dyDescent="0.25">
      <c r="A8" s="130" t="s">
        <v>0</v>
      </c>
      <c r="B8" s="130" t="s">
        <v>4145</v>
      </c>
      <c r="C8" s="130" t="s">
        <v>184</v>
      </c>
      <c r="D8" s="132">
        <v>43017</v>
      </c>
      <c r="E8" s="130">
        <v>2453</v>
      </c>
      <c r="F8" s="130">
        <v>16480</v>
      </c>
      <c r="G8" s="130" t="s">
        <v>45</v>
      </c>
      <c r="H8" s="130" t="s">
        <v>46</v>
      </c>
      <c r="I8" s="103">
        <v>31002</v>
      </c>
      <c r="J8" s="135"/>
    </row>
    <row r="9" spans="1:10" x14ac:dyDescent="0.25">
      <c r="A9" s="130" t="s">
        <v>0</v>
      </c>
      <c r="B9" s="130" t="s">
        <v>47</v>
      </c>
      <c r="C9" s="130" t="s">
        <v>288</v>
      </c>
      <c r="D9" s="132">
        <v>43017</v>
      </c>
      <c r="E9" s="130">
        <v>35</v>
      </c>
      <c r="F9" s="130">
        <v>16481</v>
      </c>
      <c r="G9" s="130" t="s">
        <v>45</v>
      </c>
      <c r="H9" s="130" t="s">
        <v>46</v>
      </c>
      <c r="I9" s="103">
        <v>6720</v>
      </c>
      <c r="J9" s="135"/>
    </row>
    <row r="10" spans="1:10" x14ac:dyDescent="0.25">
      <c r="A10" s="130" t="s">
        <v>0</v>
      </c>
      <c r="B10" s="130" t="s">
        <v>47</v>
      </c>
      <c r="C10" s="130" t="s">
        <v>3424</v>
      </c>
      <c r="D10" s="132">
        <v>43017</v>
      </c>
      <c r="E10" s="130">
        <v>207295923</v>
      </c>
      <c r="F10" s="130">
        <v>16482</v>
      </c>
      <c r="G10" s="130" t="s">
        <v>45</v>
      </c>
      <c r="H10" s="130" t="s">
        <v>46</v>
      </c>
      <c r="I10" s="103">
        <v>3000</v>
      </c>
      <c r="J10" s="135"/>
    </row>
    <row r="11" spans="1:10" x14ac:dyDescent="0.25">
      <c r="A11" s="130" t="s">
        <v>0</v>
      </c>
      <c r="B11" s="130" t="s">
        <v>47</v>
      </c>
      <c r="C11" s="130" t="s">
        <v>3425</v>
      </c>
      <c r="D11" s="132">
        <v>43017</v>
      </c>
      <c r="E11" s="130" t="s">
        <v>5413</v>
      </c>
      <c r="F11" s="130">
        <v>16483</v>
      </c>
      <c r="G11" s="130" t="s">
        <v>45</v>
      </c>
      <c r="H11" s="130" t="s">
        <v>46</v>
      </c>
      <c r="I11" s="103">
        <v>8318</v>
      </c>
      <c r="J11" s="135"/>
    </row>
    <row r="12" spans="1:10" x14ac:dyDescent="0.25">
      <c r="A12" s="130" t="s">
        <v>0</v>
      </c>
      <c r="B12" s="130" t="s">
        <v>3528</v>
      </c>
      <c r="C12" s="130" t="s">
        <v>3271</v>
      </c>
      <c r="D12" s="132">
        <v>43017</v>
      </c>
      <c r="E12" s="130" t="s">
        <v>5413</v>
      </c>
      <c r="F12" s="130">
        <v>16483</v>
      </c>
      <c r="G12" s="130" t="s">
        <v>45</v>
      </c>
      <c r="H12" s="130" t="s">
        <v>46</v>
      </c>
      <c r="I12" s="103">
        <v>-8318</v>
      </c>
      <c r="J12" s="135"/>
    </row>
    <row r="13" spans="1:10" x14ac:dyDescent="0.25">
      <c r="A13" s="130" t="s">
        <v>0</v>
      </c>
      <c r="B13" s="130" t="s">
        <v>47</v>
      </c>
      <c r="C13" s="130" t="s">
        <v>876</v>
      </c>
      <c r="D13" s="132">
        <v>43017</v>
      </c>
      <c r="E13" s="130">
        <v>7706</v>
      </c>
      <c r="F13" s="130">
        <v>16485</v>
      </c>
      <c r="G13" s="130" t="s">
        <v>45</v>
      </c>
      <c r="H13" s="130" t="s">
        <v>46</v>
      </c>
      <c r="I13" s="103">
        <v>4500</v>
      </c>
      <c r="J13" s="135"/>
    </row>
    <row r="14" spans="1:10" x14ac:dyDescent="0.25">
      <c r="A14" s="130" t="s">
        <v>0</v>
      </c>
      <c r="B14" s="130" t="s">
        <v>47</v>
      </c>
      <c r="C14" s="130" t="s">
        <v>5414</v>
      </c>
      <c r="D14" s="132">
        <v>43017</v>
      </c>
      <c r="E14" s="130">
        <v>7266</v>
      </c>
      <c r="F14" s="130">
        <v>16488</v>
      </c>
      <c r="G14" s="130" t="s">
        <v>45</v>
      </c>
      <c r="H14" s="130" t="s">
        <v>46</v>
      </c>
      <c r="I14" s="103">
        <v>4500</v>
      </c>
      <c r="J14" s="135"/>
    </row>
    <row r="15" spans="1:10" x14ac:dyDescent="0.25">
      <c r="A15" s="130" t="s">
        <v>0</v>
      </c>
      <c r="B15" s="130" t="s">
        <v>47</v>
      </c>
      <c r="C15" s="130" t="s">
        <v>1018</v>
      </c>
      <c r="D15" s="132">
        <v>43017</v>
      </c>
      <c r="E15" s="130">
        <v>6919</v>
      </c>
      <c r="F15" s="130">
        <v>16489</v>
      </c>
      <c r="G15" s="130" t="s">
        <v>45</v>
      </c>
      <c r="H15" s="130" t="s">
        <v>46</v>
      </c>
      <c r="I15" s="103">
        <v>4500</v>
      </c>
      <c r="J15" s="135"/>
    </row>
    <row r="16" spans="1:10" x14ac:dyDescent="0.25">
      <c r="A16" s="130" t="s">
        <v>0</v>
      </c>
      <c r="B16" s="130" t="s">
        <v>47</v>
      </c>
      <c r="C16" s="130" t="s">
        <v>80</v>
      </c>
      <c r="D16" s="132">
        <v>43019</v>
      </c>
      <c r="E16" s="130">
        <v>15</v>
      </c>
      <c r="F16" s="130">
        <v>16503</v>
      </c>
      <c r="G16" s="130" t="s">
        <v>45</v>
      </c>
      <c r="H16" s="130" t="s">
        <v>46</v>
      </c>
      <c r="I16" s="103">
        <v>3297.87</v>
      </c>
      <c r="J16" s="135"/>
    </row>
    <row r="17" spans="1:10" x14ac:dyDescent="0.25">
      <c r="A17" s="130" t="s">
        <v>0</v>
      </c>
      <c r="B17" s="130" t="s">
        <v>47</v>
      </c>
      <c r="C17" s="130" t="s">
        <v>5415</v>
      </c>
      <c r="D17" s="132">
        <v>43027</v>
      </c>
      <c r="E17" s="130">
        <v>2330</v>
      </c>
      <c r="F17" s="130">
        <v>16529</v>
      </c>
      <c r="G17" s="130" t="s">
        <v>45</v>
      </c>
      <c r="H17" s="130" t="s">
        <v>46</v>
      </c>
      <c r="I17" s="103">
        <v>31001.72</v>
      </c>
      <c r="J17" s="135"/>
    </row>
    <row r="18" spans="1:10" x14ac:dyDescent="0.25">
      <c r="A18" s="130" t="s">
        <v>0</v>
      </c>
      <c r="B18" s="130" t="s">
        <v>47</v>
      </c>
      <c r="C18" s="130" t="s">
        <v>1458</v>
      </c>
      <c r="D18" s="132">
        <v>43027</v>
      </c>
      <c r="E18" s="130" t="s">
        <v>5416</v>
      </c>
      <c r="F18" s="130">
        <v>16530</v>
      </c>
      <c r="G18" s="130" t="s">
        <v>45</v>
      </c>
      <c r="H18" s="130" t="s">
        <v>46</v>
      </c>
      <c r="I18" s="103">
        <v>4970</v>
      </c>
      <c r="J18" s="135"/>
    </row>
    <row r="19" spans="1:10" x14ac:dyDescent="0.25">
      <c r="A19" s="130" t="s">
        <v>0</v>
      </c>
      <c r="B19" s="130" t="s">
        <v>47</v>
      </c>
      <c r="C19" s="130" t="s">
        <v>5417</v>
      </c>
      <c r="D19" s="132">
        <v>43033</v>
      </c>
      <c r="E19" s="130" t="s">
        <v>5418</v>
      </c>
      <c r="F19" s="130">
        <v>16598</v>
      </c>
      <c r="G19" s="130" t="s">
        <v>45</v>
      </c>
      <c r="H19" s="130" t="s">
        <v>46</v>
      </c>
      <c r="I19" s="103">
        <v>8500</v>
      </c>
      <c r="J19" s="135"/>
    </row>
    <row r="20" spans="1:10" x14ac:dyDescent="0.25">
      <c r="A20" s="130" t="s">
        <v>0</v>
      </c>
      <c r="B20" s="130" t="s">
        <v>47</v>
      </c>
      <c r="C20" s="130" t="s">
        <v>5419</v>
      </c>
      <c r="D20" s="132">
        <v>43033</v>
      </c>
      <c r="E20" s="130" t="s">
        <v>5420</v>
      </c>
      <c r="F20" s="130">
        <v>16599</v>
      </c>
      <c r="G20" s="130" t="s">
        <v>45</v>
      </c>
      <c r="H20" s="130" t="s">
        <v>46</v>
      </c>
      <c r="I20" s="103">
        <v>8500</v>
      </c>
      <c r="J20" s="135"/>
    </row>
    <row r="21" spans="1:10" x14ac:dyDescent="0.25">
      <c r="A21" s="130" t="s">
        <v>0</v>
      </c>
      <c r="B21" s="130" t="s">
        <v>47</v>
      </c>
      <c r="C21" s="130" t="s">
        <v>5421</v>
      </c>
      <c r="D21" s="132">
        <v>43038</v>
      </c>
      <c r="E21" s="130">
        <v>56</v>
      </c>
      <c r="F21" s="130">
        <v>16777</v>
      </c>
      <c r="G21" s="130" t="s">
        <v>45</v>
      </c>
      <c r="H21" s="130" t="s">
        <v>46</v>
      </c>
      <c r="I21" s="103">
        <v>16666.669999999998</v>
      </c>
      <c r="J21" s="135"/>
    </row>
    <row r="22" spans="1:10" x14ac:dyDescent="0.25">
      <c r="A22" s="130" t="s">
        <v>1</v>
      </c>
      <c r="B22" s="130" t="s">
        <v>5424</v>
      </c>
      <c r="C22" s="130" t="s">
        <v>5422</v>
      </c>
      <c r="D22" s="132">
        <v>43038</v>
      </c>
      <c r="E22" s="130" t="s">
        <v>5423</v>
      </c>
      <c r="F22" s="130" t="s">
        <v>5997</v>
      </c>
      <c r="G22" s="130" t="s">
        <v>190</v>
      </c>
      <c r="H22" s="130" t="s">
        <v>46</v>
      </c>
      <c r="I22" s="103">
        <v>13000</v>
      </c>
      <c r="J22" s="135"/>
    </row>
    <row r="23" spans="1:10" x14ac:dyDescent="0.25">
      <c r="A23" s="130" t="s">
        <v>435</v>
      </c>
      <c r="B23" s="130" t="s">
        <v>5851</v>
      </c>
      <c r="C23" s="130" t="s">
        <v>5850</v>
      </c>
      <c r="D23" s="132">
        <v>43019</v>
      </c>
      <c r="E23" s="130" t="s">
        <v>49</v>
      </c>
      <c r="F23" s="130">
        <v>34668</v>
      </c>
      <c r="G23" s="130" t="s">
        <v>50</v>
      </c>
      <c r="H23" s="130" t="s">
        <v>51</v>
      </c>
      <c r="I23" s="103">
        <v>4748</v>
      </c>
      <c r="J23" s="135"/>
    </row>
    <row r="24" spans="1:10" x14ac:dyDescent="0.25">
      <c r="A24" s="130" t="s">
        <v>435</v>
      </c>
      <c r="B24" s="130" t="s">
        <v>491</v>
      </c>
      <c r="C24" s="130" t="s">
        <v>3411</v>
      </c>
      <c r="D24" s="132">
        <v>43033</v>
      </c>
      <c r="E24" s="130" t="s">
        <v>49</v>
      </c>
      <c r="F24" s="130">
        <v>34824</v>
      </c>
      <c r="G24" s="130" t="s">
        <v>50</v>
      </c>
      <c r="H24" s="130" t="s">
        <v>51</v>
      </c>
      <c r="I24" s="103">
        <v>62.93</v>
      </c>
      <c r="J24" s="135"/>
    </row>
    <row r="25" spans="1:10" x14ac:dyDescent="0.25">
      <c r="A25" s="130" t="s">
        <v>435</v>
      </c>
      <c r="B25" s="130" t="s">
        <v>491</v>
      </c>
      <c r="C25" s="130" t="s">
        <v>5852</v>
      </c>
      <c r="D25" s="132">
        <v>43033</v>
      </c>
      <c r="E25" s="130" t="s">
        <v>49</v>
      </c>
      <c r="F25" s="130">
        <v>34825</v>
      </c>
      <c r="G25" s="130" t="s">
        <v>50</v>
      </c>
      <c r="H25" s="130" t="s">
        <v>51</v>
      </c>
      <c r="I25" s="103">
        <v>4125.83</v>
      </c>
      <c r="J25" s="135"/>
    </row>
    <row r="26" spans="1:10" x14ac:dyDescent="0.25">
      <c r="A26" s="130" t="s">
        <v>435</v>
      </c>
      <c r="B26" s="130" t="s">
        <v>5854</v>
      </c>
      <c r="C26" s="130" t="s">
        <v>5853</v>
      </c>
      <c r="D26" s="132">
        <v>43039</v>
      </c>
      <c r="E26" s="130" t="s">
        <v>49</v>
      </c>
      <c r="F26" s="130">
        <v>34993</v>
      </c>
      <c r="G26" s="130" t="s">
        <v>50</v>
      </c>
      <c r="H26" s="130" t="s">
        <v>46</v>
      </c>
      <c r="I26" s="103">
        <v>588.4</v>
      </c>
      <c r="J26" s="135"/>
    </row>
    <row r="27" spans="1:10" x14ac:dyDescent="0.25">
      <c r="A27" s="130" t="s">
        <v>447</v>
      </c>
      <c r="B27" s="130" t="s">
        <v>4358</v>
      </c>
      <c r="C27" s="130" t="s">
        <v>4817</v>
      </c>
      <c r="D27" s="132">
        <v>43018</v>
      </c>
      <c r="E27" s="130" t="s">
        <v>49</v>
      </c>
      <c r="F27" s="130">
        <v>34658</v>
      </c>
      <c r="G27" s="130" t="s">
        <v>50</v>
      </c>
      <c r="H27" s="130" t="s">
        <v>51</v>
      </c>
      <c r="I27" s="103">
        <v>2996.46</v>
      </c>
      <c r="J27" s="135"/>
    </row>
    <row r="28" spans="1:10" x14ac:dyDescent="0.25">
      <c r="A28" s="130" t="s">
        <v>447</v>
      </c>
      <c r="B28" s="130" t="s">
        <v>4358</v>
      </c>
      <c r="C28" s="130" t="s">
        <v>2359</v>
      </c>
      <c r="D28" s="132">
        <v>43018</v>
      </c>
      <c r="E28" s="130" t="s">
        <v>49</v>
      </c>
      <c r="F28" s="130">
        <v>34659</v>
      </c>
      <c r="G28" s="130" t="s">
        <v>50</v>
      </c>
      <c r="H28" s="130" t="s">
        <v>51</v>
      </c>
      <c r="I28" s="103">
        <v>3824.97</v>
      </c>
      <c r="J28" s="135"/>
    </row>
    <row r="29" spans="1:10" x14ac:dyDescent="0.25">
      <c r="A29" s="130" t="s">
        <v>447</v>
      </c>
      <c r="B29" s="130" t="s">
        <v>5424</v>
      </c>
      <c r="C29" s="130" t="s">
        <v>5947</v>
      </c>
      <c r="D29" s="132">
        <v>43038</v>
      </c>
      <c r="E29" s="130" t="s">
        <v>5948</v>
      </c>
      <c r="F29" s="130" t="s">
        <v>6201</v>
      </c>
      <c r="G29" s="130" t="s">
        <v>190</v>
      </c>
      <c r="H29" s="130" t="s">
        <v>46</v>
      </c>
      <c r="I29" s="103">
        <v>2020</v>
      </c>
      <c r="J29" s="135"/>
    </row>
    <row r="30" spans="1:10" x14ac:dyDescent="0.25">
      <c r="A30" s="130" t="s">
        <v>34</v>
      </c>
      <c r="B30" s="130" t="s">
        <v>5952</v>
      </c>
      <c r="C30" s="130" t="s">
        <v>5951</v>
      </c>
      <c r="D30" s="132">
        <v>43021</v>
      </c>
      <c r="E30" s="130" t="s">
        <v>49</v>
      </c>
      <c r="F30" s="130">
        <v>34719</v>
      </c>
      <c r="G30" s="130" t="s">
        <v>50</v>
      </c>
      <c r="H30" s="130" t="s">
        <v>46</v>
      </c>
      <c r="I30" s="103">
        <v>4562.12</v>
      </c>
      <c r="J30" s="135"/>
    </row>
    <row r="31" spans="1:10" x14ac:dyDescent="0.25">
      <c r="A31" s="130" t="s">
        <v>34</v>
      </c>
      <c r="B31" s="130" t="s">
        <v>5953</v>
      </c>
      <c r="C31" s="130" t="s">
        <v>1602</v>
      </c>
      <c r="D31" s="132">
        <v>43033</v>
      </c>
      <c r="E31" s="130" t="s">
        <v>49</v>
      </c>
      <c r="F31" s="130">
        <v>34823</v>
      </c>
      <c r="G31" s="130" t="s">
        <v>50</v>
      </c>
      <c r="H31" s="130" t="s">
        <v>51</v>
      </c>
      <c r="I31" s="103">
        <v>2285.7600000000002</v>
      </c>
      <c r="J31" s="135"/>
    </row>
    <row r="32" spans="1:10" x14ac:dyDescent="0.25">
      <c r="A32" s="130" t="s">
        <v>34</v>
      </c>
      <c r="B32" s="130" t="s">
        <v>5424</v>
      </c>
      <c r="C32" s="130" t="s">
        <v>5954</v>
      </c>
      <c r="D32" s="132">
        <v>43038</v>
      </c>
      <c r="E32" s="130" t="s">
        <v>5955</v>
      </c>
      <c r="F32" s="130" t="s">
        <v>6202</v>
      </c>
      <c r="G32" s="130" t="s">
        <v>190</v>
      </c>
      <c r="H32" s="130" t="s">
        <v>46</v>
      </c>
      <c r="I32" s="103">
        <v>10375</v>
      </c>
      <c r="J32" s="135"/>
    </row>
    <row r="33" spans="1:10" x14ac:dyDescent="0.25">
      <c r="A33" s="130" t="s">
        <v>34</v>
      </c>
      <c r="B33" s="130" t="s">
        <v>5956</v>
      </c>
      <c r="C33" s="130" t="s">
        <v>665</v>
      </c>
      <c r="D33" s="132">
        <v>43039</v>
      </c>
      <c r="E33" s="130" t="s">
        <v>49</v>
      </c>
      <c r="F33" s="130">
        <v>34880</v>
      </c>
      <c r="G33" s="130" t="s">
        <v>50</v>
      </c>
      <c r="H33" s="130" t="s">
        <v>51</v>
      </c>
      <c r="I33" s="103">
        <v>4253.1499999999996</v>
      </c>
      <c r="J33" s="135"/>
    </row>
    <row r="34" spans="1:10" x14ac:dyDescent="0.25">
      <c r="A34" s="130" t="s">
        <v>2</v>
      </c>
      <c r="B34" s="130" t="s">
        <v>58</v>
      </c>
      <c r="C34" s="130" t="s">
        <v>5425</v>
      </c>
      <c r="D34" s="132">
        <v>43017</v>
      </c>
      <c r="E34" s="130" t="s">
        <v>5426</v>
      </c>
      <c r="F34" s="130" t="s">
        <v>5998</v>
      </c>
      <c r="G34" s="130" t="s">
        <v>56</v>
      </c>
      <c r="H34" s="130" t="s">
        <v>4791</v>
      </c>
      <c r="I34" s="103">
        <v>2088</v>
      </c>
      <c r="J34" s="135"/>
    </row>
    <row r="35" spans="1:10" x14ac:dyDescent="0.25">
      <c r="A35" s="130" t="s">
        <v>2</v>
      </c>
      <c r="B35" s="130" t="s">
        <v>58</v>
      </c>
      <c r="C35" s="130" t="s">
        <v>5427</v>
      </c>
      <c r="D35" s="132">
        <v>43017</v>
      </c>
      <c r="E35" s="130" t="s">
        <v>5428</v>
      </c>
      <c r="F35" s="130" t="s">
        <v>5999</v>
      </c>
      <c r="G35" s="130" t="s">
        <v>56</v>
      </c>
      <c r="H35" s="130" t="s">
        <v>4791</v>
      </c>
      <c r="I35" s="103">
        <v>2958</v>
      </c>
      <c r="J35" s="135"/>
    </row>
    <row r="36" spans="1:10" x14ac:dyDescent="0.25">
      <c r="A36" s="130" t="s">
        <v>2</v>
      </c>
      <c r="B36" s="130" t="s">
        <v>58</v>
      </c>
      <c r="C36" s="130" t="s">
        <v>4124</v>
      </c>
      <c r="D36" s="132">
        <v>43017</v>
      </c>
      <c r="E36" s="130" t="s">
        <v>5429</v>
      </c>
      <c r="F36" s="130" t="s">
        <v>6000</v>
      </c>
      <c r="G36" s="130" t="s">
        <v>56</v>
      </c>
      <c r="H36" s="130" t="s">
        <v>4791</v>
      </c>
      <c r="I36" s="103">
        <v>348</v>
      </c>
      <c r="J36" s="135"/>
    </row>
    <row r="37" spans="1:10" x14ac:dyDescent="0.25">
      <c r="A37" s="130" t="s">
        <v>2</v>
      </c>
      <c r="B37" s="130" t="s">
        <v>5431</v>
      </c>
      <c r="C37" s="130" t="s">
        <v>2257</v>
      </c>
      <c r="D37" s="132">
        <v>43017</v>
      </c>
      <c r="E37" s="130" t="s">
        <v>5430</v>
      </c>
      <c r="F37" s="130" t="s">
        <v>6001</v>
      </c>
      <c r="G37" s="130" t="s">
        <v>56</v>
      </c>
      <c r="H37" s="130" t="s">
        <v>4791</v>
      </c>
      <c r="I37" s="103">
        <v>5240.0200000000004</v>
      </c>
      <c r="J37" s="135"/>
    </row>
    <row r="38" spans="1:10" x14ac:dyDescent="0.25">
      <c r="A38" s="130" t="s">
        <v>2</v>
      </c>
      <c r="B38" s="130" t="s">
        <v>58</v>
      </c>
      <c r="C38" s="130" t="s">
        <v>2568</v>
      </c>
      <c r="D38" s="132">
        <v>43017</v>
      </c>
      <c r="E38" s="130" t="s">
        <v>5432</v>
      </c>
      <c r="F38" s="130" t="s">
        <v>6002</v>
      </c>
      <c r="G38" s="130" t="s">
        <v>56</v>
      </c>
      <c r="H38" s="130" t="s">
        <v>4791</v>
      </c>
      <c r="I38" s="103">
        <v>3342.59</v>
      </c>
      <c r="J38" s="135"/>
    </row>
    <row r="39" spans="1:10" x14ac:dyDescent="0.25">
      <c r="A39" s="130" t="s">
        <v>2</v>
      </c>
      <c r="B39" s="130" t="s">
        <v>58</v>
      </c>
      <c r="C39" s="130" t="s">
        <v>2258</v>
      </c>
      <c r="D39" s="132">
        <v>43017</v>
      </c>
      <c r="E39" s="130" t="s">
        <v>5433</v>
      </c>
      <c r="F39" s="130" t="s">
        <v>6003</v>
      </c>
      <c r="G39" s="130" t="s">
        <v>56</v>
      </c>
      <c r="H39" s="130" t="s">
        <v>4791</v>
      </c>
      <c r="I39" s="103">
        <v>95.7</v>
      </c>
      <c r="J39" s="135"/>
    </row>
    <row r="40" spans="1:10" x14ac:dyDescent="0.25">
      <c r="A40" s="130" t="s">
        <v>2</v>
      </c>
      <c r="B40" s="130" t="s">
        <v>58</v>
      </c>
      <c r="C40" s="130" t="s">
        <v>5434</v>
      </c>
      <c r="D40" s="132">
        <v>43017</v>
      </c>
      <c r="E40" s="130" t="s">
        <v>5435</v>
      </c>
      <c r="F40" s="130" t="s">
        <v>6004</v>
      </c>
      <c r="G40" s="130" t="s">
        <v>56</v>
      </c>
      <c r="H40" s="130" t="s">
        <v>4791</v>
      </c>
      <c r="I40" s="103">
        <v>95.7</v>
      </c>
      <c r="J40" s="135"/>
    </row>
    <row r="41" spans="1:10" x14ac:dyDescent="0.25">
      <c r="A41" s="130" t="s">
        <v>2</v>
      </c>
      <c r="B41" s="130" t="s">
        <v>58</v>
      </c>
      <c r="C41" s="130" t="s">
        <v>5436</v>
      </c>
      <c r="D41" s="132">
        <v>43017</v>
      </c>
      <c r="E41" s="130" t="s">
        <v>5437</v>
      </c>
      <c r="F41" s="130" t="s">
        <v>6005</v>
      </c>
      <c r="G41" s="130" t="s">
        <v>56</v>
      </c>
      <c r="H41" s="130" t="s">
        <v>4791</v>
      </c>
      <c r="I41" s="103">
        <v>95.7</v>
      </c>
      <c r="J41" s="135"/>
    </row>
    <row r="42" spans="1:10" x14ac:dyDescent="0.25">
      <c r="A42" s="130" t="s">
        <v>2</v>
      </c>
      <c r="B42" s="130" t="s">
        <v>58</v>
      </c>
      <c r="C42" s="130" t="s">
        <v>2639</v>
      </c>
      <c r="D42" s="132">
        <v>43017</v>
      </c>
      <c r="E42" s="130" t="s">
        <v>5438</v>
      </c>
      <c r="F42" s="130" t="s">
        <v>6006</v>
      </c>
      <c r="G42" s="130" t="s">
        <v>56</v>
      </c>
      <c r="H42" s="130" t="s">
        <v>4791</v>
      </c>
      <c r="I42" s="103">
        <v>95.7</v>
      </c>
      <c r="J42" s="135"/>
    </row>
    <row r="43" spans="1:10" x14ac:dyDescent="0.25">
      <c r="A43" s="130" t="s">
        <v>2</v>
      </c>
      <c r="B43" s="130" t="s">
        <v>58</v>
      </c>
      <c r="C43" s="130" t="s">
        <v>5439</v>
      </c>
      <c r="D43" s="132">
        <v>43017</v>
      </c>
      <c r="E43" s="130" t="s">
        <v>5440</v>
      </c>
      <c r="F43" s="130" t="s">
        <v>6007</v>
      </c>
      <c r="G43" s="130" t="s">
        <v>56</v>
      </c>
      <c r="H43" s="130" t="s">
        <v>4791</v>
      </c>
      <c r="I43" s="103">
        <v>95.7</v>
      </c>
      <c r="J43" s="135"/>
    </row>
    <row r="44" spans="1:10" x14ac:dyDescent="0.25">
      <c r="A44" s="130" t="s">
        <v>2</v>
      </c>
      <c r="B44" s="130" t="s">
        <v>58</v>
      </c>
      <c r="C44" s="130" t="s">
        <v>5441</v>
      </c>
      <c r="D44" s="132">
        <v>43017</v>
      </c>
      <c r="E44" s="130" t="s">
        <v>5442</v>
      </c>
      <c r="F44" s="130" t="s">
        <v>6008</v>
      </c>
      <c r="G44" s="130" t="s">
        <v>56</v>
      </c>
      <c r="H44" s="130" t="s">
        <v>4791</v>
      </c>
      <c r="I44" s="103">
        <v>95.7</v>
      </c>
      <c r="J44" s="135"/>
    </row>
    <row r="45" spans="1:10" x14ac:dyDescent="0.25">
      <c r="A45" s="130" t="s">
        <v>2</v>
      </c>
      <c r="B45" s="130" t="s">
        <v>58</v>
      </c>
      <c r="C45" s="130" t="s">
        <v>2259</v>
      </c>
      <c r="D45" s="132">
        <v>43017</v>
      </c>
      <c r="E45" s="130" t="s">
        <v>5443</v>
      </c>
      <c r="F45" s="130" t="s">
        <v>6009</v>
      </c>
      <c r="G45" s="130" t="s">
        <v>56</v>
      </c>
      <c r="H45" s="130" t="s">
        <v>4791</v>
      </c>
      <c r="I45" s="103">
        <v>95.7</v>
      </c>
      <c r="J45" s="135"/>
    </row>
    <row r="46" spans="1:10" x14ac:dyDescent="0.25">
      <c r="A46" s="130" t="s">
        <v>2</v>
      </c>
      <c r="B46" s="130" t="s">
        <v>58</v>
      </c>
      <c r="C46" s="130" t="s">
        <v>5444</v>
      </c>
      <c r="D46" s="132">
        <v>43017</v>
      </c>
      <c r="E46" s="130" t="s">
        <v>5445</v>
      </c>
      <c r="F46" s="130" t="s">
        <v>6010</v>
      </c>
      <c r="G46" s="130" t="s">
        <v>56</v>
      </c>
      <c r="H46" s="130" t="s">
        <v>4791</v>
      </c>
      <c r="I46" s="103">
        <v>95.7</v>
      </c>
      <c r="J46" s="135"/>
    </row>
    <row r="47" spans="1:10" x14ac:dyDescent="0.25">
      <c r="A47" s="130" t="s">
        <v>2</v>
      </c>
      <c r="B47" s="130" t="s">
        <v>58</v>
      </c>
      <c r="C47" s="130" t="s">
        <v>2260</v>
      </c>
      <c r="D47" s="132">
        <v>43017</v>
      </c>
      <c r="E47" s="130" t="s">
        <v>5446</v>
      </c>
      <c r="F47" s="130" t="s">
        <v>6011</v>
      </c>
      <c r="G47" s="130" t="s">
        <v>56</v>
      </c>
      <c r="H47" s="130" t="s">
        <v>4791</v>
      </c>
      <c r="I47" s="103">
        <v>95.7</v>
      </c>
      <c r="J47" s="135"/>
    </row>
    <row r="48" spans="1:10" x14ac:dyDescent="0.25">
      <c r="A48" s="130" t="s">
        <v>2</v>
      </c>
      <c r="B48" s="130" t="s">
        <v>58</v>
      </c>
      <c r="C48" s="130" t="s">
        <v>2640</v>
      </c>
      <c r="D48" s="132">
        <v>43017</v>
      </c>
      <c r="E48" s="130" t="s">
        <v>5447</v>
      </c>
      <c r="F48" s="130" t="s">
        <v>6012</v>
      </c>
      <c r="G48" s="130" t="s">
        <v>56</v>
      </c>
      <c r="H48" s="130" t="s">
        <v>4791</v>
      </c>
      <c r="I48" s="103">
        <v>95.7</v>
      </c>
      <c r="J48" s="135"/>
    </row>
    <row r="49" spans="1:10" x14ac:dyDescent="0.25">
      <c r="A49" s="130" t="s">
        <v>2</v>
      </c>
      <c r="B49" s="130" t="s">
        <v>5450</v>
      </c>
      <c r="C49" s="130" t="s">
        <v>5448</v>
      </c>
      <c r="D49" s="132">
        <v>43017</v>
      </c>
      <c r="E49" s="130" t="s">
        <v>5449</v>
      </c>
      <c r="F49" s="130" t="s">
        <v>6013</v>
      </c>
      <c r="G49" s="130" t="s">
        <v>56</v>
      </c>
      <c r="H49" s="130" t="s">
        <v>4791</v>
      </c>
      <c r="I49" s="103">
        <v>95.7</v>
      </c>
      <c r="J49" s="135"/>
    </row>
    <row r="50" spans="1:10" x14ac:dyDescent="0.25">
      <c r="A50" s="130" t="s">
        <v>2</v>
      </c>
      <c r="B50" s="130" t="s">
        <v>58</v>
      </c>
      <c r="C50" s="130" t="s">
        <v>2641</v>
      </c>
      <c r="D50" s="132">
        <v>43017</v>
      </c>
      <c r="E50" s="130" t="s">
        <v>5451</v>
      </c>
      <c r="F50" s="130" t="s">
        <v>6014</v>
      </c>
      <c r="G50" s="130" t="s">
        <v>56</v>
      </c>
      <c r="H50" s="130" t="s">
        <v>4791</v>
      </c>
      <c r="I50" s="103">
        <v>95.7</v>
      </c>
      <c r="J50" s="135"/>
    </row>
    <row r="51" spans="1:10" x14ac:dyDescent="0.25">
      <c r="A51" s="130" t="s">
        <v>2</v>
      </c>
      <c r="B51" s="130" t="s">
        <v>58</v>
      </c>
      <c r="C51" s="130" t="s">
        <v>2642</v>
      </c>
      <c r="D51" s="132">
        <v>43017</v>
      </c>
      <c r="E51" s="130" t="s">
        <v>5452</v>
      </c>
      <c r="F51" s="130" t="s">
        <v>6015</v>
      </c>
      <c r="G51" s="130" t="s">
        <v>56</v>
      </c>
      <c r="H51" s="130" t="s">
        <v>4791</v>
      </c>
      <c r="I51" s="103">
        <v>95.7</v>
      </c>
      <c r="J51" s="135"/>
    </row>
    <row r="52" spans="1:10" x14ac:dyDescent="0.25">
      <c r="A52" s="130" t="s">
        <v>2</v>
      </c>
      <c r="B52" s="130" t="s">
        <v>58</v>
      </c>
      <c r="C52" s="130" t="s">
        <v>3604</v>
      </c>
      <c r="D52" s="132">
        <v>43017</v>
      </c>
      <c r="E52" s="130" t="s">
        <v>5453</v>
      </c>
      <c r="F52" s="130" t="s">
        <v>6016</v>
      </c>
      <c r="G52" s="130" t="s">
        <v>56</v>
      </c>
      <c r="H52" s="130" t="s">
        <v>4791</v>
      </c>
      <c r="I52" s="103">
        <v>95.7</v>
      </c>
      <c r="J52" s="135"/>
    </row>
    <row r="53" spans="1:10" x14ac:dyDescent="0.25">
      <c r="A53" s="130" t="s">
        <v>2</v>
      </c>
      <c r="B53" s="130" t="s">
        <v>58</v>
      </c>
      <c r="C53" s="130" t="s">
        <v>5454</v>
      </c>
      <c r="D53" s="132">
        <v>43017</v>
      </c>
      <c r="E53" s="130" t="s">
        <v>5455</v>
      </c>
      <c r="F53" s="130" t="s">
        <v>6017</v>
      </c>
      <c r="G53" s="130" t="s">
        <v>56</v>
      </c>
      <c r="H53" s="130" t="s">
        <v>4791</v>
      </c>
      <c r="I53" s="103">
        <v>95.7</v>
      </c>
      <c r="J53" s="135"/>
    </row>
    <row r="54" spans="1:10" x14ac:dyDescent="0.25">
      <c r="A54" s="130" t="s">
        <v>2</v>
      </c>
      <c r="B54" s="130" t="s">
        <v>58</v>
      </c>
      <c r="C54" s="130" t="s">
        <v>5456</v>
      </c>
      <c r="D54" s="132">
        <v>43017</v>
      </c>
      <c r="E54" s="130" t="s">
        <v>5457</v>
      </c>
      <c r="F54" s="130" t="s">
        <v>6018</v>
      </c>
      <c r="G54" s="130" t="s">
        <v>56</v>
      </c>
      <c r="H54" s="130" t="s">
        <v>4791</v>
      </c>
      <c r="I54" s="103">
        <v>95.7</v>
      </c>
      <c r="J54" s="135"/>
    </row>
    <row r="55" spans="1:10" x14ac:dyDescent="0.25">
      <c r="A55" s="130" t="s">
        <v>2</v>
      </c>
      <c r="B55" s="130" t="s">
        <v>58</v>
      </c>
      <c r="C55" s="130" t="s">
        <v>5458</v>
      </c>
      <c r="D55" s="132">
        <v>43017</v>
      </c>
      <c r="E55" s="130" t="s">
        <v>5459</v>
      </c>
      <c r="F55" s="130" t="s">
        <v>6019</v>
      </c>
      <c r="G55" s="130" t="s">
        <v>56</v>
      </c>
      <c r="H55" s="130" t="s">
        <v>4791</v>
      </c>
      <c r="I55" s="103">
        <v>95.7</v>
      </c>
      <c r="J55" s="135"/>
    </row>
    <row r="56" spans="1:10" x14ac:dyDescent="0.25">
      <c r="A56" s="130" t="s">
        <v>2</v>
      </c>
      <c r="B56" s="130" t="s">
        <v>58</v>
      </c>
      <c r="C56" s="130" t="s">
        <v>5460</v>
      </c>
      <c r="D56" s="132">
        <v>43017</v>
      </c>
      <c r="E56" s="130" t="s">
        <v>5461</v>
      </c>
      <c r="F56" s="130" t="s">
        <v>6020</v>
      </c>
      <c r="G56" s="130" t="s">
        <v>56</v>
      </c>
      <c r="H56" s="130" t="s">
        <v>4791</v>
      </c>
      <c r="I56" s="103">
        <v>95.7</v>
      </c>
      <c r="J56" s="135"/>
    </row>
    <row r="57" spans="1:10" x14ac:dyDescent="0.25">
      <c r="A57" s="130" t="s">
        <v>2</v>
      </c>
      <c r="B57" s="130" t="s">
        <v>58</v>
      </c>
      <c r="C57" s="130" t="s">
        <v>5462</v>
      </c>
      <c r="D57" s="132">
        <v>43017</v>
      </c>
      <c r="E57" s="130" t="s">
        <v>5463</v>
      </c>
      <c r="F57" s="130" t="s">
        <v>6021</v>
      </c>
      <c r="G57" s="130" t="s">
        <v>56</v>
      </c>
      <c r="H57" s="130" t="s">
        <v>4791</v>
      </c>
      <c r="I57" s="103">
        <v>87</v>
      </c>
      <c r="J57" s="135"/>
    </row>
    <row r="58" spans="1:10" x14ac:dyDescent="0.25">
      <c r="A58" s="130" t="s">
        <v>2</v>
      </c>
      <c r="B58" s="130" t="s">
        <v>58</v>
      </c>
      <c r="C58" s="130" t="s">
        <v>2261</v>
      </c>
      <c r="D58" s="132">
        <v>43017</v>
      </c>
      <c r="E58" s="130" t="s">
        <v>5464</v>
      </c>
      <c r="F58" s="130" t="s">
        <v>6022</v>
      </c>
      <c r="G58" s="130" t="s">
        <v>56</v>
      </c>
      <c r="H58" s="130" t="s">
        <v>4791</v>
      </c>
      <c r="I58" s="103">
        <v>95.7</v>
      </c>
      <c r="J58" s="135"/>
    </row>
    <row r="59" spans="1:10" x14ac:dyDescent="0.25">
      <c r="A59" s="130" t="s">
        <v>2</v>
      </c>
      <c r="B59" s="130" t="s">
        <v>58</v>
      </c>
      <c r="C59" s="130" t="s">
        <v>5465</v>
      </c>
      <c r="D59" s="132">
        <v>43017</v>
      </c>
      <c r="E59" s="130" t="s">
        <v>5466</v>
      </c>
      <c r="F59" s="130" t="s">
        <v>6023</v>
      </c>
      <c r="G59" s="130" t="s">
        <v>56</v>
      </c>
      <c r="H59" s="130" t="s">
        <v>4791</v>
      </c>
      <c r="I59" s="103">
        <v>95.7</v>
      </c>
      <c r="J59" s="135"/>
    </row>
    <row r="60" spans="1:10" x14ac:dyDescent="0.25">
      <c r="A60" s="130" t="s">
        <v>2</v>
      </c>
      <c r="B60" s="130" t="s">
        <v>58</v>
      </c>
      <c r="C60" s="130" t="s">
        <v>2345</v>
      </c>
      <c r="D60" s="132">
        <v>43017</v>
      </c>
      <c r="E60" s="130" t="s">
        <v>5467</v>
      </c>
      <c r="F60" s="130" t="s">
        <v>6024</v>
      </c>
      <c r="G60" s="130" t="s">
        <v>56</v>
      </c>
      <c r="H60" s="130" t="s">
        <v>4791</v>
      </c>
      <c r="I60" s="103">
        <v>95.7</v>
      </c>
      <c r="J60" s="135"/>
    </row>
    <row r="61" spans="1:10" x14ac:dyDescent="0.25">
      <c r="A61" s="130" t="s">
        <v>2</v>
      </c>
      <c r="B61" s="130" t="s">
        <v>58</v>
      </c>
      <c r="C61" s="130" t="s">
        <v>127</v>
      </c>
      <c r="D61" s="132">
        <v>43017</v>
      </c>
      <c r="E61" s="130" t="s">
        <v>5468</v>
      </c>
      <c r="F61" s="130" t="s">
        <v>6025</v>
      </c>
      <c r="G61" s="130" t="s">
        <v>56</v>
      </c>
      <c r="H61" s="130" t="s">
        <v>4791</v>
      </c>
      <c r="I61" s="103">
        <v>95.7</v>
      </c>
      <c r="J61" s="135"/>
    </row>
    <row r="62" spans="1:10" x14ac:dyDescent="0.25">
      <c r="A62" s="130" t="s">
        <v>2</v>
      </c>
      <c r="B62" s="130" t="s">
        <v>58</v>
      </c>
      <c r="C62" s="130" t="s">
        <v>3191</v>
      </c>
      <c r="D62" s="132">
        <v>43018</v>
      </c>
      <c r="E62" s="130" t="s">
        <v>5469</v>
      </c>
      <c r="F62" s="130" t="s">
        <v>6026</v>
      </c>
      <c r="G62" s="130" t="s">
        <v>56</v>
      </c>
      <c r="H62" s="130" t="s">
        <v>4790</v>
      </c>
      <c r="I62" s="103">
        <v>261</v>
      </c>
      <c r="J62" s="135"/>
    </row>
    <row r="63" spans="1:10" x14ac:dyDescent="0.25">
      <c r="A63" s="130" t="s">
        <v>2</v>
      </c>
      <c r="B63" s="130" t="s">
        <v>58</v>
      </c>
      <c r="C63" s="130" t="s">
        <v>3426</v>
      </c>
      <c r="D63" s="132">
        <v>43018</v>
      </c>
      <c r="E63" s="130" t="s">
        <v>5470</v>
      </c>
      <c r="F63" s="130" t="s">
        <v>6027</v>
      </c>
      <c r="G63" s="130" t="s">
        <v>56</v>
      </c>
      <c r="H63" s="130" t="s">
        <v>4790</v>
      </c>
      <c r="I63" s="103">
        <v>174</v>
      </c>
      <c r="J63" s="135"/>
    </row>
    <row r="64" spans="1:10" x14ac:dyDescent="0.25">
      <c r="A64" s="130" t="s">
        <v>2</v>
      </c>
      <c r="B64" s="130" t="s">
        <v>58</v>
      </c>
      <c r="C64" s="130" t="s">
        <v>5471</v>
      </c>
      <c r="D64" s="132">
        <v>43018</v>
      </c>
      <c r="E64" s="130" t="s">
        <v>5472</v>
      </c>
      <c r="F64" s="130" t="s">
        <v>6028</v>
      </c>
      <c r="G64" s="130" t="s">
        <v>56</v>
      </c>
      <c r="H64" s="130" t="s">
        <v>4790</v>
      </c>
      <c r="I64" s="103">
        <v>348</v>
      </c>
      <c r="J64" s="135"/>
    </row>
    <row r="65" spans="1:10" x14ac:dyDescent="0.25">
      <c r="A65" s="130" t="s">
        <v>2</v>
      </c>
      <c r="B65" s="130" t="s">
        <v>58</v>
      </c>
      <c r="C65" s="130" t="s">
        <v>5107</v>
      </c>
      <c r="D65" s="132">
        <v>43018</v>
      </c>
      <c r="E65" s="130" t="s">
        <v>5473</v>
      </c>
      <c r="F65" s="130" t="s">
        <v>6029</v>
      </c>
      <c r="G65" s="130" t="s">
        <v>56</v>
      </c>
      <c r="H65" s="130" t="s">
        <v>4790</v>
      </c>
      <c r="I65" s="103">
        <v>130.5</v>
      </c>
      <c r="J65" s="135"/>
    </row>
    <row r="66" spans="1:10" x14ac:dyDescent="0.25">
      <c r="A66" s="130" t="s">
        <v>2</v>
      </c>
      <c r="B66" s="130" t="s">
        <v>58</v>
      </c>
      <c r="C66" s="130" t="s">
        <v>5109</v>
      </c>
      <c r="D66" s="132">
        <v>43018</v>
      </c>
      <c r="E66" s="130" t="s">
        <v>5474</v>
      </c>
      <c r="F66" s="130" t="s">
        <v>6030</v>
      </c>
      <c r="G66" s="130" t="s">
        <v>56</v>
      </c>
      <c r="H66" s="130" t="s">
        <v>4790</v>
      </c>
      <c r="I66" s="103">
        <v>304.5</v>
      </c>
      <c r="J66" s="135"/>
    </row>
    <row r="67" spans="1:10" x14ac:dyDescent="0.25">
      <c r="A67" s="130" t="s">
        <v>2</v>
      </c>
      <c r="B67" s="130" t="s">
        <v>58</v>
      </c>
      <c r="C67" s="130" t="s">
        <v>4793</v>
      </c>
      <c r="D67" s="132">
        <v>43018</v>
      </c>
      <c r="E67" s="130" t="s">
        <v>5475</v>
      </c>
      <c r="F67" s="130" t="s">
        <v>6031</v>
      </c>
      <c r="G67" s="130" t="s">
        <v>56</v>
      </c>
      <c r="H67" s="130" t="s">
        <v>4790</v>
      </c>
      <c r="I67" s="103">
        <v>870</v>
      </c>
      <c r="J67" s="135"/>
    </row>
    <row r="68" spans="1:10" x14ac:dyDescent="0.25">
      <c r="A68" s="130" t="s">
        <v>2</v>
      </c>
      <c r="B68" s="130" t="s">
        <v>58</v>
      </c>
      <c r="C68" s="130" t="s">
        <v>5476</v>
      </c>
      <c r="D68" s="132">
        <v>43018</v>
      </c>
      <c r="E68" s="130" t="s">
        <v>5477</v>
      </c>
      <c r="F68" s="130" t="s">
        <v>6032</v>
      </c>
      <c r="G68" s="130" t="s">
        <v>56</v>
      </c>
      <c r="H68" s="130" t="s">
        <v>4790</v>
      </c>
      <c r="I68" s="103">
        <v>1740</v>
      </c>
      <c r="J68" s="135"/>
    </row>
    <row r="69" spans="1:10" x14ac:dyDescent="0.25">
      <c r="A69" s="130" t="s">
        <v>2</v>
      </c>
      <c r="B69" s="130" t="s">
        <v>58</v>
      </c>
      <c r="C69" s="130" t="s">
        <v>3431</v>
      </c>
      <c r="D69" s="132">
        <v>43019</v>
      </c>
      <c r="E69" s="130" t="s">
        <v>5478</v>
      </c>
      <c r="F69" s="130" t="s">
        <v>6033</v>
      </c>
      <c r="G69" s="130" t="s">
        <v>56</v>
      </c>
      <c r="H69" s="130" t="s">
        <v>4790</v>
      </c>
      <c r="I69" s="103">
        <v>1531.2</v>
      </c>
      <c r="J69" s="135"/>
    </row>
    <row r="70" spans="1:10" x14ac:dyDescent="0.25">
      <c r="A70" s="130" t="s">
        <v>2</v>
      </c>
      <c r="B70" s="130" t="s">
        <v>58</v>
      </c>
      <c r="C70" s="130" t="s">
        <v>1001</v>
      </c>
      <c r="D70" s="132">
        <v>43020</v>
      </c>
      <c r="E70" s="130" t="s">
        <v>5479</v>
      </c>
      <c r="F70" s="130" t="s">
        <v>6034</v>
      </c>
      <c r="G70" s="130" t="s">
        <v>56</v>
      </c>
      <c r="H70" s="130" t="s">
        <v>4791</v>
      </c>
      <c r="I70" s="103">
        <v>95.7</v>
      </c>
      <c r="J70" s="135"/>
    </row>
    <row r="71" spans="1:10" x14ac:dyDescent="0.25">
      <c r="A71" s="130" t="s">
        <v>2</v>
      </c>
      <c r="B71" s="130" t="s">
        <v>58</v>
      </c>
      <c r="C71" s="130" t="s">
        <v>5480</v>
      </c>
      <c r="D71" s="132">
        <v>43024</v>
      </c>
      <c r="E71" s="130" t="s">
        <v>5481</v>
      </c>
      <c r="F71" s="130" t="s">
        <v>6035</v>
      </c>
      <c r="G71" s="130" t="s">
        <v>56</v>
      </c>
      <c r="H71" s="130" t="s">
        <v>4791</v>
      </c>
      <c r="I71" s="103">
        <v>609</v>
      </c>
      <c r="J71" s="135"/>
    </row>
    <row r="72" spans="1:10" x14ac:dyDescent="0.25">
      <c r="A72" s="130" t="s">
        <v>2</v>
      </c>
      <c r="B72" s="130" t="s">
        <v>58</v>
      </c>
      <c r="C72" s="130" t="s">
        <v>5482</v>
      </c>
      <c r="D72" s="132">
        <v>43024</v>
      </c>
      <c r="E72" s="130" t="s">
        <v>5483</v>
      </c>
      <c r="F72" s="130" t="s">
        <v>6036</v>
      </c>
      <c r="G72" s="130" t="s">
        <v>56</v>
      </c>
      <c r="H72" s="130" t="s">
        <v>4791</v>
      </c>
      <c r="I72" s="103">
        <v>609</v>
      </c>
      <c r="J72" s="135"/>
    </row>
    <row r="73" spans="1:10" x14ac:dyDescent="0.25">
      <c r="A73" s="130" t="s">
        <v>2</v>
      </c>
      <c r="B73" s="130" t="s">
        <v>58</v>
      </c>
      <c r="C73" s="130" t="s">
        <v>5484</v>
      </c>
      <c r="D73" s="132">
        <v>43024</v>
      </c>
      <c r="E73" s="130" t="s">
        <v>5485</v>
      </c>
      <c r="F73" s="130" t="s">
        <v>6037</v>
      </c>
      <c r="G73" s="130" t="s">
        <v>56</v>
      </c>
      <c r="H73" s="130" t="s">
        <v>4791</v>
      </c>
      <c r="I73" s="103">
        <v>609</v>
      </c>
      <c r="J73" s="135"/>
    </row>
    <row r="74" spans="1:10" x14ac:dyDescent="0.25">
      <c r="A74" s="130" t="s">
        <v>2</v>
      </c>
      <c r="B74" s="130" t="s">
        <v>58</v>
      </c>
      <c r="C74" s="130" t="s">
        <v>5486</v>
      </c>
      <c r="D74" s="132">
        <v>43026</v>
      </c>
      <c r="E74" s="130" t="s">
        <v>5487</v>
      </c>
      <c r="F74" s="130" t="s">
        <v>6038</v>
      </c>
      <c r="G74" s="130" t="s">
        <v>56</v>
      </c>
      <c r="H74" s="130" t="s">
        <v>4790</v>
      </c>
      <c r="I74" s="103">
        <v>95.7</v>
      </c>
      <c r="J74" s="135"/>
    </row>
    <row r="75" spans="1:10" x14ac:dyDescent="0.25">
      <c r="A75" s="130" t="s">
        <v>2</v>
      </c>
      <c r="B75" s="130" t="s">
        <v>58</v>
      </c>
      <c r="C75" s="130" t="s">
        <v>5170</v>
      </c>
      <c r="D75" s="132">
        <v>43026</v>
      </c>
      <c r="E75" s="130" t="s">
        <v>5488</v>
      </c>
      <c r="F75" s="130" t="s">
        <v>6039</v>
      </c>
      <c r="G75" s="130" t="s">
        <v>56</v>
      </c>
      <c r="H75" s="130" t="s">
        <v>4790</v>
      </c>
      <c r="I75" s="103">
        <v>95.7</v>
      </c>
      <c r="J75" s="135"/>
    </row>
    <row r="76" spans="1:10" x14ac:dyDescent="0.25">
      <c r="A76" s="130" t="s">
        <v>2</v>
      </c>
      <c r="B76" s="130" t="s">
        <v>58</v>
      </c>
      <c r="C76" s="130" t="s">
        <v>3935</v>
      </c>
      <c r="D76" s="132">
        <v>43026</v>
      </c>
      <c r="E76" s="130" t="s">
        <v>5489</v>
      </c>
      <c r="F76" s="130" t="s">
        <v>6040</v>
      </c>
      <c r="G76" s="130" t="s">
        <v>56</v>
      </c>
      <c r="H76" s="130" t="s">
        <v>4790</v>
      </c>
      <c r="I76" s="103">
        <v>95.7</v>
      </c>
      <c r="J76" s="135"/>
    </row>
    <row r="77" spans="1:10" x14ac:dyDescent="0.25">
      <c r="A77" s="130" t="s">
        <v>2</v>
      </c>
      <c r="B77" s="130" t="s">
        <v>5492</v>
      </c>
      <c r="C77" s="130" t="s">
        <v>5490</v>
      </c>
      <c r="D77" s="132">
        <v>43029</v>
      </c>
      <c r="E77" s="130" t="s">
        <v>5491</v>
      </c>
      <c r="F77" s="130">
        <v>35413</v>
      </c>
      <c r="G77" s="130" t="s">
        <v>50</v>
      </c>
      <c r="H77" s="130" t="s">
        <v>46</v>
      </c>
      <c r="I77" s="103">
        <v>11475</v>
      </c>
      <c r="J77" s="135"/>
    </row>
    <row r="78" spans="1:10" x14ac:dyDescent="0.25">
      <c r="A78" s="130" t="s">
        <v>2</v>
      </c>
      <c r="B78" s="130" t="s">
        <v>58</v>
      </c>
      <c r="C78" s="130" t="s">
        <v>5493</v>
      </c>
      <c r="D78" s="132">
        <v>43032</v>
      </c>
      <c r="E78" s="130" t="s">
        <v>5494</v>
      </c>
      <c r="F78" s="130" t="s">
        <v>6041</v>
      </c>
      <c r="G78" s="130" t="s">
        <v>56</v>
      </c>
      <c r="H78" s="130" t="s">
        <v>4791</v>
      </c>
      <c r="I78" s="103">
        <v>435</v>
      </c>
      <c r="J78" s="135"/>
    </row>
    <row r="79" spans="1:10" x14ac:dyDescent="0.25">
      <c r="A79" s="130" t="s">
        <v>2</v>
      </c>
      <c r="B79" s="130" t="s">
        <v>58</v>
      </c>
      <c r="C79" s="130" t="s">
        <v>1500</v>
      </c>
      <c r="D79" s="132">
        <v>43032</v>
      </c>
      <c r="E79" s="130" t="s">
        <v>5495</v>
      </c>
      <c r="F79" s="130" t="s">
        <v>6042</v>
      </c>
      <c r="G79" s="130" t="s">
        <v>56</v>
      </c>
      <c r="H79" s="130" t="s">
        <v>4791</v>
      </c>
      <c r="I79" s="103">
        <v>1531.2</v>
      </c>
      <c r="J79" s="135"/>
    </row>
    <row r="80" spans="1:10" x14ac:dyDescent="0.25">
      <c r="A80" s="130" t="s">
        <v>2</v>
      </c>
      <c r="B80" s="130" t="s">
        <v>58</v>
      </c>
      <c r="C80" s="130" t="s">
        <v>5496</v>
      </c>
      <c r="D80" s="132">
        <v>43032</v>
      </c>
      <c r="E80" s="130" t="s">
        <v>5497</v>
      </c>
      <c r="F80" s="130" t="s">
        <v>6043</v>
      </c>
      <c r="G80" s="130" t="s">
        <v>56</v>
      </c>
      <c r="H80" s="130" t="s">
        <v>4791</v>
      </c>
      <c r="I80" s="103">
        <v>1914</v>
      </c>
      <c r="J80" s="135"/>
    </row>
    <row r="81" spans="1:10" x14ac:dyDescent="0.25">
      <c r="A81" s="130" t="s">
        <v>2</v>
      </c>
      <c r="B81" s="130" t="s">
        <v>58</v>
      </c>
      <c r="C81" s="130" t="s">
        <v>5498</v>
      </c>
      <c r="D81" s="132">
        <v>43032</v>
      </c>
      <c r="E81" s="130" t="s">
        <v>5499</v>
      </c>
      <c r="F81" s="130" t="s">
        <v>6044</v>
      </c>
      <c r="G81" s="130" t="s">
        <v>56</v>
      </c>
      <c r="H81" s="130" t="s">
        <v>4791</v>
      </c>
      <c r="I81" s="103">
        <v>1531.2</v>
      </c>
      <c r="J81" s="135"/>
    </row>
    <row r="82" spans="1:10" x14ac:dyDescent="0.25">
      <c r="A82" s="130" t="s">
        <v>2</v>
      </c>
      <c r="B82" s="130" t="s">
        <v>58</v>
      </c>
      <c r="C82" s="130" t="s">
        <v>5500</v>
      </c>
      <c r="D82" s="132">
        <v>43032</v>
      </c>
      <c r="E82" s="130" t="s">
        <v>5501</v>
      </c>
      <c r="F82" s="130" t="s">
        <v>6045</v>
      </c>
      <c r="G82" s="130" t="s">
        <v>56</v>
      </c>
      <c r="H82" s="130" t="s">
        <v>4791</v>
      </c>
      <c r="I82" s="103">
        <v>1276</v>
      </c>
      <c r="J82" s="135"/>
    </row>
    <row r="83" spans="1:10" x14ac:dyDescent="0.25">
      <c r="A83" s="130" t="s">
        <v>2</v>
      </c>
      <c r="B83" s="130" t="s">
        <v>58</v>
      </c>
      <c r="C83" s="130" t="s">
        <v>5502</v>
      </c>
      <c r="D83" s="132">
        <v>43032</v>
      </c>
      <c r="E83" s="130" t="s">
        <v>5503</v>
      </c>
      <c r="F83" s="130" t="s">
        <v>6046</v>
      </c>
      <c r="G83" s="130" t="s">
        <v>56</v>
      </c>
      <c r="H83" s="130" t="s">
        <v>4791</v>
      </c>
      <c r="I83" s="103">
        <v>609</v>
      </c>
      <c r="J83" s="135"/>
    </row>
    <row r="84" spans="1:10" x14ac:dyDescent="0.25">
      <c r="A84" s="130" t="s">
        <v>2</v>
      </c>
      <c r="B84" s="130" t="s">
        <v>58</v>
      </c>
      <c r="C84" s="130" t="s">
        <v>2389</v>
      </c>
      <c r="D84" s="132">
        <v>43035</v>
      </c>
      <c r="E84" s="130" t="s">
        <v>5504</v>
      </c>
      <c r="F84" s="130" t="s">
        <v>6047</v>
      </c>
      <c r="G84" s="130" t="s">
        <v>56</v>
      </c>
      <c r="H84" s="130" t="s">
        <v>4790</v>
      </c>
      <c r="I84" s="103">
        <v>7919.62</v>
      </c>
      <c r="J84" s="135"/>
    </row>
    <row r="85" spans="1:10" x14ac:dyDescent="0.25">
      <c r="A85" s="130" t="s">
        <v>2</v>
      </c>
      <c r="B85" s="130" t="s">
        <v>58</v>
      </c>
      <c r="C85" s="130" t="s">
        <v>1623</v>
      </c>
      <c r="D85" s="132">
        <v>43038</v>
      </c>
      <c r="E85" s="130" t="s">
        <v>5505</v>
      </c>
      <c r="F85" s="130" t="s">
        <v>6048</v>
      </c>
      <c r="G85" s="130" t="s">
        <v>56</v>
      </c>
      <c r="H85" s="130" t="s">
        <v>4791</v>
      </c>
      <c r="I85" s="103">
        <v>95.7</v>
      </c>
      <c r="J85" s="135"/>
    </row>
    <row r="86" spans="1:10" x14ac:dyDescent="0.25">
      <c r="A86" s="130" t="s">
        <v>2</v>
      </c>
      <c r="B86" s="130" t="s">
        <v>58</v>
      </c>
      <c r="C86" s="130" t="s">
        <v>1469</v>
      </c>
      <c r="D86" s="132">
        <v>43038</v>
      </c>
      <c r="E86" s="130" t="s">
        <v>5506</v>
      </c>
      <c r="F86" s="130" t="s">
        <v>6049</v>
      </c>
      <c r="G86" s="130" t="s">
        <v>56</v>
      </c>
      <c r="H86" s="130" t="s">
        <v>4791</v>
      </c>
      <c r="I86" s="103">
        <v>95.7</v>
      </c>
      <c r="J86" s="135"/>
    </row>
    <row r="87" spans="1:10" x14ac:dyDescent="0.25">
      <c r="A87" s="130" t="s">
        <v>2</v>
      </c>
      <c r="B87" s="130" t="s">
        <v>58</v>
      </c>
      <c r="C87" s="130" t="s">
        <v>1470</v>
      </c>
      <c r="D87" s="132">
        <v>43038</v>
      </c>
      <c r="E87" s="130" t="s">
        <v>5507</v>
      </c>
      <c r="F87" s="130" t="s">
        <v>6050</v>
      </c>
      <c r="G87" s="130" t="s">
        <v>56</v>
      </c>
      <c r="H87" s="130" t="s">
        <v>4791</v>
      </c>
      <c r="I87" s="103">
        <v>95.7</v>
      </c>
      <c r="J87" s="135"/>
    </row>
    <row r="88" spans="1:10" x14ac:dyDescent="0.25">
      <c r="A88" s="130" t="s">
        <v>2</v>
      </c>
      <c r="B88" s="130" t="s">
        <v>58</v>
      </c>
      <c r="C88" s="130" t="s">
        <v>1625</v>
      </c>
      <c r="D88" s="132">
        <v>43038</v>
      </c>
      <c r="E88" s="130" t="s">
        <v>5508</v>
      </c>
      <c r="F88" s="130" t="s">
        <v>6051</v>
      </c>
      <c r="G88" s="130" t="s">
        <v>56</v>
      </c>
      <c r="H88" s="130" t="s">
        <v>4791</v>
      </c>
      <c r="I88" s="103">
        <v>95.7</v>
      </c>
      <c r="J88" s="135"/>
    </row>
    <row r="89" spans="1:10" x14ac:dyDescent="0.25">
      <c r="A89" s="130" t="s">
        <v>2</v>
      </c>
      <c r="B89" s="130" t="s">
        <v>58</v>
      </c>
      <c r="C89" s="130" t="s">
        <v>1626</v>
      </c>
      <c r="D89" s="132">
        <v>43038</v>
      </c>
      <c r="E89" s="130" t="s">
        <v>5509</v>
      </c>
      <c r="F89" s="130" t="s">
        <v>6052</v>
      </c>
      <c r="G89" s="130" t="s">
        <v>56</v>
      </c>
      <c r="H89" s="130" t="s">
        <v>4791</v>
      </c>
      <c r="I89" s="103">
        <v>95.7</v>
      </c>
      <c r="J89" s="135"/>
    </row>
    <row r="90" spans="1:10" x14ac:dyDescent="0.25">
      <c r="A90" s="130" t="s">
        <v>2</v>
      </c>
      <c r="B90" s="130" t="s">
        <v>58</v>
      </c>
      <c r="C90" s="130" t="s">
        <v>5266</v>
      </c>
      <c r="D90" s="132">
        <v>43038</v>
      </c>
      <c r="E90" s="130" t="s">
        <v>5510</v>
      </c>
      <c r="F90" s="130" t="s">
        <v>6053</v>
      </c>
      <c r="G90" s="130" t="s">
        <v>56</v>
      </c>
      <c r="H90" s="130" t="s">
        <v>4791</v>
      </c>
      <c r="I90" s="103">
        <v>95.7</v>
      </c>
      <c r="J90" s="135"/>
    </row>
    <row r="91" spans="1:10" x14ac:dyDescent="0.25">
      <c r="A91" s="130" t="s">
        <v>2</v>
      </c>
      <c r="B91" s="130" t="s">
        <v>58</v>
      </c>
      <c r="C91" s="130" t="s">
        <v>640</v>
      </c>
      <c r="D91" s="132">
        <v>43038</v>
      </c>
      <c r="E91" s="130" t="s">
        <v>5511</v>
      </c>
      <c r="F91" s="130" t="s">
        <v>6054</v>
      </c>
      <c r="G91" s="130" t="s">
        <v>56</v>
      </c>
      <c r="H91" s="130" t="s">
        <v>4791</v>
      </c>
      <c r="I91" s="103">
        <v>95.7</v>
      </c>
      <c r="J91" s="135"/>
    </row>
    <row r="92" spans="1:10" x14ac:dyDescent="0.25">
      <c r="A92" s="130" t="s">
        <v>2</v>
      </c>
      <c r="B92" s="130" t="s">
        <v>58</v>
      </c>
      <c r="C92" s="130" t="s">
        <v>1627</v>
      </c>
      <c r="D92" s="132">
        <v>43038</v>
      </c>
      <c r="E92" s="130" t="s">
        <v>5512</v>
      </c>
      <c r="F92" s="130" t="s">
        <v>6055</v>
      </c>
      <c r="G92" s="130" t="s">
        <v>56</v>
      </c>
      <c r="H92" s="130" t="s">
        <v>4791</v>
      </c>
      <c r="I92" s="103">
        <v>95.7</v>
      </c>
      <c r="J92" s="135"/>
    </row>
    <row r="93" spans="1:10" x14ac:dyDescent="0.25">
      <c r="A93" s="130" t="s">
        <v>2</v>
      </c>
      <c r="B93" s="130" t="s">
        <v>58</v>
      </c>
      <c r="C93" s="130" t="s">
        <v>1628</v>
      </c>
      <c r="D93" s="132">
        <v>43038</v>
      </c>
      <c r="E93" s="130" t="s">
        <v>5513</v>
      </c>
      <c r="F93" s="130" t="s">
        <v>6056</v>
      </c>
      <c r="G93" s="130" t="s">
        <v>56</v>
      </c>
      <c r="H93" s="130" t="s">
        <v>4791</v>
      </c>
      <c r="I93" s="103">
        <v>95.7</v>
      </c>
      <c r="J93" s="135"/>
    </row>
    <row r="94" spans="1:10" x14ac:dyDescent="0.25">
      <c r="A94" s="130" t="s">
        <v>2</v>
      </c>
      <c r="B94" s="130" t="s">
        <v>58</v>
      </c>
      <c r="C94" s="130" t="s">
        <v>641</v>
      </c>
      <c r="D94" s="132">
        <v>43038</v>
      </c>
      <c r="E94" s="130" t="s">
        <v>5514</v>
      </c>
      <c r="F94" s="130" t="s">
        <v>6057</v>
      </c>
      <c r="G94" s="130" t="s">
        <v>56</v>
      </c>
      <c r="H94" s="130" t="s">
        <v>4791</v>
      </c>
      <c r="I94" s="103">
        <v>95.7</v>
      </c>
      <c r="J94" s="135"/>
    </row>
    <row r="95" spans="1:10" x14ac:dyDescent="0.25">
      <c r="A95" s="130" t="s">
        <v>2</v>
      </c>
      <c r="B95" s="130" t="s">
        <v>58</v>
      </c>
      <c r="C95" s="130" t="s">
        <v>1538</v>
      </c>
      <c r="D95" s="132">
        <v>43038</v>
      </c>
      <c r="E95" s="130" t="s">
        <v>5515</v>
      </c>
      <c r="F95" s="130" t="s">
        <v>6058</v>
      </c>
      <c r="G95" s="130" t="s">
        <v>56</v>
      </c>
      <c r="H95" s="130" t="s">
        <v>4791</v>
      </c>
      <c r="I95" s="103">
        <v>95.7</v>
      </c>
      <c r="J95" s="135"/>
    </row>
    <row r="96" spans="1:10" x14ac:dyDescent="0.25">
      <c r="A96" s="130" t="s">
        <v>2</v>
      </c>
      <c r="B96" s="130" t="s">
        <v>58</v>
      </c>
      <c r="C96" s="130" t="s">
        <v>1629</v>
      </c>
      <c r="D96" s="132">
        <v>43038</v>
      </c>
      <c r="E96" s="130" t="s">
        <v>5516</v>
      </c>
      <c r="F96" s="130" t="s">
        <v>6059</v>
      </c>
      <c r="G96" s="130" t="s">
        <v>56</v>
      </c>
      <c r="H96" s="130" t="s">
        <v>4791</v>
      </c>
      <c r="I96" s="103">
        <v>95.7</v>
      </c>
      <c r="J96" s="135"/>
    </row>
    <row r="97" spans="1:10" x14ac:dyDescent="0.25">
      <c r="A97" s="130" t="s">
        <v>2</v>
      </c>
      <c r="B97" s="130" t="s">
        <v>58</v>
      </c>
      <c r="C97" s="130" t="s">
        <v>1630</v>
      </c>
      <c r="D97" s="132">
        <v>43038</v>
      </c>
      <c r="E97" s="130" t="s">
        <v>5517</v>
      </c>
      <c r="F97" s="130" t="s">
        <v>6060</v>
      </c>
      <c r="G97" s="130" t="s">
        <v>56</v>
      </c>
      <c r="H97" s="130" t="s">
        <v>4791</v>
      </c>
      <c r="I97" s="103">
        <v>95.7</v>
      </c>
      <c r="J97" s="135"/>
    </row>
    <row r="98" spans="1:10" x14ac:dyDescent="0.25">
      <c r="A98" s="130" t="s">
        <v>2</v>
      </c>
      <c r="B98" s="130" t="s">
        <v>58</v>
      </c>
      <c r="C98" s="130" t="s">
        <v>1631</v>
      </c>
      <c r="D98" s="132">
        <v>43038</v>
      </c>
      <c r="E98" s="130" t="s">
        <v>5518</v>
      </c>
      <c r="F98" s="130" t="s">
        <v>6061</v>
      </c>
      <c r="G98" s="130" t="s">
        <v>56</v>
      </c>
      <c r="H98" s="130" t="s">
        <v>4791</v>
      </c>
      <c r="I98" s="103">
        <v>95.7</v>
      </c>
      <c r="J98" s="135"/>
    </row>
    <row r="99" spans="1:10" x14ac:dyDescent="0.25">
      <c r="A99" s="130" t="s">
        <v>2</v>
      </c>
      <c r="B99" s="130" t="s">
        <v>58</v>
      </c>
      <c r="C99" s="130" t="s">
        <v>1471</v>
      </c>
      <c r="D99" s="132">
        <v>43038</v>
      </c>
      <c r="E99" s="130" t="s">
        <v>5519</v>
      </c>
      <c r="F99" s="130" t="s">
        <v>6062</v>
      </c>
      <c r="G99" s="130" t="s">
        <v>56</v>
      </c>
      <c r="H99" s="130" t="s">
        <v>4791</v>
      </c>
      <c r="I99" s="103">
        <v>95.7</v>
      </c>
      <c r="J99" s="135"/>
    </row>
    <row r="100" spans="1:10" x14ac:dyDescent="0.25">
      <c r="A100" s="130" t="s">
        <v>3</v>
      </c>
      <c r="B100" s="130" t="s">
        <v>5521</v>
      </c>
      <c r="C100" s="130" t="s">
        <v>5520</v>
      </c>
      <c r="D100" s="132">
        <v>43011</v>
      </c>
      <c r="E100" s="130">
        <v>32</v>
      </c>
      <c r="F100" s="130" t="s">
        <v>6063</v>
      </c>
      <c r="G100" s="130" t="s">
        <v>225</v>
      </c>
      <c r="H100" s="130" t="s">
        <v>46</v>
      </c>
      <c r="I100" s="103">
        <v>1285.24</v>
      </c>
      <c r="J100" s="135"/>
    </row>
    <row r="101" spans="1:10" x14ac:dyDescent="0.25">
      <c r="A101" s="130" t="s">
        <v>3</v>
      </c>
      <c r="B101" s="130" t="s">
        <v>5522</v>
      </c>
      <c r="C101" s="130" t="s">
        <v>5520</v>
      </c>
      <c r="D101" s="132">
        <v>43011</v>
      </c>
      <c r="E101" s="130">
        <v>32</v>
      </c>
      <c r="F101" s="130" t="s">
        <v>6063</v>
      </c>
      <c r="G101" s="130" t="s">
        <v>225</v>
      </c>
      <c r="H101" s="130" t="s">
        <v>46</v>
      </c>
      <c r="I101" s="103">
        <v>1261.24</v>
      </c>
      <c r="J101" s="135"/>
    </row>
    <row r="102" spans="1:10" x14ac:dyDescent="0.25">
      <c r="A102" s="130" t="s">
        <v>3</v>
      </c>
      <c r="B102" s="130" t="s">
        <v>5523</v>
      </c>
      <c r="C102" s="130" t="s">
        <v>5520</v>
      </c>
      <c r="D102" s="132">
        <v>43011</v>
      </c>
      <c r="E102" s="130">
        <v>32</v>
      </c>
      <c r="F102" s="130" t="s">
        <v>6063</v>
      </c>
      <c r="G102" s="130" t="s">
        <v>225</v>
      </c>
      <c r="H102" s="130" t="s">
        <v>46</v>
      </c>
      <c r="I102" s="103">
        <v>1345.24</v>
      </c>
      <c r="J102" s="135"/>
    </row>
    <row r="103" spans="1:10" x14ac:dyDescent="0.25">
      <c r="A103" s="130" t="s">
        <v>3</v>
      </c>
      <c r="B103" s="130" t="s">
        <v>5524</v>
      </c>
      <c r="C103" s="130" t="s">
        <v>5520</v>
      </c>
      <c r="D103" s="132">
        <v>43011</v>
      </c>
      <c r="E103" s="130">
        <v>32</v>
      </c>
      <c r="F103" s="130" t="s">
        <v>6063</v>
      </c>
      <c r="G103" s="130" t="s">
        <v>225</v>
      </c>
      <c r="H103" s="130" t="s">
        <v>46</v>
      </c>
      <c r="I103" s="103">
        <v>907.24</v>
      </c>
      <c r="J103" s="135"/>
    </row>
    <row r="104" spans="1:10" x14ac:dyDescent="0.25">
      <c r="A104" s="130" t="s">
        <v>3</v>
      </c>
      <c r="B104" s="130" t="s">
        <v>5525</v>
      </c>
      <c r="C104" s="130" t="s">
        <v>5520</v>
      </c>
      <c r="D104" s="132">
        <v>43011</v>
      </c>
      <c r="E104" s="130">
        <v>32</v>
      </c>
      <c r="F104" s="130" t="s">
        <v>6063</v>
      </c>
      <c r="G104" s="130" t="s">
        <v>225</v>
      </c>
      <c r="H104" s="130" t="s">
        <v>46</v>
      </c>
      <c r="I104" s="103">
        <v>1405.24</v>
      </c>
      <c r="J104" s="135"/>
    </row>
    <row r="105" spans="1:10" x14ac:dyDescent="0.25">
      <c r="A105" s="130" t="s">
        <v>3</v>
      </c>
      <c r="B105" s="130" t="s">
        <v>5526</v>
      </c>
      <c r="C105" s="130" t="s">
        <v>5520</v>
      </c>
      <c r="D105" s="132">
        <v>43011</v>
      </c>
      <c r="E105" s="130">
        <v>32</v>
      </c>
      <c r="F105" s="130" t="s">
        <v>6063</v>
      </c>
      <c r="G105" s="130" t="s">
        <v>225</v>
      </c>
      <c r="H105" s="130" t="s">
        <v>46</v>
      </c>
      <c r="I105" s="103">
        <v>1405.24</v>
      </c>
      <c r="J105" s="135"/>
    </row>
    <row r="106" spans="1:10" x14ac:dyDescent="0.25">
      <c r="A106" s="130" t="s">
        <v>3</v>
      </c>
      <c r="B106" s="130" t="s">
        <v>5527</v>
      </c>
      <c r="C106" s="130" t="s">
        <v>5520</v>
      </c>
      <c r="D106" s="132">
        <v>43011</v>
      </c>
      <c r="E106" s="130">
        <v>32</v>
      </c>
      <c r="F106" s="130" t="s">
        <v>6063</v>
      </c>
      <c r="G106" s="130" t="s">
        <v>225</v>
      </c>
      <c r="H106" s="130" t="s">
        <v>46</v>
      </c>
      <c r="I106" s="103">
        <v>1309.24</v>
      </c>
      <c r="J106" s="135"/>
    </row>
    <row r="107" spans="1:10" x14ac:dyDescent="0.25">
      <c r="A107" s="130" t="s">
        <v>3</v>
      </c>
      <c r="B107" s="130" t="s">
        <v>5528</v>
      </c>
      <c r="C107" s="130" t="s">
        <v>5520</v>
      </c>
      <c r="D107" s="132">
        <v>43011</v>
      </c>
      <c r="E107" s="130">
        <v>32</v>
      </c>
      <c r="F107" s="130" t="s">
        <v>6063</v>
      </c>
      <c r="G107" s="130" t="s">
        <v>225</v>
      </c>
      <c r="H107" s="130" t="s">
        <v>46</v>
      </c>
      <c r="I107" s="103">
        <v>1165.24</v>
      </c>
      <c r="J107" s="135"/>
    </row>
    <row r="108" spans="1:10" x14ac:dyDescent="0.25">
      <c r="A108" s="130" t="s">
        <v>3</v>
      </c>
      <c r="B108" s="130" t="s">
        <v>5529</v>
      </c>
      <c r="C108" s="130" t="s">
        <v>5520</v>
      </c>
      <c r="D108" s="132">
        <v>43011</v>
      </c>
      <c r="E108" s="130">
        <v>32</v>
      </c>
      <c r="F108" s="130" t="s">
        <v>6063</v>
      </c>
      <c r="G108" s="130" t="s">
        <v>225</v>
      </c>
      <c r="H108" s="130" t="s">
        <v>46</v>
      </c>
      <c r="I108" s="103">
        <v>1285.24</v>
      </c>
      <c r="J108" s="135"/>
    </row>
    <row r="109" spans="1:10" x14ac:dyDescent="0.25">
      <c r="A109" s="130" t="s">
        <v>3</v>
      </c>
      <c r="B109" s="130" t="s">
        <v>5530</v>
      </c>
      <c r="C109" s="130" t="s">
        <v>5520</v>
      </c>
      <c r="D109" s="132">
        <v>43011</v>
      </c>
      <c r="E109" s="130">
        <v>32</v>
      </c>
      <c r="F109" s="130" t="s">
        <v>6063</v>
      </c>
      <c r="G109" s="130" t="s">
        <v>225</v>
      </c>
      <c r="H109" s="130" t="s">
        <v>46</v>
      </c>
      <c r="I109" s="103">
        <v>1249.24</v>
      </c>
      <c r="J109" s="135"/>
    </row>
    <row r="110" spans="1:10" x14ac:dyDescent="0.25">
      <c r="A110" s="130" t="s">
        <v>3</v>
      </c>
      <c r="B110" s="130" t="s">
        <v>5531</v>
      </c>
      <c r="C110" s="130" t="s">
        <v>5520</v>
      </c>
      <c r="D110" s="132">
        <v>43011</v>
      </c>
      <c r="E110" s="130">
        <v>32</v>
      </c>
      <c r="F110" s="130" t="s">
        <v>6063</v>
      </c>
      <c r="G110" s="130" t="s">
        <v>225</v>
      </c>
      <c r="H110" s="130" t="s">
        <v>46</v>
      </c>
      <c r="I110" s="103">
        <v>1057.24</v>
      </c>
      <c r="J110" s="135"/>
    </row>
    <row r="111" spans="1:10" x14ac:dyDescent="0.25">
      <c r="A111" s="130" t="s">
        <v>3</v>
      </c>
      <c r="B111" s="130" t="s">
        <v>5532</v>
      </c>
      <c r="C111" s="130" t="s">
        <v>5520</v>
      </c>
      <c r="D111" s="132">
        <v>43011</v>
      </c>
      <c r="E111" s="130">
        <v>32</v>
      </c>
      <c r="F111" s="130" t="s">
        <v>6063</v>
      </c>
      <c r="G111" s="130" t="s">
        <v>225</v>
      </c>
      <c r="H111" s="130" t="s">
        <v>46</v>
      </c>
      <c r="I111" s="103">
        <v>1489.24</v>
      </c>
      <c r="J111" s="135"/>
    </row>
    <row r="112" spans="1:10" x14ac:dyDescent="0.25">
      <c r="A112" s="130" t="s">
        <v>3</v>
      </c>
      <c r="B112" s="130" t="s">
        <v>1429</v>
      </c>
      <c r="C112" s="130" t="s">
        <v>3907</v>
      </c>
      <c r="D112" s="132">
        <v>43013</v>
      </c>
      <c r="E112" s="130" t="s">
        <v>5533</v>
      </c>
      <c r="F112" s="130">
        <v>16468</v>
      </c>
      <c r="G112" s="130" t="s">
        <v>45</v>
      </c>
      <c r="H112" s="130" t="s">
        <v>46</v>
      </c>
      <c r="I112" s="103">
        <v>18821</v>
      </c>
      <c r="J112" s="135"/>
    </row>
    <row r="113" spans="1:10" x14ac:dyDescent="0.25">
      <c r="A113" s="130" t="s">
        <v>3</v>
      </c>
      <c r="B113" s="130" t="s">
        <v>5535</v>
      </c>
      <c r="C113" s="130" t="s">
        <v>2539</v>
      </c>
      <c r="D113" s="132">
        <v>43019</v>
      </c>
      <c r="E113" s="130" t="s">
        <v>5534</v>
      </c>
      <c r="F113" s="130" t="s">
        <v>6064</v>
      </c>
      <c r="G113" s="130" t="s">
        <v>225</v>
      </c>
      <c r="H113" s="130" t="s">
        <v>46</v>
      </c>
      <c r="I113" s="103">
        <v>1333.24</v>
      </c>
      <c r="J113" s="135"/>
    </row>
    <row r="114" spans="1:10" x14ac:dyDescent="0.25">
      <c r="A114" s="130" t="s">
        <v>3</v>
      </c>
      <c r="B114" s="130" t="s">
        <v>5536</v>
      </c>
      <c r="C114" s="130" t="s">
        <v>2539</v>
      </c>
      <c r="D114" s="132">
        <v>43019</v>
      </c>
      <c r="E114" s="130" t="s">
        <v>5534</v>
      </c>
      <c r="F114" s="130" t="s">
        <v>6064</v>
      </c>
      <c r="G114" s="130" t="s">
        <v>225</v>
      </c>
      <c r="H114" s="130" t="s">
        <v>46</v>
      </c>
      <c r="I114" s="103">
        <v>1165.24</v>
      </c>
      <c r="J114" s="135"/>
    </row>
    <row r="115" spans="1:10" x14ac:dyDescent="0.25">
      <c r="A115" s="130" t="s">
        <v>3</v>
      </c>
      <c r="B115" s="130" t="s">
        <v>461</v>
      </c>
      <c r="C115" s="130" t="s">
        <v>5537</v>
      </c>
      <c r="D115" s="132">
        <v>43031</v>
      </c>
      <c r="E115" s="130" t="s">
        <v>5538</v>
      </c>
      <c r="F115" s="130">
        <v>16552</v>
      </c>
      <c r="G115" s="130" t="s">
        <v>45</v>
      </c>
      <c r="H115" s="130" t="s">
        <v>46</v>
      </c>
      <c r="I115" s="103">
        <v>484.12</v>
      </c>
      <c r="J115" s="135"/>
    </row>
    <row r="116" spans="1:10" x14ac:dyDescent="0.25">
      <c r="A116" s="130" t="s">
        <v>3</v>
      </c>
      <c r="B116" s="130" t="s">
        <v>461</v>
      </c>
      <c r="C116" s="130" t="s">
        <v>5539</v>
      </c>
      <c r="D116" s="132">
        <v>43031</v>
      </c>
      <c r="E116" s="130" t="s">
        <v>5540</v>
      </c>
      <c r="F116" s="130">
        <v>16553</v>
      </c>
      <c r="G116" s="130" t="s">
        <v>45</v>
      </c>
      <c r="H116" s="130" t="s">
        <v>46</v>
      </c>
      <c r="I116" s="103">
        <v>702.41</v>
      </c>
      <c r="J116" s="135"/>
    </row>
    <row r="117" spans="1:10" x14ac:dyDescent="0.25">
      <c r="A117" s="130" t="s">
        <v>3</v>
      </c>
      <c r="B117" s="130" t="s">
        <v>461</v>
      </c>
      <c r="C117" s="130" t="s">
        <v>593</v>
      </c>
      <c r="D117" s="132">
        <v>43035</v>
      </c>
      <c r="E117" s="130">
        <v>561143</v>
      </c>
      <c r="F117" s="130">
        <v>16610</v>
      </c>
      <c r="G117" s="130" t="s">
        <v>45</v>
      </c>
      <c r="H117" s="130" t="s">
        <v>4792</v>
      </c>
      <c r="I117" s="103">
        <v>1549.74</v>
      </c>
      <c r="J117" s="135"/>
    </row>
    <row r="118" spans="1:10" x14ac:dyDescent="0.25">
      <c r="A118" s="130" t="s">
        <v>3</v>
      </c>
      <c r="B118" s="130" t="s">
        <v>461</v>
      </c>
      <c r="C118" s="130" t="s">
        <v>1609</v>
      </c>
      <c r="D118" s="132">
        <v>43035</v>
      </c>
      <c r="E118" s="130">
        <v>561177</v>
      </c>
      <c r="F118" s="130">
        <v>16611</v>
      </c>
      <c r="G118" s="130" t="s">
        <v>45</v>
      </c>
      <c r="H118" s="130" t="s">
        <v>4792</v>
      </c>
      <c r="I118" s="103">
        <v>3864</v>
      </c>
      <c r="J118" s="135"/>
    </row>
    <row r="119" spans="1:10" x14ac:dyDescent="0.25">
      <c r="A119" s="130" t="s">
        <v>5406</v>
      </c>
      <c r="B119" s="130" t="s">
        <v>5834</v>
      </c>
      <c r="C119" s="130" t="s">
        <v>5520</v>
      </c>
      <c r="D119" s="132">
        <v>43011</v>
      </c>
      <c r="E119" s="130">
        <v>32</v>
      </c>
      <c r="F119" s="130" t="s">
        <v>6063</v>
      </c>
      <c r="G119" s="130" t="s">
        <v>225</v>
      </c>
      <c r="H119" s="130" t="s">
        <v>46</v>
      </c>
      <c r="I119" s="103">
        <v>1285.24</v>
      </c>
      <c r="J119" s="135"/>
    </row>
    <row r="120" spans="1:10" x14ac:dyDescent="0.25">
      <c r="A120" s="130" t="s">
        <v>5406</v>
      </c>
      <c r="B120" s="130" t="s">
        <v>5835</v>
      </c>
      <c r="C120" s="130" t="s">
        <v>5520</v>
      </c>
      <c r="D120" s="132">
        <v>43011</v>
      </c>
      <c r="E120" s="130">
        <v>32</v>
      </c>
      <c r="F120" s="130" t="s">
        <v>6063</v>
      </c>
      <c r="G120" s="130" t="s">
        <v>225</v>
      </c>
      <c r="H120" s="130" t="s">
        <v>46</v>
      </c>
      <c r="I120" s="103">
        <v>733.24</v>
      </c>
      <c r="J120" s="135"/>
    </row>
    <row r="121" spans="1:10" x14ac:dyDescent="0.25">
      <c r="A121" s="130" t="s">
        <v>5406</v>
      </c>
      <c r="B121" s="130" t="s">
        <v>5836</v>
      </c>
      <c r="C121" s="130" t="s">
        <v>5520</v>
      </c>
      <c r="D121" s="132">
        <v>43011</v>
      </c>
      <c r="E121" s="130">
        <v>32</v>
      </c>
      <c r="F121" s="130" t="s">
        <v>6063</v>
      </c>
      <c r="G121" s="130" t="s">
        <v>225</v>
      </c>
      <c r="H121" s="130" t="s">
        <v>46</v>
      </c>
      <c r="I121" s="103">
        <v>648</v>
      </c>
      <c r="J121" s="135"/>
    </row>
    <row r="122" spans="1:10" x14ac:dyDescent="0.25">
      <c r="A122" s="130" t="s">
        <v>5406</v>
      </c>
      <c r="B122" s="130" t="s">
        <v>5837</v>
      </c>
      <c r="C122" s="130" t="s">
        <v>5520</v>
      </c>
      <c r="D122" s="132">
        <v>43011</v>
      </c>
      <c r="E122" s="130">
        <v>32</v>
      </c>
      <c r="F122" s="130" t="s">
        <v>6063</v>
      </c>
      <c r="G122" s="130" t="s">
        <v>225</v>
      </c>
      <c r="H122" s="130" t="s">
        <v>46</v>
      </c>
      <c r="I122" s="103">
        <v>1381.24</v>
      </c>
      <c r="J122" s="135"/>
    </row>
    <row r="123" spans="1:10" x14ac:dyDescent="0.25">
      <c r="A123" s="130" t="s">
        <v>5406</v>
      </c>
      <c r="B123" s="130" t="s">
        <v>5838</v>
      </c>
      <c r="C123" s="130" t="s">
        <v>5520</v>
      </c>
      <c r="D123" s="132">
        <v>43011</v>
      </c>
      <c r="E123" s="130">
        <v>32</v>
      </c>
      <c r="F123" s="130" t="s">
        <v>6063</v>
      </c>
      <c r="G123" s="130" t="s">
        <v>225</v>
      </c>
      <c r="H123" s="130" t="s">
        <v>46</v>
      </c>
      <c r="I123" s="103">
        <v>1297.24</v>
      </c>
      <c r="J123" s="135"/>
    </row>
    <row r="124" spans="1:10" x14ac:dyDescent="0.25">
      <c r="A124" s="130" t="s">
        <v>5406</v>
      </c>
      <c r="B124" s="130" t="s">
        <v>5839</v>
      </c>
      <c r="C124" s="130" t="s">
        <v>5520</v>
      </c>
      <c r="D124" s="132">
        <v>43011</v>
      </c>
      <c r="E124" s="130">
        <v>32</v>
      </c>
      <c r="F124" s="130" t="s">
        <v>6063</v>
      </c>
      <c r="G124" s="130" t="s">
        <v>225</v>
      </c>
      <c r="H124" s="130" t="s">
        <v>46</v>
      </c>
      <c r="I124" s="103">
        <v>953.79</v>
      </c>
      <c r="J124" s="135"/>
    </row>
    <row r="125" spans="1:10" x14ac:dyDescent="0.25">
      <c r="A125" s="130" t="s">
        <v>5406</v>
      </c>
      <c r="B125" s="130" t="s">
        <v>5840</v>
      </c>
      <c r="C125" s="130" t="s">
        <v>5520</v>
      </c>
      <c r="D125" s="132">
        <v>43011</v>
      </c>
      <c r="E125" s="130">
        <v>32</v>
      </c>
      <c r="F125" s="130" t="s">
        <v>6063</v>
      </c>
      <c r="G125" s="130" t="s">
        <v>225</v>
      </c>
      <c r="H125" s="130" t="s">
        <v>46</v>
      </c>
      <c r="I125" s="103">
        <v>368.9</v>
      </c>
      <c r="J125" s="135"/>
    </row>
    <row r="126" spans="1:10" x14ac:dyDescent="0.25">
      <c r="A126" s="130" t="s">
        <v>5406</v>
      </c>
      <c r="B126" s="130" t="s">
        <v>5841</v>
      </c>
      <c r="C126" s="130" t="s">
        <v>5520</v>
      </c>
      <c r="D126" s="132">
        <v>43011</v>
      </c>
      <c r="E126" s="130">
        <v>32</v>
      </c>
      <c r="F126" s="130" t="s">
        <v>6063</v>
      </c>
      <c r="G126" s="130" t="s">
        <v>225</v>
      </c>
      <c r="H126" s="130" t="s">
        <v>46</v>
      </c>
      <c r="I126" s="103">
        <v>480</v>
      </c>
      <c r="J126" s="135"/>
    </row>
    <row r="127" spans="1:10" x14ac:dyDescent="0.25">
      <c r="A127" s="130" t="s">
        <v>5406</v>
      </c>
      <c r="B127" s="130" t="s">
        <v>5842</v>
      </c>
      <c r="C127" s="130" t="s">
        <v>2539</v>
      </c>
      <c r="D127" s="132">
        <v>43019</v>
      </c>
      <c r="E127" s="130" t="s">
        <v>5534</v>
      </c>
      <c r="F127" s="130" t="s">
        <v>6064</v>
      </c>
      <c r="G127" s="130" t="s">
        <v>225</v>
      </c>
      <c r="H127" s="130" t="s">
        <v>46</v>
      </c>
      <c r="I127" s="103">
        <v>1309.24</v>
      </c>
      <c r="J127" s="135"/>
    </row>
    <row r="128" spans="1:10" x14ac:dyDescent="0.25">
      <c r="A128" s="130" t="s">
        <v>4</v>
      </c>
      <c r="B128" s="130" t="s">
        <v>119</v>
      </c>
      <c r="C128" s="130" t="s">
        <v>5541</v>
      </c>
      <c r="D128" s="132">
        <v>43010</v>
      </c>
      <c r="E128" s="130">
        <v>3013</v>
      </c>
      <c r="F128" s="130">
        <v>16446</v>
      </c>
      <c r="G128" s="130" t="s">
        <v>45</v>
      </c>
      <c r="H128" s="130" t="s">
        <v>4792</v>
      </c>
      <c r="I128" s="103">
        <v>1206.9000000000001</v>
      </c>
      <c r="J128" s="135"/>
    </row>
    <row r="129" spans="1:10" x14ac:dyDescent="0.25">
      <c r="A129" s="130" t="s">
        <v>4</v>
      </c>
      <c r="B129" s="130" t="s">
        <v>58</v>
      </c>
      <c r="C129" s="130" t="s">
        <v>1042</v>
      </c>
      <c r="D129" s="132">
        <v>43010</v>
      </c>
      <c r="E129" s="130" t="s">
        <v>5542</v>
      </c>
      <c r="F129" s="130" t="s">
        <v>6065</v>
      </c>
      <c r="G129" s="130" t="s">
        <v>110</v>
      </c>
      <c r="H129" s="130" t="s">
        <v>4791</v>
      </c>
      <c r="I129" s="103">
        <v>3303.96</v>
      </c>
      <c r="J129" s="135"/>
    </row>
    <row r="130" spans="1:10" x14ac:dyDescent="0.25">
      <c r="A130" s="130" t="s">
        <v>4</v>
      </c>
      <c r="B130" s="130" t="s">
        <v>58</v>
      </c>
      <c r="C130" s="130" t="s">
        <v>5543</v>
      </c>
      <c r="D130" s="132">
        <v>43010</v>
      </c>
      <c r="E130" s="130" t="s">
        <v>5544</v>
      </c>
      <c r="F130" s="130" t="s">
        <v>6066</v>
      </c>
      <c r="G130" s="130" t="s">
        <v>110</v>
      </c>
      <c r="H130" s="130" t="s">
        <v>4791</v>
      </c>
      <c r="I130" s="103">
        <v>986</v>
      </c>
      <c r="J130" s="135"/>
    </row>
    <row r="131" spans="1:10" x14ac:dyDescent="0.25">
      <c r="A131" s="130" t="s">
        <v>4</v>
      </c>
      <c r="B131" s="130" t="s">
        <v>58</v>
      </c>
      <c r="C131" s="130" t="s">
        <v>4301</v>
      </c>
      <c r="D131" s="132">
        <v>43010</v>
      </c>
      <c r="E131" s="130" t="s">
        <v>5545</v>
      </c>
      <c r="F131" s="130" t="s">
        <v>6067</v>
      </c>
      <c r="G131" s="130" t="s">
        <v>110</v>
      </c>
      <c r="H131" s="130" t="s">
        <v>4791</v>
      </c>
      <c r="I131" s="103">
        <v>8233</v>
      </c>
      <c r="J131" s="135"/>
    </row>
    <row r="132" spans="1:10" x14ac:dyDescent="0.25">
      <c r="A132" s="130" t="s">
        <v>4</v>
      </c>
      <c r="B132" s="130" t="s">
        <v>58</v>
      </c>
      <c r="C132" s="130" t="s">
        <v>5546</v>
      </c>
      <c r="D132" s="132">
        <v>43010</v>
      </c>
      <c r="E132" s="130" t="s">
        <v>5547</v>
      </c>
      <c r="F132" s="130" t="s">
        <v>6068</v>
      </c>
      <c r="G132" s="130" t="s">
        <v>110</v>
      </c>
      <c r="H132" s="130" t="s">
        <v>4790</v>
      </c>
      <c r="I132" s="103">
        <v>417.6</v>
      </c>
      <c r="J132" s="135"/>
    </row>
    <row r="133" spans="1:10" x14ac:dyDescent="0.25">
      <c r="A133" s="130" t="s">
        <v>4</v>
      </c>
      <c r="B133" s="130" t="s">
        <v>58</v>
      </c>
      <c r="C133" s="130" t="s">
        <v>5548</v>
      </c>
      <c r="D133" s="132">
        <v>43010</v>
      </c>
      <c r="E133" s="130" t="s">
        <v>5549</v>
      </c>
      <c r="F133" s="130" t="s">
        <v>6069</v>
      </c>
      <c r="G133" s="130" t="s">
        <v>110</v>
      </c>
      <c r="H133" s="130" t="s">
        <v>4790</v>
      </c>
      <c r="I133" s="103">
        <v>208.8</v>
      </c>
      <c r="J133" s="135"/>
    </row>
    <row r="134" spans="1:10" x14ac:dyDescent="0.25">
      <c r="A134" s="130" t="s">
        <v>4</v>
      </c>
      <c r="B134" s="130" t="s">
        <v>58</v>
      </c>
      <c r="C134" s="130" t="s">
        <v>5550</v>
      </c>
      <c r="D134" s="132">
        <v>43012</v>
      </c>
      <c r="E134" s="130" t="s">
        <v>5551</v>
      </c>
      <c r="F134" s="130" t="s">
        <v>6070</v>
      </c>
      <c r="G134" s="130" t="s">
        <v>110</v>
      </c>
      <c r="H134" s="130" t="s">
        <v>4791</v>
      </c>
      <c r="I134" s="103">
        <v>417.6</v>
      </c>
      <c r="J134" s="135"/>
    </row>
    <row r="135" spans="1:10" x14ac:dyDescent="0.25">
      <c r="A135" s="130" t="s">
        <v>4</v>
      </c>
      <c r="B135" s="130" t="s">
        <v>58</v>
      </c>
      <c r="C135" s="130" t="s">
        <v>5552</v>
      </c>
      <c r="D135" s="132">
        <v>43012</v>
      </c>
      <c r="E135" s="130" t="s">
        <v>5553</v>
      </c>
      <c r="F135" s="130" t="s">
        <v>6071</v>
      </c>
      <c r="G135" s="130" t="s">
        <v>110</v>
      </c>
      <c r="H135" s="130" t="s">
        <v>4791</v>
      </c>
      <c r="I135" s="103">
        <v>208.8</v>
      </c>
      <c r="J135" s="135"/>
    </row>
    <row r="136" spans="1:10" x14ac:dyDescent="0.25">
      <c r="A136" s="130" t="s">
        <v>4</v>
      </c>
      <c r="B136" s="130" t="s">
        <v>58</v>
      </c>
      <c r="C136" s="130" t="s">
        <v>5554</v>
      </c>
      <c r="D136" s="132">
        <v>43012</v>
      </c>
      <c r="E136" s="130" t="s">
        <v>5555</v>
      </c>
      <c r="F136" s="130" t="s">
        <v>6072</v>
      </c>
      <c r="G136" s="130" t="s">
        <v>110</v>
      </c>
      <c r="H136" s="130" t="s">
        <v>4791</v>
      </c>
      <c r="I136" s="103">
        <v>417.6</v>
      </c>
      <c r="J136" s="135"/>
    </row>
    <row r="137" spans="1:10" x14ac:dyDescent="0.25">
      <c r="A137" s="130" t="s">
        <v>4</v>
      </c>
      <c r="B137" s="130" t="s">
        <v>58</v>
      </c>
      <c r="C137" s="130" t="s">
        <v>5556</v>
      </c>
      <c r="D137" s="132">
        <v>43012</v>
      </c>
      <c r="E137" s="130" t="s">
        <v>5557</v>
      </c>
      <c r="F137" s="130" t="s">
        <v>6073</v>
      </c>
      <c r="G137" s="130" t="s">
        <v>110</v>
      </c>
      <c r="H137" s="130" t="s">
        <v>4791</v>
      </c>
      <c r="I137" s="103">
        <v>791.42</v>
      </c>
      <c r="J137" s="135"/>
    </row>
    <row r="138" spans="1:10" x14ac:dyDescent="0.25">
      <c r="A138" s="130" t="s">
        <v>4</v>
      </c>
      <c r="B138" s="130" t="s">
        <v>5560</v>
      </c>
      <c r="C138" s="130" t="s">
        <v>5558</v>
      </c>
      <c r="D138" s="132">
        <v>43017</v>
      </c>
      <c r="E138" s="130" t="s">
        <v>5559</v>
      </c>
      <c r="F138" s="130" t="s">
        <v>6074</v>
      </c>
      <c r="G138" s="130" t="s">
        <v>110</v>
      </c>
      <c r="H138" s="130" t="s">
        <v>4791</v>
      </c>
      <c r="I138" s="103">
        <v>208.8</v>
      </c>
      <c r="J138" s="135"/>
    </row>
    <row r="139" spans="1:10" x14ac:dyDescent="0.25">
      <c r="A139" s="130" t="s">
        <v>4</v>
      </c>
      <c r="B139" s="130" t="s">
        <v>58</v>
      </c>
      <c r="C139" s="130" t="s">
        <v>4179</v>
      </c>
      <c r="D139" s="132">
        <v>43017</v>
      </c>
      <c r="E139" s="130" t="s">
        <v>5561</v>
      </c>
      <c r="F139" s="130" t="s">
        <v>6075</v>
      </c>
      <c r="G139" s="130" t="s">
        <v>110</v>
      </c>
      <c r="H139" s="130" t="s">
        <v>4791</v>
      </c>
      <c r="I139" s="103">
        <v>208.8</v>
      </c>
      <c r="J139" s="135"/>
    </row>
    <row r="140" spans="1:10" x14ac:dyDescent="0.25">
      <c r="A140" s="130" t="s">
        <v>4</v>
      </c>
      <c r="B140" s="130" t="s">
        <v>58</v>
      </c>
      <c r="C140" s="130" t="s">
        <v>2569</v>
      </c>
      <c r="D140" s="132">
        <v>43017</v>
      </c>
      <c r="E140" s="130" t="s">
        <v>5562</v>
      </c>
      <c r="F140" s="130" t="s">
        <v>6076</v>
      </c>
      <c r="G140" s="130" t="s">
        <v>110</v>
      </c>
      <c r="H140" s="130" t="s">
        <v>4791</v>
      </c>
      <c r="I140" s="103">
        <v>2293.5500000000002</v>
      </c>
      <c r="J140" s="135"/>
    </row>
    <row r="141" spans="1:10" x14ac:dyDescent="0.25">
      <c r="A141" s="130" t="s">
        <v>4</v>
      </c>
      <c r="B141" s="130" t="s">
        <v>58</v>
      </c>
      <c r="C141" s="130" t="s">
        <v>5563</v>
      </c>
      <c r="D141" s="132">
        <v>43018</v>
      </c>
      <c r="E141" s="130" t="s">
        <v>5564</v>
      </c>
      <c r="F141" s="130" t="s">
        <v>6077</v>
      </c>
      <c r="G141" s="130" t="s">
        <v>110</v>
      </c>
      <c r="H141" s="130" t="s">
        <v>4790</v>
      </c>
      <c r="I141" s="103">
        <v>1433.57</v>
      </c>
      <c r="J141" s="135"/>
    </row>
    <row r="142" spans="1:10" x14ac:dyDescent="0.25">
      <c r="A142" s="130" t="s">
        <v>4</v>
      </c>
      <c r="B142" s="130" t="s">
        <v>58</v>
      </c>
      <c r="C142" s="130" t="s">
        <v>5565</v>
      </c>
      <c r="D142" s="132">
        <v>43018</v>
      </c>
      <c r="E142" s="130" t="s">
        <v>5566</v>
      </c>
      <c r="F142" s="130" t="s">
        <v>6078</v>
      </c>
      <c r="G142" s="130" t="s">
        <v>110</v>
      </c>
      <c r="H142" s="130" t="s">
        <v>4790</v>
      </c>
      <c r="I142" s="103">
        <v>208.8</v>
      </c>
      <c r="J142" s="135"/>
    </row>
    <row r="143" spans="1:10" x14ac:dyDescent="0.25">
      <c r="A143" s="130" t="s">
        <v>4</v>
      </c>
      <c r="B143" s="130" t="s">
        <v>58</v>
      </c>
      <c r="C143" s="130" t="s">
        <v>5567</v>
      </c>
      <c r="D143" s="132">
        <v>43018</v>
      </c>
      <c r="E143" s="130" t="s">
        <v>5568</v>
      </c>
      <c r="F143" s="130" t="s">
        <v>6079</v>
      </c>
      <c r="G143" s="130" t="s">
        <v>110</v>
      </c>
      <c r="H143" s="130" t="s">
        <v>4791</v>
      </c>
      <c r="I143" s="103">
        <v>1099.54</v>
      </c>
      <c r="J143" s="135"/>
    </row>
    <row r="144" spans="1:10" x14ac:dyDescent="0.25">
      <c r="A144" s="130" t="s">
        <v>4</v>
      </c>
      <c r="B144" s="130" t="s">
        <v>119</v>
      </c>
      <c r="C144" s="130" t="s">
        <v>4286</v>
      </c>
      <c r="D144" s="132">
        <v>43019</v>
      </c>
      <c r="E144" s="130" t="s">
        <v>5569</v>
      </c>
      <c r="F144" s="130">
        <v>16497</v>
      </c>
      <c r="G144" s="130" t="s">
        <v>45</v>
      </c>
      <c r="H144" s="130" t="s">
        <v>4792</v>
      </c>
      <c r="I144" s="103">
        <v>3785.4</v>
      </c>
      <c r="J144" s="135"/>
    </row>
    <row r="145" spans="1:10" x14ac:dyDescent="0.25">
      <c r="A145" s="130" t="s">
        <v>4</v>
      </c>
      <c r="B145" s="130" t="s">
        <v>119</v>
      </c>
      <c r="C145" s="130" t="s">
        <v>139</v>
      </c>
      <c r="D145" s="132">
        <v>43019</v>
      </c>
      <c r="E145" s="130">
        <v>107</v>
      </c>
      <c r="F145" s="130">
        <v>16498</v>
      </c>
      <c r="G145" s="130" t="s">
        <v>45</v>
      </c>
      <c r="H145" s="130" t="s">
        <v>4792</v>
      </c>
      <c r="I145" s="103">
        <v>1112.6099999999999</v>
      </c>
      <c r="J145" s="135"/>
    </row>
    <row r="146" spans="1:10" x14ac:dyDescent="0.25">
      <c r="A146" s="130" t="s">
        <v>4</v>
      </c>
      <c r="B146" s="130" t="s">
        <v>119</v>
      </c>
      <c r="C146" s="130" t="s">
        <v>5570</v>
      </c>
      <c r="D146" s="132">
        <v>43019</v>
      </c>
      <c r="E146" s="130">
        <v>105</v>
      </c>
      <c r="F146" s="130">
        <v>16499</v>
      </c>
      <c r="G146" s="130" t="s">
        <v>45</v>
      </c>
      <c r="H146" s="130" t="s">
        <v>4792</v>
      </c>
      <c r="I146" s="103">
        <v>1670</v>
      </c>
      <c r="J146" s="135"/>
    </row>
    <row r="147" spans="1:10" x14ac:dyDescent="0.25">
      <c r="A147" s="130" t="s">
        <v>4</v>
      </c>
      <c r="B147" s="130" t="s">
        <v>5573</v>
      </c>
      <c r="C147" s="130" t="s">
        <v>5571</v>
      </c>
      <c r="D147" s="132">
        <v>43024</v>
      </c>
      <c r="E147" s="130" t="s">
        <v>5572</v>
      </c>
      <c r="F147" s="130" t="s">
        <v>6080</v>
      </c>
      <c r="G147" s="130" t="s">
        <v>110</v>
      </c>
      <c r="H147" s="130" t="s">
        <v>4791</v>
      </c>
      <c r="I147" s="103">
        <v>208.8</v>
      </c>
      <c r="J147" s="135"/>
    </row>
    <row r="148" spans="1:10" x14ac:dyDescent="0.25">
      <c r="A148" s="130" t="s">
        <v>4</v>
      </c>
      <c r="B148" s="130" t="s">
        <v>58</v>
      </c>
      <c r="C148" s="130" t="s">
        <v>5574</v>
      </c>
      <c r="D148" s="132">
        <v>43024</v>
      </c>
      <c r="E148" s="130" t="s">
        <v>5575</v>
      </c>
      <c r="F148" s="130" t="s">
        <v>6081</v>
      </c>
      <c r="G148" s="130" t="s">
        <v>110</v>
      </c>
      <c r="H148" s="130" t="s">
        <v>4791</v>
      </c>
      <c r="I148" s="103">
        <v>208.8</v>
      </c>
      <c r="J148" s="135"/>
    </row>
    <row r="149" spans="1:10" x14ac:dyDescent="0.25">
      <c r="A149" s="130" t="s">
        <v>4</v>
      </c>
      <c r="B149" s="130" t="s">
        <v>58</v>
      </c>
      <c r="C149" s="130" t="s">
        <v>5576</v>
      </c>
      <c r="D149" s="132">
        <v>43024</v>
      </c>
      <c r="E149" s="130" t="s">
        <v>5577</v>
      </c>
      <c r="F149" s="130" t="s">
        <v>6082</v>
      </c>
      <c r="G149" s="130" t="s">
        <v>110</v>
      </c>
      <c r="H149" s="130" t="s">
        <v>4791</v>
      </c>
      <c r="I149" s="103">
        <v>1461.6</v>
      </c>
      <c r="J149" s="135"/>
    </row>
    <row r="150" spans="1:10" x14ac:dyDescent="0.25">
      <c r="A150" s="130" t="s">
        <v>4</v>
      </c>
      <c r="B150" s="130" t="s">
        <v>58</v>
      </c>
      <c r="C150" s="130" t="s">
        <v>5578</v>
      </c>
      <c r="D150" s="132">
        <v>43026</v>
      </c>
      <c r="E150" s="130" t="s">
        <v>5579</v>
      </c>
      <c r="F150" s="130" t="s">
        <v>6083</v>
      </c>
      <c r="G150" s="130" t="s">
        <v>110</v>
      </c>
      <c r="H150" s="130" t="s">
        <v>4791</v>
      </c>
      <c r="I150" s="103">
        <v>1779.81</v>
      </c>
      <c r="J150" s="135"/>
    </row>
    <row r="151" spans="1:10" x14ac:dyDescent="0.25">
      <c r="A151" s="130" t="s">
        <v>4</v>
      </c>
      <c r="B151" s="130" t="s">
        <v>58</v>
      </c>
      <c r="C151" s="130" t="s">
        <v>5580</v>
      </c>
      <c r="D151" s="132">
        <v>43026</v>
      </c>
      <c r="E151" s="130" t="s">
        <v>5581</v>
      </c>
      <c r="F151" s="130" t="s">
        <v>6084</v>
      </c>
      <c r="G151" s="130" t="s">
        <v>110</v>
      </c>
      <c r="H151" s="130" t="s">
        <v>4791</v>
      </c>
      <c r="I151" s="103">
        <v>417.6</v>
      </c>
      <c r="J151" s="135"/>
    </row>
    <row r="152" spans="1:10" x14ac:dyDescent="0.25">
      <c r="A152" s="130" t="s">
        <v>4</v>
      </c>
      <c r="B152" s="130" t="s">
        <v>58</v>
      </c>
      <c r="C152" s="130" t="s">
        <v>3456</v>
      </c>
      <c r="D152" s="132">
        <v>43026</v>
      </c>
      <c r="E152" s="130" t="s">
        <v>5582</v>
      </c>
      <c r="F152" s="130" t="s">
        <v>6085</v>
      </c>
      <c r="G152" s="130" t="s">
        <v>110</v>
      </c>
      <c r="H152" s="130" t="s">
        <v>4791</v>
      </c>
      <c r="I152" s="103">
        <v>208.8</v>
      </c>
      <c r="J152" s="135"/>
    </row>
    <row r="153" spans="1:10" x14ac:dyDescent="0.25">
      <c r="A153" s="130" t="s">
        <v>4</v>
      </c>
      <c r="B153" s="130" t="s">
        <v>58</v>
      </c>
      <c r="C153" s="130" t="s">
        <v>3458</v>
      </c>
      <c r="D153" s="132">
        <v>43026</v>
      </c>
      <c r="E153" s="130" t="s">
        <v>5583</v>
      </c>
      <c r="F153" s="130" t="s">
        <v>6086</v>
      </c>
      <c r="G153" s="130" t="s">
        <v>110</v>
      </c>
      <c r="H153" s="130" t="s">
        <v>4791</v>
      </c>
      <c r="I153" s="103">
        <v>5161.32</v>
      </c>
      <c r="J153" s="135"/>
    </row>
    <row r="154" spans="1:10" x14ac:dyDescent="0.25">
      <c r="A154" s="130" t="s">
        <v>4</v>
      </c>
      <c r="B154" s="130" t="s">
        <v>58</v>
      </c>
      <c r="C154" s="130" t="s">
        <v>3092</v>
      </c>
      <c r="D154" s="132">
        <v>43026</v>
      </c>
      <c r="E154" s="130" t="s">
        <v>5584</v>
      </c>
      <c r="F154" s="130" t="s">
        <v>6087</v>
      </c>
      <c r="G154" s="130" t="s">
        <v>110</v>
      </c>
      <c r="H154" s="130" t="s">
        <v>4791</v>
      </c>
      <c r="I154" s="103">
        <v>208.8</v>
      </c>
      <c r="J154" s="135"/>
    </row>
    <row r="155" spans="1:10" x14ac:dyDescent="0.25">
      <c r="A155" s="130" t="s">
        <v>4</v>
      </c>
      <c r="B155" s="130" t="s">
        <v>58</v>
      </c>
      <c r="C155" s="130" t="s">
        <v>5171</v>
      </c>
      <c r="D155" s="132">
        <v>43026</v>
      </c>
      <c r="E155" s="130" t="s">
        <v>5585</v>
      </c>
      <c r="F155" s="130" t="s">
        <v>6088</v>
      </c>
      <c r="G155" s="130" t="s">
        <v>110</v>
      </c>
      <c r="H155" s="130" t="s">
        <v>4790</v>
      </c>
      <c r="I155" s="103">
        <v>581.16</v>
      </c>
      <c r="J155" s="135"/>
    </row>
    <row r="156" spans="1:10" x14ac:dyDescent="0.25">
      <c r="A156" s="130" t="s">
        <v>4</v>
      </c>
      <c r="B156" s="130" t="s">
        <v>58</v>
      </c>
      <c r="C156" s="130" t="s">
        <v>5586</v>
      </c>
      <c r="D156" s="132">
        <v>43026</v>
      </c>
      <c r="E156" s="130" t="s">
        <v>5587</v>
      </c>
      <c r="F156" s="130" t="s">
        <v>6089</v>
      </c>
      <c r="G156" s="130" t="s">
        <v>110</v>
      </c>
      <c r="H156" s="130" t="s">
        <v>4790</v>
      </c>
      <c r="I156" s="103">
        <v>1403.6</v>
      </c>
      <c r="J156" s="135"/>
    </row>
    <row r="157" spans="1:10" x14ac:dyDescent="0.25">
      <c r="A157" s="130" t="s">
        <v>4</v>
      </c>
      <c r="B157" s="130" t="s">
        <v>119</v>
      </c>
      <c r="C157" s="130" t="s">
        <v>5588</v>
      </c>
      <c r="D157" s="132">
        <v>43031</v>
      </c>
      <c r="E157" s="130">
        <v>9141</v>
      </c>
      <c r="F157" s="130">
        <v>16544</v>
      </c>
      <c r="G157" s="130" t="s">
        <v>45</v>
      </c>
      <c r="H157" s="130" t="s">
        <v>4792</v>
      </c>
      <c r="I157" s="103">
        <v>133.62</v>
      </c>
      <c r="J157" s="135"/>
    </row>
    <row r="158" spans="1:10" x14ac:dyDescent="0.25">
      <c r="A158" s="130" t="s">
        <v>4</v>
      </c>
      <c r="B158" s="130" t="s">
        <v>119</v>
      </c>
      <c r="C158" s="130" t="s">
        <v>5589</v>
      </c>
      <c r="D158" s="132">
        <v>43031</v>
      </c>
      <c r="E158" s="130">
        <v>13912</v>
      </c>
      <c r="F158" s="130">
        <v>16551</v>
      </c>
      <c r="G158" s="130" t="s">
        <v>45</v>
      </c>
      <c r="H158" s="130" t="s">
        <v>4792</v>
      </c>
      <c r="I158" s="103">
        <v>337.5</v>
      </c>
      <c r="J158" s="135"/>
    </row>
    <row r="159" spans="1:10" x14ac:dyDescent="0.25">
      <c r="A159" s="130" t="s">
        <v>4</v>
      </c>
      <c r="B159" s="130" t="s">
        <v>119</v>
      </c>
      <c r="C159" s="130" t="s">
        <v>5590</v>
      </c>
      <c r="D159" s="132">
        <v>43031</v>
      </c>
      <c r="E159" s="130" t="s">
        <v>5591</v>
      </c>
      <c r="F159" s="130">
        <v>16558</v>
      </c>
      <c r="G159" s="130" t="s">
        <v>45</v>
      </c>
      <c r="H159" s="130" t="s">
        <v>46</v>
      </c>
      <c r="I159" s="103">
        <v>171.48</v>
      </c>
      <c r="J159" s="135"/>
    </row>
    <row r="160" spans="1:10" x14ac:dyDescent="0.25">
      <c r="A160" s="130" t="s">
        <v>4</v>
      </c>
      <c r="B160" s="130" t="s">
        <v>119</v>
      </c>
      <c r="C160" s="130" t="s">
        <v>4969</v>
      </c>
      <c r="D160" s="132">
        <v>43032</v>
      </c>
      <c r="E160" s="130" t="s">
        <v>5592</v>
      </c>
      <c r="F160" s="130">
        <v>16564</v>
      </c>
      <c r="G160" s="130" t="s">
        <v>45</v>
      </c>
      <c r="H160" s="130" t="s">
        <v>4792</v>
      </c>
      <c r="I160" s="103">
        <v>3940.4</v>
      </c>
      <c r="J160" s="135"/>
    </row>
    <row r="161" spans="1:10" x14ac:dyDescent="0.25">
      <c r="A161" s="130" t="s">
        <v>4</v>
      </c>
      <c r="B161" s="130" t="s">
        <v>119</v>
      </c>
      <c r="C161" s="130" t="s">
        <v>4972</v>
      </c>
      <c r="D161" s="132">
        <v>43032</v>
      </c>
      <c r="E161" s="130">
        <v>3037</v>
      </c>
      <c r="F161" s="130">
        <v>16565</v>
      </c>
      <c r="G161" s="130" t="s">
        <v>45</v>
      </c>
      <c r="H161" s="130" t="s">
        <v>4792</v>
      </c>
      <c r="I161" s="103">
        <v>3140</v>
      </c>
      <c r="J161" s="135"/>
    </row>
    <row r="162" spans="1:10" x14ac:dyDescent="0.25">
      <c r="A162" s="130" t="s">
        <v>4</v>
      </c>
      <c r="B162" s="130" t="s">
        <v>58</v>
      </c>
      <c r="C162" s="130" t="s">
        <v>5593</v>
      </c>
      <c r="D162" s="132">
        <v>43032</v>
      </c>
      <c r="E162" s="130" t="s">
        <v>5594</v>
      </c>
      <c r="F162" s="130" t="s">
        <v>6090</v>
      </c>
      <c r="G162" s="130" t="s">
        <v>110</v>
      </c>
      <c r="H162" s="130" t="s">
        <v>4791</v>
      </c>
      <c r="I162" s="103">
        <v>208.8</v>
      </c>
      <c r="J162" s="135"/>
    </row>
    <row r="163" spans="1:10" x14ac:dyDescent="0.25">
      <c r="A163" s="130" t="s">
        <v>4</v>
      </c>
      <c r="B163" s="130" t="s">
        <v>58</v>
      </c>
      <c r="C163" s="130" t="s">
        <v>5595</v>
      </c>
      <c r="D163" s="132">
        <v>43032</v>
      </c>
      <c r="E163" s="130" t="s">
        <v>5596</v>
      </c>
      <c r="F163" s="130" t="s">
        <v>6091</v>
      </c>
      <c r="G163" s="130" t="s">
        <v>110</v>
      </c>
      <c r="H163" s="130" t="s">
        <v>4791</v>
      </c>
      <c r="I163" s="103">
        <v>417.6</v>
      </c>
      <c r="J163" s="135"/>
    </row>
    <row r="164" spans="1:10" x14ac:dyDescent="0.25">
      <c r="A164" s="130" t="s">
        <v>4</v>
      </c>
      <c r="B164" s="130" t="s">
        <v>58</v>
      </c>
      <c r="C164" s="130" t="s">
        <v>5597</v>
      </c>
      <c r="D164" s="132">
        <v>43032</v>
      </c>
      <c r="E164" s="130" t="s">
        <v>5598</v>
      </c>
      <c r="F164" s="130" t="s">
        <v>6092</v>
      </c>
      <c r="G164" s="130" t="s">
        <v>110</v>
      </c>
      <c r="H164" s="130" t="s">
        <v>4791</v>
      </c>
      <c r="I164" s="103">
        <v>730.8</v>
      </c>
      <c r="J164" s="135"/>
    </row>
    <row r="165" spans="1:10" x14ac:dyDescent="0.25">
      <c r="A165" s="130" t="s">
        <v>4</v>
      </c>
      <c r="B165" s="130" t="s">
        <v>58</v>
      </c>
      <c r="C165" s="130" t="s">
        <v>5599</v>
      </c>
      <c r="D165" s="132">
        <v>43032</v>
      </c>
      <c r="E165" s="130" t="s">
        <v>5600</v>
      </c>
      <c r="F165" s="130" t="s">
        <v>6093</v>
      </c>
      <c r="G165" s="130" t="s">
        <v>110</v>
      </c>
      <c r="H165" s="130" t="s">
        <v>4791</v>
      </c>
      <c r="I165" s="103">
        <v>2505.6</v>
      </c>
      <c r="J165" s="135"/>
    </row>
    <row r="166" spans="1:10" x14ac:dyDescent="0.25">
      <c r="A166" s="130" t="s">
        <v>4</v>
      </c>
      <c r="B166" s="130" t="s">
        <v>5602</v>
      </c>
      <c r="C166" s="130" t="s">
        <v>5157</v>
      </c>
      <c r="D166" s="132">
        <v>43032</v>
      </c>
      <c r="E166" s="130" t="s">
        <v>5601</v>
      </c>
      <c r="F166" s="130" t="s">
        <v>6094</v>
      </c>
      <c r="G166" s="130" t="s">
        <v>110</v>
      </c>
      <c r="H166" s="130" t="s">
        <v>4791</v>
      </c>
      <c r="I166" s="103">
        <v>909.44</v>
      </c>
      <c r="J166" s="135"/>
    </row>
    <row r="167" spans="1:10" x14ac:dyDescent="0.25">
      <c r="A167" s="130" t="s">
        <v>4</v>
      </c>
      <c r="B167" s="130" t="s">
        <v>58</v>
      </c>
      <c r="C167" s="130" t="s">
        <v>5159</v>
      </c>
      <c r="D167" s="132">
        <v>43032</v>
      </c>
      <c r="E167" s="130" t="s">
        <v>5603</v>
      </c>
      <c r="F167" s="130" t="s">
        <v>6095</v>
      </c>
      <c r="G167" s="130" t="s">
        <v>110</v>
      </c>
      <c r="H167" s="130" t="s">
        <v>4791</v>
      </c>
      <c r="I167" s="103">
        <v>156.6</v>
      </c>
      <c r="J167" s="135"/>
    </row>
    <row r="168" spans="1:10" x14ac:dyDescent="0.25">
      <c r="A168" s="130" t="s">
        <v>4</v>
      </c>
      <c r="B168" s="130" t="s">
        <v>5605</v>
      </c>
      <c r="C168" s="130" t="s">
        <v>5160</v>
      </c>
      <c r="D168" s="132">
        <v>43032</v>
      </c>
      <c r="E168" s="130" t="s">
        <v>5604</v>
      </c>
      <c r="F168" s="130" t="s">
        <v>6096</v>
      </c>
      <c r="G168" s="130" t="s">
        <v>110</v>
      </c>
      <c r="H168" s="130" t="s">
        <v>4791</v>
      </c>
      <c r="I168" s="103">
        <v>208.8</v>
      </c>
      <c r="J168" s="135"/>
    </row>
    <row r="169" spans="1:10" x14ac:dyDescent="0.25">
      <c r="A169" s="130" t="s">
        <v>4</v>
      </c>
      <c r="B169" s="130" t="s">
        <v>58</v>
      </c>
      <c r="C169" s="130" t="s">
        <v>5606</v>
      </c>
      <c r="D169" s="132">
        <v>43032</v>
      </c>
      <c r="E169" s="130" t="s">
        <v>5607</v>
      </c>
      <c r="F169" s="130" t="s">
        <v>6097</v>
      </c>
      <c r="G169" s="130" t="s">
        <v>110</v>
      </c>
      <c r="H169" s="130" t="s">
        <v>4791</v>
      </c>
      <c r="I169" s="103">
        <v>208.8</v>
      </c>
      <c r="J169" s="135"/>
    </row>
    <row r="170" spans="1:10" x14ac:dyDescent="0.25">
      <c r="A170" s="130" t="s">
        <v>4</v>
      </c>
      <c r="B170" s="130" t="s">
        <v>5610</v>
      </c>
      <c r="C170" s="130" t="s">
        <v>5608</v>
      </c>
      <c r="D170" s="132">
        <v>43032</v>
      </c>
      <c r="E170" s="130" t="s">
        <v>5609</v>
      </c>
      <c r="F170" s="130" t="s">
        <v>6098</v>
      </c>
      <c r="G170" s="130" t="s">
        <v>110</v>
      </c>
      <c r="H170" s="130" t="s">
        <v>4791</v>
      </c>
      <c r="I170" s="103">
        <v>417.6</v>
      </c>
      <c r="J170" s="135"/>
    </row>
    <row r="171" spans="1:10" x14ac:dyDescent="0.25">
      <c r="A171" s="130" t="s">
        <v>4</v>
      </c>
      <c r="B171" s="130" t="s">
        <v>58</v>
      </c>
      <c r="C171" s="130" t="s">
        <v>3374</v>
      </c>
      <c r="D171" s="132">
        <v>43032</v>
      </c>
      <c r="E171" s="130" t="s">
        <v>5611</v>
      </c>
      <c r="F171" s="130" t="s">
        <v>6099</v>
      </c>
      <c r="G171" s="130" t="s">
        <v>110</v>
      </c>
      <c r="H171" s="130" t="s">
        <v>4791</v>
      </c>
      <c r="I171" s="103">
        <v>1044</v>
      </c>
      <c r="J171" s="135"/>
    </row>
    <row r="172" spans="1:10" x14ac:dyDescent="0.25">
      <c r="A172" s="130" t="s">
        <v>4</v>
      </c>
      <c r="B172" s="130" t="s">
        <v>58</v>
      </c>
      <c r="C172" s="130" t="s">
        <v>2697</v>
      </c>
      <c r="D172" s="132">
        <v>43032</v>
      </c>
      <c r="E172" s="130" t="s">
        <v>5612</v>
      </c>
      <c r="F172" s="130" t="s">
        <v>6100</v>
      </c>
      <c r="G172" s="130" t="s">
        <v>110</v>
      </c>
      <c r="H172" s="130" t="s">
        <v>4791</v>
      </c>
      <c r="I172" s="103">
        <v>730.8</v>
      </c>
      <c r="J172" s="135"/>
    </row>
    <row r="173" spans="1:10" x14ac:dyDescent="0.25">
      <c r="A173" s="130" t="s">
        <v>4</v>
      </c>
      <c r="B173" s="130" t="s">
        <v>58</v>
      </c>
      <c r="C173" s="130" t="s">
        <v>2698</v>
      </c>
      <c r="D173" s="132">
        <v>43032</v>
      </c>
      <c r="E173" s="130" t="s">
        <v>5613</v>
      </c>
      <c r="F173" s="130" t="s">
        <v>6101</v>
      </c>
      <c r="G173" s="130" t="s">
        <v>110</v>
      </c>
      <c r="H173" s="130" t="s">
        <v>4791</v>
      </c>
      <c r="I173" s="103">
        <v>730.8</v>
      </c>
      <c r="J173" s="135"/>
    </row>
    <row r="174" spans="1:10" x14ac:dyDescent="0.25">
      <c r="A174" s="130" t="s">
        <v>4</v>
      </c>
      <c r="B174" s="130" t="s">
        <v>58</v>
      </c>
      <c r="C174" s="130" t="s">
        <v>3238</v>
      </c>
      <c r="D174" s="132">
        <v>43032</v>
      </c>
      <c r="E174" s="130" t="s">
        <v>5614</v>
      </c>
      <c r="F174" s="130" t="s">
        <v>6102</v>
      </c>
      <c r="G174" s="130" t="s">
        <v>110</v>
      </c>
      <c r="H174" s="130" t="s">
        <v>4791</v>
      </c>
      <c r="I174" s="103">
        <v>3862.51</v>
      </c>
      <c r="J174" s="135"/>
    </row>
    <row r="175" spans="1:10" x14ac:dyDescent="0.25">
      <c r="A175" s="130" t="s">
        <v>4</v>
      </c>
      <c r="B175" s="130" t="s">
        <v>5616</v>
      </c>
      <c r="C175" s="130" t="s">
        <v>3582</v>
      </c>
      <c r="D175" s="132">
        <v>43032</v>
      </c>
      <c r="E175" s="130" t="s">
        <v>5615</v>
      </c>
      <c r="F175" s="130" t="s">
        <v>6103</v>
      </c>
      <c r="G175" s="130" t="s">
        <v>110</v>
      </c>
      <c r="H175" s="130" t="s">
        <v>4791</v>
      </c>
      <c r="I175" s="103">
        <v>986</v>
      </c>
      <c r="J175" s="135"/>
    </row>
    <row r="176" spans="1:10" x14ac:dyDescent="0.25">
      <c r="A176" s="130" t="s">
        <v>4</v>
      </c>
      <c r="B176" s="130" t="s">
        <v>58</v>
      </c>
      <c r="C176" s="130" t="s">
        <v>3585</v>
      </c>
      <c r="D176" s="132">
        <v>43032</v>
      </c>
      <c r="E176" s="130" t="s">
        <v>5617</v>
      </c>
      <c r="F176" s="130" t="s">
        <v>6104</v>
      </c>
      <c r="G176" s="130" t="s">
        <v>110</v>
      </c>
      <c r="H176" s="130" t="s">
        <v>4791</v>
      </c>
      <c r="I176" s="103">
        <v>730.8</v>
      </c>
      <c r="J176" s="135"/>
    </row>
    <row r="177" spans="1:10" x14ac:dyDescent="0.25">
      <c r="A177" s="130" t="s">
        <v>4</v>
      </c>
      <c r="B177" s="130" t="s">
        <v>58</v>
      </c>
      <c r="C177" s="130" t="s">
        <v>3588</v>
      </c>
      <c r="D177" s="132">
        <v>43032</v>
      </c>
      <c r="E177" s="130" t="s">
        <v>5618</v>
      </c>
      <c r="F177" s="130" t="s">
        <v>6105</v>
      </c>
      <c r="G177" s="130" t="s">
        <v>110</v>
      </c>
      <c r="H177" s="130" t="s">
        <v>4791</v>
      </c>
      <c r="I177" s="103">
        <v>730.8</v>
      </c>
      <c r="J177" s="135"/>
    </row>
    <row r="178" spans="1:10" x14ac:dyDescent="0.25">
      <c r="A178" s="130" t="s">
        <v>4</v>
      </c>
      <c r="B178" s="130" t="s">
        <v>58</v>
      </c>
      <c r="C178" s="130" t="s">
        <v>3591</v>
      </c>
      <c r="D178" s="132">
        <v>43032</v>
      </c>
      <c r="E178" s="130" t="s">
        <v>5619</v>
      </c>
      <c r="F178" s="130" t="s">
        <v>6106</v>
      </c>
      <c r="G178" s="130" t="s">
        <v>110</v>
      </c>
      <c r="H178" s="130" t="s">
        <v>4791</v>
      </c>
      <c r="I178" s="103">
        <v>730.8</v>
      </c>
      <c r="J178" s="135"/>
    </row>
    <row r="179" spans="1:10" x14ac:dyDescent="0.25">
      <c r="A179" s="130" t="s">
        <v>4</v>
      </c>
      <c r="B179" s="130" t="s">
        <v>58</v>
      </c>
      <c r="C179" s="130" t="s">
        <v>3594</v>
      </c>
      <c r="D179" s="132">
        <v>43032</v>
      </c>
      <c r="E179" s="130" t="s">
        <v>5620</v>
      </c>
      <c r="F179" s="130" t="s">
        <v>6107</v>
      </c>
      <c r="G179" s="130" t="s">
        <v>110</v>
      </c>
      <c r="H179" s="130" t="s">
        <v>4791</v>
      </c>
      <c r="I179" s="103">
        <v>730.8</v>
      </c>
      <c r="J179" s="135"/>
    </row>
    <row r="180" spans="1:10" x14ac:dyDescent="0.25">
      <c r="A180" s="130" t="s">
        <v>4</v>
      </c>
      <c r="B180" s="130" t="s">
        <v>58</v>
      </c>
      <c r="C180" s="130" t="s">
        <v>5621</v>
      </c>
      <c r="D180" s="132">
        <v>43032</v>
      </c>
      <c r="E180" s="130" t="s">
        <v>5622</v>
      </c>
      <c r="F180" s="130" t="s">
        <v>6108</v>
      </c>
      <c r="G180" s="130" t="s">
        <v>110</v>
      </c>
      <c r="H180" s="130" t="s">
        <v>4791</v>
      </c>
      <c r="I180" s="103">
        <v>730.8</v>
      </c>
      <c r="J180" s="135"/>
    </row>
    <row r="181" spans="1:10" x14ac:dyDescent="0.25">
      <c r="A181" s="130" t="s">
        <v>4</v>
      </c>
      <c r="B181" s="130" t="s">
        <v>58</v>
      </c>
      <c r="C181" s="130" t="s">
        <v>5623</v>
      </c>
      <c r="D181" s="132">
        <v>43032</v>
      </c>
      <c r="E181" s="130" t="s">
        <v>5624</v>
      </c>
      <c r="F181" s="130" t="s">
        <v>6109</v>
      </c>
      <c r="G181" s="130" t="s">
        <v>110</v>
      </c>
      <c r="H181" s="130" t="s">
        <v>4791</v>
      </c>
      <c r="I181" s="103">
        <v>522</v>
      </c>
      <c r="J181" s="135"/>
    </row>
    <row r="182" spans="1:10" x14ac:dyDescent="0.25">
      <c r="A182" s="130" t="s">
        <v>4</v>
      </c>
      <c r="B182" s="130" t="s">
        <v>58</v>
      </c>
      <c r="C182" s="130" t="s">
        <v>5625</v>
      </c>
      <c r="D182" s="132">
        <v>43032</v>
      </c>
      <c r="E182" s="130" t="s">
        <v>5626</v>
      </c>
      <c r="F182" s="130" t="s">
        <v>6110</v>
      </c>
      <c r="G182" s="130" t="s">
        <v>110</v>
      </c>
      <c r="H182" s="130" t="s">
        <v>4791</v>
      </c>
      <c r="I182" s="103">
        <v>2714.4</v>
      </c>
      <c r="J182" s="135"/>
    </row>
    <row r="183" spans="1:10" x14ac:dyDescent="0.25">
      <c r="A183" s="130" t="s">
        <v>4</v>
      </c>
      <c r="B183" s="130" t="s">
        <v>58</v>
      </c>
      <c r="C183" s="130" t="s">
        <v>5627</v>
      </c>
      <c r="D183" s="132">
        <v>43032</v>
      </c>
      <c r="E183" s="130" t="s">
        <v>5628</v>
      </c>
      <c r="F183" s="130" t="s">
        <v>6111</v>
      </c>
      <c r="G183" s="130" t="s">
        <v>110</v>
      </c>
      <c r="H183" s="130" t="s">
        <v>4791</v>
      </c>
      <c r="I183" s="103">
        <v>730.8</v>
      </c>
      <c r="J183" s="135"/>
    </row>
    <row r="184" spans="1:10" x14ac:dyDescent="0.25">
      <c r="A184" s="130" t="s">
        <v>4</v>
      </c>
      <c r="B184" s="130" t="s">
        <v>58</v>
      </c>
      <c r="C184" s="130" t="s">
        <v>2559</v>
      </c>
      <c r="D184" s="132">
        <v>43032</v>
      </c>
      <c r="E184" s="130" t="s">
        <v>5629</v>
      </c>
      <c r="F184" s="130" t="s">
        <v>6112</v>
      </c>
      <c r="G184" s="130" t="s">
        <v>110</v>
      </c>
      <c r="H184" s="130" t="s">
        <v>4791</v>
      </c>
      <c r="I184" s="103">
        <v>730.8</v>
      </c>
      <c r="J184" s="135"/>
    </row>
    <row r="185" spans="1:10" x14ac:dyDescent="0.25">
      <c r="A185" s="130" t="s">
        <v>4</v>
      </c>
      <c r="B185" s="130" t="s">
        <v>58</v>
      </c>
      <c r="C185" s="130" t="s">
        <v>5630</v>
      </c>
      <c r="D185" s="132">
        <v>43032</v>
      </c>
      <c r="E185" s="130" t="s">
        <v>5631</v>
      </c>
      <c r="F185" s="130" t="s">
        <v>6113</v>
      </c>
      <c r="G185" s="130" t="s">
        <v>110</v>
      </c>
      <c r="H185" s="130" t="s">
        <v>4791</v>
      </c>
      <c r="I185" s="103">
        <v>208.8</v>
      </c>
      <c r="J185" s="135"/>
    </row>
    <row r="186" spans="1:10" x14ac:dyDescent="0.25">
      <c r="A186" s="130" t="s">
        <v>4</v>
      </c>
      <c r="B186" s="130" t="s">
        <v>58</v>
      </c>
      <c r="C186" s="130" t="s">
        <v>5632</v>
      </c>
      <c r="D186" s="132">
        <v>43032</v>
      </c>
      <c r="E186" s="130" t="s">
        <v>5633</v>
      </c>
      <c r="F186" s="130" t="s">
        <v>6114</v>
      </c>
      <c r="G186" s="130" t="s">
        <v>110</v>
      </c>
      <c r="H186" s="130" t="s">
        <v>4791</v>
      </c>
      <c r="I186" s="103">
        <v>208.8</v>
      </c>
      <c r="J186" s="135"/>
    </row>
    <row r="187" spans="1:10" x14ac:dyDescent="0.25">
      <c r="A187" s="130" t="s">
        <v>4</v>
      </c>
      <c r="B187" s="130" t="s">
        <v>58</v>
      </c>
      <c r="C187" s="130" t="s">
        <v>5634</v>
      </c>
      <c r="D187" s="132">
        <v>43032</v>
      </c>
      <c r="E187" s="130" t="s">
        <v>5635</v>
      </c>
      <c r="F187" s="130" t="s">
        <v>6115</v>
      </c>
      <c r="G187" s="130" t="s">
        <v>110</v>
      </c>
      <c r="H187" s="130" t="s">
        <v>4791</v>
      </c>
      <c r="I187" s="103">
        <v>104.4</v>
      </c>
      <c r="J187" s="135"/>
    </row>
    <row r="188" spans="1:10" x14ac:dyDescent="0.25">
      <c r="A188" s="130" t="s">
        <v>4</v>
      </c>
      <c r="B188" s="130" t="s">
        <v>58</v>
      </c>
      <c r="C188" s="130" t="s">
        <v>5636</v>
      </c>
      <c r="D188" s="132">
        <v>43032</v>
      </c>
      <c r="E188" s="130" t="s">
        <v>5637</v>
      </c>
      <c r="F188" s="130" t="s">
        <v>6116</v>
      </c>
      <c r="G188" s="130" t="s">
        <v>110</v>
      </c>
      <c r="H188" s="130" t="s">
        <v>4791</v>
      </c>
      <c r="I188" s="103">
        <v>417.72</v>
      </c>
      <c r="J188" s="135"/>
    </row>
    <row r="189" spans="1:10" x14ac:dyDescent="0.25">
      <c r="A189" s="130" t="s">
        <v>4</v>
      </c>
      <c r="B189" s="130" t="s">
        <v>58</v>
      </c>
      <c r="C189" s="130" t="s">
        <v>5638</v>
      </c>
      <c r="D189" s="132">
        <v>43032</v>
      </c>
      <c r="E189" s="130" t="s">
        <v>5639</v>
      </c>
      <c r="F189" s="130" t="s">
        <v>6117</v>
      </c>
      <c r="G189" s="130" t="s">
        <v>110</v>
      </c>
      <c r="H189" s="130" t="s">
        <v>4791</v>
      </c>
      <c r="I189" s="103">
        <v>2329.58</v>
      </c>
      <c r="J189" s="135"/>
    </row>
    <row r="190" spans="1:10" x14ac:dyDescent="0.25">
      <c r="A190" s="130" t="s">
        <v>4</v>
      </c>
      <c r="B190" s="130" t="s">
        <v>58</v>
      </c>
      <c r="C190" s="130" t="s">
        <v>5640</v>
      </c>
      <c r="D190" s="132">
        <v>43032</v>
      </c>
      <c r="E190" s="130" t="s">
        <v>5641</v>
      </c>
      <c r="F190" s="130" t="s">
        <v>6118</v>
      </c>
      <c r="G190" s="130" t="s">
        <v>110</v>
      </c>
      <c r="H190" s="130" t="s">
        <v>4791</v>
      </c>
      <c r="I190" s="103">
        <v>1461.6</v>
      </c>
      <c r="J190" s="135"/>
    </row>
    <row r="191" spans="1:10" x14ac:dyDescent="0.25">
      <c r="A191" s="130" t="s">
        <v>4</v>
      </c>
      <c r="B191" s="130" t="s">
        <v>58</v>
      </c>
      <c r="C191" s="130" t="s">
        <v>5642</v>
      </c>
      <c r="D191" s="132">
        <v>43033</v>
      </c>
      <c r="E191" s="130" t="s">
        <v>5643</v>
      </c>
      <c r="F191" s="130" t="s">
        <v>6119</v>
      </c>
      <c r="G191" s="130" t="s">
        <v>110</v>
      </c>
      <c r="H191" s="130" t="s">
        <v>4791</v>
      </c>
      <c r="I191" s="103">
        <v>1774.8</v>
      </c>
      <c r="J191" s="135"/>
    </row>
    <row r="192" spans="1:10" x14ac:dyDescent="0.25">
      <c r="A192" s="130" t="s">
        <v>4</v>
      </c>
      <c r="B192" s="130" t="s">
        <v>119</v>
      </c>
      <c r="C192" s="130" t="s">
        <v>924</v>
      </c>
      <c r="D192" s="132">
        <v>43035</v>
      </c>
      <c r="E192" s="130" t="s">
        <v>5644</v>
      </c>
      <c r="F192" s="130">
        <v>16613</v>
      </c>
      <c r="G192" s="130" t="s">
        <v>45</v>
      </c>
      <c r="H192" s="130" t="s">
        <v>4792</v>
      </c>
      <c r="I192" s="103">
        <v>4832</v>
      </c>
      <c r="J192" s="135"/>
    </row>
    <row r="193" spans="1:10" x14ac:dyDescent="0.25">
      <c r="A193" s="130" t="s">
        <v>4</v>
      </c>
      <c r="B193" s="130" t="s">
        <v>119</v>
      </c>
      <c r="C193" s="130" t="s">
        <v>1610</v>
      </c>
      <c r="D193" s="132">
        <v>43035</v>
      </c>
      <c r="E193" s="130">
        <v>3056</v>
      </c>
      <c r="F193" s="130">
        <v>16614</v>
      </c>
      <c r="G193" s="130" t="s">
        <v>45</v>
      </c>
      <c r="H193" s="130" t="s">
        <v>4792</v>
      </c>
      <c r="I193" s="103">
        <v>2335</v>
      </c>
      <c r="J193" s="135"/>
    </row>
    <row r="194" spans="1:10" x14ac:dyDescent="0.25">
      <c r="A194" s="130" t="s">
        <v>4</v>
      </c>
      <c r="B194" s="130" t="s">
        <v>58</v>
      </c>
      <c r="C194" s="130" t="s">
        <v>3491</v>
      </c>
      <c r="D194" s="132">
        <v>43038</v>
      </c>
      <c r="E194" s="130" t="s">
        <v>5645</v>
      </c>
      <c r="F194" s="130" t="s">
        <v>6120</v>
      </c>
      <c r="G194" s="130" t="s">
        <v>110</v>
      </c>
      <c r="H194" s="130" t="s">
        <v>4791</v>
      </c>
      <c r="I194" s="103">
        <v>1900.09</v>
      </c>
      <c r="J194" s="135"/>
    </row>
    <row r="195" spans="1:10" x14ac:dyDescent="0.25">
      <c r="A195" s="130" t="s">
        <v>4</v>
      </c>
      <c r="B195" s="130" t="s">
        <v>58</v>
      </c>
      <c r="C195" s="130" t="s">
        <v>2703</v>
      </c>
      <c r="D195" s="132">
        <v>43038</v>
      </c>
      <c r="E195" s="130" t="s">
        <v>5646</v>
      </c>
      <c r="F195" s="130" t="s">
        <v>6121</v>
      </c>
      <c r="G195" s="130" t="s">
        <v>110</v>
      </c>
      <c r="H195" s="130" t="s">
        <v>4791</v>
      </c>
      <c r="I195" s="103">
        <v>4627.12</v>
      </c>
      <c r="J195" s="135"/>
    </row>
    <row r="196" spans="1:10" x14ac:dyDescent="0.25">
      <c r="A196" s="130" t="s">
        <v>4</v>
      </c>
      <c r="B196" s="130" t="s">
        <v>58</v>
      </c>
      <c r="C196" s="130" t="s">
        <v>1621</v>
      </c>
      <c r="D196" s="132">
        <v>43038</v>
      </c>
      <c r="E196" s="130" t="s">
        <v>5647</v>
      </c>
      <c r="F196" s="130" t="s">
        <v>6122</v>
      </c>
      <c r="G196" s="130" t="s">
        <v>110</v>
      </c>
      <c r="H196" s="130" t="s">
        <v>4791</v>
      </c>
      <c r="I196" s="103">
        <v>3945.16</v>
      </c>
      <c r="J196" s="135"/>
    </row>
    <row r="197" spans="1:10" x14ac:dyDescent="0.25">
      <c r="A197" s="130" t="s">
        <v>4</v>
      </c>
      <c r="B197" s="130" t="s">
        <v>58</v>
      </c>
      <c r="C197" s="130" t="s">
        <v>5648</v>
      </c>
      <c r="D197" s="132">
        <v>43038</v>
      </c>
      <c r="E197" s="130" t="s">
        <v>5649</v>
      </c>
      <c r="F197" s="130" t="s">
        <v>6123</v>
      </c>
      <c r="G197" s="130" t="s">
        <v>110</v>
      </c>
      <c r="H197" s="130" t="s">
        <v>4791</v>
      </c>
      <c r="I197" s="103">
        <v>13341.16</v>
      </c>
      <c r="J197" s="135"/>
    </row>
    <row r="198" spans="1:10" x14ac:dyDescent="0.25">
      <c r="A198" s="130" t="s">
        <v>4</v>
      </c>
      <c r="B198" s="130" t="s">
        <v>58</v>
      </c>
      <c r="C198" s="130" t="s">
        <v>1591</v>
      </c>
      <c r="D198" s="132">
        <v>43038</v>
      </c>
      <c r="E198" s="130" t="s">
        <v>5650</v>
      </c>
      <c r="F198" s="130" t="s">
        <v>6124</v>
      </c>
      <c r="G198" s="130" t="s">
        <v>110</v>
      </c>
      <c r="H198" s="130" t="s">
        <v>4791</v>
      </c>
      <c r="I198" s="103">
        <v>1147.73</v>
      </c>
      <c r="J198" s="135"/>
    </row>
    <row r="199" spans="1:10" x14ac:dyDescent="0.25">
      <c r="A199" s="130" t="s">
        <v>4</v>
      </c>
      <c r="B199" s="130" t="s">
        <v>58</v>
      </c>
      <c r="C199" s="130" t="s">
        <v>1632</v>
      </c>
      <c r="D199" s="132">
        <v>43038</v>
      </c>
      <c r="E199" s="130" t="s">
        <v>5651</v>
      </c>
      <c r="F199" s="130" t="s">
        <v>6125</v>
      </c>
      <c r="G199" s="130" t="s">
        <v>110</v>
      </c>
      <c r="H199" s="130" t="s">
        <v>4791</v>
      </c>
      <c r="I199" s="103">
        <v>829.56</v>
      </c>
      <c r="J199" s="135"/>
    </row>
    <row r="200" spans="1:10" x14ac:dyDescent="0.25">
      <c r="A200" s="130" t="s">
        <v>4</v>
      </c>
      <c r="B200" s="130" t="s">
        <v>58</v>
      </c>
      <c r="C200" s="130" t="s">
        <v>642</v>
      </c>
      <c r="D200" s="132">
        <v>43038</v>
      </c>
      <c r="E200" s="130" t="s">
        <v>5652</v>
      </c>
      <c r="F200" s="130" t="s">
        <v>6126</v>
      </c>
      <c r="G200" s="130" t="s">
        <v>110</v>
      </c>
      <c r="H200" s="130" t="s">
        <v>4791</v>
      </c>
      <c r="I200" s="103">
        <v>2955.82</v>
      </c>
      <c r="J200" s="135"/>
    </row>
    <row r="201" spans="1:10" x14ac:dyDescent="0.25">
      <c r="A201" s="130" t="s">
        <v>4</v>
      </c>
      <c r="B201" s="130" t="s">
        <v>5654</v>
      </c>
      <c r="C201" s="130" t="s">
        <v>1474</v>
      </c>
      <c r="D201" s="132">
        <v>43038</v>
      </c>
      <c r="E201" s="130" t="s">
        <v>5653</v>
      </c>
      <c r="F201" s="130" t="s">
        <v>6127</v>
      </c>
      <c r="G201" s="130" t="s">
        <v>110</v>
      </c>
      <c r="H201" s="130" t="s">
        <v>4791</v>
      </c>
      <c r="I201" s="103">
        <v>313.2</v>
      </c>
      <c r="J201" s="135"/>
    </row>
    <row r="202" spans="1:10" x14ac:dyDescent="0.25">
      <c r="A202" s="130" t="s">
        <v>4</v>
      </c>
      <c r="B202" s="130" t="s">
        <v>58</v>
      </c>
      <c r="C202" s="130" t="s">
        <v>1634</v>
      </c>
      <c r="D202" s="132">
        <v>43038</v>
      </c>
      <c r="E202" s="130" t="s">
        <v>5655</v>
      </c>
      <c r="F202" s="130" t="s">
        <v>6128</v>
      </c>
      <c r="G202" s="130" t="s">
        <v>110</v>
      </c>
      <c r="H202" s="130" t="s">
        <v>4791</v>
      </c>
      <c r="I202" s="103">
        <v>417.6</v>
      </c>
      <c r="J202" s="135"/>
    </row>
    <row r="203" spans="1:10" x14ac:dyDescent="0.25">
      <c r="A203" s="130" t="s">
        <v>4</v>
      </c>
      <c r="B203" s="130" t="s">
        <v>58</v>
      </c>
      <c r="C203" s="130" t="s">
        <v>1635</v>
      </c>
      <c r="D203" s="132">
        <v>43038</v>
      </c>
      <c r="E203" s="130" t="s">
        <v>5656</v>
      </c>
      <c r="F203" s="130" t="s">
        <v>6129</v>
      </c>
      <c r="G203" s="130" t="s">
        <v>110</v>
      </c>
      <c r="H203" s="130" t="s">
        <v>4791</v>
      </c>
      <c r="I203" s="103">
        <v>9851.33</v>
      </c>
      <c r="J203" s="135"/>
    </row>
    <row r="204" spans="1:10" x14ac:dyDescent="0.25">
      <c r="A204" s="130" t="s">
        <v>4</v>
      </c>
      <c r="B204" s="130" t="s">
        <v>58</v>
      </c>
      <c r="C204" s="130" t="s">
        <v>5657</v>
      </c>
      <c r="D204" s="132">
        <v>43039</v>
      </c>
      <c r="E204" s="130" t="s">
        <v>5658</v>
      </c>
      <c r="F204" s="130" t="s">
        <v>6130</v>
      </c>
      <c r="G204" s="130" t="s">
        <v>110</v>
      </c>
      <c r="H204" s="130" t="s">
        <v>4790</v>
      </c>
      <c r="I204" s="103">
        <v>3955.6</v>
      </c>
      <c r="J204" s="135"/>
    </row>
    <row r="205" spans="1:10" x14ac:dyDescent="0.25">
      <c r="A205" s="130" t="s">
        <v>4</v>
      </c>
      <c r="B205" s="130" t="s">
        <v>58</v>
      </c>
      <c r="C205" s="130" t="s">
        <v>5659</v>
      </c>
      <c r="D205" s="132">
        <v>43039</v>
      </c>
      <c r="E205" s="130" t="s">
        <v>5660</v>
      </c>
      <c r="F205" s="130" t="s">
        <v>6131</v>
      </c>
      <c r="G205" s="130" t="s">
        <v>110</v>
      </c>
      <c r="H205" s="130" t="s">
        <v>4790</v>
      </c>
      <c r="I205" s="103">
        <v>5349.21</v>
      </c>
      <c r="J205" s="135"/>
    </row>
    <row r="206" spans="1:10" x14ac:dyDescent="0.25">
      <c r="A206" s="130" t="s">
        <v>4</v>
      </c>
      <c r="B206" s="130" t="s">
        <v>58</v>
      </c>
      <c r="C206" s="130" t="s">
        <v>5661</v>
      </c>
      <c r="D206" s="132">
        <v>43039</v>
      </c>
      <c r="E206" s="130" t="s">
        <v>5662</v>
      </c>
      <c r="F206" s="130" t="s">
        <v>6132</v>
      </c>
      <c r="G206" s="130" t="s">
        <v>110</v>
      </c>
      <c r="H206" s="130" t="s">
        <v>4790</v>
      </c>
      <c r="I206" s="103">
        <v>1339.8</v>
      </c>
      <c r="J206" s="135"/>
    </row>
    <row r="207" spans="1:10" x14ac:dyDescent="0.25">
      <c r="A207" s="130" t="s">
        <v>4</v>
      </c>
      <c r="B207" s="130" t="s">
        <v>58</v>
      </c>
      <c r="C207" s="130" t="s">
        <v>5663</v>
      </c>
      <c r="D207" s="132">
        <v>43039</v>
      </c>
      <c r="E207" s="130" t="s">
        <v>5664</v>
      </c>
      <c r="F207" s="130" t="s">
        <v>6133</v>
      </c>
      <c r="G207" s="130" t="s">
        <v>110</v>
      </c>
      <c r="H207" s="130" t="s">
        <v>4790</v>
      </c>
      <c r="I207" s="103">
        <v>1224.96</v>
      </c>
      <c r="J207" s="135"/>
    </row>
    <row r="208" spans="1:10" x14ac:dyDescent="0.25">
      <c r="A208" s="130" t="s">
        <v>4</v>
      </c>
      <c r="B208" s="130" t="s">
        <v>58</v>
      </c>
      <c r="C208" s="130" t="s">
        <v>5665</v>
      </c>
      <c r="D208" s="132">
        <v>43039</v>
      </c>
      <c r="E208" s="130" t="s">
        <v>5666</v>
      </c>
      <c r="F208" s="130" t="s">
        <v>6134</v>
      </c>
      <c r="G208" s="130" t="s">
        <v>110</v>
      </c>
      <c r="H208" s="130" t="s">
        <v>4790</v>
      </c>
      <c r="I208" s="103">
        <v>1548.6</v>
      </c>
      <c r="J208" s="135"/>
    </row>
    <row r="209" spans="1:10" x14ac:dyDescent="0.25">
      <c r="A209" s="130" t="s">
        <v>4</v>
      </c>
      <c r="B209" s="130" t="s">
        <v>58</v>
      </c>
      <c r="C209" s="130" t="s">
        <v>5667</v>
      </c>
      <c r="D209" s="132">
        <v>43039</v>
      </c>
      <c r="E209" s="130" t="s">
        <v>5668</v>
      </c>
      <c r="F209" s="130" t="s">
        <v>6135</v>
      </c>
      <c r="G209" s="130" t="s">
        <v>110</v>
      </c>
      <c r="H209" s="130" t="s">
        <v>4790</v>
      </c>
      <c r="I209" s="103">
        <v>3905.01</v>
      </c>
      <c r="J209" s="135"/>
    </row>
    <row r="210" spans="1:10" x14ac:dyDescent="0.25">
      <c r="A210" s="130" t="s">
        <v>4</v>
      </c>
      <c r="B210" s="130" t="s">
        <v>58</v>
      </c>
      <c r="C210" s="130" t="s">
        <v>1449</v>
      </c>
      <c r="D210" s="132">
        <v>43039</v>
      </c>
      <c r="E210" s="130" t="s">
        <v>5669</v>
      </c>
      <c r="F210" s="130" t="s">
        <v>6136</v>
      </c>
      <c r="G210" s="130" t="s">
        <v>110</v>
      </c>
      <c r="H210" s="130" t="s">
        <v>4790</v>
      </c>
      <c r="I210" s="103">
        <v>730.8</v>
      </c>
      <c r="J210" s="135"/>
    </row>
    <row r="211" spans="1:10" x14ac:dyDescent="0.25">
      <c r="A211" s="130" t="s">
        <v>4</v>
      </c>
      <c r="B211" s="130" t="s">
        <v>58</v>
      </c>
      <c r="C211" s="130" t="s">
        <v>5670</v>
      </c>
      <c r="D211" s="132">
        <v>43039</v>
      </c>
      <c r="E211" s="130" t="s">
        <v>5671</v>
      </c>
      <c r="F211" s="130" t="s">
        <v>6137</v>
      </c>
      <c r="G211" s="130" t="s">
        <v>110</v>
      </c>
      <c r="H211" s="130" t="s">
        <v>4790</v>
      </c>
      <c r="I211" s="103">
        <v>1045.1600000000001</v>
      </c>
      <c r="J211" s="135"/>
    </row>
    <row r="212" spans="1:10" x14ac:dyDescent="0.25">
      <c r="A212" s="130" t="s">
        <v>4</v>
      </c>
      <c r="B212" s="130" t="s">
        <v>58</v>
      </c>
      <c r="C212" s="130" t="s">
        <v>4329</v>
      </c>
      <c r="D212" s="132">
        <v>43039</v>
      </c>
      <c r="E212" s="130" t="s">
        <v>5672</v>
      </c>
      <c r="F212" s="130" t="s">
        <v>6138</v>
      </c>
      <c r="G212" s="130" t="s">
        <v>110</v>
      </c>
      <c r="H212" s="130" t="s">
        <v>4790</v>
      </c>
      <c r="I212" s="103">
        <v>730.8</v>
      </c>
      <c r="J212" s="135"/>
    </row>
    <row r="213" spans="1:10" x14ac:dyDescent="0.25">
      <c r="A213" s="130" t="s">
        <v>4</v>
      </c>
      <c r="B213" s="130" t="s">
        <v>58</v>
      </c>
      <c r="C213" s="130" t="s">
        <v>4274</v>
      </c>
      <c r="D213" s="132">
        <v>43039</v>
      </c>
      <c r="E213" s="130" t="s">
        <v>5673</v>
      </c>
      <c r="F213" s="130" t="s">
        <v>6139</v>
      </c>
      <c r="G213" s="130" t="s">
        <v>110</v>
      </c>
      <c r="H213" s="130" t="s">
        <v>4790</v>
      </c>
      <c r="I213" s="103">
        <v>1044</v>
      </c>
      <c r="J213" s="135"/>
    </row>
    <row r="214" spans="1:10" x14ac:dyDescent="0.25">
      <c r="A214" s="130" t="s">
        <v>4</v>
      </c>
      <c r="B214" s="130" t="s">
        <v>58</v>
      </c>
      <c r="C214" s="130" t="s">
        <v>5674</v>
      </c>
      <c r="D214" s="132">
        <v>43039</v>
      </c>
      <c r="E214" s="130" t="s">
        <v>5675</v>
      </c>
      <c r="F214" s="130" t="s">
        <v>6140</v>
      </c>
      <c r="G214" s="130" t="s">
        <v>110</v>
      </c>
      <c r="H214" s="130" t="s">
        <v>4790</v>
      </c>
      <c r="I214" s="103">
        <v>730.8</v>
      </c>
      <c r="J214" s="135"/>
    </row>
    <row r="215" spans="1:10" x14ac:dyDescent="0.25">
      <c r="A215" s="130" t="s">
        <v>4</v>
      </c>
      <c r="B215" s="130" t="s">
        <v>58</v>
      </c>
      <c r="C215" s="130" t="s">
        <v>3874</v>
      </c>
      <c r="D215" s="132">
        <v>43039</v>
      </c>
      <c r="E215" s="130" t="s">
        <v>5676</v>
      </c>
      <c r="F215" s="130" t="s">
        <v>6141</v>
      </c>
      <c r="G215" s="130" t="s">
        <v>110</v>
      </c>
      <c r="H215" s="130" t="s">
        <v>4790</v>
      </c>
      <c r="I215" s="103">
        <v>730.8</v>
      </c>
      <c r="J215" s="135"/>
    </row>
    <row r="216" spans="1:10" x14ac:dyDescent="0.25">
      <c r="A216" s="130" t="s">
        <v>4</v>
      </c>
      <c r="B216" s="130" t="s">
        <v>58</v>
      </c>
      <c r="C216" s="130" t="s">
        <v>612</v>
      </c>
      <c r="D216" s="132">
        <v>43039</v>
      </c>
      <c r="E216" s="130" t="s">
        <v>5677</v>
      </c>
      <c r="F216" s="130" t="s">
        <v>6142</v>
      </c>
      <c r="G216" s="130" t="s">
        <v>110</v>
      </c>
      <c r="H216" s="130" t="s">
        <v>4790</v>
      </c>
      <c r="I216" s="103">
        <v>730.8</v>
      </c>
      <c r="J216" s="135"/>
    </row>
    <row r="217" spans="1:10" x14ac:dyDescent="0.25">
      <c r="A217" s="130" t="s">
        <v>4</v>
      </c>
      <c r="B217" s="130" t="s">
        <v>58</v>
      </c>
      <c r="C217" s="130" t="s">
        <v>4330</v>
      </c>
      <c r="D217" s="132">
        <v>43039</v>
      </c>
      <c r="E217" s="130" t="s">
        <v>5678</v>
      </c>
      <c r="F217" s="130" t="s">
        <v>6143</v>
      </c>
      <c r="G217" s="130" t="s">
        <v>110</v>
      </c>
      <c r="H217" s="130" t="s">
        <v>4790</v>
      </c>
      <c r="I217" s="103">
        <v>1879.2</v>
      </c>
      <c r="J217" s="135"/>
    </row>
    <row r="218" spans="1:10" x14ac:dyDescent="0.25">
      <c r="A218" s="130" t="s">
        <v>4</v>
      </c>
      <c r="B218" s="130" t="s">
        <v>58</v>
      </c>
      <c r="C218" s="130" t="s">
        <v>5679</v>
      </c>
      <c r="D218" s="132">
        <v>43039</v>
      </c>
      <c r="E218" s="130" t="s">
        <v>5680</v>
      </c>
      <c r="F218" s="130" t="s">
        <v>6144</v>
      </c>
      <c r="G218" s="130" t="s">
        <v>110</v>
      </c>
      <c r="H218" s="130" t="s">
        <v>4790</v>
      </c>
      <c r="I218" s="103">
        <v>777.2</v>
      </c>
      <c r="J218" s="135"/>
    </row>
    <row r="219" spans="1:10" x14ac:dyDescent="0.25">
      <c r="A219" s="130" t="s">
        <v>4</v>
      </c>
      <c r="B219" s="130" t="s">
        <v>58</v>
      </c>
      <c r="C219" s="130" t="s">
        <v>5681</v>
      </c>
      <c r="D219" s="132">
        <v>43039</v>
      </c>
      <c r="E219" s="130" t="s">
        <v>5682</v>
      </c>
      <c r="F219" s="130" t="s">
        <v>6145</v>
      </c>
      <c r="G219" s="130" t="s">
        <v>110</v>
      </c>
      <c r="H219" s="130" t="s">
        <v>4790</v>
      </c>
      <c r="I219" s="103">
        <v>730.8</v>
      </c>
      <c r="J219" s="135"/>
    </row>
    <row r="220" spans="1:10" x14ac:dyDescent="0.25">
      <c r="A220" s="130" t="s">
        <v>4</v>
      </c>
      <c r="B220" s="130" t="s">
        <v>58</v>
      </c>
      <c r="C220" s="130" t="s">
        <v>5683</v>
      </c>
      <c r="D220" s="132">
        <v>43039</v>
      </c>
      <c r="E220" s="130" t="s">
        <v>5684</v>
      </c>
      <c r="F220" s="130" t="s">
        <v>6146</v>
      </c>
      <c r="G220" s="130" t="s">
        <v>110</v>
      </c>
      <c r="H220" s="130" t="s">
        <v>4790</v>
      </c>
      <c r="I220" s="103">
        <v>730.8</v>
      </c>
      <c r="J220" s="135"/>
    </row>
    <row r="221" spans="1:10" x14ac:dyDescent="0.25">
      <c r="A221" s="130" t="s">
        <v>4</v>
      </c>
      <c r="B221" s="130" t="s">
        <v>58</v>
      </c>
      <c r="C221" s="130" t="s">
        <v>657</v>
      </c>
      <c r="D221" s="132">
        <v>43039</v>
      </c>
      <c r="E221" s="130" t="s">
        <v>5685</v>
      </c>
      <c r="F221" s="130" t="s">
        <v>6147</v>
      </c>
      <c r="G221" s="130" t="s">
        <v>110</v>
      </c>
      <c r="H221" s="130" t="s">
        <v>4790</v>
      </c>
      <c r="I221" s="103">
        <v>1044</v>
      </c>
      <c r="J221" s="135"/>
    </row>
    <row r="222" spans="1:10" x14ac:dyDescent="0.25">
      <c r="A222" s="130" t="s">
        <v>4</v>
      </c>
      <c r="B222" s="130" t="s">
        <v>58</v>
      </c>
      <c r="C222" s="130" t="s">
        <v>4090</v>
      </c>
      <c r="D222" s="132">
        <v>43039</v>
      </c>
      <c r="E222" s="130" t="s">
        <v>5686</v>
      </c>
      <c r="F222" s="130" t="s">
        <v>6148</v>
      </c>
      <c r="G222" s="130" t="s">
        <v>110</v>
      </c>
      <c r="H222" s="130" t="s">
        <v>4790</v>
      </c>
      <c r="I222" s="103">
        <v>986</v>
      </c>
      <c r="J222" s="135"/>
    </row>
    <row r="223" spans="1:10" x14ac:dyDescent="0.25">
      <c r="A223" s="130" t="s">
        <v>4</v>
      </c>
      <c r="B223" s="130" t="s">
        <v>58</v>
      </c>
      <c r="C223" s="130" t="s">
        <v>604</v>
      </c>
      <c r="D223" s="132">
        <v>43039</v>
      </c>
      <c r="E223" s="130" t="s">
        <v>5687</v>
      </c>
      <c r="F223" s="130" t="s">
        <v>6149</v>
      </c>
      <c r="G223" s="130" t="s">
        <v>110</v>
      </c>
      <c r="H223" s="130" t="s">
        <v>4790</v>
      </c>
      <c r="I223" s="103">
        <v>3805.8</v>
      </c>
      <c r="J223" s="135"/>
    </row>
    <row r="224" spans="1:10" x14ac:dyDescent="0.25">
      <c r="A224" s="130" t="s">
        <v>4</v>
      </c>
      <c r="B224" s="130" t="s">
        <v>58</v>
      </c>
      <c r="C224" s="130" t="s">
        <v>4331</v>
      </c>
      <c r="D224" s="132">
        <v>43039</v>
      </c>
      <c r="E224" s="130" t="s">
        <v>5688</v>
      </c>
      <c r="F224" s="130" t="s">
        <v>6150</v>
      </c>
      <c r="G224" s="130" t="s">
        <v>110</v>
      </c>
      <c r="H224" s="130" t="s">
        <v>4790</v>
      </c>
      <c r="I224" s="103">
        <v>1534.09</v>
      </c>
      <c r="J224" s="135"/>
    </row>
    <row r="225" spans="1:10" x14ac:dyDescent="0.25">
      <c r="A225" s="130" t="s">
        <v>4</v>
      </c>
      <c r="B225" s="130" t="s">
        <v>119</v>
      </c>
      <c r="C225" s="130" t="s">
        <v>4108</v>
      </c>
      <c r="D225" s="132">
        <v>43039</v>
      </c>
      <c r="E225" s="130">
        <v>3063</v>
      </c>
      <c r="F225" s="130">
        <v>16626</v>
      </c>
      <c r="G225" s="130" t="s">
        <v>45</v>
      </c>
      <c r="H225" s="130" t="s">
        <v>4792</v>
      </c>
      <c r="I225" s="103">
        <v>1400</v>
      </c>
      <c r="J225" s="135"/>
    </row>
    <row r="226" spans="1:10" x14ac:dyDescent="0.25">
      <c r="A226" s="130" t="s">
        <v>5404</v>
      </c>
      <c r="B226" s="130" t="s">
        <v>5690</v>
      </c>
      <c r="C226" s="130" t="s">
        <v>5689</v>
      </c>
      <c r="D226" s="132">
        <v>43019</v>
      </c>
      <c r="E226" s="130">
        <v>9732</v>
      </c>
      <c r="F226" s="130" t="s">
        <v>6151</v>
      </c>
      <c r="G226" s="130" t="s">
        <v>190</v>
      </c>
      <c r="H226" s="130" t="s">
        <v>46</v>
      </c>
      <c r="I226" s="103">
        <v>6502.5</v>
      </c>
      <c r="J226" s="135"/>
    </row>
    <row r="227" spans="1:10" x14ac:dyDescent="0.25">
      <c r="A227" s="130" t="s">
        <v>817</v>
      </c>
      <c r="B227" s="130" t="s">
        <v>5344</v>
      </c>
      <c r="C227" s="130" t="s">
        <v>5691</v>
      </c>
      <c r="D227" s="132">
        <v>43024</v>
      </c>
      <c r="E227" s="130" t="s">
        <v>734</v>
      </c>
      <c r="F227" s="130">
        <v>34742</v>
      </c>
      <c r="G227" s="130" t="s">
        <v>815</v>
      </c>
      <c r="H227" s="130" t="s">
        <v>812</v>
      </c>
      <c r="I227" s="103">
        <v>13020.83</v>
      </c>
      <c r="J227" s="135"/>
    </row>
    <row r="228" spans="1:10" x14ac:dyDescent="0.25">
      <c r="A228" s="130" t="s">
        <v>437</v>
      </c>
      <c r="B228" s="130" t="s">
        <v>5344</v>
      </c>
      <c r="C228" s="130" t="s">
        <v>5691</v>
      </c>
      <c r="D228" s="132">
        <v>43024</v>
      </c>
      <c r="E228" s="130" t="s">
        <v>734</v>
      </c>
      <c r="F228" s="130">
        <v>34742</v>
      </c>
      <c r="G228" s="130" t="s">
        <v>815</v>
      </c>
      <c r="H228" s="130" t="s">
        <v>812</v>
      </c>
      <c r="I228" s="103">
        <v>13998.89</v>
      </c>
      <c r="J228" s="135"/>
    </row>
    <row r="229" spans="1:10" x14ac:dyDescent="0.25">
      <c r="A229" s="130" t="s">
        <v>438</v>
      </c>
      <c r="B229" s="130" t="s">
        <v>5344</v>
      </c>
      <c r="C229" s="130" t="s">
        <v>5691</v>
      </c>
      <c r="D229" s="132">
        <v>43024</v>
      </c>
      <c r="E229" s="130" t="s">
        <v>734</v>
      </c>
      <c r="F229" s="130">
        <v>34742</v>
      </c>
      <c r="G229" s="130" t="s">
        <v>815</v>
      </c>
      <c r="H229" s="130" t="s">
        <v>812</v>
      </c>
      <c r="I229" s="103">
        <v>13056.39</v>
      </c>
      <c r="J229" s="135"/>
    </row>
    <row r="230" spans="1:10" x14ac:dyDescent="0.25">
      <c r="A230" s="130" t="s">
        <v>439</v>
      </c>
      <c r="B230" s="130" t="s">
        <v>5344</v>
      </c>
      <c r="C230" s="130" t="s">
        <v>5691</v>
      </c>
      <c r="D230" s="132">
        <v>43024</v>
      </c>
      <c r="E230" s="130" t="s">
        <v>734</v>
      </c>
      <c r="F230" s="130">
        <v>34742</v>
      </c>
      <c r="G230" s="130" t="s">
        <v>815</v>
      </c>
      <c r="H230" s="130" t="s">
        <v>812</v>
      </c>
      <c r="I230" s="103">
        <v>48478.47</v>
      </c>
      <c r="J230" s="135"/>
    </row>
    <row r="231" spans="1:10" x14ac:dyDescent="0.25">
      <c r="A231" s="130" t="s">
        <v>440</v>
      </c>
      <c r="B231" s="130" t="s">
        <v>5344</v>
      </c>
      <c r="C231" s="130" t="s">
        <v>5691</v>
      </c>
      <c r="D231" s="132">
        <v>43024</v>
      </c>
      <c r="E231" s="130" t="s">
        <v>734</v>
      </c>
      <c r="F231" s="130">
        <v>34742</v>
      </c>
      <c r="G231" s="130" t="s">
        <v>815</v>
      </c>
      <c r="H231" s="130" t="s">
        <v>812</v>
      </c>
      <c r="I231" s="103">
        <v>3666.22</v>
      </c>
      <c r="J231" s="135"/>
    </row>
    <row r="232" spans="1:10" x14ac:dyDescent="0.25">
      <c r="A232" s="130" t="s">
        <v>448</v>
      </c>
      <c r="B232" s="130" t="s">
        <v>5344</v>
      </c>
      <c r="C232" s="130" t="s">
        <v>5691</v>
      </c>
      <c r="D232" s="132">
        <v>43024</v>
      </c>
      <c r="E232" s="130" t="s">
        <v>734</v>
      </c>
      <c r="F232" s="130">
        <v>34742</v>
      </c>
      <c r="G232" s="130" t="s">
        <v>815</v>
      </c>
      <c r="H232" s="130" t="s">
        <v>812</v>
      </c>
      <c r="I232" s="103">
        <v>4538.53</v>
      </c>
      <c r="J232" s="135"/>
    </row>
    <row r="233" spans="1:10" x14ac:dyDescent="0.25">
      <c r="A233" s="130" t="s">
        <v>452</v>
      </c>
      <c r="B233" s="130" t="s">
        <v>5344</v>
      </c>
      <c r="C233" s="130" t="s">
        <v>5691</v>
      </c>
      <c r="D233" s="132">
        <v>43024</v>
      </c>
      <c r="E233" s="130" t="s">
        <v>734</v>
      </c>
      <c r="F233" s="130">
        <v>34742</v>
      </c>
      <c r="G233" s="130" t="s">
        <v>815</v>
      </c>
      <c r="H233" s="130" t="s">
        <v>812</v>
      </c>
      <c r="I233" s="103">
        <v>14756</v>
      </c>
      <c r="J233" s="135"/>
    </row>
    <row r="234" spans="1:10" x14ac:dyDescent="0.25">
      <c r="A234" s="130" t="s">
        <v>5</v>
      </c>
      <c r="B234" s="130" t="s">
        <v>177</v>
      </c>
      <c r="C234" s="130" t="s">
        <v>5692</v>
      </c>
      <c r="D234" s="132">
        <v>43010</v>
      </c>
      <c r="E234" s="130" t="s">
        <v>5693</v>
      </c>
      <c r="F234" s="130">
        <v>16457</v>
      </c>
      <c r="G234" s="130" t="s">
        <v>45</v>
      </c>
      <c r="H234" s="130" t="s">
        <v>46</v>
      </c>
      <c r="I234" s="103">
        <v>5280</v>
      </c>
      <c r="J234" s="135"/>
    </row>
    <row r="235" spans="1:10" x14ac:dyDescent="0.25">
      <c r="A235" s="130" t="s">
        <v>5</v>
      </c>
      <c r="B235" s="130" t="s">
        <v>177</v>
      </c>
      <c r="C235" s="130" t="s">
        <v>5694</v>
      </c>
      <c r="D235" s="132">
        <v>43027</v>
      </c>
      <c r="E235" s="130">
        <v>87771</v>
      </c>
      <c r="F235" s="130">
        <v>16531</v>
      </c>
      <c r="G235" s="130" t="s">
        <v>45</v>
      </c>
      <c r="H235" s="130" t="s">
        <v>46</v>
      </c>
      <c r="I235" s="103">
        <v>11600</v>
      </c>
      <c r="J235" s="135"/>
    </row>
    <row r="236" spans="1:10" x14ac:dyDescent="0.25">
      <c r="A236" s="130" t="s">
        <v>5</v>
      </c>
      <c r="B236" s="130" t="s">
        <v>177</v>
      </c>
      <c r="C236" s="130" t="s">
        <v>2685</v>
      </c>
      <c r="D236" s="132">
        <v>43027</v>
      </c>
      <c r="E236" s="130">
        <v>91031</v>
      </c>
      <c r="F236" s="130">
        <v>16532</v>
      </c>
      <c r="G236" s="130" t="s">
        <v>45</v>
      </c>
      <c r="H236" s="130" t="s">
        <v>46</v>
      </c>
      <c r="I236" s="103">
        <v>7397.38</v>
      </c>
      <c r="J236" s="135"/>
    </row>
    <row r="237" spans="1:10" x14ac:dyDescent="0.25">
      <c r="A237" s="130" t="s">
        <v>5</v>
      </c>
      <c r="B237" s="130" t="s">
        <v>177</v>
      </c>
      <c r="C237" s="130" t="s">
        <v>2013</v>
      </c>
      <c r="D237" s="132">
        <v>43027</v>
      </c>
      <c r="E237" s="130">
        <v>86793</v>
      </c>
      <c r="F237" s="130">
        <v>16533</v>
      </c>
      <c r="G237" s="130" t="s">
        <v>45</v>
      </c>
      <c r="H237" s="130" t="s">
        <v>46</v>
      </c>
      <c r="I237" s="103">
        <v>3662.52</v>
      </c>
      <c r="J237" s="135"/>
    </row>
    <row r="238" spans="1:10" x14ac:dyDescent="0.25">
      <c r="A238" s="130" t="s">
        <v>5</v>
      </c>
      <c r="B238" s="130" t="s">
        <v>177</v>
      </c>
      <c r="C238" s="130" t="s">
        <v>2016</v>
      </c>
      <c r="D238" s="132">
        <v>43027</v>
      </c>
      <c r="E238" s="130">
        <v>81273</v>
      </c>
      <c r="F238" s="130">
        <v>16534</v>
      </c>
      <c r="G238" s="130" t="s">
        <v>45</v>
      </c>
      <c r="H238" s="130" t="s">
        <v>46</v>
      </c>
      <c r="I238" s="103">
        <v>4143.99</v>
      </c>
      <c r="J238" s="135"/>
    </row>
    <row r="239" spans="1:10" x14ac:dyDescent="0.25">
      <c r="A239" s="130" t="s">
        <v>5</v>
      </c>
      <c r="B239" s="130" t="s">
        <v>180</v>
      </c>
      <c r="C239" s="130" t="s">
        <v>5695</v>
      </c>
      <c r="D239" s="132">
        <v>43038</v>
      </c>
      <c r="E239" s="130" t="s">
        <v>5696</v>
      </c>
      <c r="F239" s="130">
        <v>16633</v>
      </c>
      <c r="G239" s="130" t="s">
        <v>45</v>
      </c>
      <c r="H239" s="130" t="s">
        <v>46</v>
      </c>
      <c r="I239" s="103">
        <v>2291.4</v>
      </c>
      <c r="J239" s="135"/>
    </row>
    <row r="240" spans="1:10" x14ac:dyDescent="0.25">
      <c r="A240" s="130" t="s">
        <v>5</v>
      </c>
      <c r="B240" s="130" t="s">
        <v>180</v>
      </c>
      <c r="C240" s="130" t="s">
        <v>5697</v>
      </c>
      <c r="D240" s="132">
        <v>43038</v>
      </c>
      <c r="E240" s="130" t="s">
        <v>5698</v>
      </c>
      <c r="F240" s="130">
        <v>16782</v>
      </c>
      <c r="G240" s="130" t="s">
        <v>45</v>
      </c>
      <c r="H240" s="130" t="s">
        <v>46</v>
      </c>
      <c r="I240" s="103">
        <v>5675.08</v>
      </c>
      <c r="J240" s="135"/>
    </row>
    <row r="241" spans="1:10" x14ac:dyDescent="0.25">
      <c r="A241" s="130" t="s">
        <v>5</v>
      </c>
      <c r="B241" s="130" t="s">
        <v>835</v>
      </c>
      <c r="C241" s="130" t="s">
        <v>2595</v>
      </c>
      <c r="D241" s="132">
        <v>43039</v>
      </c>
      <c r="E241" s="130" t="s">
        <v>5699</v>
      </c>
      <c r="F241" s="130">
        <v>16632</v>
      </c>
      <c r="G241" s="130" t="s">
        <v>45</v>
      </c>
      <c r="H241" s="130" t="s">
        <v>4792</v>
      </c>
      <c r="I241" s="103">
        <v>1961.21</v>
      </c>
      <c r="J241" s="135"/>
    </row>
    <row r="242" spans="1:10" x14ac:dyDescent="0.25">
      <c r="A242" s="130" t="s">
        <v>5</v>
      </c>
      <c r="B242" s="130" t="s">
        <v>4364</v>
      </c>
      <c r="C242" s="130" t="s">
        <v>5700</v>
      </c>
      <c r="D242" s="132">
        <v>43039</v>
      </c>
      <c r="E242" s="130" t="s">
        <v>5699</v>
      </c>
      <c r="F242" s="130">
        <v>16632</v>
      </c>
      <c r="G242" s="130" t="s">
        <v>45</v>
      </c>
      <c r="H242" s="130" t="s">
        <v>4792</v>
      </c>
      <c r="I242" s="103">
        <v>-1961.21</v>
      </c>
      <c r="J242" s="135"/>
    </row>
    <row r="243" spans="1:10" x14ac:dyDescent="0.25">
      <c r="A243" s="130" t="s">
        <v>21</v>
      </c>
      <c r="B243" s="130" t="s">
        <v>177</v>
      </c>
      <c r="C243" s="130" t="s">
        <v>5692</v>
      </c>
      <c r="D243" s="132">
        <v>43010</v>
      </c>
      <c r="E243" s="130" t="s">
        <v>5693</v>
      </c>
      <c r="F243" s="130">
        <v>16457</v>
      </c>
      <c r="G243" s="130" t="s">
        <v>45</v>
      </c>
      <c r="H243" s="130" t="s">
        <v>46</v>
      </c>
      <c r="I243" s="103">
        <v>2640</v>
      </c>
      <c r="J243" s="135"/>
    </row>
    <row r="244" spans="1:10" x14ac:dyDescent="0.25">
      <c r="A244" s="130" t="s">
        <v>21</v>
      </c>
      <c r="B244" s="130" t="s">
        <v>177</v>
      </c>
      <c r="C244" s="130" t="s">
        <v>5694</v>
      </c>
      <c r="D244" s="132">
        <v>43027</v>
      </c>
      <c r="E244" s="130">
        <v>87771</v>
      </c>
      <c r="F244" s="130">
        <v>16531</v>
      </c>
      <c r="G244" s="130" t="s">
        <v>45</v>
      </c>
      <c r="H244" s="130" t="s">
        <v>46</v>
      </c>
      <c r="I244" s="103">
        <v>5800</v>
      </c>
      <c r="J244" s="135"/>
    </row>
    <row r="245" spans="1:10" x14ac:dyDescent="0.25">
      <c r="A245" s="130" t="s">
        <v>21</v>
      </c>
      <c r="B245" s="130" t="s">
        <v>177</v>
      </c>
      <c r="C245" s="130" t="s">
        <v>2685</v>
      </c>
      <c r="D245" s="132">
        <v>43027</v>
      </c>
      <c r="E245" s="130">
        <v>91031</v>
      </c>
      <c r="F245" s="130">
        <v>16532</v>
      </c>
      <c r="G245" s="130" t="s">
        <v>45</v>
      </c>
      <c r="H245" s="130" t="s">
        <v>46</v>
      </c>
      <c r="I245" s="103">
        <v>3698.69</v>
      </c>
      <c r="J245" s="135"/>
    </row>
    <row r="246" spans="1:10" x14ac:dyDescent="0.25">
      <c r="A246" s="130" t="s">
        <v>21</v>
      </c>
      <c r="B246" s="130" t="s">
        <v>177</v>
      </c>
      <c r="C246" s="130" t="s">
        <v>2013</v>
      </c>
      <c r="D246" s="132">
        <v>43027</v>
      </c>
      <c r="E246" s="130">
        <v>86793</v>
      </c>
      <c r="F246" s="130">
        <v>16533</v>
      </c>
      <c r="G246" s="130" t="s">
        <v>45</v>
      </c>
      <c r="H246" s="130" t="s">
        <v>46</v>
      </c>
      <c r="I246" s="103">
        <v>1831.26</v>
      </c>
      <c r="J246" s="135"/>
    </row>
    <row r="247" spans="1:10" x14ac:dyDescent="0.25">
      <c r="A247" s="130" t="s">
        <v>21</v>
      </c>
      <c r="B247" s="130" t="s">
        <v>177</v>
      </c>
      <c r="C247" s="130" t="s">
        <v>2016</v>
      </c>
      <c r="D247" s="132">
        <v>43027</v>
      </c>
      <c r="E247" s="130">
        <v>81273</v>
      </c>
      <c r="F247" s="130">
        <v>16534</v>
      </c>
      <c r="G247" s="130" t="s">
        <v>45</v>
      </c>
      <c r="H247" s="130" t="s">
        <v>46</v>
      </c>
      <c r="I247" s="103">
        <v>2071.9899999999998</v>
      </c>
      <c r="J247" s="135"/>
    </row>
    <row r="248" spans="1:10" x14ac:dyDescent="0.25">
      <c r="A248" s="130" t="s">
        <v>21</v>
      </c>
      <c r="B248" s="130" t="s">
        <v>180</v>
      </c>
      <c r="C248" s="130" t="s">
        <v>5695</v>
      </c>
      <c r="D248" s="132">
        <v>43038</v>
      </c>
      <c r="E248" s="130" t="s">
        <v>5696</v>
      </c>
      <c r="F248" s="130">
        <v>16633</v>
      </c>
      <c r="G248" s="130" t="s">
        <v>45</v>
      </c>
      <c r="H248" s="130" t="s">
        <v>46</v>
      </c>
      <c r="I248" s="103">
        <v>2291.4</v>
      </c>
      <c r="J248" s="135"/>
    </row>
    <row r="249" spans="1:10" x14ac:dyDescent="0.25">
      <c r="A249" s="130" t="s">
        <v>21</v>
      </c>
      <c r="B249" s="130" t="s">
        <v>180</v>
      </c>
      <c r="C249" s="130" t="s">
        <v>5697</v>
      </c>
      <c r="D249" s="132">
        <v>43038</v>
      </c>
      <c r="E249" s="130" t="s">
        <v>5698</v>
      </c>
      <c r="F249" s="130">
        <v>16782</v>
      </c>
      <c r="G249" s="130" t="s">
        <v>45</v>
      </c>
      <c r="H249" s="130" t="s">
        <v>46</v>
      </c>
      <c r="I249" s="103">
        <v>5675.08</v>
      </c>
      <c r="J249" s="135"/>
    </row>
    <row r="250" spans="1:10" x14ac:dyDescent="0.25">
      <c r="A250" s="130" t="s">
        <v>21</v>
      </c>
      <c r="B250" s="130" t="s">
        <v>835</v>
      </c>
      <c r="C250" s="130" t="s">
        <v>2595</v>
      </c>
      <c r="D250" s="132">
        <v>43039</v>
      </c>
      <c r="E250" s="130" t="s">
        <v>5699</v>
      </c>
      <c r="F250" s="130">
        <v>16632</v>
      </c>
      <c r="G250" s="130" t="s">
        <v>45</v>
      </c>
      <c r="H250" s="130" t="s">
        <v>4792</v>
      </c>
      <c r="I250" s="103">
        <v>1961.21</v>
      </c>
      <c r="J250" s="135"/>
    </row>
    <row r="251" spans="1:10" x14ac:dyDescent="0.25">
      <c r="A251" s="130" t="s">
        <v>21</v>
      </c>
      <c r="B251" s="130" t="s">
        <v>4364</v>
      </c>
      <c r="C251" s="130" t="s">
        <v>5700</v>
      </c>
      <c r="D251" s="132">
        <v>43039</v>
      </c>
      <c r="E251" s="130" t="s">
        <v>5699</v>
      </c>
      <c r="F251" s="130">
        <v>16632</v>
      </c>
      <c r="G251" s="130" t="s">
        <v>45</v>
      </c>
      <c r="H251" s="130" t="s">
        <v>4792</v>
      </c>
      <c r="I251" s="103">
        <v>-1961.21</v>
      </c>
      <c r="J251" s="135"/>
    </row>
    <row r="252" spans="1:10" x14ac:dyDescent="0.25">
      <c r="A252" s="130" t="s">
        <v>35</v>
      </c>
      <c r="B252" s="130" t="s">
        <v>177</v>
      </c>
      <c r="C252" s="130" t="s">
        <v>5692</v>
      </c>
      <c r="D252" s="132">
        <v>43010</v>
      </c>
      <c r="E252" s="130" t="s">
        <v>5693</v>
      </c>
      <c r="F252" s="130">
        <v>16457</v>
      </c>
      <c r="G252" s="130" t="s">
        <v>45</v>
      </c>
      <c r="H252" s="130" t="s">
        <v>46</v>
      </c>
      <c r="I252" s="103">
        <v>5280</v>
      </c>
      <c r="J252" s="135"/>
    </row>
    <row r="253" spans="1:10" x14ac:dyDescent="0.25">
      <c r="A253" s="130" t="s">
        <v>35</v>
      </c>
      <c r="B253" s="130" t="s">
        <v>177</v>
      </c>
      <c r="C253" s="130" t="s">
        <v>5694</v>
      </c>
      <c r="D253" s="132">
        <v>43027</v>
      </c>
      <c r="E253" s="130">
        <v>87771</v>
      </c>
      <c r="F253" s="130">
        <v>16531</v>
      </c>
      <c r="G253" s="130" t="s">
        <v>45</v>
      </c>
      <c r="H253" s="130" t="s">
        <v>46</v>
      </c>
      <c r="I253" s="103">
        <v>11600</v>
      </c>
      <c r="J253" s="135"/>
    </row>
    <row r="254" spans="1:10" x14ac:dyDescent="0.25">
      <c r="A254" s="130" t="s">
        <v>35</v>
      </c>
      <c r="B254" s="130" t="s">
        <v>177</v>
      </c>
      <c r="C254" s="130" t="s">
        <v>2685</v>
      </c>
      <c r="D254" s="132">
        <v>43027</v>
      </c>
      <c r="E254" s="130">
        <v>91031</v>
      </c>
      <c r="F254" s="130">
        <v>16532</v>
      </c>
      <c r="G254" s="130" t="s">
        <v>45</v>
      </c>
      <c r="H254" s="130" t="s">
        <v>46</v>
      </c>
      <c r="I254" s="103">
        <v>7397.38</v>
      </c>
      <c r="J254" s="135"/>
    </row>
    <row r="255" spans="1:10" x14ac:dyDescent="0.25">
      <c r="A255" s="130" t="s">
        <v>35</v>
      </c>
      <c r="B255" s="130" t="s">
        <v>177</v>
      </c>
      <c r="C255" s="130" t="s">
        <v>2013</v>
      </c>
      <c r="D255" s="132">
        <v>43027</v>
      </c>
      <c r="E255" s="130">
        <v>86793</v>
      </c>
      <c r="F255" s="130">
        <v>16533</v>
      </c>
      <c r="G255" s="130" t="s">
        <v>45</v>
      </c>
      <c r="H255" s="130" t="s">
        <v>46</v>
      </c>
      <c r="I255" s="103">
        <v>3662.52</v>
      </c>
      <c r="J255" s="135"/>
    </row>
    <row r="256" spans="1:10" x14ac:dyDescent="0.25">
      <c r="A256" s="130" t="s">
        <v>35</v>
      </c>
      <c r="B256" s="130" t="s">
        <v>177</v>
      </c>
      <c r="C256" s="130" t="s">
        <v>2016</v>
      </c>
      <c r="D256" s="132">
        <v>43027</v>
      </c>
      <c r="E256" s="130">
        <v>81273</v>
      </c>
      <c r="F256" s="130">
        <v>16534</v>
      </c>
      <c r="G256" s="130" t="s">
        <v>45</v>
      </c>
      <c r="H256" s="130" t="s">
        <v>46</v>
      </c>
      <c r="I256" s="103">
        <v>4143.99</v>
      </c>
      <c r="J256" s="135"/>
    </row>
    <row r="257" spans="1:10" x14ac:dyDescent="0.25">
      <c r="A257" s="130" t="s">
        <v>35</v>
      </c>
      <c r="B257" s="130" t="s">
        <v>835</v>
      </c>
      <c r="C257" s="130" t="s">
        <v>2595</v>
      </c>
      <c r="D257" s="132">
        <v>43039</v>
      </c>
      <c r="E257" s="130" t="s">
        <v>5699</v>
      </c>
      <c r="F257" s="130">
        <v>16632</v>
      </c>
      <c r="G257" s="130" t="s">
        <v>45</v>
      </c>
      <c r="H257" s="130" t="s">
        <v>4792</v>
      </c>
      <c r="I257" s="103">
        <v>1681.04</v>
      </c>
      <c r="J257" s="135"/>
    </row>
    <row r="258" spans="1:10" x14ac:dyDescent="0.25">
      <c r="A258" s="130" t="s">
        <v>35</v>
      </c>
      <c r="B258" s="130" t="s">
        <v>4364</v>
      </c>
      <c r="C258" s="130" t="s">
        <v>5700</v>
      </c>
      <c r="D258" s="132">
        <v>43039</v>
      </c>
      <c r="E258" s="130" t="s">
        <v>5699</v>
      </c>
      <c r="F258" s="130">
        <v>16632</v>
      </c>
      <c r="G258" s="130" t="s">
        <v>45</v>
      </c>
      <c r="H258" s="130" t="s">
        <v>4792</v>
      </c>
      <c r="I258" s="103">
        <v>-1681.04</v>
      </c>
      <c r="J258" s="135"/>
    </row>
    <row r="259" spans="1:10" x14ac:dyDescent="0.25">
      <c r="A259" s="130" t="s">
        <v>818</v>
      </c>
      <c r="B259" s="130" t="s">
        <v>836</v>
      </c>
      <c r="C259" s="130" t="s">
        <v>1443</v>
      </c>
      <c r="D259" s="132">
        <v>43039</v>
      </c>
      <c r="E259" s="130" t="s">
        <v>5701</v>
      </c>
      <c r="F259" s="130">
        <v>16623</v>
      </c>
      <c r="G259" s="130" t="s">
        <v>45</v>
      </c>
      <c r="H259" s="130" t="s">
        <v>4792</v>
      </c>
      <c r="I259" s="103">
        <v>170</v>
      </c>
      <c r="J259" s="135"/>
    </row>
    <row r="260" spans="1:10" x14ac:dyDescent="0.25">
      <c r="A260" s="130" t="s">
        <v>22</v>
      </c>
      <c r="B260" s="130" t="s">
        <v>272</v>
      </c>
      <c r="C260" s="130" t="s">
        <v>938</v>
      </c>
      <c r="D260" s="132">
        <v>43019</v>
      </c>
      <c r="E260" s="130">
        <v>7129629</v>
      </c>
      <c r="F260" s="130">
        <v>16500</v>
      </c>
      <c r="G260" s="130" t="s">
        <v>45</v>
      </c>
      <c r="H260" s="130" t="s">
        <v>4792</v>
      </c>
      <c r="I260" s="103">
        <v>2280.17</v>
      </c>
      <c r="J260" s="135"/>
    </row>
    <row r="261" spans="1:10" x14ac:dyDescent="0.25">
      <c r="A261" s="130" t="s">
        <v>22</v>
      </c>
      <c r="B261" s="130" t="s">
        <v>272</v>
      </c>
      <c r="C261" s="130" t="s">
        <v>5855</v>
      </c>
      <c r="D261" s="132">
        <v>43031</v>
      </c>
      <c r="E261" s="130" t="s">
        <v>5856</v>
      </c>
      <c r="F261" s="130">
        <v>16549</v>
      </c>
      <c r="G261" s="130" t="s">
        <v>45</v>
      </c>
      <c r="H261" s="130" t="s">
        <v>4792</v>
      </c>
      <c r="I261" s="103">
        <v>124.7</v>
      </c>
      <c r="J261" s="135"/>
    </row>
    <row r="262" spans="1:10" x14ac:dyDescent="0.25">
      <c r="A262" s="130" t="s">
        <v>22</v>
      </c>
      <c r="B262" s="130" t="s">
        <v>272</v>
      </c>
      <c r="C262" s="130" t="s">
        <v>1508</v>
      </c>
      <c r="D262" s="132">
        <v>43031</v>
      </c>
      <c r="E262" s="130">
        <v>7170464</v>
      </c>
      <c r="F262" s="130">
        <v>16562</v>
      </c>
      <c r="G262" s="130" t="s">
        <v>45</v>
      </c>
      <c r="H262" s="130" t="s">
        <v>4792</v>
      </c>
      <c r="I262" s="103">
        <v>845.69</v>
      </c>
      <c r="J262" s="135"/>
    </row>
    <row r="263" spans="1:10" x14ac:dyDescent="0.25">
      <c r="A263" s="130" t="s">
        <v>22</v>
      </c>
      <c r="B263" s="130" t="s">
        <v>272</v>
      </c>
      <c r="C263" s="130" t="s">
        <v>4217</v>
      </c>
      <c r="D263" s="132">
        <v>43032</v>
      </c>
      <c r="E263" s="130" t="s">
        <v>5857</v>
      </c>
      <c r="F263" s="130">
        <v>16573</v>
      </c>
      <c r="G263" s="130" t="s">
        <v>45</v>
      </c>
      <c r="H263" s="130" t="s">
        <v>46</v>
      </c>
      <c r="I263" s="103">
        <v>76.53</v>
      </c>
      <c r="J263" s="135"/>
    </row>
    <row r="264" spans="1:10" x14ac:dyDescent="0.25">
      <c r="A264" s="130" t="s">
        <v>22</v>
      </c>
      <c r="B264" s="130" t="s">
        <v>272</v>
      </c>
      <c r="C264" s="130" t="s">
        <v>5858</v>
      </c>
      <c r="D264" s="132">
        <v>43032</v>
      </c>
      <c r="E264" s="130" t="s">
        <v>5859</v>
      </c>
      <c r="F264" s="130">
        <v>16574</v>
      </c>
      <c r="G264" s="130" t="s">
        <v>45</v>
      </c>
      <c r="H264" s="130" t="s">
        <v>46</v>
      </c>
      <c r="I264" s="103">
        <v>56.81</v>
      </c>
      <c r="J264" s="135"/>
    </row>
    <row r="265" spans="1:10" x14ac:dyDescent="0.25">
      <c r="A265" s="130" t="s">
        <v>22</v>
      </c>
      <c r="B265" s="130" t="s">
        <v>272</v>
      </c>
      <c r="C265" s="130" t="s">
        <v>5033</v>
      </c>
      <c r="D265" s="132">
        <v>43032</v>
      </c>
      <c r="E265" s="130">
        <v>267603</v>
      </c>
      <c r="F265" s="130">
        <v>16580</v>
      </c>
      <c r="G265" s="130" t="s">
        <v>45</v>
      </c>
      <c r="H265" s="130" t="s">
        <v>46</v>
      </c>
      <c r="I265" s="103">
        <v>76.53</v>
      </c>
      <c r="J265" s="135"/>
    </row>
    <row r="266" spans="1:10" x14ac:dyDescent="0.25">
      <c r="A266" s="130" t="s">
        <v>22</v>
      </c>
      <c r="B266" s="130" t="s">
        <v>272</v>
      </c>
      <c r="C266" s="130" t="s">
        <v>2587</v>
      </c>
      <c r="D266" s="132">
        <v>43033</v>
      </c>
      <c r="E266" s="130" t="s">
        <v>5860</v>
      </c>
      <c r="F266" s="130">
        <v>16585</v>
      </c>
      <c r="G266" s="130" t="s">
        <v>45</v>
      </c>
      <c r="H266" s="130" t="s">
        <v>46</v>
      </c>
      <c r="I266" s="103">
        <v>22.71</v>
      </c>
      <c r="J266" s="135"/>
    </row>
    <row r="267" spans="1:10" x14ac:dyDescent="0.25">
      <c r="A267" s="130" t="s">
        <v>22</v>
      </c>
      <c r="B267" s="130" t="s">
        <v>272</v>
      </c>
      <c r="C267" s="130" t="s">
        <v>4170</v>
      </c>
      <c r="D267" s="132">
        <v>43033</v>
      </c>
      <c r="E267" s="130" t="s">
        <v>5861</v>
      </c>
      <c r="F267" s="130">
        <v>16586</v>
      </c>
      <c r="G267" s="130" t="s">
        <v>45</v>
      </c>
      <c r="H267" s="130" t="s">
        <v>46</v>
      </c>
      <c r="I267" s="103">
        <v>151.93</v>
      </c>
      <c r="J267" s="135"/>
    </row>
    <row r="268" spans="1:10" x14ac:dyDescent="0.25">
      <c r="A268" s="130" t="s">
        <v>22</v>
      </c>
      <c r="B268" s="130" t="s">
        <v>272</v>
      </c>
      <c r="C268" s="130" t="s">
        <v>4171</v>
      </c>
      <c r="D268" s="132">
        <v>43033</v>
      </c>
      <c r="E268" s="130" t="s">
        <v>5862</v>
      </c>
      <c r="F268" s="130">
        <v>16587</v>
      </c>
      <c r="G268" s="130" t="s">
        <v>45</v>
      </c>
      <c r="H268" s="130" t="s">
        <v>46</v>
      </c>
      <c r="I268" s="103">
        <v>108.32</v>
      </c>
      <c r="J268" s="135"/>
    </row>
    <row r="269" spans="1:10" x14ac:dyDescent="0.25">
      <c r="A269" s="130" t="s">
        <v>22</v>
      </c>
      <c r="B269" s="130" t="s">
        <v>272</v>
      </c>
      <c r="C269" s="130" t="s">
        <v>5863</v>
      </c>
      <c r="D269" s="132">
        <v>43033</v>
      </c>
      <c r="E269" s="130" t="s">
        <v>5864</v>
      </c>
      <c r="F269" s="130">
        <v>16600</v>
      </c>
      <c r="G269" s="130" t="s">
        <v>45</v>
      </c>
      <c r="H269" s="130" t="s">
        <v>4792</v>
      </c>
      <c r="I269" s="103">
        <v>1197.72</v>
      </c>
      <c r="J269" s="135"/>
    </row>
    <row r="270" spans="1:10" x14ac:dyDescent="0.25">
      <c r="A270" s="130" t="s">
        <v>22</v>
      </c>
      <c r="B270" s="130" t="s">
        <v>1411</v>
      </c>
      <c r="C270" s="130" t="s">
        <v>2071</v>
      </c>
      <c r="D270" s="132">
        <v>43035</v>
      </c>
      <c r="E270" s="130">
        <v>267603</v>
      </c>
      <c r="F270" s="130">
        <v>16580</v>
      </c>
      <c r="G270" s="130" t="s">
        <v>45</v>
      </c>
      <c r="H270" s="130" t="s">
        <v>46</v>
      </c>
      <c r="I270" s="103">
        <v>-76.53</v>
      </c>
      <c r="J270" s="135"/>
    </row>
    <row r="271" spans="1:10" x14ac:dyDescent="0.25">
      <c r="A271" s="130" t="s">
        <v>22</v>
      </c>
      <c r="B271" s="130" t="s">
        <v>272</v>
      </c>
      <c r="C271" s="130" t="s">
        <v>5865</v>
      </c>
      <c r="D271" s="132">
        <v>43038</v>
      </c>
      <c r="E271" s="130" t="s">
        <v>5866</v>
      </c>
      <c r="F271" s="130">
        <v>16637</v>
      </c>
      <c r="G271" s="130" t="s">
        <v>45</v>
      </c>
      <c r="H271" s="130" t="s">
        <v>46</v>
      </c>
      <c r="I271" s="103">
        <v>3103.46</v>
      </c>
      <c r="J271" s="135"/>
    </row>
    <row r="272" spans="1:10" x14ac:dyDescent="0.25">
      <c r="A272" s="130" t="s">
        <v>22</v>
      </c>
      <c r="B272" s="130" t="s">
        <v>272</v>
      </c>
      <c r="C272" s="130" t="s">
        <v>5867</v>
      </c>
      <c r="D272" s="132">
        <v>43038</v>
      </c>
      <c r="E272" s="130">
        <v>4286</v>
      </c>
      <c r="F272" s="130">
        <v>16640</v>
      </c>
      <c r="G272" s="130" t="s">
        <v>45</v>
      </c>
      <c r="H272" s="130" t="s">
        <v>46</v>
      </c>
      <c r="I272" s="103">
        <v>948</v>
      </c>
      <c r="J272" s="135"/>
    </row>
    <row r="273" spans="1:10" x14ac:dyDescent="0.25">
      <c r="A273" s="130" t="s">
        <v>22</v>
      </c>
      <c r="B273" s="130" t="s">
        <v>272</v>
      </c>
      <c r="C273" s="130" t="s">
        <v>4097</v>
      </c>
      <c r="D273" s="132">
        <v>43039</v>
      </c>
      <c r="E273" s="130">
        <v>7192563</v>
      </c>
      <c r="F273" s="130">
        <v>16620</v>
      </c>
      <c r="G273" s="130" t="s">
        <v>45</v>
      </c>
      <c r="H273" s="130" t="s">
        <v>4792</v>
      </c>
      <c r="I273" s="103">
        <v>943.1</v>
      </c>
      <c r="J273" s="135"/>
    </row>
    <row r="274" spans="1:10" x14ac:dyDescent="0.25">
      <c r="A274" s="130" t="s">
        <v>22</v>
      </c>
      <c r="B274" s="130" t="s">
        <v>272</v>
      </c>
      <c r="C274" s="130" t="s">
        <v>4100</v>
      </c>
      <c r="D274" s="132">
        <v>43039</v>
      </c>
      <c r="E274" s="130">
        <v>7192562</v>
      </c>
      <c r="F274" s="130">
        <v>16621</v>
      </c>
      <c r="G274" s="130" t="s">
        <v>45</v>
      </c>
      <c r="H274" s="130" t="s">
        <v>4792</v>
      </c>
      <c r="I274" s="103">
        <v>3078.19</v>
      </c>
      <c r="J274" s="135"/>
    </row>
    <row r="275" spans="1:10" x14ac:dyDescent="0.25">
      <c r="A275" s="130" t="s">
        <v>22</v>
      </c>
      <c r="B275" s="130" t="s">
        <v>272</v>
      </c>
      <c r="C275" s="130" t="s">
        <v>3544</v>
      </c>
      <c r="D275" s="132">
        <v>43039</v>
      </c>
      <c r="E275" s="130">
        <v>7184437</v>
      </c>
      <c r="F275" s="130">
        <v>16624</v>
      </c>
      <c r="G275" s="130" t="s">
        <v>45</v>
      </c>
      <c r="H275" s="130" t="s">
        <v>4792</v>
      </c>
      <c r="I275" s="103">
        <v>912.07</v>
      </c>
      <c r="J275" s="135"/>
    </row>
    <row r="276" spans="1:10" x14ac:dyDescent="0.25">
      <c r="A276" s="130" t="s">
        <v>36</v>
      </c>
      <c r="B276" s="130" t="s">
        <v>5345</v>
      </c>
      <c r="C276" s="130" t="s">
        <v>5957</v>
      </c>
      <c r="D276" s="132">
        <v>43013</v>
      </c>
      <c r="E276" s="130">
        <v>4688</v>
      </c>
      <c r="F276" s="130">
        <v>16470</v>
      </c>
      <c r="G276" s="130" t="s">
        <v>45</v>
      </c>
      <c r="H276" s="130" t="s">
        <v>46</v>
      </c>
      <c r="I276" s="103">
        <v>14000</v>
      </c>
      <c r="J276" s="135"/>
    </row>
    <row r="277" spans="1:10" x14ac:dyDescent="0.25">
      <c r="A277" s="130" t="s">
        <v>36</v>
      </c>
      <c r="B277" s="130" t="s">
        <v>343</v>
      </c>
      <c r="C277" s="130" t="s">
        <v>5958</v>
      </c>
      <c r="D277" s="132">
        <v>43032</v>
      </c>
      <c r="E277" s="130">
        <v>43693393</v>
      </c>
      <c r="F277" s="130">
        <v>16571</v>
      </c>
      <c r="G277" s="130" t="s">
        <v>45</v>
      </c>
      <c r="H277" s="130" t="s">
        <v>46</v>
      </c>
      <c r="I277" s="103">
        <v>456.03</v>
      </c>
      <c r="J277" s="135"/>
    </row>
    <row r="278" spans="1:10" x14ac:dyDescent="0.25">
      <c r="A278" s="130" t="s">
        <v>23</v>
      </c>
      <c r="B278" s="130" t="s">
        <v>287</v>
      </c>
      <c r="C278" s="130" t="s">
        <v>5868</v>
      </c>
      <c r="D278" s="132">
        <v>43014</v>
      </c>
      <c r="E278" s="130" t="s">
        <v>5869</v>
      </c>
      <c r="F278" s="130">
        <v>16476</v>
      </c>
      <c r="G278" s="130" t="s">
        <v>286</v>
      </c>
      <c r="H278" s="130" t="s">
        <v>46</v>
      </c>
      <c r="I278" s="103">
        <v>500</v>
      </c>
      <c r="J278" s="135"/>
    </row>
    <row r="279" spans="1:10" x14ac:dyDescent="0.25">
      <c r="A279" s="130" t="s">
        <v>23</v>
      </c>
      <c r="B279" s="130" t="s">
        <v>287</v>
      </c>
      <c r="C279" s="130" t="s">
        <v>5870</v>
      </c>
      <c r="D279" s="132">
        <v>43017</v>
      </c>
      <c r="E279" s="130">
        <v>6822</v>
      </c>
      <c r="F279" s="130">
        <v>16486</v>
      </c>
      <c r="G279" s="130" t="s">
        <v>286</v>
      </c>
      <c r="H279" s="130" t="s">
        <v>46</v>
      </c>
      <c r="I279" s="103">
        <v>2500</v>
      </c>
      <c r="J279" s="135"/>
    </row>
    <row r="280" spans="1:10" x14ac:dyDescent="0.25">
      <c r="A280" s="130" t="s">
        <v>23</v>
      </c>
      <c r="B280" s="130" t="s">
        <v>287</v>
      </c>
      <c r="C280" s="130" t="s">
        <v>5871</v>
      </c>
      <c r="D280" s="132">
        <v>43017</v>
      </c>
      <c r="E280" s="130">
        <v>76211</v>
      </c>
      <c r="F280" s="130">
        <v>16487</v>
      </c>
      <c r="G280" s="130" t="s">
        <v>286</v>
      </c>
      <c r="H280" s="130" t="s">
        <v>46</v>
      </c>
      <c r="I280" s="103">
        <v>2500</v>
      </c>
      <c r="J280" s="135"/>
    </row>
    <row r="281" spans="1:10" x14ac:dyDescent="0.25">
      <c r="A281" s="130" t="s">
        <v>23</v>
      </c>
      <c r="B281" s="130" t="s">
        <v>287</v>
      </c>
      <c r="C281" s="130" t="s">
        <v>5872</v>
      </c>
      <c r="D281" s="132">
        <v>43017</v>
      </c>
      <c r="E281" s="130">
        <v>8088</v>
      </c>
      <c r="F281" s="130">
        <v>16490</v>
      </c>
      <c r="G281" s="130" t="s">
        <v>45</v>
      </c>
      <c r="H281" s="130" t="s">
        <v>46</v>
      </c>
      <c r="I281" s="103">
        <v>4500</v>
      </c>
      <c r="J281" s="135"/>
    </row>
    <row r="282" spans="1:10" x14ac:dyDescent="0.25">
      <c r="A282" s="130" t="s">
        <v>6</v>
      </c>
      <c r="B282" s="130" t="s">
        <v>186</v>
      </c>
      <c r="C282" s="130" t="s">
        <v>5702</v>
      </c>
      <c r="D282" s="132">
        <v>43014</v>
      </c>
      <c r="E282" s="130">
        <v>1274</v>
      </c>
      <c r="F282" s="130">
        <v>16474</v>
      </c>
      <c r="G282" s="130" t="s">
        <v>45</v>
      </c>
      <c r="H282" s="130" t="s">
        <v>46</v>
      </c>
      <c r="I282" s="103">
        <v>1083.02</v>
      </c>
      <c r="J282" s="135"/>
    </row>
    <row r="283" spans="1:10" x14ac:dyDescent="0.25">
      <c r="A283" s="130" t="s">
        <v>6</v>
      </c>
      <c r="B283" s="130" t="s">
        <v>183</v>
      </c>
      <c r="C283" s="130" t="s">
        <v>3124</v>
      </c>
      <c r="D283" s="132">
        <v>43017</v>
      </c>
      <c r="E283" s="130" t="s">
        <v>5703</v>
      </c>
      <c r="F283" s="130">
        <v>16477</v>
      </c>
      <c r="G283" s="130" t="s">
        <v>45</v>
      </c>
      <c r="H283" s="130" t="s">
        <v>46</v>
      </c>
      <c r="I283" s="103">
        <v>3866.99</v>
      </c>
      <c r="J283" s="135"/>
    </row>
    <row r="284" spans="1:10" x14ac:dyDescent="0.25">
      <c r="A284" s="130" t="s">
        <v>6</v>
      </c>
      <c r="B284" s="130" t="s">
        <v>186</v>
      </c>
      <c r="C284" s="130" t="s">
        <v>3386</v>
      </c>
      <c r="D284" s="132">
        <v>43017</v>
      </c>
      <c r="E284" s="130" t="s">
        <v>5704</v>
      </c>
      <c r="F284" s="130">
        <v>16478</v>
      </c>
      <c r="G284" s="130" t="s">
        <v>45</v>
      </c>
      <c r="H284" s="130" t="s">
        <v>46</v>
      </c>
      <c r="I284" s="103">
        <v>10093.16</v>
      </c>
      <c r="J284" s="135"/>
    </row>
    <row r="285" spans="1:10" x14ac:dyDescent="0.25">
      <c r="A285" s="130" t="s">
        <v>6</v>
      </c>
      <c r="B285" s="130" t="s">
        <v>464</v>
      </c>
      <c r="C285" s="130" t="s">
        <v>4226</v>
      </c>
      <c r="D285" s="132">
        <v>43033</v>
      </c>
      <c r="E285" s="130" t="s">
        <v>5705</v>
      </c>
      <c r="F285" s="130">
        <v>16597</v>
      </c>
      <c r="G285" s="130" t="s">
        <v>45</v>
      </c>
      <c r="H285" s="130" t="s">
        <v>46</v>
      </c>
      <c r="I285" s="103">
        <v>12054.91</v>
      </c>
      <c r="J285" s="135"/>
    </row>
    <row r="286" spans="1:10" x14ac:dyDescent="0.25">
      <c r="A286" s="130" t="s">
        <v>6</v>
      </c>
      <c r="B286" s="130" t="s">
        <v>186</v>
      </c>
      <c r="C286" s="130" t="s">
        <v>5706</v>
      </c>
      <c r="D286" s="132">
        <v>43038</v>
      </c>
      <c r="E286" s="130">
        <v>45125038</v>
      </c>
      <c r="F286" s="130">
        <v>16638</v>
      </c>
      <c r="G286" s="130" t="s">
        <v>45</v>
      </c>
      <c r="H286" s="130" t="s">
        <v>46</v>
      </c>
      <c r="I286" s="103">
        <v>5041.38</v>
      </c>
      <c r="J286" s="135"/>
    </row>
    <row r="287" spans="1:10" x14ac:dyDescent="0.25">
      <c r="A287" s="130" t="s">
        <v>6</v>
      </c>
      <c r="B287" s="130" t="s">
        <v>4365</v>
      </c>
      <c r="C287" s="130" t="s">
        <v>5707</v>
      </c>
      <c r="D287" s="132">
        <v>43038</v>
      </c>
      <c r="E287" s="130" t="s">
        <v>5708</v>
      </c>
      <c r="F287" s="130">
        <v>16644</v>
      </c>
      <c r="G287" s="130" t="s">
        <v>45</v>
      </c>
      <c r="H287" s="130" t="s">
        <v>46</v>
      </c>
      <c r="I287" s="103">
        <v>689.17</v>
      </c>
      <c r="J287" s="135"/>
    </row>
    <row r="288" spans="1:10" x14ac:dyDescent="0.25">
      <c r="A288" s="130" t="s">
        <v>6</v>
      </c>
      <c r="B288" s="130" t="s">
        <v>5711</v>
      </c>
      <c r="C288" s="130" t="s">
        <v>5709</v>
      </c>
      <c r="D288" s="132">
        <v>43038</v>
      </c>
      <c r="E288" s="130" t="s">
        <v>5710</v>
      </c>
      <c r="F288" s="130">
        <v>16645</v>
      </c>
      <c r="G288" s="130" t="s">
        <v>45</v>
      </c>
      <c r="H288" s="130" t="s">
        <v>46</v>
      </c>
      <c r="I288" s="103">
        <v>472.01</v>
      </c>
      <c r="J288" s="135"/>
    </row>
    <row r="289" spans="1:10" x14ac:dyDescent="0.25">
      <c r="A289" s="130" t="s">
        <v>6</v>
      </c>
      <c r="B289" s="130" t="s">
        <v>3843</v>
      </c>
      <c r="C289" s="130" t="s">
        <v>5712</v>
      </c>
      <c r="D289" s="132">
        <v>43038</v>
      </c>
      <c r="E289" s="130" t="s">
        <v>5713</v>
      </c>
      <c r="F289" s="130">
        <v>16646</v>
      </c>
      <c r="G289" s="130" t="s">
        <v>45</v>
      </c>
      <c r="H289" s="130" t="s">
        <v>46</v>
      </c>
      <c r="I289" s="103">
        <v>3571.11</v>
      </c>
      <c r="J289" s="135"/>
    </row>
    <row r="290" spans="1:10" x14ac:dyDescent="0.25">
      <c r="A290" s="130" t="s">
        <v>6</v>
      </c>
      <c r="B290" s="130" t="s">
        <v>464</v>
      </c>
      <c r="C290" s="130" t="s">
        <v>5714</v>
      </c>
      <c r="D290" s="132">
        <v>43038</v>
      </c>
      <c r="E290" s="130" t="s">
        <v>5715</v>
      </c>
      <c r="F290" s="130">
        <v>16647</v>
      </c>
      <c r="G290" s="130" t="s">
        <v>45</v>
      </c>
      <c r="H290" s="130" t="s">
        <v>46</v>
      </c>
      <c r="I290" s="103">
        <v>201.21</v>
      </c>
      <c r="J290" s="135"/>
    </row>
    <row r="291" spans="1:10" x14ac:dyDescent="0.25">
      <c r="A291" s="130" t="s">
        <v>441</v>
      </c>
      <c r="B291" s="130" t="s">
        <v>1412</v>
      </c>
      <c r="C291" s="130" t="s">
        <v>5873</v>
      </c>
      <c r="D291" s="132">
        <v>43031</v>
      </c>
      <c r="E291" s="130">
        <v>662205</v>
      </c>
      <c r="F291" s="130">
        <v>16548</v>
      </c>
      <c r="G291" s="130" t="s">
        <v>45</v>
      </c>
      <c r="H291" s="130" t="s">
        <v>4792</v>
      </c>
      <c r="I291" s="103">
        <v>157.56</v>
      </c>
      <c r="J291" s="135"/>
    </row>
    <row r="292" spans="1:10" x14ac:dyDescent="0.25">
      <c r="A292" s="130" t="s">
        <v>441</v>
      </c>
      <c r="B292" s="130" t="s">
        <v>3849</v>
      </c>
      <c r="C292" s="130" t="s">
        <v>5874</v>
      </c>
      <c r="D292" s="132">
        <v>43038</v>
      </c>
      <c r="E292" s="130" t="s">
        <v>5875</v>
      </c>
      <c r="F292" s="130">
        <v>16643</v>
      </c>
      <c r="G292" s="130" t="s">
        <v>45</v>
      </c>
      <c r="H292" s="130" t="s">
        <v>46</v>
      </c>
      <c r="I292" s="103">
        <v>1587.62</v>
      </c>
      <c r="J292" s="135"/>
    </row>
    <row r="293" spans="1:10" x14ac:dyDescent="0.25">
      <c r="A293" s="130" t="s">
        <v>441</v>
      </c>
      <c r="B293" s="130" t="s">
        <v>1412</v>
      </c>
      <c r="C293" s="130" t="s">
        <v>5876</v>
      </c>
      <c r="D293" s="132">
        <v>43039</v>
      </c>
      <c r="E293" s="130" t="s">
        <v>5877</v>
      </c>
      <c r="F293" s="130">
        <v>16628</v>
      </c>
      <c r="G293" s="130" t="s">
        <v>45</v>
      </c>
      <c r="H293" s="130" t="s">
        <v>4792</v>
      </c>
      <c r="I293" s="103">
        <v>198.51</v>
      </c>
      <c r="J293" s="135"/>
    </row>
    <row r="294" spans="1:10" x14ac:dyDescent="0.25">
      <c r="A294" s="130" t="s">
        <v>441</v>
      </c>
      <c r="B294" s="130" t="s">
        <v>1412</v>
      </c>
      <c r="C294" s="130" t="s">
        <v>5878</v>
      </c>
      <c r="D294" s="132">
        <v>43039</v>
      </c>
      <c r="E294" s="130">
        <v>673524</v>
      </c>
      <c r="F294" s="130">
        <v>16630</v>
      </c>
      <c r="G294" s="130" t="s">
        <v>45</v>
      </c>
      <c r="H294" s="130" t="s">
        <v>4792</v>
      </c>
      <c r="I294" s="103">
        <v>157.56</v>
      </c>
      <c r="J294" s="135"/>
    </row>
    <row r="295" spans="1:10" x14ac:dyDescent="0.25">
      <c r="A295" s="130" t="s">
        <v>31</v>
      </c>
      <c r="B295" s="130" t="s">
        <v>183</v>
      </c>
      <c r="C295" s="130" t="s">
        <v>3124</v>
      </c>
      <c r="D295" s="132">
        <v>43017</v>
      </c>
      <c r="E295" s="130" t="s">
        <v>5703</v>
      </c>
      <c r="F295" s="130">
        <v>16477</v>
      </c>
      <c r="G295" s="130" t="s">
        <v>45</v>
      </c>
      <c r="H295" s="130" t="s">
        <v>46</v>
      </c>
      <c r="I295" s="103">
        <v>1933.5</v>
      </c>
      <c r="J295" s="135"/>
    </row>
    <row r="296" spans="1:10" x14ac:dyDescent="0.25">
      <c r="A296" s="130" t="s">
        <v>31</v>
      </c>
      <c r="B296" s="130" t="s">
        <v>3498</v>
      </c>
      <c r="C296" s="130" t="s">
        <v>4226</v>
      </c>
      <c r="D296" s="132">
        <v>43033</v>
      </c>
      <c r="E296" s="130" t="s">
        <v>5705</v>
      </c>
      <c r="F296" s="130">
        <v>16597</v>
      </c>
      <c r="G296" s="130" t="s">
        <v>45</v>
      </c>
      <c r="H296" s="130" t="s">
        <v>46</v>
      </c>
      <c r="I296" s="103">
        <v>6027.45</v>
      </c>
      <c r="J296" s="135"/>
    </row>
    <row r="297" spans="1:10" x14ac:dyDescent="0.25">
      <c r="A297" s="130" t="s">
        <v>31</v>
      </c>
      <c r="B297" s="130" t="s">
        <v>3850</v>
      </c>
      <c r="C297" s="130" t="s">
        <v>5714</v>
      </c>
      <c r="D297" s="132">
        <v>43038</v>
      </c>
      <c r="E297" s="130" t="s">
        <v>5715</v>
      </c>
      <c r="F297" s="130">
        <v>16647</v>
      </c>
      <c r="G297" s="130" t="s">
        <v>45</v>
      </c>
      <c r="H297" s="130" t="s">
        <v>46</v>
      </c>
      <c r="I297" s="103">
        <v>100.61</v>
      </c>
      <c r="J297" s="135"/>
    </row>
    <row r="298" spans="1:10" x14ac:dyDescent="0.25">
      <c r="A298" s="130" t="s">
        <v>37</v>
      </c>
      <c r="B298" s="130" t="s">
        <v>183</v>
      </c>
      <c r="C298" s="130" t="s">
        <v>3124</v>
      </c>
      <c r="D298" s="132">
        <v>43017</v>
      </c>
      <c r="E298" s="130" t="s">
        <v>5703</v>
      </c>
      <c r="F298" s="130">
        <v>16477</v>
      </c>
      <c r="G298" s="130" t="s">
        <v>45</v>
      </c>
      <c r="H298" s="130" t="s">
        <v>46</v>
      </c>
      <c r="I298" s="103">
        <v>644.5</v>
      </c>
      <c r="J298" s="135"/>
    </row>
    <row r="299" spans="1:10" x14ac:dyDescent="0.25">
      <c r="A299" s="130" t="s">
        <v>37</v>
      </c>
      <c r="B299" s="130" t="s">
        <v>3498</v>
      </c>
      <c r="C299" s="130" t="s">
        <v>4226</v>
      </c>
      <c r="D299" s="132">
        <v>43033</v>
      </c>
      <c r="E299" s="130" t="s">
        <v>5705</v>
      </c>
      <c r="F299" s="130">
        <v>16597</v>
      </c>
      <c r="G299" s="130" t="s">
        <v>45</v>
      </c>
      <c r="H299" s="130" t="s">
        <v>46</v>
      </c>
      <c r="I299" s="103">
        <v>2009.15</v>
      </c>
      <c r="J299" s="135"/>
    </row>
    <row r="300" spans="1:10" x14ac:dyDescent="0.25">
      <c r="A300" s="130" t="s">
        <v>37</v>
      </c>
      <c r="B300" s="130" t="s">
        <v>3850</v>
      </c>
      <c r="C300" s="130" t="s">
        <v>5714</v>
      </c>
      <c r="D300" s="132">
        <v>43038</v>
      </c>
      <c r="E300" s="130" t="s">
        <v>5715</v>
      </c>
      <c r="F300" s="130">
        <v>16647</v>
      </c>
      <c r="G300" s="130" t="s">
        <v>45</v>
      </c>
      <c r="H300" s="130" t="s">
        <v>46</v>
      </c>
      <c r="I300" s="103">
        <v>33.54</v>
      </c>
      <c r="J300" s="135"/>
    </row>
    <row r="301" spans="1:10" x14ac:dyDescent="0.25">
      <c r="A301" s="130" t="s">
        <v>427</v>
      </c>
      <c r="B301" s="130" t="s">
        <v>466</v>
      </c>
      <c r="C301" s="130" t="s">
        <v>5716</v>
      </c>
      <c r="D301" s="132">
        <v>43013</v>
      </c>
      <c r="E301" s="130" t="s">
        <v>5717</v>
      </c>
      <c r="F301" s="130">
        <v>16467</v>
      </c>
      <c r="G301" s="130" t="s">
        <v>45</v>
      </c>
      <c r="H301" s="130" t="s">
        <v>46</v>
      </c>
      <c r="I301" s="103">
        <v>5714.28</v>
      </c>
      <c r="J301" s="135"/>
    </row>
    <row r="302" spans="1:10" x14ac:dyDescent="0.25">
      <c r="A302" s="130" t="s">
        <v>427</v>
      </c>
      <c r="B302" s="130" t="s">
        <v>466</v>
      </c>
      <c r="C302" s="130" t="s">
        <v>5718</v>
      </c>
      <c r="D302" s="132">
        <v>43014</v>
      </c>
      <c r="E302" s="130">
        <v>13</v>
      </c>
      <c r="F302" s="130">
        <v>16475</v>
      </c>
      <c r="G302" s="130" t="s">
        <v>45</v>
      </c>
      <c r="H302" s="130" t="s">
        <v>46</v>
      </c>
      <c r="I302" s="103">
        <v>17142.86</v>
      </c>
      <c r="J302" s="135"/>
    </row>
    <row r="303" spans="1:10" x14ac:dyDescent="0.25">
      <c r="A303" s="130" t="s">
        <v>427</v>
      </c>
      <c r="B303" s="130" t="s">
        <v>466</v>
      </c>
      <c r="C303" s="130" t="s">
        <v>5719</v>
      </c>
      <c r="D303" s="132">
        <v>43027</v>
      </c>
      <c r="E303" s="130" t="s">
        <v>5720</v>
      </c>
      <c r="F303" s="130">
        <v>16541</v>
      </c>
      <c r="G303" s="130" t="s">
        <v>45</v>
      </c>
      <c r="H303" s="130" t="s">
        <v>46</v>
      </c>
      <c r="I303" s="103">
        <v>13548.39</v>
      </c>
      <c r="J303" s="135"/>
    </row>
    <row r="304" spans="1:10" x14ac:dyDescent="0.25">
      <c r="A304" s="130" t="s">
        <v>427</v>
      </c>
      <c r="B304" s="130" t="s">
        <v>466</v>
      </c>
      <c r="C304" s="130" t="s">
        <v>5721</v>
      </c>
      <c r="D304" s="132">
        <v>43038</v>
      </c>
      <c r="E304" s="130" t="s">
        <v>5722</v>
      </c>
      <c r="F304" s="130">
        <v>16634</v>
      </c>
      <c r="G304" s="130" t="s">
        <v>45</v>
      </c>
      <c r="H304" s="130" t="s">
        <v>46</v>
      </c>
      <c r="I304" s="103">
        <v>7350</v>
      </c>
      <c r="J304" s="135"/>
    </row>
    <row r="305" spans="1:10" x14ac:dyDescent="0.25">
      <c r="A305" s="130" t="s">
        <v>442</v>
      </c>
      <c r="B305" s="130" t="s">
        <v>497</v>
      </c>
      <c r="C305" s="130" t="s">
        <v>3909</v>
      </c>
      <c r="D305" s="132">
        <v>43013</v>
      </c>
      <c r="E305" s="130">
        <v>1258</v>
      </c>
      <c r="F305" s="130">
        <v>16469</v>
      </c>
      <c r="G305" s="130" t="s">
        <v>45</v>
      </c>
      <c r="H305" s="130" t="s">
        <v>46</v>
      </c>
      <c r="I305" s="103">
        <v>4000</v>
      </c>
      <c r="J305" s="135"/>
    </row>
    <row r="306" spans="1:10" x14ac:dyDescent="0.25">
      <c r="A306" s="130" t="s">
        <v>442</v>
      </c>
      <c r="B306" s="130" t="s">
        <v>497</v>
      </c>
      <c r="C306" s="130" t="s">
        <v>5879</v>
      </c>
      <c r="D306" s="132">
        <v>43027</v>
      </c>
      <c r="E306" s="130">
        <v>671</v>
      </c>
      <c r="F306" s="130">
        <v>16536</v>
      </c>
      <c r="G306" s="130" t="s">
        <v>45</v>
      </c>
      <c r="H306" s="130" t="s">
        <v>46</v>
      </c>
      <c r="I306" s="103">
        <v>14000</v>
      </c>
      <c r="J306" s="135"/>
    </row>
    <row r="307" spans="1:10" x14ac:dyDescent="0.25">
      <c r="A307" s="130" t="s">
        <v>826</v>
      </c>
      <c r="B307" s="130" t="s">
        <v>5979</v>
      </c>
      <c r="C307" s="130" t="s">
        <v>3908</v>
      </c>
      <c r="D307" s="132">
        <v>43013</v>
      </c>
      <c r="E307" s="130">
        <v>47</v>
      </c>
      <c r="F307" s="130" t="s">
        <v>6204</v>
      </c>
      <c r="G307" s="130" t="s">
        <v>190</v>
      </c>
      <c r="H307" s="130" t="s">
        <v>46</v>
      </c>
      <c r="I307" s="103">
        <v>16666.669999999998</v>
      </c>
      <c r="J307" s="135"/>
    </row>
    <row r="308" spans="1:10" x14ac:dyDescent="0.25">
      <c r="A308" s="130" t="s">
        <v>826</v>
      </c>
      <c r="B308" s="130" t="s">
        <v>5982</v>
      </c>
      <c r="C308" s="130" t="s">
        <v>5980</v>
      </c>
      <c r="D308" s="132">
        <v>43038</v>
      </c>
      <c r="E308" s="130" t="s">
        <v>5981</v>
      </c>
      <c r="F308" s="130" t="s">
        <v>6205</v>
      </c>
      <c r="G308" s="130" t="s">
        <v>190</v>
      </c>
      <c r="H308" s="130" t="s">
        <v>46</v>
      </c>
      <c r="I308" s="103">
        <v>43842.400000000001</v>
      </c>
      <c r="J308" s="135"/>
    </row>
    <row r="309" spans="1:10" x14ac:dyDescent="0.25">
      <c r="A309" s="130" t="s">
        <v>7</v>
      </c>
      <c r="B309" s="130" t="s">
        <v>5724</v>
      </c>
      <c r="C309" s="130" t="s">
        <v>5723</v>
      </c>
      <c r="D309" s="132">
        <v>43017</v>
      </c>
      <c r="E309" s="130">
        <v>5386</v>
      </c>
      <c r="F309" s="130">
        <v>16484</v>
      </c>
      <c r="G309" s="130" t="s">
        <v>45</v>
      </c>
      <c r="H309" s="130" t="s">
        <v>46</v>
      </c>
      <c r="I309" s="103">
        <v>681.05</v>
      </c>
      <c r="J309" s="135"/>
    </row>
    <row r="310" spans="1:10" x14ac:dyDescent="0.25">
      <c r="A310" s="130" t="s">
        <v>7</v>
      </c>
      <c r="B310" s="130" t="s">
        <v>5726</v>
      </c>
      <c r="C310" s="130" t="s">
        <v>5725</v>
      </c>
      <c r="D310" s="132">
        <v>43017</v>
      </c>
      <c r="E310" s="130">
        <v>5481</v>
      </c>
      <c r="F310" s="130" t="s">
        <v>6152</v>
      </c>
      <c r="G310" s="130" t="s">
        <v>190</v>
      </c>
      <c r="H310" s="130" t="s">
        <v>46</v>
      </c>
      <c r="I310" s="103">
        <v>408.63</v>
      </c>
      <c r="J310" s="135"/>
    </row>
    <row r="311" spans="1:10" x14ac:dyDescent="0.25">
      <c r="A311" s="130" t="s">
        <v>7</v>
      </c>
      <c r="B311" s="130" t="s">
        <v>5726</v>
      </c>
      <c r="C311" s="130" t="s">
        <v>5727</v>
      </c>
      <c r="D311" s="132">
        <v>43017</v>
      </c>
      <c r="E311" s="130">
        <v>5606</v>
      </c>
      <c r="F311" s="130" t="s">
        <v>6153</v>
      </c>
      <c r="G311" s="130" t="s">
        <v>190</v>
      </c>
      <c r="H311" s="130" t="s">
        <v>46</v>
      </c>
      <c r="I311" s="103">
        <v>408.63</v>
      </c>
      <c r="J311" s="135"/>
    </row>
    <row r="312" spans="1:10" x14ac:dyDescent="0.25">
      <c r="A312" s="130" t="s">
        <v>7</v>
      </c>
      <c r="B312" s="130" t="s">
        <v>5726</v>
      </c>
      <c r="C312" s="130" t="s">
        <v>5728</v>
      </c>
      <c r="D312" s="132">
        <v>43017</v>
      </c>
      <c r="E312" s="130">
        <v>5654</v>
      </c>
      <c r="F312" s="130" t="s">
        <v>6154</v>
      </c>
      <c r="G312" s="130" t="s">
        <v>190</v>
      </c>
      <c r="H312" s="130" t="s">
        <v>46</v>
      </c>
      <c r="I312" s="103">
        <v>136.21</v>
      </c>
      <c r="J312" s="135"/>
    </row>
    <row r="313" spans="1:10" x14ac:dyDescent="0.25">
      <c r="A313" s="130" t="s">
        <v>7</v>
      </c>
      <c r="B313" s="130" t="s">
        <v>5726</v>
      </c>
      <c r="C313" s="130" t="s">
        <v>5729</v>
      </c>
      <c r="D313" s="132">
        <v>43017</v>
      </c>
      <c r="E313" s="130">
        <v>5657</v>
      </c>
      <c r="F313" s="130" t="s">
        <v>6155</v>
      </c>
      <c r="G313" s="130" t="s">
        <v>190</v>
      </c>
      <c r="H313" s="130" t="s">
        <v>46</v>
      </c>
      <c r="I313" s="103">
        <v>136.21</v>
      </c>
      <c r="J313" s="135"/>
    </row>
    <row r="314" spans="1:10" x14ac:dyDescent="0.25">
      <c r="A314" s="130" t="s">
        <v>7</v>
      </c>
      <c r="B314" s="130" t="s">
        <v>5726</v>
      </c>
      <c r="C314" s="130" t="s">
        <v>5730</v>
      </c>
      <c r="D314" s="132">
        <v>43017</v>
      </c>
      <c r="E314" s="130">
        <v>5740</v>
      </c>
      <c r="F314" s="130" t="s">
        <v>6156</v>
      </c>
      <c r="G314" s="130" t="s">
        <v>190</v>
      </c>
      <c r="H314" s="130" t="s">
        <v>46</v>
      </c>
      <c r="I314" s="103">
        <v>681.05</v>
      </c>
      <c r="J314" s="135"/>
    </row>
    <row r="315" spans="1:10" x14ac:dyDescent="0.25">
      <c r="A315" s="130" t="s">
        <v>7</v>
      </c>
      <c r="B315" s="130" t="s">
        <v>5726</v>
      </c>
      <c r="C315" s="130" t="s">
        <v>5731</v>
      </c>
      <c r="D315" s="132">
        <v>43017</v>
      </c>
      <c r="E315" s="130">
        <v>5848</v>
      </c>
      <c r="F315" s="130" t="s">
        <v>6157</v>
      </c>
      <c r="G315" s="130" t="s">
        <v>190</v>
      </c>
      <c r="H315" s="130" t="s">
        <v>46</v>
      </c>
      <c r="I315" s="103">
        <v>272.42</v>
      </c>
      <c r="J315" s="135"/>
    </row>
    <row r="316" spans="1:10" x14ac:dyDescent="0.25">
      <c r="A316" s="130" t="s">
        <v>7</v>
      </c>
      <c r="B316" s="130" t="s">
        <v>5726</v>
      </c>
      <c r="C316" s="130" t="s">
        <v>5732</v>
      </c>
      <c r="D316" s="132">
        <v>43017</v>
      </c>
      <c r="E316" s="130">
        <v>6106</v>
      </c>
      <c r="F316" s="130" t="s">
        <v>6158</v>
      </c>
      <c r="G316" s="130" t="s">
        <v>190</v>
      </c>
      <c r="H316" s="130" t="s">
        <v>46</v>
      </c>
      <c r="I316" s="103">
        <v>544.84</v>
      </c>
      <c r="J316" s="135"/>
    </row>
    <row r="317" spans="1:10" x14ac:dyDescent="0.25">
      <c r="A317" s="130" t="s">
        <v>7</v>
      </c>
      <c r="B317" s="130" t="s">
        <v>5726</v>
      </c>
      <c r="C317" s="130" t="s">
        <v>5733</v>
      </c>
      <c r="D317" s="132">
        <v>43017</v>
      </c>
      <c r="E317" s="130">
        <v>6199</v>
      </c>
      <c r="F317" s="130" t="s">
        <v>6159</v>
      </c>
      <c r="G317" s="130" t="s">
        <v>190</v>
      </c>
      <c r="H317" s="130" t="s">
        <v>46</v>
      </c>
      <c r="I317" s="103">
        <v>1089.68</v>
      </c>
      <c r="J317" s="135"/>
    </row>
    <row r="318" spans="1:10" x14ac:dyDescent="0.25">
      <c r="A318" s="130" t="s">
        <v>7</v>
      </c>
      <c r="B318" s="130" t="s">
        <v>5726</v>
      </c>
      <c r="C318" s="130" t="s">
        <v>3272</v>
      </c>
      <c r="D318" s="132">
        <v>43017</v>
      </c>
      <c r="E318" s="130">
        <v>6209</v>
      </c>
      <c r="F318" s="130" t="s">
        <v>6160</v>
      </c>
      <c r="G318" s="130" t="s">
        <v>190</v>
      </c>
      <c r="H318" s="130" t="s">
        <v>46</v>
      </c>
      <c r="I318" s="103">
        <v>1770.73</v>
      </c>
      <c r="J318" s="135"/>
    </row>
    <row r="319" spans="1:10" x14ac:dyDescent="0.25">
      <c r="A319" s="130" t="s">
        <v>7</v>
      </c>
      <c r="B319" s="130" t="s">
        <v>5726</v>
      </c>
      <c r="C319" s="130" t="s">
        <v>5734</v>
      </c>
      <c r="D319" s="132">
        <v>43017</v>
      </c>
      <c r="E319" s="130">
        <v>6285</v>
      </c>
      <c r="F319" s="130" t="s">
        <v>6161</v>
      </c>
      <c r="G319" s="130" t="s">
        <v>190</v>
      </c>
      <c r="H319" s="130" t="s">
        <v>46</v>
      </c>
      <c r="I319" s="103">
        <v>272.42</v>
      </c>
      <c r="J319" s="135"/>
    </row>
    <row r="320" spans="1:10" x14ac:dyDescent="0.25">
      <c r="A320" s="130" t="s">
        <v>7</v>
      </c>
      <c r="B320" s="130" t="s">
        <v>5726</v>
      </c>
      <c r="C320" s="130" t="s">
        <v>3274</v>
      </c>
      <c r="D320" s="132">
        <v>43017</v>
      </c>
      <c r="E320" s="130">
        <v>6449</v>
      </c>
      <c r="F320" s="130" t="s">
        <v>6162</v>
      </c>
      <c r="G320" s="130" t="s">
        <v>190</v>
      </c>
      <c r="H320" s="130" t="s">
        <v>46</v>
      </c>
      <c r="I320" s="103">
        <v>136.21</v>
      </c>
      <c r="J320" s="135"/>
    </row>
    <row r="321" spans="1:10" x14ac:dyDescent="0.25">
      <c r="A321" s="130" t="s">
        <v>7</v>
      </c>
      <c r="B321" s="130" t="s">
        <v>5726</v>
      </c>
      <c r="C321" s="130" t="s">
        <v>5735</v>
      </c>
      <c r="D321" s="132">
        <v>43017</v>
      </c>
      <c r="E321" s="130">
        <v>6677</v>
      </c>
      <c r="F321" s="130" t="s">
        <v>6163</v>
      </c>
      <c r="G321" s="130" t="s">
        <v>190</v>
      </c>
      <c r="H321" s="130" t="s">
        <v>46</v>
      </c>
      <c r="I321" s="103">
        <v>953.47</v>
      </c>
      <c r="J321" s="135"/>
    </row>
    <row r="322" spans="1:10" x14ac:dyDescent="0.25">
      <c r="A322" s="130" t="s">
        <v>7</v>
      </c>
      <c r="B322" s="130" t="s">
        <v>5726</v>
      </c>
      <c r="C322" s="130" t="s">
        <v>3126</v>
      </c>
      <c r="D322" s="132">
        <v>43017</v>
      </c>
      <c r="E322" s="130">
        <v>6695</v>
      </c>
      <c r="F322" s="130" t="s">
        <v>6164</v>
      </c>
      <c r="G322" s="130" t="s">
        <v>190</v>
      </c>
      <c r="H322" s="130" t="s">
        <v>46</v>
      </c>
      <c r="I322" s="103">
        <v>544.84</v>
      </c>
      <c r="J322" s="135"/>
    </row>
    <row r="323" spans="1:10" x14ac:dyDescent="0.25">
      <c r="A323" s="130" t="s">
        <v>7</v>
      </c>
      <c r="B323" s="130" t="s">
        <v>5736</v>
      </c>
      <c r="C323" s="130" t="s">
        <v>4176</v>
      </c>
      <c r="D323" s="132">
        <v>43017</v>
      </c>
      <c r="E323" s="130">
        <v>6819</v>
      </c>
      <c r="F323" s="130" t="s">
        <v>6165</v>
      </c>
      <c r="G323" s="130" t="s">
        <v>190</v>
      </c>
      <c r="H323" s="130" t="s">
        <v>46</v>
      </c>
      <c r="I323" s="103">
        <v>408.63</v>
      </c>
      <c r="J323" s="135"/>
    </row>
    <row r="324" spans="1:10" x14ac:dyDescent="0.25">
      <c r="A324" s="130" t="s">
        <v>7</v>
      </c>
      <c r="B324" s="130" t="s">
        <v>5726</v>
      </c>
      <c r="C324" s="130" t="s">
        <v>5737</v>
      </c>
      <c r="D324" s="132">
        <v>43017</v>
      </c>
      <c r="E324" s="130">
        <v>6938</v>
      </c>
      <c r="F324" s="130" t="s">
        <v>6166</v>
      </c>
      <c r="G324" s="130" t="s">
        <v>190</v>
      </c>
      <c r="H324" s="130" t="s">
        <v>46</v>
      </c>
      <c r="I324" s="103">
        <v>408.63</v>
      </c>
      <c r="J324" s="135"/>
    </row>
    <row r="325" spans="1:10" x14ac:dyDescent="0.25">
      <c r="A325" s="130" t="s">
        <v>7</v>
      </c>
      <c r="B325" s="130" t="s">
        <v>5726</v>
      </c>
      <c r="C325" s="130" t="s">
        <v>5738</v>
      </c>
      <c r="D325" s="132">
        <v>43017</v>
      </c>
      <c r="E325" s="130">
        <v>6982</v>
      </c>
      <c r="F325" s="130" t="s">
        <v>6167</v>
      </c>
      <c r="G325" s="130" t="s">
        <v>190</v>
      </c>
      <c r="H325" s="130" t="s">
        <v>46</v>
      </c>
      <c r="I325" s="103">
        <v>817.26</v>
      </c>
      <c r="J325" s="135"/>
    </row>
    <row r="326" spans="1:10" x14ac:dyDescent="0.25">
      <c r="A326" s="130" t="s">
        <v>7</v>
      </c>
      <c r="B326" s="130" t="s">
        <v>5726</v>
      </c>
      <c r="C326" s="130" t="s">
        <v>5739</v>
      </c>
      <c r="D326" s="132">
        <v>43017</v>
      </c>
      <c r="E326" s="130">
        <v>6995</v>
      </c>
      <c r="F326" s="130" t="s">
        <v>6168</v>
      </c>
      <c r="G326" s="130" t="s">
        <v>190</v>
      </c>
      <c r="H326" s="130" t="s">
        <v>46</v>
      </c>
      <c r="I326" s="103">
        <v>136.21</v>
      </c>
      <c r="J326" s="135"/>
    </row>
    <row r="327" spans="1:10" x14ac:dyDescent="0.25">
      <c r="A327" s="130" t="s">
        <v>7</v>
      </c>
      <c r="B327" s="130" t="s">
        <v>5726</v>
      </c>
      <c r="C327" s="130" t="s">
        <v>1006</v>
      </c>
      <c r="D327" s="132">
        <v>43017</v>
      </c>
      <c r="E327" s="130">
        <v>7092</v>
      </c>
      <c r="F327" s="130" t="s">
        <v>6169</v>
      </c>
      <c r="G327" s="130" t="s">
        <v>190</v>
      </c>
      <c r="H327" s="130" t="s">
        <v>46</v>
      </c>
      <c r="I327" s="103">
        <v>817.26</v>
      </c>
      <c r="J327" s="135"/>
    </row>
    <row r="328" spans="1:10" x14ac:dyDescent="0.25">
      <c r="A328" s="130" t="s">
        <v>7</v>
      </c>
      <c r="B328" s="130" t="s">
        <v>5726</v>
      </c>
      <c r="C328" s="130" t="s">
        <v>5740</v>
      </c>
      <c r="D328" s="132">
        <v>43017</v>
      </c>
      <c r="E328" s="130">
        <v>7348</v>
      </c>
      <c r="F328" s="130" t="s">
        <v>6170</v>
      </c>
      <c r="G328" s="130" t="s">
        <v>190</v>
      </c>
      <c r="H328" s="130" t="s">
        <v>46</v>
      </c>
      <c r="I328" s="103">
        <v>136.21</v>
      </c>
      <c r="J328" s="135"/>
    </row>
    <row r="329" spans="1:10" x14ac:dyDescent="0.25">
      <c r="A329" s="130" t="s">
        <v>7</v>
      </c>
      <c r="B329" s="130" t="s">
        <v>5726</v>
      </c>
      <c r="C329" s="130" t="s">
        <v>5741</v>
      </c>
      <c r="D329" s="132">
        <v>43017</v>
      </c>
      <c r="E329" s="130">
        <v>7486</v>
      </c>
      <c r="F329" s="130" t="s">
        <v>6171</v>
      </c>
      <c r="G329" s="130" t="s">
        <v>190</v>
      </c>
      <c r="H329" s="130" t="s">
        <v>46</v>
      </c>
      <c r="I329" s="103">
        <v>408.63</v>
      </c>
      <c r="J329" s="135"/>
    </row>
    <row r="330" spans="1:10" x14ac:dyDescent="0.25">
      <c r="A330" s="130" t="s">
        <v>7</v>
      </c>
      <c r="B330" s="130" t="s">
        <v>5726</v>
      </c>
      <c r="C330" s="130" t="s">
        <v>5742</v>
      </c>
      <c r="D330" s="132">
        <v>43017</v>
      </c>
      <c r="E330" s="130">
        <v>7494</v>
      </c>
      <c r="F330" s="130" t="s">
        <v>6172</v>
      </c>
      <c r="G330" s="130" t="s">
        <v>190</v>
      </c>
      <c r="H330" s="130" t="s">
        <v>46</v>
      </c>
      <c r="I330" s="103">
        <v>408.63</v>
      </c>
      <c r="J330" s="135"/>
    </row>
    <row r="331" spans="1:10" x14ac:dyDescent="0.25">
      <c r="A331" s="130" t="s">
        <v>7</v>
      </c>
      <c r="B331" s="130" t="s">
        <v>5726</v>
      </c>
      <c r="C331" s="130" t="s">
        <v>5743</v>
      </c>
      <c r="D331" s="132">
        <v>43017</v>
      </c>
      <c r="E331" s="130">
        <v>7525</v>
      </c>
      <c r="F331" s="130" t="s">
        <v>6173</v>
      </c>
      <c r="G331" s="130" t="s">
        <v>190</v>
      </c>
      <c r="H331" s="130" t="s">
        <v>46</v>
      </c>
      <c r="I331" s="103">
        <v>272.42</v>
      </c>
      <c r="J331" s="135"/>
    </row>
    <row r="332" spans="1:10" x14ac:dyDescent="0.25">
      <c r="A332" s="130" t="s">
        <v>7</v>
      </c>
      <c r="B332" s="130" t="s">
        <v>5726</v>
      </c>
      <c r="C332" s="130" t="s">
        <v>869</v>
      </c>
      <c r="D332" s="132">
        <v>43017</v>
      </c>
      <c r="E332" s="130">
        <v>7614</v>
      </c>
      <c r="F332" s="130" t="s">
        <v>6174</v>
      </c>
      <c r="G332" s="130" t="s">
        <v>190</v>
      </c>
      <c r="H332" s="130" t="s">
        <v>46</v>
      </c>
      <c r="I332" s="103">
        <v>817.26</v>
      </c>
      <c r="J332" s="135"/>
    </row>
    <row r="333" spans="1:10" x14ac:dyDescent="0.25">
      <c r="A333" s="130" t="s">
        <v>7</v>
      </c>
      <c r="B333" s="130" t="s">
        <v>5726</v>
      </c>
      <c r="C333" s="130" t="s">
        <v>871</v>
      </c>
      <c r="D333" s="132">
        <v>43017</v>
      </c>
      <c r="E333" s="130">
        <v>7621</v>
      </c>
      <c r="F333" s="130" t="s">
        <v>6175</v>
      </c>
      <c r="G333" s="130" t="s">
        <v>190</v>
      </c>
      <c r="H333" s="130" t="s">
        <v>46</v>
      </c>
      <c r="I333" s="103">
        <v>1634.52</v>
      </c>
      <c r="J333" s="135"/>
    </row>
    <row r="334" spans="1:10" x14ac:dyDescent="0.25">
      <c r="A334" s="130" t="s">
        <v>7</v>
      </c>
      <c r="B334" s="130" t="s">
        <v>5726</v>
      </c>
      <c r="C334" s="130" t="s">
        <v>872</v>
      </c>
      <c r="D334" s="132">
        <v>43017</v>
      </c>
      <c r="E334" s="130">
        <v>7810</v>
      </c>
      <c r="F334" s="130" t="s">
        <v>6176</v>
      </c>
      <c r="G334" s="130" t="s">
        <v>190</v>
      </c>
      <c r="H334" s="130" t="s">
        <v>46</v>
      </c>
      <c r="I334" s="103">
        <v>136.21</v>
      </c>
      <c r="J334" s="135"/>
    </row>
    <row r="335" spans="1:10" x14ac:dyDescent="0.25">
      <c r="A335" s="130" t="s">
        <v>7</v>
      </c>
      <c r="B335" s="130" t="s">
        <v>5726</v>
      </c>
      <c r="C335" s="130" t="s">
        <v>873</v>
      </c>
      <c r="D335" s="132">
        <v>43017</v>
      </c>
      <c r="E335" s="130">
        <v>7934</v>
      </c>
      <c r="F335" s="130" t="s">
        <v>6177</v>
      </c>
      <c r="G335" s="130" t="s">
        <v>190</v>
      </c>
      <c r="H335" s="130" t="s">
        <v>46</v>
      </c>
      <c r="I335" s="103">
        <v>1362.1</v>
      </c>
      <c r="J335" s="135"/>
    </row>
    <row r="336" spans="1:10" x14ac:dyDescent="0.25">
      <c r="A336" s="130" t="s">
        <v>7</v>
      </c>
      <c r="B336" s="130" t="s">
        <v>5726</v>
      </c>
      <c r="C336" s="130" t="s">
        <v>874</v>
      </c>
      <c r="D336" s="132">
        <v>43017</v>
      </c>
      <c r="E336" s="130">
        <v>8128</v>
      </c>
      <c r="F336" s="130" t="s">
        <v>6178</v>
      </c>
      <c r="G336" s="130" t="s">
        <v>190</v>
      </c>
      <c r="H336" s="130" t="s">
        <v>46</v>
      </c>
      <c r="I336" s="103">
        <v>953.47</v>
      </c>
      <c r="J336" s="135"/>
    </row>
    <row r="337" spans="1:10" x14ac:dyDescent="0.25">
      <c r="A337" s="130" t="s">
        <v>7</v>
      </c>
      <c r="B337" s="130" t="s">
        <v>5744</v>
      </c>
      <c r="C337" s="130" t="s">
        <v>875</v>
      </c>
      <c r="D337" s="132">
        <v>43017</v>
      </c>
      <c r="E337" s="130">
        <v>8147</v>
      </c>
      <c r="F337" s="130" t="s">
        <v>6179</v>
      </c>
      <c r="G337" s="130" t="s">
        <v>190</v>
      </c>
      <c r="H337" s="130" t="s">
        <v>46</v>
      </c>
      <c r="I337" s="103">
        <v>136.21</v>
      </c>
      <c r="J337" s="135"/>
    </row>
    <row r="338" spans="1:10" x14ac:dyDescent="0.25">
      <c r="A338" s="130" t="s">
        <v>7</v>
      </c>
      <c r="B338" s="130" t="s">
        <v>5726</v>
      </c>
      <c r="C338" s="130" t="s">
        <v>4339</v>
      </c>
      <c r="D338" s="132">
        <v>43019</v>
      </c>
      <c r="E338" s="130">
        <v>8223</v>
      </c>
      <c r="F338" s="130" t="s">
        <v>6180</v>
      </c>
      <c r="G338" s="130" t="s">
        <v>190</v>
      </c>
      <c r="H338" s="130" t="s">
        <v>46</v>
      </c>
      <c r="I338" s="103">
        <v>272.42</v>
      </c>
      <c r="J338" s="135"/>
    </row>
    <row r="339" spans="1:10" x14ac:dyDescent="0.25">
      <c r="A339" s="130" t="s">
        <v>7</v>
      </c>
      <c r="B339" s="130" t="s">
        <v>5746</v>
      </c>
      <c r="C339" s="130" t="s">
        <v>2375</v>
      </c>
      <c r="D339" s="132">
        <v>43035</v>
      </c>
      <c r="E339" s="130" t="s">
        <v>5745</v>
      </c>
      <c r="F339" s="130" t="s">
        <v>6181</v>
      </c>
      <c r="G339" s="130" t="s">
        <v>225</v>
      </c>
      <c r="H339" s="130" t="s">
        <v>46</v>
      </c>
      <c r="I339" s="103">
        <v>872</v>
      </c>
      <c r="J339" s="135"/>
    </row>
    <row r="340" spans="1:10" x14ac:dyDescent="0.25">
      <c r="A340" s="130" t="s">
        <v>443</v>
      </c>
      <c r="B340" s="130" t="s">
        <v>491</v>
      </c>
      <c r="C340" s="130" t="s">
        <v>5852</v>
      </c>
      <c r="D340" s="132">
        <v>43033</v>
      </c>
      <c r="E340" s="130" t="s">
        <v>49</v>
      </c>
      <c r="F340" s="130">
        <v>34825</v>
      </c>
      <c r="G340" s="130" t="s">
        <v>50</v>
      </c>
      <c r="H340" s="130" t="s">
        <v>51</v>
      </c>
      <c r="I340" s="103">
        <v>65.040000000000006</v>
      </c>
      <c r="J340" s="135"/>
    </row>
    <row r="341" spans="1:10" x14ac:dyDescent="0.25">
      <c r="A341" s="130" t="s">
        <v>443</v>
      </c>
      <c r="B341" s="130" t="s">
        <v>501</v>
      </c>
      <c r="C341" s="130" t="s">
        <v>5880</v>
      </c>
      <c r="D341" s="132">
        <v>43039</v>
      </c>
      <c r="E341" s="130" t="s">
        <v>5881</v>
      </c>
      <c r="F341" s="130">
        <v>16664</v>
      </c>
      <c r="G341" s="130" t="s">
        <v>45</v>
      </c>
      <c r="H341" s="130" t="s">
        <v>46</v>
      </c>
      <c r="I341" s="103">
        <v>230.27</v>
      </c>
      <c r="J341" s="135"/>
    </row>
    <row r="342" spans="1:10" x14ac:dyDescent="0.25">
      <c r="A342" s="130" t="s">
        <v>449</v>
      </c>
      <c r="B342" s="130" t="s">
        <v>4358</v>
      </c>
      <c r="C342" s="130" t="s">
        <v>4817</v>
      </c>
      <c r="D342" s="132">
        <v>43018</v>
      </c>
      <c r="E342" s="130" t="s">
        <v>49</v>
      </c>
      <c r="F342" s="130">
        <v>34658</v>
      </c>
      <c r="G342" s="130" t="s">
        <v>50</v>
      </c>
      <c r="H342" s="130" t="s">
        <v>51</v>
      </c>
      <c r="I342" s="103">
        <v>54.45</v>
      </c>
      <c r="J342" s="135"/>
    </row>
    <row r="343" spans="1:10" x14ac:dyDescent="0.25">
      <c r="A343" s="130" t="s">
        <v>449</v>
      </c>
      <c r="B343" s="130" t="s">
        <v>4358</v>
      </c>
      <c r="C343" s="130" t="s">
        <v>2359</v>
      </c>
      <c r="D343" s="132">
        <v>43018</v>
      </c>
      <c r="E343" s="130" t="s">
        <v>49</v>
      </c>
      <c r="F343" s="130">
        <v>34659</v>
      </c>
      <c r="G343" s="130" t="s">
        <v>50</v>
      </c>
      <c r="H343" s="130" t="s">
        <v>51</v>
      </c>
      <c r="I343" s="103">
        <v>65.040000000000006</v>
      </c>
      <c r="J343" s="135"/>
    </row>
    <row r="344" spans="1:10" x14ac:dyDescent="0.25">
      <c r="A344" s="130" t="s">
        <v>453</v>
      </c>
      <c r="B344" s="130" t="s">
        <v>5952</v>
      </c>
      <c r="C344" s="130" t="s">
        <v>5951</v>
      </c>
      <c r="D344" s="132">
        <v>43021</v>
      </c>
      <c r="E344" s="130" t="s">
        <v>49</v>
      </c>
      <c r="F344" s="130">
        <v>34719</v>
      </c>
      <c r="G344" s="130" t="s">
        <v>50</v>
      </c>
      <c r="H344" s="130" t="s">
        <v>46</v>
      </c>
      <c r="I344" s="103">
        <v>90.75</v>
      </c>
      <c r="J344" s="135"/>
    </row>
    <row r="345" spans="1:10" x14ac:dyDescent="0.25">
      <c r="A345" s="130" t="s">
        <v>453</v>
      </c>
      <c r="B345" s="130" t="s">
        <v>5953</v>
      </c>
      <c r="C345" s="130" t="s">
        <v>1602</v>
      </c>
      <c r="D345" s="132">
        <v>43033</v>
      </c>
      <c r="E345" s="130" t="s">
        <v>49</v>
      </c>
      <c r="F345" s="130">
        <v>34823</v>
      </c>
      <c r="G345" s="130" t="s">
        <v>50</v>
      </c>
      <c r="H345" s="130" t="s">
        <v>51</v>
      </c>
      <c r="I345" s="103">
        <v>32.520000000000003</v>
      </c>
      <c r="J345" s="135"/>
    </row>
    <row r="346" spans="1:10" x14ac:dyDescent="0.25">
      <c r="A346" s="130" t="s">
        <v>453</v>
      </c>
      <c r="B346" s="130" t="s">
        <v>5956</v>
      </c>
      <c r="C346" s="130" t="s">
        <v>665</v>
      </c>
      <c r="D346" s="132">
        <v>43039</v>
      </c>
      <c r="E346" s="130" t="s">
        <v>49</v>
      </c>
      <c r="F346" s="130">
        <v>34880</v>
      </c>
      <c r="G346" s="130" t="s">
        <v>50</v>
      </c>
      <c r="H346" s="130" t="s">
        <v>51</v>
      </c>
      <c r="I346" s="103">
        <v>74.349999999999994</v>
      </c>
      <c r="J346" s="135"/>
    </row>
    <row r="347" spans="1:10" x14ac:dyDescent="0.25">
      <c r="A347" s="130" t="s">
        <v>1934</v>
      </c>
      <c r="B347" s="130" t="s">
        <v>2250</v>
      </c>
      <c r="C347" s="130" t="s">
        <v>2622</v>
      </c>
      <c r="D347" s="132">
        <v>43038</v>
      </c>
      <c r="E347" s="130" t="s">
        <v>5747</v>
      </c>
      <c r="F347" s="130">
        <v>16616</v>
      </c>
      <c r="G347" s="130" t="s">
        <v>45</v>
      </c>
      <c r="H347" s="130" t="s">
        <v>46</v>
      </c>
      <c r="I347" s="103">
        <v>45.23</v>
      </c>
      <c r="J347" s="135"/>
    </row>
    <row r="348" spans="1:10" x14ac:dyDescent="0.25">
      <c r="A348" s="130" t="s">
        <v>1934</v>
      </c>
      <c r="B348" s="130" t="s">
        <v>2250</v>
      </c>
      <c r="C348" s="130" t="s">
        <v>4074</v>
      </c>
      <c r="D348" s="132">
        <v>43038</v>
      </c>
      <c r="E348" s="130" t="s">
        <v>5748</v>
      </c>
      <c r="F348" s="130">
        <v>16617</v>
      </c>
      <c r="G348" s="130" t="s">
        <v>45</v>
      </c>
      <c r="H348" s="130" t="s">
        <v>46</v>
      </c>
      <c r="I348" s="103">
        <v>3059.64</v>
      </c>
      <c r="J348" s="135"/>
    </row>
    <row r="349" spans="1:10" x14ac:dyDescent="0.25">
      <c r="A349" s="130" t="s">
        <v>1934</v>
      </c>
      <c r="B349" s="130" t="s">
        <v>2250</v>
      </c>
      <c r="C349" s="130" t="s">
        <v>5099</v>
      </c>
      <c r="D349" s="132">
        <v>43038</v>
      </c>
      <c r="E349" s="130" t="s">
        <v>5749</v>
      </c>
      <c r="F349" s="130">
        <v>16618</v>
      </c>
      <c r="G349" s="130" t="s">
        <v>45</v>
      </c>
      <c r="H349" s="130" t="s">
        <v>46</v>
      </c>
      <c r="I349" s="103">
        <v>485.89</v>
      </c>
      <c r="J349" s="135"/>
    </row>
    <row r="350" spans="1:10" x14ac:dyDescent="0.25">
      <c r="A350" s="130" t="s">
        <v>1939</v>
      </c>
      <c r="B350" s="130" t="s">
        <v>2250</v>
      </c>
      <c r="C350" s="130" t="s">
        <v>2622</v>
      </c>
      <c r="D350" s="132">
        <v>43038</v>
      </c>
      <c r="E350" s="130" t="s">
        <v>5747</v>
      </c>
      <c r="F350" s="130">
        <v>16616</v>
      </c>
      <c r="G350" s="130" t="s">
        <v>45</v>
      </c>
      <c r="H350" s="130" t="s">
        <v>46</v>
      </c>
      <c r="I350" s="103">
        <v>135.69999999999999</v>
      </c>
      <c r="J350" s="135"/>
    </row>
    <row r="351" spans="1:10" x14ac:dyDescent="0.25">
      <c r="A351" s="130" t="s">
        <v>1939</v>
      </c>
      <c r="B351" s="130" t="s">
        <v>2250</v>
      </c>
      <c r="C351" s="130" t="s">
        <v>4074</v>
      </c>
      <c r="D351" s="132">
        <v>43038</v>
      </c>
      <c r="E351" s="130" t="s">
        <v>5748</v>
      </c>
      <c r="F351" s="130">
        <v>16617</v>
      </c>
      <c r="G351" s="130" t="s">
        <v>45</v>
      </c>
      <c r="H351" s="130" t="s">
        <v>46</v>
      </c>
      <c r="I351" s="103">
        <v>9178.93</v>
      </c>
      <c r="J351" s="135"/>
    </row>
    <row r="352" spans="1:10" x14ac:dyDescent="0.25">
      <c r="A352" s="130" t="s">
        <v>1939</v>
      </c>
      <c r="B352" s="130" t="s">
        <v>2250</v>
      </c>
      <c r="C352" s="130" t="s">
        <v>5099</v>
      </c>
      <c r="D352" s="132">
        <v>43038</v>
      </c>
      <c r="E352" s="130" t="s">
        <v>5749</v>
      </c>
      <c r="F352" s="130">
        <v>16618</v>
      </c>
      <c r="G352" s="130" t="s">
        <v>45</v>
      </c>
      <c r="H352" s="130" t="s">
        <v>46</v>
      </c>
      <c r="I352" s="103">
        <v>1457.68</v>
      </c>
      <c r="J352" s="135"/>
    </row>
    <row r="353" spans="1:10" x14ac:dyDescent="0.25">
      <c r="A353" s="130" t="s">
        <v>1941</v>
      </c>
      <c r="B353" s="130" t="s">
        <v>2250</v>
      </c>
      <c r="C353" s="130" t="s">
        <v>2622</v>
      </c>
      <c r="D353" s="132">
        <v>43038</v>
      </c>
      <c r="E353" s="130" t="s">
        <v>5747</v>
      </c>
      <c r="F353" s="130">
        <v>16616</v>
      </c>
      <c r="G353" s="130" t="s">
        <v>45</v>
      </c>
      <c r="H353" s="130" t="s">
        <v>46</v>
      </c>
      <c r="I353" s="103">
        <v>45.23</v>
      </c>
      <c r="J353" s="135"/>
    </row>
    <row r="354" spans="1:10" x14ac:dyDescent="0.25">
      <c r="A354" s="130" t="s">
        <v>1941</v>
      </c>
      <c r="B354" s="130" t="s">
        <v>2250</v>
      </c>
      <c r="C354" s="130" t="s">
        <v>4074</v>
      </c>
      <c r="D354" s="132">
        <v>43038</v>
      </c>
      <c r="E354" s="130" t="s">
        <v>5748</v>
      </c>
      <c r="F354" s="130">
        <v>16617</v>
      </c>
      <c r="G354" s="130" t="s">
        <v>45</v>
      </c>
      <c r="H354" s="130" t="s">
        <v>46</v>
      </c>
      <c r="I354" s="103">
        <v>3059.64</v>
      </c>
      <c r="J354" s="135"/>
    </row>
    <row r="355" spans="1:10" x14ac:dyDescent="0.25">
      <c r="A355" s="130" t="s">
        <v>1941</v>
      </c>
      <c r="B355" s="130" t="s">
        <v>2250</v>
      </c>
      <c r="C355" s="130" t="s">
        <v>5099</v>
      </c>
      <c r="D355" s="132">
        <v>43038</v>
      </c>
      <c r="E355" s="130" t="s">
        <v>5749</v>
      </c>
      <c r="F355" s="130">
        <v>16618</v>
      </c>
      <c r="G355" s="130" t="s">
        <v>45</v>
      </c>
      <c r="H355" s="130" t="s">
        <v>46</v>
      </c>
      <c r="I355" s="103">
        <v>485.89</v>
      </c>
      <c r="J355" s="135"/>
    </row>
    <row r="356" spans="1:10" x14ac:dyDescent="0.25">
      <c r="A356" s="130" t="s">
        <v>24</v>
      </c>
      <c r="B356" s="130" t="s">
        <v>4368</v>
      </c>
      <c r="C356" s="130" t="s">
        <v>5882</v>
      </c>
      <c r="D356" s="132">
        <v>43010</v>
      </c>
      <c r="E356" s="130">
        <v>2199</v>
      </c>
      <c r="F356" s="130">
        <v>16451</v>
      </c>
      <c r="G356" s="130" t="s">
        <v>45</v>
      </c>
      <c r="H356" s="130" t="s">
        <v>46</v>
      </c>
      <c r="I356" s="103">
        <v>1426.27</v>
      </c>
      <c r="J356" s="135"/>
    </row>
    <row r="357" spans="1:10" x14ac:dyDescent="0.25">
      <c r="A357" s="130" t="s">
        <v>24</v>
      </c>
      <c r="B357" s="130" t="s">
        <v>4368</v>
      </c>
      <c r="C357" s="130" t="s">
        <v>5883</v>
      </c>
      <c r="D357" s="132">
        <v>43013</v>
      </c>
      <c r="E357" s="130">
        <v>2217</v>
      </c>
      <c r="F357" s="130">
        <v>16471</v>
      </c>
      <c r="G357" s="130" t="s">
        <v>45</v>
      </c>
      <c r="H357" s="130" t="s">
        <v>46</v>
      </c>
      <c r="I357" s="103">
        <v>138.88999999999999</v>
      </c>
      <c r="J357" s="135"/>
    </row>
    <row r="358" spans="1:10" x14ac:dyDescent="0.25">
      <c r="A358" s="130" t="s">
        <v>24</v>
      </c>
      <c r="B358" s="130" t="s">
        <v>4368</v>
      </c>
      <c r="C358" s="130" t="s">
        <v>5884</v>
      </c>
      <c r="D358" s="132">
        <v>43019</v>
      </c>
      <c r="E358" s="130">
        <v>2243</v>
      </c>
      <c r="F358" s="130">
        <v>16505</v>
      </c>
      <c r="G358" s="130" t="s">
        <v>45</v>
      </c>
      <c r="H358" s="130" t="s">
        <v>46</v>
      </c>
      <c r="I358" s="103">
        <v>4673.22</v>
      </c>
      <c r="J358" s="135"/>
    </row>
    <row r="359" spans="1:10" x14ac:dyDescent="0.25">
      <c r="A359" s="130" t="s">
        <v>24</v>
      </c>
      <c r="B359" s="130" t="s">
        <v>5886</v>
      </c>
      <c r="C359" s="130" t="s">
        <v>5044</v>
      </c>
      <c r="D359" s="132">
        <v>43032</v>
      </c>
      <c r="E359" s="130" t="s">
        <v>5885</v>
      </c>
      <c r="F359" s="130">
        <v>16582</v>
      </c>
      <c r="G359" s="130" t="s">
        <v>45</v>
      </c>
      <c r="H359" s="130" t="s">
        <v>46</v>
      </c>
      <c r="I359" s="103">
        <v>71.55</v>
      </c>
      <c r="J359" s="135"/>
    </row>
    <row r="360" spans="1:10" x14ac:dyDescent="0.25">
      <c r="A360" s="130" t="s">
        <v>24</v>
      </c>
      <c r="B360" s="130" t="s">
        <v>5886</v>
      </c>
      <c r="C360" s="130" t="s">
        <v>5887</v>
      </c>
      <c r="D360" s="132">
        <v>43032</v>
      </c>
      <c r="E360" s="130">
        <v>1491798</v>
      </c>
      <c r="F360" s="130">
        <v>16583</v>
      </c>
      <c r="G360" s="130" t="s">
        <v>45</v>
      </c>
      <c r="H360" s="130" t="s">
        <v>46</v>
      </c>
      <c r="I360" s="103">
        <v>53.45</v>
      </c>
      <c r="J360" s="135"/>
    </row>
    <row r="361" spans="1:10" x14ac:dyDescent="0.25">
      <c r="A361" s="130" t="s">
        <v>24</v>
      </c>
      <c r="B361" s="130" t="s">
        <v>5886</v>
      </c>
      <c r="C361" s="130" t="s">
        <v>5888</v>
      </c>
      <c r="D361" s="132">
        <v>43032</v>
      </c>
      <c r="E361" s="130">
        <v>14391033</v>
      </c>
      <c r="F361" s="130">
        <v>16584</v>
      </c>
      <c r="G361" s="130" t="s">
        <v>45</v>
      </c>
      <c r="H361" s="130" t="s">
        <v>46</v>
      </c>
      <c r="I361" s="103">
        <v>61.21</v>
      </c>
      <c r="J361" s="135"/>
    </row>
    <row r="362" spans="1:10" x14ac:dyDescent="0.25">
      <c r="A362" s="130" t="s">
        <v>24</v>
      </c>
      <c r="B362" s="130" t="s">
        <v>2490</v>
      </c>
      <c r="C362" s="130" t="s">
        <v>2380</v>
      </c>
      <c r="D362" s="132">
        <v>43035</v>
      </c>
      <c r="E362" s="130">
        <v>14521902</v>
      </c>
      <c r="F362" s="130">
        <v>16607</v>
      </c>
      <c r="G362" s="130" t="s">
        <v>45</v>
      </c>
      <c r="H362" s="130" t="s">
        <v>46</v>
      </c>
      <c r="I362" s="103">
        <v>63.79</v>
      </c>
      <c r="J362" s="135"/>
    </row>
    <row r="363" spans="1:10" x14ac:dyDescent="0.25">
      <c r="A363" s="130" t="s">
        <v>24</v>
      </c>
      <c r="B363" s="130" t="s">
        <v>2490</v>
      </c>
      <c r="C363" s="130" t="s">
        <v>1077</v>
      </c>
      <c r="D363" s="132">
        <v>43035</v>
      </c>
      <c r="E363" s="130">
        <v>14522771</v>
      </c>
      <c r="F363" s="130">
        <v>16608</v>
      </c>
      <c r="G363" s="130" t="s">
        <v>45</v>
      </c>
      <c r="H363" s="130" t="s">
        <v>46</v>
      </c>
      <c r="I363" s="103">
        <v>63.79</v>
      </c>
      <c r="J363" s="135"/>
    </row>
    <row r="364" spans="1:10" x14ac:dyDescent="0.25">
      <c r="A364" s="130" t="s">
        <v>24</v>
      </c>
      <c r="B364" s="130" t="s">
        <v>2490</v>
      </c>
      <c r="C364" s="130" t="s">
        <v>920</v>
      </c>
      <c r="D364" s="132">
        <v>43035</v>
      </c>
      <c r="E364" s="130">
        <v>14521337</v>
      </c>
      <c r="F364" s="130">
        <v>16609</v>
      </c>
      <c r="G364" s="130" t="s">
        <v>45</v>
      </c>
      <c r="H364" s="130" t="s">
        <v>46</v>
      </c>
      <c r="I364" s="103">
        <v>63.79</v>
      </c>
      <c r="J364" s="135"/>
    </row>
    <row r="365" spans="1:10" x14ac:dyDescent="0.25">
      <c r="A365" s="130" t="s">
        <v>24</v>
      </c>
      <c r="B365" s="130" t="s">
        <v>4368</v>
      </c>
      <c r="C365" s="130" t="s">
        <v>5889</v>
      </c>
      <c r="D365" s="132">
        <v>43038</v>
      </c>
      <c r="E365" s="130">
        <v>2291</v>
      </c>
      <c r="F365" s="130">
        <v>16642</v>
      </c>
      <c r="G365" s="130" t="s">
        <v>45</v>
      </c>
      <c r="H365" s="130" t="s">
        <v>46</v>
      </c>
      <c r="I365" s="103">
        <v>3774.57</v>
      </c>
      <c r="J365" s="135"/>
    </row>
    <row r="366" spans="1:10" x14ac:dyDescent="0.25">
      <c r="A366" s="130" t="s">
        <v>5405</v>
      </c>
      <c r="B366" s="130"/>
      <c r="C366" s="130" t="s">
        <v>5750</v>
      </c>
      <c r="D366" s="132">
        <v>43039</v>
      </c>
      <c r="E366" s="130">
        <v>15959</v>
      </c>
      <c r="F366" s="130" t="s">
        <v>6182</v>
      </c>
      <c r="G366" s="130" t="s">
        <v>225</v>
      </c>
      <c r="H366" s="130" t="s">
        <v>4792</v>
      </c>
      <c r="I366" s="103">
        <v>12</v>
      </c>
      <c r="J366" s="135"/>
    </row>
    <row r="367" spans="1:10" x14ac:dyDescent="0.25">
      <c r="A367" s="130" t="s">
        <v>5407</v>
      </c>
      <c r="B367" s="130"/>
      <c r="C367" s="130" t="s">
        <v>5395</v>
      </c>
      <c r="D367" s="132">
        <v>43039</v>
      </c>
      <c r="E367" s="130">
        <v>382200</v>
      </c>
      <c r="F367" s="130" t="s">
        <v>6195</v>
      </c>
      <c r="G367" s="130" t="s">
        <v>225</v>
      </c>
      <c r="H367" s="130" t="s">
        <v>46</v>
      </c>
      <c r="I367" s="103">
        <v>71</v>
      </c>
      <c r="J367" s="135"/>
    </row>
    <row r="368" spans="1:10" x14ac:dyDescent="0.25">
      <c r="A368" s="130" t="s">
        <v>5408</v>
      </c>
      <c r="B368" s="130"/>
      <c r="C368" s="130" t="s">
        <v>3955</v>
      </c>
      <c r="D368" s="132">
        <v>43039</v>
      </c>
      <c r="E368" s="130">
        <v>50150</v>
      </c>
      <c r="F368" s="130" t="s">
        <v>6196</v>
      </c>
      <c r="G368" s="130" t="s">
        <v>225</v>
      </c>
      <c r="H368" s="130" t="s">
        <v>46</v>
      </c>
      <c r="I368" s="103">
        <v>14</v>
      </c>
      <c r="J368" s="135"/>
    </row>
    <row r="369" spans="1:10" x14ac:dyDescent="0.25">
      <c r="A369" s="130" t="s">
        <v>8</v>
      </c>
      <c r="B369" s="130" t="s">
        <v>1432</v>
      </c>
      <c r="C369" s="130" t="s">
        <v>5751</v>
      </c>
      <c r="D369" s="132">
        <v>43014</v>
      </c>
      <c r="E369" s="130" t="s">
        <v>5752</v>
      </c>
      <c r="F369" s="130" t="s">
        <v>6183</v>
      </c>
      <c r="G369" s="130" t="s">
        <v>225</v>
      </c>
      <c r="H369" s="130" t="s">
        <v>46</v>
      </c>
      <c r="I369" s="103">
        <v>28933.91</v>
      </c>
      <c r="J369" s="135"/>
    </row>
    <row r="370" spans="1:10" x14ac:dyDescent="0.25">
      <c r="A370" s="130" t="s">
        <v>8</v>
      </c>
      <c r="B370" s="130" t="s">
        <v>1432</v>
      </c>
      <c r="C370" s="130" t="s">
        <v>2682</v>
      </c>
      <c r="D370" s="132">
        <v>43027</v>
      </c>
      <c r="E370" s="130">
        <v>21899932</v>
      </c>
      <c r="F370" s="130" t="s">
        <v>6184</v>
      </c>
      <c r="G370" s="130" t="s">
        <v>225</v>
      </c>
      <c r="H370" s="130" t="s">
        <v>46</v>
      </c>
      <c r="I370" s="103">
        <v>977.87</v>
      </c>
      <c r="J370" s="135"/>
    </row>
    <row r="371" spans="1:10" x14ac:dyDescent="0.25">
      <c r="A371" s="130" t="s">
        <v>8</v>
      </c>
      <c r="B371" s="130" t="s">
        <v>1432</v>
      </c>
      <c r="C371" s="130" t="s">
        <v>2683</v>
      </c>
      <c r="D371" s="132">
        <v>43027</v>
      </c>
      <c r="E371" s="130">
        <v>21899931</v>
      </c>
      <c r="F371" s="130" t="s">
        <v>6185</v>
      </c>
      <c r="G371" s="130" t="s">
        <v>225</v>
      </c>
      <c r="H371" s="130" t="s">
        <v>46</v>
      </c>
      <c r="I371" s="103">
        <v>847.69</v>
      </c>
      <c r="J371" s="135"/>
    </row>
    <row r="372" spans="1:10" x14ac:dyDescent="0.25">
      <c r="A372" s="130" t="s">
        <v>8</v>
      </c>
      <c r="B372" s="130" t="s">
        <v>1432</v>
      </c>
      <c r="C372" s="130" t="s">
        <v>2551</v>
      </c>
      <c r="D372" s="132">
        <v>43027</v>
      </c>
      <c r="E372" s="130">
        <v>21899934</v>
      </c>
      <c r="F372" s="130" t="s">
        <v>6186</v>
      </c>
      <c r="G372" s="130" t="s">
        <v>225</v>
      </c>
      <c r="H372" s="130" t="s">
        <v>46</v>
      </c>
      <c r="I372" s="103">
        <v>295.14</v>
      </c>
      <c r="J372" s="135"/>
    </row>
    <row r="373" spans="1:10" x14ac:dyDescent="0.25">
      <c r="A373" s="130" t="s">
        <v>9</v>
      </c>
      <c r="B373" s="130" t="s">
        <v>193</v>
      </c>
      <c r="C373" s="130" t="s">
        <v>5753</v>
      </c>
      <c r="D373" s="132">
        <v>43010</v>
      </c>
      <c r="E373" s="130">
        <v>31699</v>
      </c>
      <c r="F373" s="130">
        <v>16447</v>
      </c>
      <c r="G373" s="130" t="s">
        <v>45</v>
      </c>
      <c r="H373" s="130" t="s">
        <v>4792</v>
      </c>
      <c r="I373" s="103">
        <v>139.71</v>
      </c>
      <c r="J373" s="135"/>
    </row>
    <row r="374" spans="1:10" x14ac:dyDescent="0.25">
      <c r="A374" s="130" t="s">
        <v>9</v>
      </c>
      <c r="B374" s="130" t="s">
        <v>193</v>
      </c>
      <c r="C374" s="130" t="s">
        <v>5754</v>
      </c>
      <c r="D374" s="132">
        <v>43019</v>
      </c>
      <c r="E374" s="130">
        <v>6743</v>
      </c>
      <c r="F374" s="130">
        <v>16501</v>
      </c>
      <c r="G374" s="130" t="s">
        <v>45</v>
      </c>
      <c r="H374" s="130" t="s">
        <v>4792</v>
      </c>
      <c r="I374" s="103">
        <v>258.77999999999997</v>
      </c>
      <c r="J374" s="135"/>
    </row>
    <row r="375" spans="1:10" x14ac:dyDescent="0.25">
      <c r="A375" s="130" t="s">
        <v>9</v>
      </c>
      <c r="B375" s="130" t="s">
        <v>193</v>
      </c>
      <c r="C375" s="130" t="s">
        <v>5755</v>
      </c>
      <c r="D375" s="132">
        <v>43026</v>
      </c>
      <c r="E375" s="130">
        <v>31933</v>
      </c>
      <c r="F375" s="130">
        <v>16525</v>
      </c>
      <c r="G375" s="130" t="s">
        <v>45</v>
      </c>
      <c r="H375" s="130" t="s">
        <v>4792</v>
      </c>
      <c r="I375" s="103">
        <v>627.29</v>
      </c>
      <c r="J375" s="135"/>
    </row>
    <row r="376" spans="1:10" x14ac:dyDescent="0.25">
      <c r="A376" s="130" t="s">
        <v>9</v>
      </c>
      <c r="B376" s="130" t="s">
        <v>193</v>
      </c>
      <c r="C376" s="130" t="s">
        <v>5756</v>
      </c>
      <c r="D376" s="132">
        <v>43026</v>
      </c>
      <c r="E376" s="130">
        <v>31935</v>
      </c>
      <c r="F376" s="130">
        <v>16526</v>
      </c>
      <c r="G376" s="130" t="s">
        <v>45</v>
      </c>
      <c r="H376" s="130" t="s">
        <v>4792</v>
      </c>
      <c r="I376" s="103">
        <v>436.69</v>
      </c>
      <c r="J376" s="135"/>
    </row>
    <row r="377" spans="1:10" x14ac:dyDescent="0.25">
      <c r="A377" s="130" t="s">
        <v>9</v>
      </c>
      <c r="B377" s="130" t="s">
        <v>193</v>
      </c>
      <c r="C377" s="130" t="s">
        <v>5757</v>
      </c>
      <c r="D377" s="132">
        <v>43026</v>
      </c>
      <c r="E377" s="130">
        <v>31934</v>
      </c>
      <c r="F377" s="130">
        <v>16527</v>
      </c>
      <c r="G377" s="130" t="s">
        <v>45</v>
      </c>
      <c r="H377" s="130" t="s">
        <v>4792</v>
      </c>
      <c r="I377" s="103">
        <v>235.59</v>
      </c>
      <c r="J377" s="135"/>
    </row>
    <row r="378" spans="1:10" x14ac:dyDescent="0.25">
      <c r="A378" s="130" t="s">
        <v>9</v>
      </c>
      <c r="B378" s="130" t="s">
        <v>193</v>
      </c>
      <c r="C378" s="130" t="s">
        <v>3343</v>
      </c>
      <c r="D378" s="132">
        <v>43026</v>
      </c>
      <c r="E378" s="130">
        <v>31932</v>
      </c>
      <c r="F378" s="130">
        <v>16528</v>
      </c>
      <c r="G378" s="130" t="s">
        <v>45</v>
      </c>
      <c r="H378" s="130" t="s">
        <v>4792</v>
      </c>
      <c r="I378" s="103">
        <v>1571.41</v>
      </c>
      <c r="J378" s="135"/>
    </row>
    <row r="379" spans="1:10" x14ac:dyDescent="0.25">
      <c r="A379" s="130" t="s">
        <v>9</v>
      </c>
      <c r="B379" s="130" t="s">
        <v>193</v>
      </c>
      <c r="C379" s="130" t="s">
        <v>5758</v>
      </c>
      <c r="D379" s="132">
        <v>43031</v>
      </c>
      <c r="E379" s="130" t="s">
        <v>5759</v>
      </c>
      <c r="F379" s="130">
        <v>16554</v>
      </c>
      <c r="G379" s="130" t="s">
        <v>45</v>
      </c>
      <c r="H379" s="130" t="s">
        <v>46</v>
      </c>
      <c r="I379" s="103">
        <v>193.89</v>
      </c>
      <c r="J379" s="135"/>
    </row>
    <row r="380" spans="1:10" x14ac:dyDescent="0.25">
      <c r="A380" s="130" t="s">
        <v>9</v>
      </c>
      <c r="B380" s="130" t="s">
        <v>193</v>
      </c>
      <c r="C380" s="130" t="s">
        <v>5000</v>
      </c>
      <c r="D380" s="132">
        <v>43032</v>
      </c>
      <c r="E380" s="130">
        <v>31931</v>
      </c>
      <c r="F380" s="130">
        <v>16566</v>
      </c>
      <c r="G380" s="130" t="s">
        <v>45</v>
      </c>
      <c r="H380" s="130" t="s">
        <v>4792</v>
      </c>
      <c r="I380" s="103">
        <v>45.3</v>
      </c>
      <c r="J380" s="135"/>
    </row>
    <row r="381" spans="1:10" x14ac:dyDescent="0.25">
      <c r="A381" s="130" t="s">
        <v>9</v>
      </c>
      <c r="B381" s="130" t="s">
        <v>193</v>
      </c>
      <c r="C381" s="130" t="s">
        <v>5006</v>
      </c>
      <c r="D381" s="132">
        <v>43032</v>
      </c>
      <c r="E381" s="130">
        <v>6196</v>
      </c>
      <c r="F381" s="130">
        <v>16567</v>
      </c>
      <c r="G381" s="130" t="s">
        <v>45</v>
      </c>
      <c r="H381" s="130" t="s">
        <v>4792</v>
      </c>
      <c r="I381" s="103">
        <v>290.8</v>
      </c>
      <c r="J381" s="135"/>
    </row>
    <row r="382" spans="1:10" x14ac:dyDescent="0.25">
      <c r="A382" s="130" t="s">
        <v>9</v>
      </c>
      <c r="B382" s="130" t="s">
        <v>193</v>
      </c>
      <c r="C382" s="130" t="s">
        <v>4333</v>
      </c>
      <c r="D382" s="132">
        <v>43039</v>
      </c>
      <c r="E382" s="130">
        <v>32150</v>
      </c>
      <c r="F382" s="130">
        <v>16622</v>
      </c>
      <c r="G382" s="130" t="s">
        <v>45</v>
      </c>
      <c r="H382" s="130" t="s">
        <v>4792</v>
      </c>
      <c r="I382" s="103">
        <v>45.3</v>
      </c>
      <c r="J382" s="135"/>
    </row>
    <row r="383" spans="1:10" x14ac:dyDescent="0.25">
      <c r="A383" s="130" t="s">
        <v>9</v>
      </c>
      <c r="B383" s="130" t="s">
        <v>193</v>
      </c>
      <c r="C383" s="130" t="s">
        <v>4106</v>
      </c>
      <c r="D383" s="132">
        <v>43039</v>
      </c>
      <c r="E383" s="130">
        <v>32157</v>
      </c>
      <c r="F383" s="130">
        <v>16625</v>
      </c>
      <c r="G383" s="130" t="s">
        <v>45</v>
      </c>
      <c r="H383" s="130" t="s">
        <v>4792</v>
      </c>
      <c r="I383" s="103">
        <v>36.21</v>
      </c>
      <c r="J383" s="135"/>
    </row>
    <row r="384" spans="1:10" x14ac:dyDescent="0.25">
      <c r="A384" s="130" t="s">
        <v>9</v>
      </c>
      <c r="B384" s="130" t="s">
        <v>193</v>
      </c>
      <c r="C384" s="130" t="s">
        <v>3023</v>
      </c>
      <c r="D384" s="132">
        <v>43039</v>
      </c>
      <c r="E384" s="130">
        <v>2478</v>
      </c>
      <c r="F384" s="130">
        <v>16627</v>
      </c>
      <c r="G384" s="130" t="s">
        <v>45</v>
      </c>
      <c r="H384" s="130" t="s">
        <v>4792</v>
      </c>
      <c r="I384" s="103">
        <v>566.25</v>
      </c>
      <c r="J384" s="135"/>
    </row>
    <row r="385" spans="1:10" x14ac:dyDescent="0.25">
      <c r="A385" s="130" t="s">
        <v>17</v>
      </c>
      <c r="B385" s="130" t="s">
        <v>193</v>
      </c>
      <c r="C385" s="130" t="s">
        <v>5753</v>
      </c>
      <c r="D385" s="132">
        <v>43010</v>
      </c>
      <c r="E385" s="130">
        <v>31699</v>
      </c>
      <c r="F385" s="130">
        <v>16447</v>
      </c>
      <c r="G385" s="130" t="s">
        <v>45</v>
      </c>
      <c r="H385" s="130" t="s">
        <v>4792</v>
      </c>
      <c r="I385" s="103">
        <v>23.29</v>
      </c>
      <c r="J385" s="135"/>
    </row>
    <row r="386" spans="1:10" x14ac:dyDescent="0.25">
      <c r="A386" s="130" t="s">
        <v>17</v>
      </c>
      <c r="B386" s="130" t="s">
        <v>193</v>
      </c>
      <c r="C386" s="130" t="s">
        <v>5754</v>
      </c>
      <c r="D386" s="132">
        <v>43019</v>
      </c>
      <c r="E386" s="130">
        <v>6743</v>
      </c>
      <c r="F386" s="130">
        <v>16501</v>
      </c>
      <c r="G386" s="130" t="s">
        <v>45</v>
      </c>
      <c r="H386" s="130" t="s">
        <v>4792</v>
      </c>
      <c r="I386" s="103">
        <v>43.13</v>
      </c>
      <c r="J386" s="135"/>
    </row>
    <row r="387" spans="1:10" x14ac:dyDescent="0.25">
      <c r="A387" s="130" t="s">
        <v>17</v>
      </c>
      <c r="B387" s="130" t="s">
        <v>193</v>
      </c>
      <c r="C387" s="130" t="s">
        <v>5755</v>
      </c>
      <c r="D387" s="132">
        <v>43026</v>
      </c>
      <c r="E387" s="130">
        <v>31933</v>
      </c>
      <c r="F387" s="130">
        <v>16525</v>
      </c>
      <c r="G387" s="130" t="s">
        <v>45</v>
      </c>
      <c r="H387" s="130" t="s">
        <v>4792</v>
      </c>
      <c r="I387" s="103">
        <v>104.55</v>
      </c>
      <c r="J387" s="135"/>
    </row>
    <row r="388" spans="1:10" x14ac:dyDescent="0.25">
      <c r="A388" s="130" t="s">
        <v>17</v>
      </c>
      <c r="B388" s="130" t="s">
        <v>193</v>
      </c>
      <c r="C388" s="130" t="s">
        <v>5756</v>
      </c>
      <c r="D388" s="132">
        <v>43026</v>
      </c>
      <c r="E388" s="130">
        <v>31935</v>
      </c>
      <c r="F388" s="130">
        <v>16526</v>
      </c>
      <c r="G388" s="130" t="s">
        <v>45</v>
      </c>
      <c r="H388" s="130" t="s">
        <v>4792</v>
      </c>
      <c r="I388" s="103">
        <v>72.78</v>
      </c>
      <c r="J388" s="135"/>
    </row>
    <row r="389" spans="1:10" x14ac:dyDescent="0.25">
      <c r="A389" s="130" t="s">
        <v>17</v>
      </c>
      <c r="B389" s="130" t="s">
        <v>193</v>
      </c>
      <c r="C389" s="130" t="s">
        <v>5757</v>
      </c>
      <c r="D389" s="132">
        <v>43026</v>
      </c>
      <c r="E389" s="130">
        <v>31934</v>
      </c>
      <c r="F389" s="130">
        <v>16527</v>
      </c>
      <c r="G389" s="130" t="s">
        <v>45</v>
      </c>
      <c r="H389" s="130" t="s">
        <v>4792</v>
      </c>
      <c r="I389" s="103">
        <v>39.270000000000003</v>
      </c>
      <c r="J389" s="135"/>
    </row>
    <row r="390" spans="1:10" x14ac:dyDescent="0.25">
      <c r="A390" s="130" t="s">
        <v>17</v>
      </c>
      <c r="B390" s="130" t="s">
        <v>193</v>
      </c>
      <c r="C390" s="130" t="s">
        <v>3343</v>
      </c>
      <c r="D390" s="132">
        <v>43026</v>
      </c>
      <c r="E390" s="130">
        <v>31932</v>
      </c>
      <c r="F390" s="130">
        <v>16528</v>
      </c>
      <c r="G390" s="130" t="s">
        <v>45</v>
      </c>
      <c r="H390" s="130" t="s">
        <v>4792</v>
      </c>
      <c r="I390" s="103">
        <v>261.89999999999998</v>
      </c>
      <c r="J390" s="135"/>
    </row>
    <row r="391" spans="1:10" x14ac:dyDescent="0.25">
      <c r="A391" s="130" t="s">
        <v>17</v>
      </c>
      <c r="B391" s="130" t="s">
        <v>193</v>
      </c>
      <c r="C391" s="130" t="s">
        <v>5758</v>
      </c>
      <c r="D391" s="132">
        <v>43031</v>
      </c>
      <c r="E391" s="130" t="s">
        <v>5759</v>
      </c>
      <c r="F391" s="130">
        <v>16554</v>
      </c>
      <c r="G391" s="130" t="s">
        <v>45</v>
      </c>
      <c r="H391" s="130" t="s">
        <v>46</v>
      </c>
      <c r="I391" s="103">
        <v>32.31</v>
      </c>
      <c r="J391" s="135"/>
    </row>
    <row r="392" spans="1:10" x14ac:dyDescent="0.25">
      <c r="A392" s="130" t="s">
        <v>17</v>
      </c>
      <c r="B392" s="130" t="s">
        <v>193</v>
      </c>
      <c r="C392" s="130" t="s">
        <v>5000</v>
      </c>
      <c r="D392" s="132">
        <v>43032</v>
      </c>
      <c r="E392" s="130">
        <v>31931</v>
      </c>
      <c r="F392" s="130">
        <v>16566</v>
      </c>
      <c r="G392" s="130" t="s">
        <v>45</v>
      </c>
      <c r="H392" s="130" t="s">
        <v>4792</v>
      </c>
      <c r="I392" s="103">
        <v>7.55</v>
      </c>
      <c r="J392" s="135"/>
    </row>
    <row r="393" spans="1:10" x14ac:dyDescent="0.25">
      <c r="A393" s="130" t="s">
        <v>17</v>
      </c>
      <c r="B393" s="130" t="s">
        <v>193</v>
      </c>
      <c r="C393" s="130" t="s">
        <v>5006</v>
      </c>
      <c r="D393" s="132">
        <v>43032</v>
      </c>
      <c r="E393" s="130">
        <v>6196</v>
      </c>
      <c r="F393" s="130">
        <v>16567</v>
      </c>
      <c r="G393" s="130" t="s">
        <v>45</v>
      </c>
      <c r="H393" s="130" t="s">
        <v>4792</v>
      </c>
      <c r="I393" s="103">
        <v>48.47</v>
      </c>
      <c r="J393" s="135"/>
    </row>
    <row r="394" spans="1:10" x14ac:dyDescent="0.25">
      <c r="A394" s="130" t="s">
        <v>17</v>
      </c>
      <c r="B394" s="130" t="s">
        <v>193</v>
      </c>
      <c r="C394" s="130" t="s">
        <v>4333</v>
      </c>
      <c r="D394" s="132">
        <v>43039</v>
      </c>
      <c r="E394" s="130">
        <v>32150</v>
      </c>
      <c r="F394" s="130">
        <v>16622</v>
      </c>
      <c r="G394" s="130" t="s">
        <v>45</v>
      </c>
      <c r="H394" s="130" t="s">
        <v>4792</v>
      </c>
      <c r="I394" s="103">
        <v>7.55</v>
      </c>
      <c r="J394" s="135"/>
    </row>
    <row r="395" spans="1:10" x14ac:dyDescent="0.25">
      <c r="A395" s="130" t="s">
        <v>17</v>
      </c>
      <c r="B395" s="130" t="s">
        <v>193</v>
      </c>
      <c r="C395" s="130" t="s">
        <v>4106</v>
      </c>
      <c r="D395" s="132">
        <v>43039</v>
      </c>
      <c r="E395" s="130">
        <v>32157</v>
      </c>
      <c r="F395" s="130">
        <v>16625</v>
      </c>
      <c r="G395" s="130" t="s">
        <v>45</v>
      </c>
      <c r="H395" s="130" t="s">
        <v>4792</v>
      </c>
      <c r="I395" s="103">
        <v>6.04</v>
      </c>
      <c r="J395" s="135"/>
    </row>
    <row r="396" spans="1:10" x14ac:dyDescent="0.25">
      <c r="A396" s="130" t="s">
        <v>17</v>
      </c>
      <c r="B396" s="130" t="s">
        <v>193</v>
      </c>
      <c r="C396" s="130" t="s">
        <v>3023</v>
      </c>
      <c r="D396" s="132">
        <v>43039</v>
      </c>
      <c r="E396" s="130">
        <v>2478</v>
      </c>
      <c r="F396" s="130">
        <v>16627</v>
      </c>
      <c r="G396" s="130" t="s">
        <v>45</v>
      </c>
      <c r="H396" s="130" t="s">
        <v>4792</v>
      </c>
      <c r="I396" s="103">
        <v>94.38</v>
      </c>
      <c r="J396" s="135"/>
    </row>
    <row r="397" spans="1:10" x14ac:dyDescent="0.25">
      <c r="A397" s="130" t="s">
        <v>25</v>
      </c>
      <c r="B397" s="130" t="s">
        <v>193</v>
      </c>
      <c r="C397" s="130" t="s">
        <v>5753</v>
      </c>
      <c r="D397" s="132">
        <v>43010</v>
      </c>
      <c r="E397" s="130">
        <v>31699</v>
      </c>
      <c r="F397" s="130">
        <v>16447</v>
      </c>
      <c r="G397" s="130" t="s">
        <v>45</v>
      </c>
      <c r="H397" s="130" t="s">
        <v>4792</v>
      </c>
      <c r="I397" s="103">
        <v>116.43</v>
      </c>
      <c r="J397" s="135"/>
    </row>
    <row r="398" spans="1:10" x14ac:dyDescent="0.25">
      <c r="A398" s="130" t="s">
        <v>25</v>
      </c>
      <c r="B398" s="130" t="s">
        <v>193</v>
      </c>
      <c r="C398" s="130" t="s">
        <v>5754</v>
      </c>
      <c r="D398" s="132">
        <v>43019</v>
      </c>
      <c r="E398" s="130">
        <v>6743</v>
      </c>
      <c r="F398" s="130">
        <v>16501</v>
      </c>
      <c r="G398" s="130" t="s">
        <v>45</v>
      </c>
      <c r="H398" s="130" t="s">
        <v>4792</v>
      </c>
      <c r="I398" s="103">
        <v>215.65</v>
      </c>
      <c r="J398" s="135"/>
    </row>
    <row r="399" spans="1:10" x14ac:dyDescent="0.25">
      <c r="A399" s="130" t="s">
        <v>25</v>
      </c>
      <c r="B399" s="130" t="s">
        <v>193</v>
      </c>
      <c r="C399" s="130" t="s">
        <v>5755</v>
      </c>
      <c r="D399" s="132">
        <v>43026</v>
      </c>
      <c r="E399" s="130">
        <v>31933</v>
      </c>
      <c r="F399" s="130">
        <v>16525</v>
      </c>
      <c r="G399" s="130" t="s">
        <v>45</v>
      </c>
      <c r="H399" s="130" t="s">
        <v>4792</v>
      </c>
      <c r="I399" s="103">
        <v>522.74</v>
      </c>
      <c r="J399" s="135"/>
    </row>
    <row r="400" spans="1:10" x14ac:dyDescent="0.25">
      <c r="A400" s="130" t="s">
        <v>25</v>
      </c>
      <c r="B400" s="130" t="s">
        <v>193</v>
      </c>
      <c r="C400" s="130" t="s">
        <v>5756</v>
      </c>
      <c r="D400" s="132">
        <v>43026</v>
      </c>
      <c r="E400" s="130">
        <v>31935</v>
      </c>
      <c r="F400" s="130">
        <v>16526</v>
      </c>
      <c r="G400" s="130" t="s">
        <v>45</v>
      </c>
      <c r="H400" s="130" t="s">
        <v>4792</v>
      </c>
      <c r="I400" s="103">
        <v>363.91</v>
      </c>
      <c r="J400" s="135"/>
    </row>
    <row r="401" spans="1:10" x14ac:dyDescent="0.25">
      <c r="A401" s="130" t="s">
        <v>25</v>
      </c>
      <c r="B401" s="130" t="s">
        <v>193</v>
      </c>
      <c r="C401" s="130" t="s">
        <v>5757</v>
      </c>
      <c r="D401" s="132">
        <v>43026</v>
      </c>
      <c r="E401" s="130">
        <v>31934</v>
      </c>
      <c r="F401" s="130">
        <v>16527</v>
      </c>
      <c r="G401" s="130" t="s">
        <v>45</v>
      </c>
      <c r="H401" s="130" t="s">
        <v>4792</v>
      </c>
      <c r="I401" s="103">
        <v>196.33</v>
      </c>
      <c r="J401" s="135"/>
    </row>
    <row r="402" spans="1:10" x14ac:dyDescent="0.25">
      <c r="A402" s="130" t="s">
        <v>25</v>
      </c>
      <c r="B402" s="130" t="s">
        <v>193</v>
      </c>
      <c r="C402" s="130" t="s">
        <v>3343</v>
      </c>
      <c r="D402" s="132">
        <v>43026</v>
      </c>
      <c r="E402" s="130">
        <v>31932</v>
      </c>
      <c r="F402" s="130">
        <v>16528</v>
      </c>
      <c r="G402" s="130" t="s">
        <v>45</v>
      </c>
      <c r="H402" s="130" t="s">
        <v>4792</v>
      </c>
      <c r="I402" s="103">
        <v>1309.51</v>
      </c>
      <c r="J402" s="135"/>
    </row>
    <row r="403" spans="1:10" x14ac:dyDescent="0.25">
      <c r="A403" s="130" t="s">
        <v>25</v>
      </c>
      <c r="B403" s="130" t="s">
        <v>193</v>
      </c>
      <c r="C403" s="130" t="s">
        <v>5758</v>
      </c>
      <c r="D403" s="132">
        <v>43031</v>
      </c>
      <c r="E403" s="130" t="s">
        <v>5759</v>
      </c>
      <c r="F403" s="130">
        <v>16554</v>
      </c>
      <c r="G403" s="130" t="s">
        <v>45</v>
      </c>
      <c r="H403" s="130" t="s">
        <v>46</v>
      </c>
      <c r="I403" s="103">
        <v>161.57</v>
      </c>
      <c r="J403" s="135"/>
    </row>
    <row r="404" spans="1:10" x14ac:dyDescent="0.25">
      <c r="A404" s="130" t="s">
        <v>25</v>
      </c>
      <c r="B404" s="130" t="s">
        <v>193</v>
      </c>
      <c r="C404" s="130" t="s">
        <v>5000</v>
      </c>
      <c r="D404" s="132">
        <v>43032</v>
      </c>
      <c r="E404" s="130">
        <v>31931</v>
      </c>
      <c r="F404" s="130">
        <v>16566</v>
      </c>
      <c r="G404" s="130" t="s">
        <v>45</v>
      </c>
      <c r="H404" s="130" t="s">
        <v>4792</v>
      </c>
      <c r="I404" s="103">
        <v>37.75</v>
      </c>
      <c r="J404" s="135"/>
    </row>
    <row r="405" spans="1:10" x14ac:dyDescent="0.25">
      <c r="A405" s="130" t="s">
        <v>25</v>
      </c>
      <c r="B405" s="130" t="s">
        <v>193</v>
      </c>
      <c r="C405" s="130" t="s">
        <v>5006</v>
      </c>
      <c r="D405" s="132">
        <v>43032</v>
      </c>
      <c r="E405" s="130">
        <v>6196</v>
      </c>
      <c r="F405" s="130">
        <v>16567</v>
      </c>
      <c r="G405" s="130" t="s">
        <v>45</v>
      </c>
      <c r="H405" s="130" t="s">
        <v>4792</v>
      </c>
      <c r="I405" s="103">
        <v>242.34</v>
      </c>
      <c r="J405" s="135"/>
    </row>
    <row r="406" spans="1:10" x14ac:dyDescent="0.25">
      <c r="A406" s="130" t="s">
        <v>25</v>
      </c>
      <c r="B406" s="130" t="s">
        <v>193</v>
      </c>
      <c r="C406" s="130" t="s">
        <v>4333</v>
      </c>
      <c r="D406" s="132">
        <v>43039</v>
      </c>
      <c r="E406" s="130">
        <v>32150</v>
      </c>
      <c r="F406" s="130">
        <v>16622</v>
      </c>
      <c r="G406" s="130" t="s">
        <v>45</v>
      </c>
      <c r="H406" s="130" t="s">
        <v>4792</v>
      </c>
      <c r="I406" s="103">
        <v>37.75</v>
      </c>
      <c r="J406" s="135"/>
    </row>
    <row r="407" spans="1:10" x14ac:dyDescent="0.25">
      <c r="A407" s="130" t="s">
        <v>25</v>
      </c>
      <c r="B407" s="130" t="s">
        <v>193</v>
      </c>
      <c r="C407" s="130" t="s">
        <v>4106</v>
      </c>
      <c r="D407" s="132">
        <v>43039</v>
      </c>
      <c r="E407" s="130">
        <v>32157</v>
      </c>
      <c r="F407" s="130">
        <v>16625</v>
      </c>
      <c r="G407" s="130" t="s">
        <v>45</v>
      </c>
      <c r="H407" s="130" t="s">
        <v>4792</v>
      </c>
      <c r="I407" s="103">
        <v>30.18</v>
      </c>
      <c r="J407" s="135"/>
    </row>
    <row r="408" spans="1:10" x14ac:dyDescent="0.25">
      <c r="A408" s="130" t="s">
        <v>25</v>
      </c>
      <c r="B408" s="130" t="s">
        <v>193</v>
      </c>
      <c r="C408" s="130" t="s">
        <v>3023</v>
      </c>
      <c r="D408" s="132">
        <v>43039</v>
      </c>
      <c r="E408" s="130">
        <v>2478</v>
      </c>
      <c r="F408" s="130">
        <v>16627</v>
      </c>
      <c r="G408" s="130" t="s">
        <v>45</v>
      </c>
      <c r="H408" s="130" t="s">
        <v>4792</v>
      </c>
      <c r="I408" s="103">
        <v>471.88</v>
      </c>
      <c r="J408" s="135"/>
    </row>
    <row r="409" spans="1:10" x14ac:dyDescent="0.25">
      <c r="A409" s="130" t="s">
        <v>32</v>
      </c>
      <c r="B409" s="130" t="s">
        <v>193</v>
      </c>
      <c r="C409" s="130" t="s">
        <v>5753</v>
      </c>
      <c r="D409" s="132">
        <v>43010</v>
      </c>
      <c r="E409" s="130">
        <v>31699</v>
      </c>
      <c r="F409" s="130">
        <v>16447</v>
      </c>
      <c r="G409" s="130" t="s">
        <v>45</v>
      </c>
      <c r="H409" s="130" t="s">
        <v>4792</v>
      </c>
      <c r="I409" s="103">
        <v>46.57</v>
      </c>
      <c r="J409" s="135"/>
    </row>
    <row r="410" spans="1:10" x14ac:dyDescent="0.25">
      <c r="A410" s="130" t="s">
        <v>32</v>
      </c>
      <c r="B410" s="130" t="s">
        <v>193</v>
      </c>
      <c r="C410" s="130" t="s">
        <v>5754</v>
      </c>
      <c r="D410" s="132">
        <v>43019</v>
      </c>
      <c r="E410" s="130">
        <v>6743</v>
      </c>
      <c r="F410" s="130">
        <v>16501</v>
      </c>
      <c r="G410" s="130" t="s">
        <v>45</v>
      </c>
      <c r="H410" s="130" t="s">
        <v>4792</v>
      </c>
      <c r="I410" s="103">
        <v>86.26</v>
      </c>
      <c r="J410" s="135"/>
    </row>
    <row r="411" spans="1:10" x14ac:dyDescent="0.25">
      <c r="A411" s="130" t="s">
        <v>32</v>
      </c>
      <c r="B411" s="130" t="s">
        <v>193</v>
      </c>
      <c r="C411" s="130" t="s">
        <v>5755</v>
      </c>
      <c r="D411" s="132">
        <v>43026</v>
      </c>
      <c r="E411" s="130">
        <v>31933</v>
      </c>
      <c r="F411" s="130">
        <v>16525</v>
      </c>
      <c r="G411" s="130" t="s">
        <v>45</v>
      </c>
      <c r="H411" s="130" t="s">
        <v>4792</v>
      </c>
      <c r="I411" s="103">
        <v>209.1</v>
      </c>
      <c r="J411" s="135"/>
    </row>
    <row r="412" spans="1:10" x14ac:dyDescent="0.25">
      <c r="A412" s="130" t="s">
        <v>32</v>
      </c>
      <c r="B412" s="130" t="s">
        <v>193</v>
      </c>
      <c r="C412" s="130" t="s">
        <v>5756</v>
      </c>
      <c r="D412" s="132">
        <v>43026</v>
      </c>
      <c r="E412" s="130">
        <v>31935</v>
      </c>
      <c r="F412" s="130">
        <v>16526</v>
      </c>
      <c r="G412" s="130" t="s">
        <v>45</v>
      </c>
      <c r="H412" s="130" t="s">
        <v>4792</v>
      </c>
      <c r="I412" s="103">
        <v>145.56</v>
      </c>
      <c r="J412" s="135"/>
    </row>
    <row r="413" spans="1:10" x14ac:dyDescent="0.25">
      <c r="A413" s="130" t="s">
        <v>32</v>
      </c>
      <c r="B413" s="130" t="s">
        <v>193</v>
      </c>
      <c r="C413" s="130" t="s">
        <v>5757</v>
      </c>
      <c r="D413" s="132">
        <v>43026</v>
      </c>
      <c r="E413" s="130">
        <v>31934</v>
      </c>
      <c r="F413" s="130">
        <v>16527</v>
      </c>
      <c r="G413" s="130" t="s">
        <v>45</v>
      </c>
      <c r="H413" s="130" t="s">
        <v>4792</v>
      </c>
      <c r="I413" s="103">
        <v>78.53</v>
      </c>
      <c r="J413" s="135"/>
    </row>
    <row r="414" spans="1:10" x14ac:dyDescent="0.25">
      <c r="A414" s="130" t="s">
        <v>32</v>
      </c>
      <c r="B414" s="130" t="s">
        <v>193</v>
      </c>
      <c r="C414" s="130" t="s">
        <v>3343</v>
      </c>
      <c r="D414" s="132">
        <v>43026</v>
      </c>
      <c r="E414" s="130">
        <v>31932</v>
      </c>
      <c r="F414" s="130">
        <v>16528</v>
      </c>
      <c r="G414" s="130" t="s">
        <v>45</v>
      </c>
      <c r="H414" s="130" t="s">
        <v>4792</v>
      </c>
      <c r="I414" s="103">
        <v>523.79999999999995</v>
      </c>
      <c r="J414" s="135"/>
    </row>
    <row r="415" spans="1:10" x14ac:dyDescent="0.25">
      <c r="A415" s="130" t="s">
        <v>32</v>
      </c>
      <c r="B415" s="130" t="s">
        <v>193</v>
      </c>
      <c r="C415" s="130" t="s">
        <v>5758</v>
      </c>
      <c r="D415" s="132">
        <v>43031</v>
      </c>
      <c r="E415" s="130" t="s">
        <v>5759</v>
      </c>
      <c r="F415" s="130">
        <v>16554</v>
      </c>
      <c r="G415" s="130" t="s">
        <v>45</v>
      </c>
      <c r="H415" s="130" t="s">
        <v>46</v>
      </c>
      <c r="I415" s="103">
        <v>64.63</v>
      </c>
      <c r="J415" s="135"/>
    </row>
    <row r="416" spans="1:10" x14ac:dyDescent="0.25">
      <c r="A416" s="130" t="s">
        <v>32</v>
      </c>
      <c r="B416" s="130" t="s">
        <v>193</v>
      </c>
      <c r="C416" s="130" t="s">
        <v>5000</v>
      </c>
      <c r="D416" s="132">
        <v>43032</v>
      </c>
      <c r="E416" s="130">
        <v>31931</v>
      </c>
      <c r="F416" s="130">
        <v>16566</v>
      </c>
      <c r="G416" s="130" t="s">
        <v>45</v>
      </c>
      <c r="H416" s="130" t="s">
        <v>4792</v>
      </c>
      <c r="I416" s="103">
        <v>15.1</v>
      </c>
      <c r="J416" s="135"/>
    </row>
    <row r="417" spans="1:10" x14ac:dyDescent="0.25">
      <c r="A417" s="130" t="s">
        <v>32</v>
      </c>
      <c r="B417" s="130" t="s">
        <v>193</v>
      </c>
      <c r="C417" s="130" t="s">
        <v>5006</v>
      </c>
      <c r="D417" s="132">
        <v>43032</v>
      </c>
      <c r="E417" s="130">
        <v>6196</v>
      </c>
      <c r="F417" s="130">
        <v>16567</v>
      </c>
      <c r="G417" s="130" t="s">
        <v>45</v>
      </c>
      <c r="H417" s="130" t="s">
        <v>4792</v>
      </c>
      <c r="I417" s="103">
        <v>96.93</v>
      </c>
      <c r="J417" s="135"/>
    </row>
    <row r="418" spans="1:10" x14ac:dyDescent="0.25">
      <c r="A418" s="130" t="s">
        <v>32</v>
      </c>
      <c r="B418" s="130" t="s">
        <v>193</v>
      </c>
      <c r="C418" s="130" t="s">
        <v>4333</v>
      </c>
      <c r="D418" s="132">
        <v>43039</v>
      </c>
      <c r="E418" s="130">
        <v>32150</v>
      </c>
      <c r="F418" s="130">
        <v>16622</v>
      </c>
      <c r="G418" s="130" t="s">
        <v>45</v>
      </c>
      <c r="H418" s="130" t="s">
        <v>4792</v>
      </c>
      <c r="I418" s="103">
        <v>15.1</v>
      </c>
      <c r="J418" s="135"/>
    </row>
    <row r="419" spans="1:10" x14ac:dyDescent="0.25">
      <c r="A419" s="130" t="s">
        <v>32</v>
      </c>
      <c r="B419" s="130" t="s">
        <v>193</v>
      </c>
      <c r="C419" s="130" t="s">
        <v>4106</v>
      </c>
      <c r="D419" s="132">
        <v>43039</v>
      </c>
      <c r="E419" s="130">
        <v>32157</v>
      </c>
      <c r="F419" s="130">
        <v>16625</v>
      </c>
      <c r="G419" s="130" t="s">
        <v>45</v>
      </c>
      <c r="H419" s="130" t="s">
        <v>4792</v>
      </c>
      <c r="I419" s="103">
        <v>12.07</v>
      </c>
      <c r="J419" s="135"/>
    </row>
    <row r="420" spans="1:10" x14ac:dyDescent="0.25">
      <c r="A420" s="130" t="s">
        <v>32</v>
      </c>
      <c r="B420" s="130" t="s">
        <v>193</v>
      </c>
      <c r="C420" s="130" t="s">
        <v>3023</v>
      </c>
      <c r="D420" s="132">
        <v>43039</v>
      </c>
      <c r="E420" s="130">
        <v>2478</v>
      </c>
      <c r="F420" s="130">
        <v>16627</v>
      </c>
      <c r="G420" s="130" t="s">
        <v>45</v>
      </c>
      <c r="H420" s="130" t="s">
        <v>4792</v>
      </c>
      <c r="I420" s="103">
        <v>188.75</v>
      </c>
      <c r="J420" s="135"/>
    </row>
    <row r="421" spans="1:10" x14ac:dyDescent="0.25">
      <c r="A421" s="130" t="s">
        <v>38</v>
      </c>
      <c r="B421" s="130" t="s">
        <v>193</v>
      </c>
      <c r="C421" s="130" t="s">
        <v>5753</v>
      </c>
      <c r="D421" s="132">
        <v>43010</v>
      </c>
      <c r="E421" s="130">
        <v>31699</v>
      </c>
      <c r="F421" s="130">
        <v>16447</v>
      </c>
      <c r="G421" s="130" t="s">
        <v>45</v>
      </c>
      <c r="H421" s="130" t="s">
        <v>4792</v>
      </c>
      <c r="I421" s="103">
        <v>139.71</v>
      </c>
      <c r="J421" s="135"/>
    </row>
    <row r="422" spans="1:10" x14ac:dyDescent="0.25">
      <c r="A422" s="130" t="s">
        <v>38</v>
      </c>
      <c r="B422" s="130" t="s">
        <v>193</v>
      </c>
      <c r="C422" s="130" t="s">
        <v>5754</v>
      </c>
      <c r="D422" s="132">
        <v>43019</v>
      </c>
      <c r="E422" s="130">
        <v>6743</v>
      </c>
      <c r="F422" s="130">
        <v>16501</v>
      </c>
      <c r="G422" s="130" t="s">
        <v>45</v>
      </c>
      <c r="H422" s="130" t="s">
        <v>4792</v>
      </c>
      <c r="I422" s="103">
        <v>258.77999999999997</v>
      </c>
      <c r="J422" s="135"/>
    </row>
    <row r="423" spans="1:10" x14ac:dyDescent="0.25">
      <c r="A423" s="130" t="s">
        <v>38</v>
      </c>
      <c r="B423" s="130" t="s">
        <v>193</v>
      </c>
      <c r="C423" s="130" t="s">
        <v>5755</v>
      </c>
      <c r="D423" s="132">
        <v>43026</v>
      </c>
      <c r="E423" s="130">
        <v>31933</v>
      </c>
      <c r="F423" s="130">
        <v>16525</v>
      </c>
      <c r="G423" s="130" t="s">
        <v>45</v>
      </c>
      <c r="H423" s="130" t="s">
        <v>4792</v>
      </c>
      <c r="I423" s="103">
        <v>627.29</v>
      </c>
      <c r="J423" s="135"/>
    </row>
    <row r="424" spans="1:10" x14ac:dyDescent="0.25">
      <c r="A424" s="130" t="s">
        <v>38</v>
      </c>
      <c r="B424" s="130" t="s">
        <v>193</v>
      </c>
      <c r="C424" s="130" t="s">
        <v>5756</v>
      </c>
      <c r="D424" s="132">
        <v>43026</v>
      </c>
      <c r="E424" s="130">
        <v>31935</v>
      </c>
      <c r="F424" s="130">
        <v>16526</v>
      </c>
      <c r="G424" s="130" t="s">
        <v>45</v>
      </c>
      <c r="H424" s="130" t="s">
        <v>4792</v>
      </c>
      <c r="I424" s="103">
        <v>436.69</v>
      </c>
      <c r="J424" s="135"/>
    </row>
    <row r="425" spans="1:10" x14ac:dyDescent="0.25">
      <c r="A425" s="130" t="s">
        <v>38</v>
      </c>
      <c r="B425" s="130" t="s">
        <v>193</v>
      </c>
      <c r="C425" s="130" t="s">
        <v>5757</v>
      </c>
      <c r="D425" s="132">
        <v>43026</v>
      </c>
      <c r="E425" s="130">
        <v>31934</v>
      </c>
      <c r="F425" s="130">
        <v>16527</v>
      </c>
      <c r="G425" s="130" t="s">
        <v>45</v>
      </c>
      <c r="H425" s="130" t="s">
        <v>4792</v>
      </c>
      <c r="I425" s="103">
        <v>235.59</v>
      </c>
      <c r="J425" s="135"/>
    </row>
    <row r="426" spans="1:10" x14ac:dyDescent="0.25">
      <c r="A426" s="130" t="s">
        <v>38</v>
      </c>
      <c r="B426" s="130" t="s">
        <v>193</v>
      </c>
      <c r="C426" s="130" t="s">
        <v>3343</v>
      </c>
      <c r="D426" s="132">
        <v>43026</v>
      </c>
      <c r="E426" s="130">
        <v>31932</v>
      </c>
      <c r="F426" s="130">
        <v>16528</v>
      </c>
      <c r="G426" s="130" t="s">
        <v>45</v>
      </c>
      <c r="H426" s="130" t="s">
        <v>4792</v>
      </c>
      <c r="I426" s="103">
        <v>1571.41</v>
      </c>
      <c r="J426" s="135"/>
    </row>
    <row r="427" spans="1:10" x14ac:dyDescent="0.25">
      <c r="A427" s="130" t="s">
        <v>38</v>
      </c>
      <c r="B427" s="130" t="s">
        <v>193</v>
      </c>
      <c r="C427" s="130" t="s">
        <v>5758</v>
      </c>
      <c r="D427" s="132">
        <v>43031</v>
      </c>
      <c r="E427" s="130" t="s">
        <v>5759</v>
      </c>
      <c r="F427" s="130">
        <v>16554</v>
      </c>
      <c r="G427" s="130" t="s">
        <v>45</v>
      </c>
      <c r="H427" s="130" t="s">
        <v>46</v>
      </c>
      <c r="I427" s="103">
        <v>193.89</v>
      </c>
      <c r="J427" s="135"/>
    </row>
    <row r="428" spans="1:10" x14ac:dyDescent="0.25">
      <c r="A428" s="130" t="s">
        <v>38</v>
      </c>
      <c r="B428" s="130" t="s">
        <v>193</v>
      </c>
      <c r="C428" s="130" t="s">
        <v>5000</v>
      </c>
      <c r="D428" s="132">
        <v>43032</v>
      </c>
      <c r="E428" s="130">
        <v>31931</v>
      </c>
      <c r="F428" s="130">
        <v>16566</v>
      </c>
      <c r="G428" s="130" t="s">
        <v>45</v>
      </c>
      <c r="H428" s="130" t="s">
        <v>4792</v>
      </c>
      <c r="I428" s="103">
        <v>45.3</v>
      </c>
      <c r="J428" s="135"/>
    </row>
    <row r="429" spans="1:10" x14ac:dyDescent="0.25">
      <c r="A429" s="130" t="s">
        <v>38</v>
      </c>
      <c r="B429" s="130" t="s">
        <v>193</v>
      </c>
      <c r="C429" s="130" t="s">
        <v>5006</v>
      </c>
      <c r="D429" s="132">
        <v>43032</v>
      </c>
      <c r="E429" s="130">
        <v>6196</v>
      </c>
      <c r="F429" s="130">
        <v>16567</v>
      </c>
      <c r="G429" s="130" t="s">
        <v>45</v>
      </c>
      <c r="H429" s="130" t="s">
        <v>4792</v>
      </c>
      <c r="I429" s="103">
        <v>290.8</v>
      </c>
      <c r="J429" s="135"/>
    </row>
    <row r="430" spans="1:10" x14ac:dyDescent="0.25">
      <c r="A430" s="130" t="s">
        <v>38</v>
      </c>
      <c r="B430" s="130" t="s">
        <v>193</v>
      </c>
      <c r="C430" s="130" t="s">
        <v>4333</v>
      </c>
      <c r="D430" s="132">
        <v>43039</v>
      </c>
      <c r="E430" s="130">
        <v>32150</v>
      </c>
      <c r="F430" s="130">
        <v>16622</v>
      </c>
      <c r="G430" s="130" t="s">
        <v>45</v>
      </c>
      <c r="H430" s="130" t="s">
        <v>4792</v>
      </c>
      <c r="I430" s="103">
        <v>45.3</v>
      </c>
      <c r="J430" s="135"/>
    </row>
    <row r="431" spans="1:10" x14ac:dyDescent="0.25">
      <c r="A431" s="130" t="s">
        <v>38</v>
      </c>
      <c r="B431" s="130" t="s">
        <v>193</v>
      </c>
      <c r="C431" s="130" t="s">
        <v>4106</v>
      </c>
      <c r="D431" s="132">
        <v>43039</v>
      </c>
      <c r="E431" s="130">
        <v>32157</v>
      </c>
      <c r="F431" s="130">
        <v>16625</v>
      </c>
      <c r="G431" s="130" t="s">
        <v>45</v>
      </c>
      <c r="H431" s="130" t="s">
        <v>4792</v>
      </c>
      <c r="I431" s="103">
        <v>36.21</v>
      </c>
      <c r="J431" s="135"/>
    </row>
    <row r="432" spans="1:10" x14ac:dyDescent="0.25">
      <c r="A432" s="130" t="s">
        <v>38</v>
      </c>
      <c r="B432" s="130" t="s">
        <v>193</v>
      </c>
      <c r="C432" s="130" t="s">
        <v>3023</v>
      </c>
      <c r="D432" s="132">
        <v>43039</v>
      </c>
      <c r="E432" s="130">
        <v>2478</v>
      </c>
      <c r="F432" s="130">
        <v>16627</v>
      </c>
      <c r="G432" s="130" t="s">
        <v>45</v>
      </c>
      <c r="H432" s="130" t="s">
        <v>4792</v>
      </c>
      <c r="I432" s="103">
        <v>566.25</v>
      </c>
      <c r="J432" s="135"/>
    </row>
    <row r="433" spans="1:10" x14ac:dyDescent="0.25">
      <c r="A433" s="130" t="s">
        <v>10</v>
      </c>
      <c r="B433" s="130" t="s">
        <v>5761</v>
      </c>
      <c r="C433" s="130" t="s">
        <v>547</v>
      </c>
      <c r="D433" s="132">
        <v>43033</v>
      </c>
      <c r="E433" s="130" t="s">
        <v>5760</v>
      </c>
      <c r="F433" s="130">
        <v>16593</v>
      </c>
      <c r="G433" s="130" t="s">
        <v>45</v>
      </c>
      <c r="H433" s="130" t="s">
        <v>46</v>
      </c>
      <c r="I433" s="103">
        <v>66964.289999999994</v>
      </c>
      <c r="J433" s="135"/>
    </row>
    <row r="434" spans="1:10" x14ac:dyDescent="0.25">
      <c r="A434" s="130" t="s">
        <v>10</v>
      </c>
      <c r="B434" s="130" t="s">
        <v>5764</v>
      </c>
      <c r="C434" s="130" t="s">
        <v>5762</v>
      </c>
      <c r="D434" s="132">
        <v>43033</v>
      </c>
      <c r="E434" s="130" t="s">
        <v>5763</v>
      </c>
      <c r="F434" s="130">
        <v>16594</v>
      </c>
      <c r="G434" s="130" t="s">
        <v>45</v>
      </c>
      <c r="H434" s="130" t="s">
        <v>46</v>
      </c>
      <c r="I434" s="103">
        <v>66964.289999999994</v>
      </c>
      <c r="J434" s="135"/>
    </row>
    <row r="435" spans="1:10" x14ac:dyDescent="0.25">
      <c r="A435" s="130" t="s">
        <v>10</v>
      </c>
      <c r="B435" s="130" t="s">
        <v>2452</v>
      </c>
      <c r="C435" s="130" t="s">
        <v>5765</v>
      </c>
      <c r="D435" s="132">
        <v>43038</v>
      </c>
      <c r="E435" s="130" t="s">
        <v>5766</v>
      </c>
      <c r="F435" s="130">
        <v>16650</v>
      </c>
      <c r="G435" s="130" t="s">
        <v>45</v>
      </c>
      <c r="H435" s="130" t="s">
        <v>46</v>
      </c>
      <c r="I435" s="103">
        <v>53879.31</v>
      </c>
      <c r="J435" s="135"/>
    </row>
    <row r="436" spans="1:10" x14ac:dyDescent="0.25">
      <c r="A436" s="130" t="s">
        <v>10</v>
      </c>
      <c r="B436" s="130" t="s">
        <v>5768</v>
      </c>
      <c r="C436" s="130" t="s">
        <v>5767</v>
      </c>
      <c r="D436" s="132">
        <v>43039</v>
      </c>
      <c r="E436" s="130" t="s">
        <v>5766</v>
      </c>
      <c r="F436" s="130">
        <v>16650</v>
      </c>
      <c r="G436" s="130" t="s">
        <v>45</v>
      </c>
      <c r="H436" s="130" t="s">
        <v>46</v>
      </c>
      <c r="I436" s="103">
        <v>-53879.31</v>
      </c>
      <c r="J436" s="135"/>
    </row>
    <row r="437" spans="1:10" x14ac:dyDescent="0.25">
      <c r="A437" s="130" t="s">
        <v>26</v>
      </c>
      <c r="B437" s="130" t="s">
        <v>5761</v>
      </c>
      <c r="C437" s="130" t="s">
        <v>547</v>
      </c>
      <c r="D437" s="132">
        <v>43033</v>
      </c>
      <c r="E437" s="130" t="s">
        <v>5760</v>
      </c>
      <c r="F437" s="130">
        <v>16593</v>
      </c>
      <c r="G437" s="130" t="s">
        <v>45</v>
      </c>
      <c r="H437" s="130" t="s">
        <v>46</v>
      </c>
      <c r="I437" s="103">
        <v>26785.71</v>
      </c>
      <c r="J437" s="135"/>
    </row>
    <row r="438" spans="1:10" x14ac:dyDescent="0.25">
      <c r="A438" s="130" t="s">
        <v>26</v>
      </c>
      <c r="B438" s="130" t="s">
        <v>5764</v>
      </c>
      <c r="C438" s="130" t="s">
        <v>5762</v>
      </c>
      <c r="D438" s="132">
        <v>43033</v>
      </c>
      <c r="E438" s="130" t="s">
        <v>5763</v>
      </c>
      <c r="F438" s="130">
        <v>16594</v>
      </c>
      <c r="G438" s="130" t="s">
        <v>45</v>
      </c>
      <c r="H438" s="130" t="s">
        <v>46</v>
      </c>
      <c r="I438" s="103">
        <v>26785.71</v>
      </c>
      <c r="J438" s="135"/>
    </row>
    <row r="439" spans="1:10" x14ac:dyDescent="0.25">
      <c r="A439" s="130" t="s">
        <v>26</v>
      </c>
      <c r="B439" s="130" t="s">
        <v>2452</v>
      </c>
      <c r="C439" s="130" t="s">
        <v>5765</v>
      </c>
      <c r="D439" s="132">
        <v>43038</v>
      </c>
      <c r="E439" s="130" t="s">
        <v>5766</v>
      </c>
      <c r="F439" s="130">
        <v>16650</v>
      </c>
      <c r="G439" s="130" t="s">
        <v>45</v>
      </c>
      <c r="H439" s="130" t="s">
        <v>46</v>
      </c>
      <c r="I439" s="103">
        <v>21551.72</v>
      </c>
      <c r="J439" s="135"/>
    </row>
    <row r="440" spans="1:10" x14ac:dyDescent="0.25">
      <c r="A440" s="130" t="s">
        <v>26</v>
      </c>
      <c r="B440" s="130" t="s">
        <v>5768</v>
      </c>
      <c r="C440" s="130" t="s">
        <v>5767</v>
      </c>
      <c r="D440" s="132">
        <v>43039</v>
      </c>
      <c r="E440" s="130" t="s">
        <v>5766</v>
      </c>
      <c r="F440" s="130">
        <v>16650</v>
      </c>
      <c r="G440" s="130" t="s">
        <v>45</v>
      </c>
      <c r="H440" s="130" t="s">
        <v>46</v>
      </c>
      <c r="I440" s="103">
        <v>-21551.72</v>
      </c>
      <c r="J440" s="135"/>
    </row>
    <row r="441" spans="1:10" x14ac:dyDescent="0.25">
      <c r="A441" s="130" t="s">
        <v>39</v>
      </c>
      <c r="B441" s="130" t="s">
        <v>5761</v>
      </c>
      <c r="C441" s="130" t="s">
        <v>547</v>
      </c>
      <c r="D441" s="132">
        <v>43033</v>
      </c>
      <c r="E441" s="130" t="s">
        <v>5760</v>
      </c>
      <c r="F441" s="130">
        <v>16593</v>
      </c>
      <c r="G441" s="130" t="s">
        <v>45</v>
      </c>
      <c r="H441" s="130" t="s">
        <v>46</v>
      </c>
      <c r="I441" s="103">
        <v>40178.57</v>
      </c>
      <c r="J441" s="135"/>
    </row>
    <row r="442" spans="1:10" x14ac:dyDescent="0.25">
      <c r="A442" s="130" t="s">
        <v>39</v>
      </c>
      <c r="B442" s="130" t="s">
        <v>5764</v>
      </c>
      <c r="C442" s="130" t="s">
        <v>5762</v>
      </c>
      <c r="D442" s="132">
        <v>43033</v>
      </c>
      <c r="E442" s="130" t="s">
        <v>5763</v>
      </c>
      <c r="F442" s="130">
        <v>16594</v>
      </c>
      <c r="G442" s="130" t="s">
        <v>45</v>
      </c>
      <c r="H442" s="130" t="s">
        <v>46</v>
      </c>
      <c r="I442" s="103">
        <v>40178.57</v>
      </c>
      <c r="J442" s="135"/>
    </row>
    <row r="443" spans="1:10" x14ac:dyDescent="0.25">
      <c r="A443" s="130" t="s">
        <v>39</v>
      </c>
      <c r="B443" s="130" t="s">
        <v>2452</v>
      </c>
      <c r="C443" s="130" t="s">
        <v>5765</v>
      </c>
      <c r="D443" s="132">
        <v>43038</v>
      </c>
      <c r="E443" s="130" t="s">
        <v>5766</v>
      </c>
      <c r="F443" s="130">
        <v>16650</v>
      </c>
      <c r="G443" s="130" t="s">
        <v>45</v>
      </c>
      <c r="H443" s="130" t="s">
        <v>46</v>
      </c>
      <c r="I443" s="103">
        <v>32327.59</v>
      </c>
      <c r="J443" s="135"/>
    </row>
    <row r="444" spans="1:10" x14ac:dyDescent="0.25">
      <c r="A444" s="130" t="s">
        <v>39</v>
      </c>
      <c r="B444" s="130" t="s">
        <v>5768</v>
      </c>
      <c r="C444" s="130" t="s">
        <v>5767</v>
      </c>
      <c r="D444" s="132">
        <v>43039</v>
      </c>
      <c r="E444" s="130" t="s">
        <v>5766</v>
      </c>
      <c r="F444" s="130">
        <v>16650</v>
      </c>
      <c r="G444" s="130" t="s">
        <v>45</v>
      </c>
      <c r="H444" s="130" t="s">
        <v>46</v>
      </c>
      <c r="I444" s="103">
        <v>-32327.59</v>
      </c>
      <c r="J444" s="135"/>
    </row>
    <row r="445" spans="1:10" x14ac:dyDescent="0.25">
      <c r="A445" s="130" t="s">
        <v>11</v>
      </c>
      <c r="B445" s="130" t="s">
        <v>208</v>
      </c>
      <c r="C445" s="130" t="s">
        <v>5769</v>
      </c>
      <c r="D445" s="132">
        <v>43013</v>
      </c>
      <c r="E445" s="130">
        <v>1897</v>
      </c>
      <c r="F445" s="130">
        <v>16473</v>
      </c>
      <c r="G445" s="130" t="s">
        <v>45</v>
      </c>
      <c r="H445" s="130" t="s">
        <v>46</v>
      </c>
      <c r="I445" s="103">
        <v>1320</v>
      </c>
      <c r="J445" s="135"/>
    </row>
    <row r="446" spans="1:10" x14ac:dyDescent="0.25">
      <c r="A446" s="130" t="s">
        <v>11</v>
      </c>
      <c r="B446" s="130" t="s">
        <v>208</v>
      </c>
      <c r="C446" s="130" t="s">
        <v>5770</v>
      </c>
      <c r="D446" s="132">
        <v>43027</v>
      </c>
      <c r="E446" s="130">
        <v>1907</v>
      </c>
      <c r="F446" s="130">
        <v>16537</v>
      </c>
      <c r="G446" s="130" t="s">
        <v>45</v>
      </c>
      <c r="H446" s="130" t="s">
        <v>46</v>
      </c>
      <c r="I446" s="103">
        <v>1320</v>
      </c>
      <c r="J446" s="135"/>
    </row>
    <row r="447" spans="1:10" x14ac:dyDescent="0.25">
      <c r="A447" s="130" t="s">
        <v>11</v>
      </c>
      <c r="B447" s="130" t="s">
        <v>208</v>
      </c>
      <c r="C447" s="130" t="s">
        <v>5771</v>
      </c>
      <c r="D447" s="132">
        <v>43027</v>
      </c>
      <c r="E447" s="130">
        <v>1906</v>
      </c>
      <c r="F447" s="130">
        <v>16538</v>
      </c>
      <c r="G447" s="130" t="s">
        <v>45</v>
      </c>
      <c r="H447" s="130" t="s">
        <v>46</v>
      </c>
      <c r="I447" s="103">
        <v>1320</v>
      </c>
      <c r="J447" s="135"/>
    </row>
    <row r="448" spans="1:10" x14ac:dyDescent="0.25">
      <c r="A448" s="130" t="s">
        <v>11</v>
      </c>
      <c r="B448" s="130" t="s">
        <v>208</v>
      </c>
      <c r="C448" s="130" t="s">
        <v>4288</v>
      </c>
      <c r="D448" s="132">
        <v>43032</v>
      </c>
      <c r="E448" s="130">
        <v>478</v>
      </c>
      <c r="F448" s="130">
        <v>16575</v>
      </c>
      <c r="G448" s="130" t="s">
        <v>45</v>
      </c>
      <c r="H448" s="130" t="s">
        <v>46</v>
      </c>
      <c r="I448" s="103">
        <v>600</v>
      </c>
      <c r="J448" s="135"/>
    </row>
    <row r="449" spans="1:10" x14ac:dyDescent="0.25">
      <c r="A449" s="130" t="s">
        <v>11</v>
      </c>
      <c r="B449" s="130" t="s">
        <v>5355</v>
      </c>
      <c r="C449" s="130" t="s">
        <v>2650</v>
      </c>
      <c r="D449" s="132">
        <v>43038</v>
      </c>
      <c r="E449" s="130">
        <v>1858</v>
      </c>
      <c r="F449" s="130">
        <v>16330</v>
      </c>
      <c r="G449" s="130" t="s">
        <v>45</v>
      </c>
      <c r="H449" s="130" t="s">
        <v>46</v>
      </c>
      <c r="I449" s="103">
        <v>-3451.72</v>
      </c>
      <c r="J449" s="135"/>
    </row>
    <row r="450" spans="1:10" x14ac:dyDescent="0.25">
      <c r="A450" s="130" t="s">
        <v>11</v>
      </c>
      <c r="B450" s="130" t="s">
        <v>5355</v>
      </c>
      <c r="C450" s="130" t="s">
        <v>2562</v>
      </c>
      <c r="D450" s="132">
        <v>43038</v>
      </c>
      <c r="E450" s="130">
        <v>1897</v>
      </c>
      <c r="F450" s="130">
        <v>16473</v>
      </c>
      <c r="G450" s="130" t="s">
        <v>45</v>
      </c>
      <c r="H450" s="130" t="s">
        <v>46</v>
      </c>
      <c r="I450" s="103">
        <v>-1320</v>
      </c>
      <c r="J450" s="135"/>
    </row>
    <row r="451" spans="1:10" x14ac:dyDescent="0.25">
      <c r="A451" s="130" t="s">
        <v>11</v>
      </c>
      <c r="B451" s="130" t="s">
        <v>5772</v>
      </c>
      <c r="C451" s="130" t="s">
        <v>2709</v>
      </c>
      <c r="D451" s="132">
        <v>43038</v>
      </c>
      <c r="E451" s="130">
        <v>1803</v>
      </c>
      <c r="F451" s="130">
        <v>16383</v>
      </c>
      <c r="G451" s="130" t="s">
        <v>45</v>
      </c>
      <c r="H451" s="130" t="s">
        <v>46</v>
      </c>
      <c r="I451" s="103">
        <v>-1320</v>
      </c>
      <c r="J451" s="135"/>
    </row>
    <row r="452" spans="1:10" x14ac:dyDescent="0.25">
      <c r="A452" s="130" t="s">
        <v>11</v>
      </c>
      <c r="B452" s="130" t="s">
        <v>208</v>
      </c>
      <c r="C452" s="130" t="s">
        <v>5773</v>
      </c>
      <c r="D452" s="132">
        <v>43038</v>
      </c>
      <c r="E452" s="130">
        <v>1928</v>
      </c>
      <c r="F452" s="130">
        <v>16635</v>
      </c>
      <c r="G452" s="130" t="s">
        <v>45</v>
      </c>
      <c r="H452" s="130" t="s">
        <v>46</v>
      </c>
      <c r="I452" s="103">
        <v>3451.73</v>
      </c>
      <c r="J452" s="135"/>
    </row>
    <row r="453" spans="1:10" x14ac:dyDescent="0.25">
      <c r="A453" s="130" t="s">
        <v>11</v>
      </c>
      <c r="B453" s="130" t="s">
        <v>208</v>
      </c>
      <c r="C453" s="130" t="s">
        <v>5774</v>
      </c>
      <c r="D453" s="132">
        <v>43038</v>
      </c>
      <c r="E453" s="130">
        <v>1858</v>
      </c>
      <c r="F453" s="130">
        <v>16636</v>
      </c>
      <c r="G453" s="130" t="s">
        <v>45</v>
      </c>
      <c r="H453" s="130" t="s">
        <v>46</v>
      </c>
      <c r="I453" s="103">
        <v>3451.73</v>
      </c>
      <c r="J453" s="135"/>
    </row>
    <row r="454" spans="1:10" x14ac:dyDescent="0.25">
      <c r="A454" s="130" t="s">
        <v>428</v>
      </c>
      <c r="B454" s="130" t="s">
        <v>472</v>
      </c>
      <c r="C454" s="130" t="s">
        <v>3753</v>
      </c>
      <c r="D454" s="132">
        <v>43027</v>
      </c>
      <c r="E454" s="130" t="s">
        <v>5775</v>
      </c>
      <c r="F454" s="130">
        <v>20081</v>
      </c>
      <c r="G454" s="130" t="s">
        <v>225</v>
      </c>
      <c r="H454" s="130" t="s">
        <v>46</v>
      </c>
      <c r="I454" s="103">
        <v>951.88</v>
      </c>
      <c r="J454" s="135"/>
    </row>
    <row r="455" spans="1:10" x14ac:dyDescent="0.25">
      <c r="A455" s="130" t="s">
        <v>428</v>
      </c>
      <c r="B455" s="130" t="s">
        <v>1434</v>
      </c>
      <c r="C455" s="130" t="s">
        <v>5776</v>
      </c>
      <c r="D455" s="132">
        <v>43038</v>
      </c>
      <c r="E455" s="130" t="s">
        <v>5777</v>
      </c>
      <c r="F455" s="130">
        <v>20145</v>
      </c>
      <c r="G455" s="130" t="s">
        <v>225</v>
      </c>
      <c r="H455" s="130" t="s">
        <v>46</v>
      </c>
      <c r="I455" s="103">
        <v>1237.8499999999999</v>
      </c>
      <c r="J455" s="135"/>
    </row>
    <row r="456" spans="1:10" x14ac:dyDescent="0.25">
      <c r="A456" s="130" t="s">
        <v>428</v>
      </c>
      <c r="B456" s="130" t="s">
        <v>4371</v>
      </c>
      <c r="C456" s="130" t="s">
        <v>5778</v>
      </c>
      <c r="D456" s="132">
        <v>43038</v>
      </c>
      <c r="E456" s="130" t="s">
        <v>5779</v>
      </c>
      <c r="F456" s="130">
        <v>20147</v>
      </c>
      <c r="G456" s="130" t="s">
        <v>225</v>
      </c>
      <c r="H456" s="130" t="s">
        <v>46</v>
      </c>
      <c r="I456" s="103">
        <v>1452.57</v>
      </c>
      <c r="J456" s="135"/>
    </row>
    <row r="457" spans="1:10" x14ac:dyDescent="0.25">
      <c r="A457" s="130" t="s">
        <v>428</v>
      </c>
      <c r="B457" s="130" t="s">
        <v>2492</v>
      </c>
      <c r="C457" s="130" t="s">
        <v>5780</v>
      </c>
      <c r="D457" s="132">
        <v>43038</v>
      </c>
      <c r="E457" s="130" t="s">
        <v>5781</v>
      </c>
      <c r="F457" s="130" t="s">
        <v>6187</v>
      </c>
      <c r="G457" s="130" t="s">
        <v>190</v>
      </c>
      <c r="H457" s="130" t="s">
        <v>46</v>
      </c>
      <c r="I457" s="103">
        <v>525</v>
      </c>
      <c r="J457" s="135"/>
    </row>
    <row r="458" spans="1:10" x14ac:dyDescent="0.25">
      <c r="A458" s="130" t="s">
        <v>428</v>
      </c>
      <c r="B458" s="130" t="s">
        <v>2492</v>
      </c>
      <c r="C458" s="130" t="s">
        <v>5780</v>
      </c>
      <c r="D458" s="132">
        <v>43038</v>
      </c>
      <c r="E458" s="130" t="s">
        <v>5781</v>
      </c>
      <c r="F458" s="130" t="s">
        <v>6187</v>
      </c>
      <c r="G458" s="130" t="s">
        <v>190</v>
      </c>
      <c r="H458" s="130" t="s">
        <v>46</v>
      </c>
      <c r="I458" s="103">
        <v>53.62</v>
      </c>
      <c r="J458" s="135"/>
    </row>
    <row r="459" spans="1:10" x14ac:dyDescent="0.25">
      <c r="A459" s="130" t="s">
        <v>428</v>
      </c>
      <c r="B459" s="130" t="s">
        <v>2492</v>
      </c>
      <c r="C459" s="130" t="s">
        <v>5780</v>
      </c>
      <c r="D459" s="132">
        <v>43038</v>
      </c>
      <c r="E459" s="130" t="s">
        <v>5781</v>
      </c>
      <c r="F459" s="130" t="s">
        <v>6187</v>
      </c>
      <c r="G459" s="130" t="s">
        <v>190</v>
      </c>
      <c r="H459" s="130" t="s">
        <v>46</v>
      </c>
      <c r="I459" s="103">
        <v>250</v>
      </c>
      <c r="J459" s="135"/>
    </row>
    <row r="460" spans="1:10" x14ac:dyDescent="0.25">
      <c r="A460" s="130" t="s">
        <v>428</v>
      </c>
      <c r="B460" s="130" t="s">
        <v>2492</v>
      </c>
      <c r="C460" s="130" t="s">
        <v>5780</v>
      </c>
      <c r="D460" s="132">
        <v>43038</v>
      </c>
      <c r="E460" s="130" t="s">
        <v>5781</v>
      </c>
      <c r="F460" s="130" t="s">
        <v>6187</v>
      </c>
      <c r="G460" s="130" t="s">
        <v>190</v>
      </c>
      <c r="H460" s="130" t="s">
        <v>46</v>
      </c>
      <c r="I460" s="103">
        <v>101802.3</v>
      </c>
      <c r="J460" s="135"/>
    </row>
    <row r="461" spans="1:10" x14ac:dyDescent="0.25">
      <c r="A461" s="130" t="s">
        <v>428</v>
      </c>
      <c r="B461" s="130" t="s">
        <v>4371</v>
      </c>
      <c r="C461" s="130" t="s">
        <v>5782</v>
      </c>
      <c r="D461" s="132">
        <v>43039</v>
      </c>
      <c r="E461" s="130" t="s">
        <v>5783</v>
      </c>
      <c r="F461" s="130">
        <v>20146</v>
      </c>
      <c r="G461" s="130" t="s">
        <v>225</v>
      </c>
      <c r="H461" s="130" t="s">
        <v>46</v>
      </c>
      <c r="I461" s="103">
        <v>1726.45</v>
      </c>
      <c r="J461" s="135"/>
    </row>
    <row r="462" spans="1:10" x14ac:dyDescent="0.25">
      <c r="A462" s="130" t="s">
        <v>434</v>
      </c>
      <c r="B462" s="130" t="s">
        <v>2492</v>
      </c>
      <c r="C462" s="130" t="s">
        <v>5780</v>
      </c>
      <c r="D462" s="132">
        <v>43038</v>
      </c>
      <c r="E462" s="130" t="s">
        <v>5781</v>
      </c>
      <c r="F462" s="130" t="s">
        <v>6187</v>
      </c>
      <c r="G462" s="130" t="s">
        <v>190</v>
      </c>
      <c r="H462" s="130" t="s">
        <v>46</v>
      </c>
      <c r="I462" s="103">
        <v>7131.34</v>
      </c>
      <c r="J462" s="135"/>
    </row>
    <row r="463" spans="1:10" x14ac:dyDescent="0.25">
      <c r="A463" s="130" t="s">
        <v>434</v>
      </c>
      <c r="B463" s="130" t="s">
        <v>2492</v>
      </c>
      <c r="C463" s="130" t="s">
        <v>5780</v>
      </c>
      <c r="D463" s="132">
        <v>43038</v>
      </c>
      <c r="E463" s="130" t="s">
        <v>5781</v>
      </c>
      <c r="F463" s="130" t="s">
        <v>6187</v>
      </c>
      <c r="G463" s="130" t="s">
        <v>190</v>
      </c>
      <c r="H463" s="130" t="s">
        <v>46</v>
      </c>
      <c r="I463" s="103">
        <v>5926.4</v>
      </c>
      <c r="J463" s="135"/>
    </row>
    <row r="464" spans="1:10" x14ac:dyDescent="0.25">
      <c r="A464" s="130" t="s">
        <v>434</v>
      </c>
      <c r="B464" s="130" t="s">
        <v>2492</v>
      </c>
      <c r="C464" s="130" t="s">
        <v>5780</v>
      </c>
      <c r="D464" s="132">
        <v>43038</v>
      </c>
      <c r="E464" s="130" t="s">
        <v>5781</v>
      </c>
      <c r="F464" s="130" t="s">
        <v>6187</v>
      </c>
      <c r="G464" s="130" t="s">
        <v>190</v>
      </c>
      <c r="H464" s="130" t="s">
        <v>46</v>
      </c>
      <c r="I464" s="103">
        <v>600</v>
      </c>
      <c r="J464" s="135"/>
    </row>
    <row r="465" spans="1:10" x14ac:dyDescent="0.25">
      <c r="A465" s="130" t="s">
        <v>12</v>
      </c>
      <c r="B465" s="130" t="s">
        <v>1436</v>
      </c>
      <c r="C465" s="130" t="s">
        <v>43</v>
      </c>
      <c r="D465" s="132">
        <v>43013</v>
      </c>
      <c r="E465" s="130" t="s">
        <v>5784</v>
      </c>
      <c r="F465" s="130">
        <v>16465</v>
      </c>
      <c r="G465" s="130" t="s">
        <v>286</v>
      </c>
      <c r="H465" s="130" t="s">
        <v>46</v>
      </c>
      <c r="I465" s="103">
        <v>120000</v>
      </c>
      <c r="J465" s="135"/>
    </row>
    <row r="466" spans="1:10" x14ac:dyDescent="0.25">
      <c r="A466" s="130" t="s">
        <v>12</v>
      </c>
      <c r="B466" s="130" t="s">
        <v>1436</v>
      </c>
      <c r="C466" s="130" t="s">
        <v>1519</v>
      </c>
      <c r="D466" s="132">
        <v>43017</v>
      </c>
      <c r="E466" s="130" t="s">
        <v>5785</v>
      </c>
      <c r="F466" s="130">
        <v>16491</v>
      </c>
      <c r="G466" s="130" t="s">
        <v>45</v>
      </c>
      <c r="H466" s="130" t="s">
        <v>46</v>
      </c>
      <c r="I466" s="103">
        <v>50000</v>
      </c>
      <c r="J466" s="135"/>
    </row>
    <row r="467" spans="1:10" x14ac:dyDescent="0.25">
      <c r="A467" s="130" t="s">
        <v>13</v>
      </c>
      <c r="B467" s="130" t="s">
        <v>216</v>
      </c>
      <c r="C467" s="130" t="s">
        <v>5786</v>
      </c>
      <c r="D467" s="132">
        <v>43019</v>
      </c>
      <c r="E467" s="130" t="s">
        <v>5787</v>
      </c>
      <c r="F467" s="130">
        <v>16493</v>
      </c>
      <c r="G467" s="130" t="s">
        <v>45</v>
      </c>
      <c r="H467" s="130" t="s">
        <v>4792</v>
      </c>
      <c r="I467" s="103">
        <v>39797.35</v>
      </c>
      <c r="J467" s="135"/>
    </row>
    <row r="468" spans="1:10" x14ac:dyDescent="0.25">
      <c r="A468" s="130" t="s">
        <v>13</v>
      </c>
      <c r="B468" s="130" t="s">
        <v>2495</v>
      </c>
      <c r="C468" s="130" t="s">
        <v>3433</v>
      </c>
      <c r="D468" s="132">
        <v>43019</v>
      </c>
      <c r="E468" s="130" t="s">
        <v>5787</v>
      </c>
      <c r="F468" s="130">
        <v>16493</v>
      </c>
      <c r="G468" s="130" t="s">
        <v>45</v>
      </c>
      <c r="H468" s="130" t="s">
        <v>4792</v>
      </c>
      <c r="I468" s="103">
        <v>-39797.35</v>
      </c>
      <c r="J468" s="135"/>
    </row>
    <row r="469" spans="1:10" x14ac:dyDescent="0.25">
      <c r="A469" s="130" t="s">
        <v>13</v>
      </c>
      <c r="B469" s="130" t="s">
        <v>216</v>
      </c>
      <c r="C469" s="130" t="s">
        <v>1577</v>
      </c>
      <c r="D469" s="132">
        <v>43019</v>
      </c>
      <c r="E469" s="130" t="s">
        <v>5787</v>
      </c>
      <c r="F469" s="130">
        <v>16494</v>
      </c>
      <c r="G469" s="130" t="s">
        <v>45</v>
      </c>
      <c r="H469" s="130" t="s">
        <v>4792</v>
      </c>
      <c r="I469" s="103">
        <v>39797.35</v>
      </c>
      <c r="J469" s="135"/>
    </row>
    <row r="470" spans="1:10" x14ac:dyDescent="0.25">
      <c r="A470" s="130" t="s">
        <v>13</v>
      </c>
      <c r="B470" s="130" t="s">
        <v>216</v>
      </c>
      <c r="C470" s="130" t="s">
        <v>2670</v>
      </c>
      <c r="D470" s="132">
        <v>43019</v>
      </c>
      <c r="E470" s="130" t="s">
        <v>5788</v>
      </c>
      <c r="F470" s="130">
        <v>16495</v>
      </c>
      <c r="G470" s="130" t="s">
        <v>45</v>
      </c>
      <c r="H470" s="130" t="s">
        <v>4792</v>
      </c>
      <c r="I470" s="103">
        <v>40218.57</v>
      </c>
      <c r="J470" s="135"/>
    </row>
    <row r="471" spans="1:10" x14ac:dyDescent="0.25">
      <c r="A471" s="130" t="s">
        <v>13</v>
      </c>
      <c r="B471" s="130" t="s">
        <v>216</v>
      </c>
      <c r="C471" s="130" t="s">
        <v>1038</v>
      </c>
      <c r="D471" s="132">
        <v>43031</v>
      </c>
      <c r="E471" s="130">
        <v>13377</v>
      </c>
      <c r="F471" s="130">
        <v>16543</v>
      </c>
      <c r="G471" s="130" t="s">
        <v>45</v>
      </c>
      <c r="H471" s="130" t="s">
        <v>4792</v>
      </c>
      <c r="I471" s="103">
        <v>86.53</v>
      </c>
      <c r="J471" s="135"/>
    </row>
    <row r="472" spans="1:10" x14ac:dyDescent="0.25">
      <c r="A472" s="130" t="s">
        <v>13</v>
      </c>
      <c r="B472" s="130" t="s">
        <v>475</v>
      </c>
      <c r="C472" s="130" t="s">
        <v>3791</v>
      </c>
      <c r="D472" s="132">
        <v>43031</v>
      </c>
      <c r="E472" s="130">
        <v>1800934</v>
      </c>
      <c r="F472" s="130">
        <v>16546</v>
      </c>
      <c r="G472" s="130" t="s">
        <v>45</v>
      </c>
      <c r="H472" s="130" t="s">
        <v>4792</v>
      </c>
      <c r="I472" s="103">
        <v>43.27</v>
      </c>
      <c r="J472" s="135"/>
    </row>
    <row r="473" spans="1:10" x14ac:dyDescent="0.25">
      <c r="A473" s="130" t="s">
        <v>13</v>
      </c>
      <c r="B473" s="130" t="s">
        <v>475</v>
      </c>
      <c r="C473" s="130" t="s">
        <v>5789</v>
      </c>
      <c r="D473" s="132">
        <v>43031</v>
      </c>
      <c r="E473" s="130" t="s">
        <v>5790</v>
      </c>
      <c r="F473" s="130">
        <v>16560</v>
      </c>
      <c r="G473" s="130" t="s">
        <v>45</v>
      </c>
      <c r="H473" s="130" t="s">
        <v>46</v>
      </c>
      <c r="I473" s="103">
        <v>173.06</v>
      </c>
      <c r="J473" s="135"/>
    </row>
    <row r="474" spans="1:10" x14ac:dyDescent="0.25">
      <c r="A474" s="130" t="s">
        <v>13</v>
      </c>
      <c r="B474" s="130" t="s">
        <v>475</v>
      </c>
      <c r="C474" s="130" t="s">
        <v>1046</v>
      </c>
      <c r="D474" s="132">
        <v>43031</v>
      </c>
      <c r="E474" s="130" t="s">
        <v>5791</v>
      </c>
      <c r="F474" s="130">
        <v>16563</v>
      </c>
      <c r="G474" s="130" t="s">
        <v>45</v>
      </c>
      <c r="H474" s="130" t="s">
        <v>4792</v>
      </c>
      <c r="I474" s="103">
        <v>27362.639999999999</v>
      </c>
      <c r="J474" s="135"/>
    </row>
    <row r="475" spans="1:10" x14ac:dyDescent="0.25">
      <c r="A475" s="130" t="s">
        <v>13</v>
      </c>
      <c r="B475" s="130" t="s">
        <v>475</v>
      </c>
      <c r="C475" s="130" t="s">
        <v>2590</v>
      </c>
      <c r="D475" s="132">
        <v>43033</v>
      </c>
      <c r="E475" s="130">
        <v>88095</v>
      </c>
      <c r="F475" s="130">
        <v>16589</v>
      </c>
      <c r="G475" s="130" t="s">
        <v>45</v>
      </c>
      <c r="H475" s="130" t="s">
        <v>46</v>
      </c>
      <c r="I475" s="103">
        <v>147.1</v>
      </c>
      <c r="J475" s="135"/>
    </row>
    <row r="476" spans="1:10" x14ac:dyDescent="0.25">
      <c r="A476" s="130" t="s">
        <v>13</v>
      </c>
      <c r="B476" s="130" t="s">
        <v>475</v>
      </c>
      <c r="C476" s="130" t="s">
        <v>1597</v>
      </c>
      <c r="D476" s="132">
        <v>43035</v>
      </c>
      <c r="E476" s="130" t="s">
        <v>5792</v>
      </c>
      <c r="F476" s="130">
        <v>16615</v>
      </c>
      <c r="G476" s="130" t="s">
        <v>45</v>
      </c>
      <c r="H476" s="130" t="s">
        <v>4792</v>
      </c>
      <c r="I476" s="103">
        <v>27038.42</v>
      </c>
      <c r="J476" s="135"/>
    </row>
    <row r="477" spans="1:10" x14ac:dyDescent="0.25">
      <c r="A477" s="130" t="s">
        <v>14</v>
      </c>
      <c r="B477" s="130" t="s">
        <v>222</v>
      </c>
      <c r="C477" s="130" t="s">
        <v>3372</v>
      </c>
      <c r="D477" s="132">
        <v>43027</v>
      </c>
      <c r="E477" s="130">
        <v>671</v>
      </c>
      <c r="F477" s="130">
        <v>16535</v>
      </c>
      <c r="G477" s="130" t="s">
        <v>45</v>
      </c>
      <c r="H477" s="130" t="s">
        <v>46</v>
      </c>
      <c r="I477" s="103">
        <v>2519.6</v>
      </c>
      <c r="J477" s="135"/>
    </row>
    <row r="478" spans="1:10" x14ac:dyDescent="0.25">
      <c r="A478" s="130" t="s">
        <v>14</v>
      </c>
      <c r="B478" s="130" t="s">
        <v>5793</v>
      </c>
      <c r="C478" s="130" t="s">
        <v>3373</v>
      </c>
      <c r="D478" s="132">
        <v>43027</v>
      </c>
      <c r="E478" s="130">
        <v>671</v>
      </c>
      <c r="F478" s="130">
        <v>16535</v>
      </c>
      <c r="G478" s="130" t="s">
        <v>45</v>
      </c>
      <c r="H478" s="130" t="s">
        <v>46</v>
      </c>
      <c r="I478" s="103">
        <v>-2519.6</v>
      </c>
      <c r="J478" s="135"/>
    </row>
    <row r="479" spans="1:10" x14ac:dyDescent="0.25">
      <c r="A479" s="130" t="s">
        <v>27</v>
      </c>
      <c r="B479" s="130" t="s">
        <v>3391</v>
      </c>
      <c r="C479" s="130" t="s">
        <v>3216</v>
      </c>
      <c r="D479" s="132">
        <v>43027</v>
      </c>
      <c r="E479" s="130">
        <v>72</v>
      </c>
      <c r="F479" s="130" t="s">
        <v>6198</v>
      </c>
      <c r="G479" s="130" t="s">
        <v>225</v>
      </c>
      <c r="H479" s="130" t="s">
        <v>46</v>
      </c>
      <c r="I479" s="103">
        <v>51000</v>
      </c>
      <c r="J479" s="135"/>
    </row>
    <row r="480" spans="1:10" x14ac:dyDescent="0.25">
      <c r="A480" s="130" t="s">
        <v>27</v>
      </c>
      <c r="B480" s="130" t="s">
        <v>222</v>
      </c>
      <c r="C480" s="130" t="s">
        <v>3372</v>
      </c>
      <c r="D480" s="132">
        <v>43027</v>
      </c>
      <c r="E480" s="130">
        <v>671</v>
      </c>
      <c r="F480" s="130">
        <v>16535</v>
      </c>
      <c r="G480" s="130" t="s">
        <v>45</v>
      </c>
      <c r="H480" s="130" t="s">
        <v>46</v>
      </c>
      <c r="I480" s="103">
        <v>2519.6</v>
      </c>
      <c r="J480" s="135"/>
    </row>
    <row r="481" spans="1:10" x14ac:dyDescent="0.25">
      <c r="A481" s="130" t="s">
        <v>27</v>
      </c>
      <c r="B481" s="130" t="s">
        <v>5793</v>
      </c>
      <c r="C481" s="130" t="s">
        <v>3373</v>
      </c>
      <c r="D481" s="132">
        <v>43027</v>
      </c>
      <c r="E481" s="130">
        <v>671</v>
      </c>
      <c r="F481" s="130">
        <v>16535</v>
      </c>
      <c r="G481" s="130" t="s">
        <v>45</v>
      </c>
      <c r="H481" s="130" t="s">
        <v>46</v>
      </c>
      <c r="I481" s="103">
        <v>-2519.6</v>
      </c>
      <c r="J481" s="135"/>
    </row>
    <row r="482" spans="1:10" x14ac:dyDescent="0.25">
      <c r="A482" s="130" t="s">
        <v>27</v>
      </c>
      <c r="B482" s="130" t="s">
        <v>3391</v>
      </c>
      <c r="C482" s="130" t="s">
        <v>4224</v>
      </c>
      <c r="D482" s="132">
        <v>43033</v>
      </c>
      <c r="E482" s="130">
        <v>74</v>
      </c>
      <c r="F482" s="130">
        <v>16596</v>
      </c>
      <c r="G482" s="130" t="s">
        <v>286</v>
      </c>
      <c r="H482" s="130" t="s">
        <v>46</v>
      </c>
      <c r="I482" s="103">
        <v>15734.27</v>
      </c>
      <c r="J482" s="135"/>
    </row>
    <row r="483" spans="1:10" x14ac:dyDescent="0.25">
      <c r="A483" s="130" t="s">
        <v>5410</v>
      </c>
      <c r="B483" s="130" t="s">
        <v>1416</v>
      </c>
      <c r="C483" s="130" t="s">
        <v>5949</v>
      </c>
      <c r="D483" s="132">
        <v>43038</v>
      </c>
      <c r="E483" s="130" t="s">
        <v>5950</v>
      </c>
      <c r="F483" s="130">
        <v>16639</v>
      </c>
      <c r="G483" s="130" t="s">
        <v>45</v>
      </c>
      <c r="H483" s="130" t="s">
        <v>46</v>
      </c>
      <c r="I483" s="103">
        <v>5300.54</v>
      </c>
      <c r="J483" s="135"/>
    </row>
    <row r="484" spans="1:10" x14ac:dyDescent="0.25">
      <c r="A484" s="130" t="s">
        <v>40</v>
      </c>
      <c r="B484" s="130" t="s">
        <v>222</v>
      </c>
      <c r="C484" s="130" t="s">
        <v>3372</v>
      </c>
      <c r="D484" s="132">
        <v>43027</v>
      </c>
      <c r="E484" s="130">
        <v>671</v>
      </c>
      <c r="F484" s="130">
        <v>16535</v>
      </c>
      <c r="G484" s="130" t="s">
        <v>45</v>
      </c>
      <c r="H484" s="130" t="s">
        <v>46</v>
      </c>
      <c r="I484" s="103">
        <v>1259.8</v>
      </c>
      <c r="J484" s="135"/>
    </row>
    <row r="485" spans="1:10" x14ac:dyDescent="0.25">
      <c r="A485" s="130" t="s">
        <v>40</v>
      </c>
      <c r="B485" s="130" t="s">
        <v>5793</v>
      </c>
      <c r="C485" s="130" t="s">
        <v>3373</v>
      </c>
      <c r="D485" s="132">
        <v>43027</v>
      </c>
      <c r="E485" s="130">
        <v>671</v>
      </c>
      <c r="F485" s="130">
        <v>16535</v>
      </c>
      <c r="G485" s="130" t="s">
        <v>45</v>
      </c>
      <c r="H485" s="130" t="s">
        <v>46</v>
      </c>
      <c r="I485" s="103">
        <v>-1259.8</v>
      </c>
      <c r="J485" s="135"/>
    </row>
    <row r="486" spans="1:10" x14ac:dyDescent="0.25">
      <c r="A486" s="130" t="s">
        <v>15</v>
      </c>
      <c r="B486" s="130" t="s">
        <v>5795</v>
      </c>
      <c r="C486" s="130" t="s">
        <v>5794</v>
      </c>
      <c r="D486" s="132">
        <v>43010</v>
      </c>
      <c r="E486" s="130">
        <v>15639</v>
      </c>
      <c r="F486" s="130" t="s">
        <v>6188</v>
      </c>
      <c r="G486" s="130" t="s">
        <v>190</v>
      </c>
      <c r="H486" s="130" t="s">
        <v>46</v>
      </c>
      <c r="I486" s="103">
        <v>12</v>
      </c>
      <c r="J486" s="135"/>
    </row>
    <row r="487" spans="1:10" x14ac:dyDescent="0.25">
      <c r="A487" s="130" t="s">
        <v>15</v>
      </c>
      <c r="B487" s="130" t="s">
        <v>500</v>
      </c>
      <c r="C487" s="130" t="s">
        <v>5796</v>
      </c>
      <c r="D487" s="132">
        <v>43014</v>
      </c>
      <c r="E487" s="130" t="s">
        <v>5797</v>
      </c>
      <c r="F487" s="130" t="s">
        <v>6189</v>
      </c>
      <c r="G487" s="130" t="s">
        <v>225</v>
      </c>
      <c r="H487" s="130" t="s">
        <v>46</v>
      </c>
      <c r="I487" s="103">
        <v>57</v>
      </c>
      <c r="J487" s="135"/>
    </row>
    <row r="488" spans="1:10" x14ac:dyDescent="0.25">
      <c r="A488" s="130" t="s">
        <v>18</v>
      </c>
      <c r="B488" s="130" t="s">
        <v>5845</v>
      </c>
      <c r="C488" s="130" t="s">
        <v>5843</v>
      </c>
      <c r="D488" s="132">
        <v>43038</v>
      </c>
      <c r="E488" s="130" t="s">
        <v>5844</v>
      </c>
      <c r="F488" s="130">
        <v>35129</v>
      </c>
      <c r="G488" s="130" t="s">
        <v>50</v>
      </c>
      <c r="H488" s="130" t="s">
        <v>46</v>
      </c>
      <c r="I488" s="103">
        <v>380</v>
      </c>
      <c r="J488" s="135"/>
    </row>
    <row r="489" spans="1:10" x14ac:dyDescent="0.25">
      <c r="A489" s="130" t="s">
        <v>444</v>
      </c>
      <c r="B489" s="130" t="s">
        <v>5892</v>
      </c>
      <c r="C489" s="130" t="s">
        <v>5890</v>
      </c>
      <c r="D489" s="132">
        <v>43027</v>
      </c>
      <c r="E489" s="130" t="s">
        <v>5891</v>
      </c>
      <c r="F489" s="130" t="s">
        <v>6199</v>
      </c>
      <c r="G489" s="130" t="s">
        <v>225</v>
      </c>
      <c r="H489" s="130" t="s">
        <v>46</v>
      </c>
      <c r="I489" s="103">
        <v>600</v>
      </c>
      <c r="J489" s="135"/>
    </row>
    <row r="490" spans="1:10" x14ac:dyDescent="0.25">
      <c r="A490" s="130" t="s">
        <v>444</v>
      </c>
      <c r="B490" s="130" t="s">
        <v>491</v>
      </c>
      <c r="C490" s="130" t="s">
        <v>3411</v>
      </c>
      <c r="D490" s="132">
        <v>43033</v>
      </c>
      <c r="E490" s="130" t="s">
        <v>49</v>
      </c>
      <c r="F490" s="130">
        <v>34824</v>
      </c>
      <c r="G490" s="130" t="s">
        <v>50</v>
      </c>
      <c r="H490" s="130" t="s">
        <v>51</v>
      </c>
      <c r="I490" s="103">
        <v>410</v>
      </c>
      <c r="J490" s="135"/>
    </row>
    <row r="491" spans="1:10" x14ac:dyDescent="0.25">
      <c r="A491" s="130" t="s">
        <v>444</v>
      </c>
      <c r="B491" s="130" t="s">
        <v>491</v>
      </c>
      <c r="C491" s="130" t="s">
        <v>5852</v>
      </c>
      <c r="D491" s="132">
        <v>43033</v>
      </c>
      <c r="E491" s="130" t="s">
        <v>49</v>
      </c>
      <c r="F491" s="130">
        <v>34825</v>
      </c>
      <c r="G491" s="130" t="s">
        <v>50</v>
      </c>
      <c r="H491" s="130" t="s">
        <v>51</v>
      </c>
      <c r="I491" s="103">
        <v>258</v>
      </c>
      <c r="J491" s="135"/>
    </row>
    <row r="492" spans="1:10" x14ac:dyDescent="0.25">
      <c r="A492" s="130" t="s">
        <v>4142</v>
      </c>
      <c r="B492" s="130" t="s">
        <v>4358</v>
      </c>
      <c r="C492" s="130" t="s">
        <v>4817</v>
      </c>
      <c r="D492" s="132">
        <v>43018</v>
      </c>
      <c r="E492" s="130" t="s">
        <v>49</v>
      </c>
      <c r="F492" s="130">
        <v>34658</v>
      </c>
      <c r="G492" s="130" t="s">
        <v>50</v>
      </c>
      <c r="H492" s="130" t="s">
        <v>51</v>
      </c>
      <c r="I492" s="103">
        <v>291</v>
      </c>
      <c r="J492" s="135"/>
    </row>
    <row r="493" spans="1:10" x14ac:dyDescent="0.25">
      <c r="A493" s="130" t="s">
        <v>4142</v>
      </c>
      <c r="B493" s="130" t="s">
        <v>4358</v>
      </c>
      <c r="C493" s="130" t="s">
        <v>2359</v>
      </c>
      <c r="D493" s="132">
        <v>43018</v>
      </c>
      <c r="E493" s="130" t="s">
        <v>49</v>
      </c>
      <c r="F493" s="130">
        <v>34659</v>
      </c>
      <c r="G493" s="130" t="s">
        <v>50</v>
      </c>
      <c r="H493" s="130" t="s">
        <v>51</v>
      </c>
      <c r="I493" s="103">
        <v>52</v>
      </c>
      <c r="J493" s="135"/>
    </row>
    <row r="494" spans="1:10" x14ac:dyDescent="0.25">
      <c r="A494" s="130" t="s">
        <v>454</v>
      </c>
      <c r="B494" s="130" t="s">
        <v>5952</v>
      </c>
      <c r="C494" s="130" t="s">
        <v>5951</v>
      </c>
      <c r="D494" s="132">
        <v>43021</v>
      </c>
      <c r="E494" s="130" t="s">
        <v>49</v>
      </c>
      <c r="F494" s="130">
        <v>34719</v>
      </c>
      <c r="G494" s="130" t="s">
        <v>50</v>
      </c>
      <c r="H494" s="130" t="s">
        <v>46</v>
      </c>
      <c r="I494" s="103">
        <v>365</v>
      </c>
      <c r="J494" s="135"/>
    </row>
    <row r="495" spans="1:10" x14ac:dyDescent="0.25">
      <c r="A495" s="130" t="s">
        <v>454</v>
      </c>
      <c r="B495" s="130" t="s">
        <v>5953</v>
      </c>
      <c r="C495" s="130" t="s">
        <v>1602</v>
      </c>
      <c r="D495" s="132">
        <v>43033</v>
      </c>
      <c r="E495" s="130" t="s">
        <v>49</v>
      </c>
      <c r="F495" s="130">
        <v>34823</v>
      </c>
      <c r="G495" s="130" t="s">
        <v>50</v>
      </c>
      <c r="H495" s="130" t="s">
        <v>51</v>
      </c>
      <c r="I495" s="103">
        <v>342</v>
      </c>
      <c r="J495" s="135"/>
    </row>
    <row r="496" spans="1:10" x14ac:dyDescent="0.25">
      <c r="A496" s="130" t="s">
        <v>454</v>
      </c>
      <c r="B496" s="130" t="s">
        <v>5956</v>
      </c>
      <c r="C496" s="130" t="s">
        <v>665</v>
      </c>
      <c r="D496" s="132">
        <v>43039</v>
      </c>
      <c r="E496" s="130" t="s">
        <v>49</v>
      </c>
      <c r="F496" s="130">
        <v>34880</v>
      </c>
      <c r="G496" s="130" t="s">
        <v>50</v>
      </c>
      <c r="H496" s="130" t="s">
        <v>51</v>
      </c>
      <c r="I496" s="103">
        <v>314</v>
      </c>
      <c r="J496" s="135"/>
    </row>
    <row r="497" spans="1:10" x14ac:dyDescent="0.25">
      <c r="A497" s="130" t="s">
        <v>2479</v>
      </c>
      <c r="B497" s="130" t="s">
        <v>4379</v>
      </c>
      <c r="C497" s="130" t="s">
        <v>3423</v>
      </c>
      <c r="D497" s="132">
        <v>43017</v>
      </c>
      <c r="E497" s="130">
        <v>1432068</v>
      </c>
      <c r="F497" s="130">
        <v>16479</v>
      </c>
      <c r="G497" s="130" t="s">
        <v>45</v>
      </c>
      <c r="H497" s="130" t="s">
        <v>46</v>
      </c>
      <c r="I497" s="103">
        <v>6895.5</v>
      </c>
      <c r="J497" s="135"/>
    </row>
    <row r="498" spans="1:10" x14ac:dyDescent="0.25">
      <c r="A498" s="130" t="s">
        <v>3965</v>
      </c>
      <c r="B498" s="130" t="s">
        <v>4379</v>
      </c>
      <c r="C498" s="130" t="s">
        <v>3423</v>
      </c>
      <c r="D498" s="132">
        <v>43017</v>
      </c>
      <c r="E498" s="130">
        <v>1432068</v>
      </c>
      <c r="F498" s="130">
        <v>16479</v>
      </c>
      <c r="G498" s="130" t="s">
        <v>45</v>
      </c>
      <c r="H498" s="130" t="s">
        <v>46</v>
      </c>
      <c r="I498" s="103">
        <v>1379.1</v>
      </c>
      <c r="J498" s="135"/>
    </row>
    <row r="499" spans="1:10" x14ac:dyDescent="0.25">
      <c r="A499" s="130" t="s">
        <v>3966</v>
      </c>
      <c r="B499" s="130" t="s">
        <v>4379</v>
      </c>
      <c r="C499" s="130" t="s">
        <v>3423</v>
      </c>
      <c r="D499" s="132">
        <v>43017</v>
      </c>
      <c r="E499" s="130">
        <v>1432068</v>
      </c>
      <c r="F499" s="130">
        <v>16479</v>
      </c>
      <c r="G499" s="130" t="s">
        <v>45</v>
      </c>
      <c r="H499" s="130" t="s">
        <v>46</v>
      </c>
      <c r="I499" s="103">
        <v>1379.1</v>
      </c>
      <c r="J499" s="135"/>
    </row>
    <row r="500" spans="1:10" x14ac:dyDescent="0.25">
      <c r="A500" s="130" t="s">
        <v>2480</v>
      </c>
      <c r="B500" s="130" t="s">
        <v>4379</v>
      </c>
      <c r="C500" s="130" t="s">
        <v>3423</v>
      </c>
      <c r="D500" s="132">
        <v>43017</v>
      </c>
      <c r="E500" s="130">
        <v>1432068</v>
      </c>
      <c r="F500" s="130">
        <v>16479</v>
      </c>
      <c r="G500" s="130" t="s">
        <v>45</v>
      </c>
      <c r="H500" s="130" t="s">
        <v>46</v>
      </c>
      <c r="I500" s="103">
        <v>4137.3</v>
      </c>
      <c r="J500" s="135"/>
    </row>
    <row r="501" spans="1:10" x14ac:dyDescent="0.25">
      <c r="A501" s="130" t="s">
        <v>28</v>
      </c>
      <c r="B501" s="130" t="s">
        <v>295</v>
      </c>
      <c r="C501" s="130" t="s">
        <v>5893</v>
      </c>
      <c r="D501" s="132">
        <v>43013</v>
      </c>
      <c r="E501" s="130">
        <v>4233</v>
      </c>
      <c r="F501" s="130">
        <v>16466</v>
      </c>
      <c r="G501" s="130" t="s">
        <v>286</v>
      </c>
      <c r="H501" s="130" t="s">
        <v>46</v>
      </c>
      <c r="I501" s="103">
        <v>1000</v>
      </c>
      <c r="J501" s="135"/>
    </row>
    <row r="502" spans="1:10" x14ac:dyDescent="0.25">
      <c r="A502" s="130" t="s">
        <v>28</v>
      </c>
      <c r="B502" s="130" t="s">
        <v>295</v>
      </c>
      <c r="C502" s="130" t="s">
        <v>5894</v>
      </c>
      <c r="D502" s="132">
        <v>43027</v>
      </c>
      <c r="E502" s="130">
        <v>711</v>
      </c>
      <c r="F502" s="130">
        <v>16539</v>
      </c>
      <c r="G502" s="130" t="s">
        <v>286</v>
      </c>
      <c r="H502" s="130" t="s">
        <v>46</v>
      </c>
      <c r="I502" s="103">
        <v>200</v>
      </c>
      <c r="J502" s="135"/>
    </row>
    <row r="503" spans="1:10" x14ac:dyDescent="0.25">
      <c r="A503" s="130" t="s">
        <v>28</v>
      </c>
      <c r="B503" s="130" t="s">
        <v>295</v>
      </c>
      <c r="C503" s="130" t="s">
        <v>5895</v>
      </c>
      <c r="D503" s="132">
        <v>43033</v>
      </c>
      <c r="E503" s="130" t="s">
        <v>5896</v>
      </c>
      <c r="F503" s="130">
        <v>16595</v>
      </c>
      <c r="G503" s="130" t="s">
        <v>286</v>
      </c>
      <c r="H503" s="130" t="s">
        <v>46</v>
      </c>
      <c r="I503" s="103">
        <v>10000</v>
      </c>
      <c r="J503" s="135"/>
    </row>
    <row r="504" spans="1:10" x14ac:dyDescent="0.25">
      <c r="A504" s="130" t="s">
        <v>28</v>
      </c>
      <c r="B504" s="130" t="s">
        <v>295</v>
      </c>
      <c r="C504" s="130" t="s">
        <v>563</v>
      </c>
      <c r="D504" s="132">
        <v>43038</v>
      </c>
      <c r="E504" s="130" t="s">
        <v>5897</v>
      </c>
      <c r="F504" s="130">
        <v>16619</v>
      </c>
      <c r="G504" s="130" t="s">
        <v>286</v>
      </c>
      <c r="H504" s="130" t="s">
        <v>46</v>
      </c>
      <c r="I504" s="103">
        <v>8000</v>
      </c>
      <c r="J504" s="135"/>
    </row>
    <row r="505" spans="1:10" x14ac:dyDescent="0.25">
      <c r="A505" s="130" t="s">
        <v>16</v>
      </c>
      <c r="B505" s="130" t="s">
        <v>1392</v>
      </c>
      <c r="C505" s="130" t="s">
        <v>1539</v>
      </c>
      <c r="D505" s="132">
        <v>43009</v>
      </c>
      <c r="E505" s="130" t="s">
        <v>720</v>
      </c>
      <c r="F505" s="130">
        <v>31860</v>
      </c>
      <c r="G505" s="130" t="s">
        <v>50</v>
      </c>
      <c r="H505" s="130" t="s">
        <v>46</v>
      </c>
      <c r="I505" s="103">
        <v>30000</v>
      </c>
      <c r="J505" s="135"/>
    </row>
    <row r="506" spans="1:10" x14ac:dyDescent="0.25">
      <c r="A506" s="130" t="s">
        <v>16</v>
      </c>
      <c r="B506" s="130" t="s">
        <v>3312</v>
      </c>
      <c r="C506" s="130" t="s">
        <v>3967</v>
      </c>
      <c r="D506" s="132">
        <v>43009</v>
      </c>
      <c r="E506" s="130" t="s">
        <v>2506</v>
      </c>
      <c r="F506" s="130">
        <v>33281</v>
      </c>
      <c r="G506" s="130" t="s">
        <v>50</v>
      </c>
      <c r="H506" s="130" t="s">
        <v>46</v>
      </c>
      <c r="I506" s="103">
        <v>12509.23</v>
      </c>
      <c r="J506" s="135"/>
    </row>
    <row r="507" spans="1:10" x14ac:dyDescent="0.25">
      <c r="A507" s="130" t="s">
        <v>16</v>
      </c>
      <c r="B507" s="130" t="s">
        <v>2506</v>
      </c>
      <c r="C507" s="130" t="s">
        <v>3968</v>
      </c>
      <c r="D507" s="132">
        <v>43009</v>
      </c>
      <c r="E507" s="130" t="s">
        <v>2506</v>
      </c>
      <c r="F507" s="130">
        <v>33289</v>
      </c>
      <c r="G507" s="130" t="s">
        <v>50</v>
      </c>
      <c r="H507" s="130" t="s">
        <v>46</v>
      </c>
      <c r="I507" s="103">
        <v>15219.56</v>
      </c>
      <c r="J507" s="135"/>
    </row>
    <row r="508" spans="1:10" x14ac:dyDescent="0.25">
      <c r="A508" s="130" t="s">
        <v>16</v>
      </c>
      <c r="B508" s="130" t="s">
        <v>5799</v>
      </c>
      <c r="C508" s="130" t="s">
        <v>1595</v>
      </c>
      <c r="D508" s="132">
        <v>43012</v>
      </c>
      <c r="E508" s="130" t="s">
        <v>5798</v>
      </c>
      <c r="F508" s="130">
        <v>19892</v>
      </c>
      <c r="G508" s="130" t="s">
        <v>190</v>
      </c>
      <c r="H508" s="130" t="s">
        <v>46</v>
      </c>
      <c r="I508" s="103">
        <v>556.62</v>
      </c>
      <c r="J508" s="135"/>
    </row>
    <row r="509" spans="1:10" x14ac:dyDescent="0.25">
      <c r="A509" s="130" t="s">
        <v>16</v>
      </c>
      <c r="B509" s="130" t="s">
        <v>5802</v>
      </c>
      <c r="C509" s="130" t="s">
        <v>5800</v>
      </c>
      <c r="D509" s="132">
        <v>43014</v>
      </c>
      <c r="E509" s="130" t="s">
        <v>5801</v>
      </c>
      <c r="F509" s="130">
        <v>20019</v>
      </c>
      <c r="G509" s="130" t="s">
        <v>190</v>
      </c>
      <c r="H509" s="130" t="s">
        <v>46</v>
      </c>
      <c r="I509" s="103">
        <v>100649.22</v>
      </c>
      <c r="J509" s="135"/>
    </row>
    <row r="510" spans="1:10" x14ac:dyDescent="0.25">
      <c r="A510" s="130" t="s">
        <v>16</v>
      </c>
      <c r="B510" s="130" t="s">
        <v>5805</v>
      </c>
      <c r="C510" s="130" t="s">
        <v>5803</v>
      </c>
      <c r="D510" s="132">
        <v>43021</v>
      </c>
      <c r="E510" s="130" t="s">
        <v>5804</v>
      </c>
      <c r="F510" s="130">
        <v>20108</v>
      </c>
      <c r="G510" s="130" t="s">
        <v>190</v>
      </c>
      <c r="H510" s="130" t="s">
        <v>46</v>
      </c>
      <c r="I510" s="103">
        <v>289841.5</v>
      </c>
      <c r="J510" s="135"/>
    </row>
    <row r="511" spans="1:10" x14ac:dyDescent="0.25">
      <c r="A511" s="130" t="s">
        <v>16</v>
      </c>
      <c r="B511" s="130" t="s">
        <v>5807</v>
      </c>
      <c r="C511" s="130" t="s">
        <v>5145</v>
      </c>
      <c r="D511" s="132">
        <v>43021</v>
      </c>
      <c r="E511" s="130" t="s">
        <v>5806</v>
      </c>
      <c r="F511" s="130">
        <v>20109</v>
      </c>
      <c r="G511" s="130" t="s">
        <v>190</v>
      </c>
      <c r="H511" s="130" t="s">
        <v>46</v>
      </c>
      <c r="I511" s="103">
        <v>92464.06</v>
      </c>
      <c r="J511" s="135"/>
    </row>
    <row r="512" spans="1:10" x14ac:dyDescent="0.25">
      <c r="A512" s="130" t="s">
        <v>16</v>
      </c>
      <c r="B512" s="130" t="s">
        <v>5809</v>
      </c>
      <c r="C512" s="130" t="s">
        <v>4196</v>
      </c>
      <c r="D512" s="132">
        <v>43026</v>
      </c>
      <c r="E512" s="130" t="s">
        <v>5808</v>
      </c>
      <c r="F512" s="130">
        <v>20112</v>
      </c>
      <c r="G512" s="130" t="s">
        <v>190</v>
      </c>
      <c r="H512" s="130" t="s">
        <v>46</v>
      </c>
      <c r="I512" s="103">
        <v>13801.71</v>
      </c>
      <c r="J512" s="135"/>
    </row>
    <row r="513" spans="1:10" x14ac:dyDescent="0.25">
      <c r="A513" s="130" t="s">
        <v>16</v>
      </c>
      <c r="B513" s="130" t="s">
        <v>5811</v>
      </c>
      <c r="C513" s="130" t="s">
        <v>4287</v>
      </c>
      <c r="D513" s="132">
        <v>43028</v>
      </c>
      <c r="E513" s="130" t="s">
        <v>5810</v>
      </c>
      <c r="F513" s="130">
        <v>20113</v>
      </c>
      <c r="G513" s="130" t="s">
        <v>190</v>
      </c>
      <c r="H513" s="130" t="s">
        <v>46</v>
      </c>
      <c r="I513" s="103">
        <v>145097.73000000001</v>
      </c>
      <c r="J513" s="135"/>
    </row>
    <row r="514" spans="1:10" x14ac:dyDescent="0.25">
      <c r="A514" s="130" t="s">
        <v>16</v>
      </c>
      <c r="B514" s="130" t="s">
        <v>5813</v>
      </c>
      <c r="C514" s="130" t="s">
        <v>2060</v>
      </c>
      <c r="D514" s="132">
        <v>43035</v>
      </c>
      <c r="E514" s="130" t="s">
        <v>5812</v>
      </c>
      <c r="F514" s="130">
        <v>20329</v>
      </c>
      <c r="G514" s="130" t="s">
        <v>190</v>
      </c>
      <c r="H514" s="130" t="s">
        <v>46</v>
      </c>
      <c r="I514" s="103">
        <v>197350.62</v>
      </c>
      <c r="J514" s="135"/>
    </row>
    <row r="515" spans="1:10" x14ac:dyDescent="0.25">
      <c r="A515" s="130" t="s">
        <v>16</v>
      </c>
      <c r="B515" s="130" t="s">
        <v>5816</v>
      </c>
      <c r="C515" s="130" t="s">
        <v>5814</v>
      </c>
      <c r="D515" s="132">
        <v>43038</v>
      </c>
      <c r="E515" s="130" t="s">
        <v>5815</v>
      </c>
      <c r="F515" s="130">
        <v>20119</v>
      </c>
      <c r="G515" s="130" t="s">
        <v>190</v>
      </c>
      <c r="H515" s="130" t="s">
        <v>46</v>
      </c>
      <c r="I515" s="103">
        <v>60293.26</v>
      </c>
      <c r="J515" s="135"/>
    </row>
    <row r="516" spans="1:10" x14ac:dyDescent="0.25">
      <c r="A516" s="130" t="s">
        <v>16</v>
      </c>
      <c r="B516" s="130"/>
      <c r="C516" s="130" t="s">
        <v>5817</v>
      </c>
      <c r="D516" s="132">
        <v>43039</v>
      </c>
      <c r="E516" s="130" t="s">
        <v>5818</v>
      </c>
      <c r="F516" s="130">
        <v>20152</v>
      </c>
      <c r="G516" s="130" t="s">
        <v>190</v>
      </c>
      <c r="H516" s="130" t="s">
        <v>46</v>
      </c>
      <c r="I516" s="103">
        <v>3438.79</v>
      </c>
      <c r="J516" s="135"/>
    </row>
    <row r="517" spans="1:10" x14ac:dyDescent="0.25">
      <c r="A517" s="130" t="s">
        <v>19</v>
      </c>
      <c r="B517" s="130" t="s">
        <v>1392</v>
      </c>
      <c r="C517" s="130" t="s">
        <v>1539</v>
      </c>
      <c r="D517" s="132">
        <v>43009</v>
      </c>
      <c r="E517" s="130" t="s">
        <v>720</v>
      </c>
      <c r="F517" s="130">
        <v>31860</v>
      </c>
      <c r="G517" s="130" t="s">
        <v>50</v>
      </c>
      <c r="H517" s="130" t="s">
        <v>46</v>
      </c>
      <c r="I517" s="103">
        <v>10000</v>
      </c>
      <c r="J517" s="135"/>
    </row>
    <row r="518" spans="1:10" x14ac:dyDescent="0.25">
      <c r="A518" s="130" t="s">
        <v>19</v>
      </c>
      <c r="B518" s="130" t="s">
        <v>3312</v>
      </c>
      <c r="C518" s="130" t="s">
        <v>3967</v>
      </c>
      <c r="D518" s="132">
        <v>43009</v>
      </c>
      <c r="E518" s="130" t="s">
        <v>2506</v>
      </c>
      <c r="F518" s="130">
        <v>33281</v>
      </c>
      <c r="G518" s="130" t="s">
        <v>50</v>
      </c>
      <c r="H518" s="130" t="s">
        <v>46</v>
      </c>
      <c r="I518" s="103">
        <v>1096.97</v>
      </c>
      <c r="J518" s="135"/>
    </row>
    <row r="519" spans="1:10" x14ac:dyDescent="0.25">
      <c r="A519" s="130" t="s">
        <v>19</v>
      </c>
      <c r="B519" s="130" t="s">
        <v>2506</v>
      </c>
      <c r="C519" s="130" t="s">
        <v>3968</v>
      </c>
      <c r="D519" s="132">
        <v>43009</v>
      </c>
      <c r="E519" s="130" t="s">
        <v>2506</v>
      </c>
      <c r="F519" s="130">
        <v>33289</v>
      </c>
      <c r="G519" s="130" t="s">
        <v>50</v>
      </c>
      <c r="H519" s="130" t="s">
        <v>46</v>
      </c>
      <c r="I519" s="103">
        <v>4121.97</v>
      </c>
      <c r="J519" s="135"/>
    </row>
    <row r="520" spans="1:10" x14ac:dyDescent="0.25">
      <c r="A520" s="130" t="s">
        <v>19</v>
      </c>
      <c r="B520" s="130" t="s">
        <v>5802</v>
      </c>
      <c r="C520" s="130" t="s">
        <v>5800</v>
      </c>
      <c r="D520" s="132">
        <v>43014</v>
      </c>
      <c r="E520" s="130" t="s">
        <v>5801</v>
      </c>
      <c r="F520" s="130">
        <v>20019</v>
      </c>
      <c r="G520" s="130" t="s">
        <v>190</v>
      </c>
      <c r="H520" s="130" t="s">
        <v>46</v>
      </c>
      <c r="I520" s="103">
        <v>46720.82</v>
      </c>
      <c r="J520" s="135"/>
    </row>
    <row r="521" spans="1:10" x14ac:dyDescent="0.25">
      <c r="A521" s="130" t="s">
        <v>19</v>
      </c>
      <c r="B521" s="130" t="s">
        <v>5805</v>
      </c>
      <c r="C521" s="130" t="s">
        <v>5803</v>
      </c>
      <c r="D521" s="132">
        <v>43021</v>
      </c>
      <c r="E521" s="130" t="s">
        <v>5804</v>
      </c>
      <c r="F521" s="130">
        <v>20108</v>
      </c>
      <c r="G521" s="130" t="s">
        <v>190</v>
      </c>
      <c r="H521" s="130" t="s">
        <v>46</v>
      </c>
      <c r="I521" s="103">
        <v>22502.3</v>
      </c>
      <c r="J521" s="135"/>
    </row>
    <row r="522" spans="1:10" x14ac:dyDescent="0.25">
      <c r="A522" s="130" t="s">
        <v>19</v>
      </c>
      <c r="B522" s="130" t="s">
        <v>5807</v>
      </c>
      <c r="C522" s="130" t="s">
        <v>5145</v>
      </c>
      <c r="D522" s="132">
        <v>43021</v>
      </c>
      <c r="E522" s="130" t="s">
        <v>5806</v>
      </c>
      <c r="F522" s="130">
        <v>20109</v>
      </c>
      <c r="G522" s="130" t="s">
        <v>190</v>
      </c>
      <c r="H522" s="130" t="s">
        <v>46</v>
      </c>
      <c r="I522" s="103">
        <v>22475.119999999999</v>
      </c>
      <c r="J522" s="135"/>
    </row>
    <row r="523" spans="1:10" x14ac:dyDescent="0.25">
      <c r="A523" s="130" t="s">
        <v>19</v>
      </c>
      <c r="B523" s="130" t="s">
        <v>5811</v>
      </c>
      <c r="C523" s="130" t="s">
        <v>4287</v>
      </c>
      <c r="D523" s="132">
        <v>43028</v>
      </c>
      <c r="E523" s="130" t="s">
        <v>5810</v>
      </c>
      <c r="F523" s="130">
        <v>20113</v>
      </c>
      <c r="G523" s="130" t="s">
        <v>190</v>
      </c>
      <c r="H523" s="130" t="s">
        <v>46</v>
      </c>
      <c r="I523" s="103">
        <v>26699.9</v>
      </c>
      <c r="J523" s="135"/>
    </row>
    <row r="524" spans="1:10" x14ac:dyDescent="0.25">
      <c r="A524" s="130" t="s">
        <v>19</v>
      </c>
      <c r="B524" s="130" t="s">
        <v>5813</v>
      </c>
      <c r="C524" s="130" t="s">
        <v>2060</v>
      </c>
      <c r="D524" s="132">
        <v>43035</v>
      </c>
      <c r="E524" s="130" t="s">
        <v>5812</v>
      </c>
      <c r="F524" s="130">
        <v>20329</v>
      </c>
      <c r="G524" s="130" t="s">
        <v>190</v>
      </c>
      <c r="H524" s="130" t="s">
        <v>46</v>
      </c>
      <c r="I524" s="103">
        <v>54053.03</v>
      </c>
      <c r="J524" s="135"/>
    </row>
    <row r="525" spans="1:10" x14ac:dyDescent="0.25">
      <c r="A525" s="130" t="s">
        <v>19</v>
      </c>
      <c r="B525" s="130" t="s">
        <v>5816</v>
      </c>
      <c r="C525" s="130" t="s">
        <v>5814</v>
      </c>
      <c r="D525" s="132">
        <v>43038</v>
      </c>
      <c r="E525" s="130" t="s">
        <v>5815</v>
      </c>
      <c r="F525" s="130">
        <v>20119</v>
      </c>
      <c r="G525" s="130" t="s">
        <v>190</v>
      </c>
      <c r="H525" s="130" t="s">
        <v>46</v>
      </c>
      <c r="I525" s="103">
        <v>5201.3</v>
      </c>
      <c r="J525" s="135"/>
    </row>
    <row r="526" spans="1:10" x14ac:dyDescent="0.25">
      <c r="A526" s="130" t="s">
        <v>19</v>
      </c>
      <c r="B526" s="130" t="s">
        <v>5847</v>
      </c>
      <c r="C526" s="130" t="s">
        <v>602</v>
      </c>
      <c r="D526" s="132">
        <v>43039</v>
      </c>
      <c r="E526" s="130" t="s">
        <v>5846</v>
      </c>
      <c r="F526" s="130">
        <v>20148</v>
      </c>
      <c r="G526" s="130" t="s">
        <v>190</v>
      </c>
      <c r="H526" s="130" t="s">
        <v>46</v>
      </c>
      <c r="I526" s="103">
        <v>13500</v>
      </c>
      <c r="J526" s="135"/>
    </row>
    <row r="527" spans="1:10" x14ac:dyDescent="0.25">
      <c r="A527" s="130" t="s">
        <v>20</v>
      </c>
      <c r="B527" s="130" t="s">
        <v>1392</v>
      </c>
      <c r="C527" s="130" t="s">
        <v>1539</v>
      </c>
      <c r="D527" s="132">
        <v>43009</v>
      </c>
      <c r="E527" s="130" t="s">
        <v>720</v>
      </c>
      <c r="F527" s="130">
        <v>31860</v>
      </c>
      <c r="G527" s="130" t="s">
        <v>50</v>
      </c>
      <c r="H527" s="130" t="s">
        <v>46</v>
      </c>
      <c r="I527" s="103">
        <v>5000</v>
      </c>
      <c r="J527" s="135"/>
    </row>
    <row r="528" spans="1:10" x14ac:dyDescent="0.25">
      <c r="A528" s="130" t="s">
        <v>20</v>
      </c>
      <c r="B528" s="130" t="s">
        <v>3312</v>
      </c>
      <c r="C528" s="130" t="s">
        <v>3967</v>
      </c>
      <c r="D528" s="132">
        <v>43009</v>
      </c>
      <c r="E528" s="130" t="s">
        <v>2506</v>
      </c>
      <c r="F528" s="130">
        <v>33281</v>
      </c>
      <c r="G528" s="130" t="s">
        <v>50</v>
      </c>
      <c r="H528" s="130" t="s">
        <v>46</v>
      </c>
      <c r="I528" s="103">
        <v>1868.63</v>
      </c>
      <c r="J528" s="135"/>
    </row>
    <row r="529" spans="1:10" x14ac:dyDescent="0.25">
      <c r="A529" s="130" t="s">
        <v>20</v>
      </c>
      <c r="B529" s="130" t="s">
        <v>5805</v>
      </c>
      <c r="C529" s="130" t="s">
        <v>5803</v>
      </c>
      <c r="D529" s="132">
        <v>43021</v>
      </c>
      <c r="E529" s="130" t="s">
        <v>5804</v>
      </c>
      <c r="F529" s="130">
        <v>20108</v>
      </c>
      <c r="G529" s="130" t="s">
        <v>190</v>
      </c>
      <c r="H529" s="130" t="s">
        <v>46</v>
      </c>
      <c r="I529" s="103">
        <v>73310.83</v>
      </c>
      <c r="J529" s="135"/>
    </row>
    <row r="530" spans="1:10" x14ac:dyDescent="0.25">
      <c r="A530" s="130" t="s">
        <v>20</v>
      </c>
      <c r="B530" s="130" t="s">
        <v>5816</v>
      </c>
      <c r="C530" s="130" t="s">
        <v>5814</v>
      </c>
      <c r="D530" s="132">
        <v>43038</v>
      </c>
      <c r="E530" s="130" t="s">
        <v>5815</v>
      </c>
      <c r="F530" s="130">
        <v>20119</v>
      </c>
      <c r="G530" s="130" t="s">
        <v>190</v>
      </c>
      <c r="H530" s="130" t="s">
        <v>46</v>
      </c>
      <c r="I530" s="103">
        <v>16151.36</v>
      </c>
      <c r="J530" s="135"/>
    </row>
    <row r="531" spans="1:10" x14ac:dyDescent="0.25">
      <c r="A531" s="130" t="s">
        <v>29</v>
      </c>
      <c r="B531" s="130" t="s">
        <v>1392</v>
      </c>
      <c r="C531" s="130" t="s">
        <v>1539</v>
      </c>
      <c r="D531" s="132">
        <v>43009</v>
      </c>
      <c r="E531" s="130" t="s">
        <v>720</v>
      </c>
      <c r="F531" s="130">
        <v>31860</v>
      </c>
      <c r="G531" s="130" t="s">
        <v>50</v>
      </c>
      <c r="H531" s="130" t="s">
        <v>46</v>
      </c>
      <c r="I531" s="103">
        <v>20000</v>
      </c>
      <c r="J531" s="135"/>
    </row>
    <row r="532" spans="1:10" x14ac:dyDescent="0.25">
      <c r="A532" s="130" t="s">
        <v>29</v>
      </c>
      <c r="B532" s="130" t="s">
        <v>3312</v>
      </c>
      <c r="C532" s="130" t="s">
        <v>3967</v>
      </c>
      <c r="D532" s="132">
        <v>43009</v>
      </c>
      <c r="E532" s="130" t="s">
        <v>2506</v>
      </c>
      <c r="F532" s="130">
        <v>33281</v>
      </c>
      <c r="G532" s="130" t="s">
        <v>50</v>
      </c>
      <c r="H532" s="130" t="s">
        <v>46</v>
      </c>
      <c r="I532" s="103">
        <v>4655.5</v>
      </c>
      <c r="J532" s="135"/>
    </row>
    <row r="533" spans="1:10" x14ac:dyDescent="0.25">
      <c r="A533" s="130" t="s">
        <v>29</v>
      </c>
      <c r="B533" s="130" t="s">
        <v>5802</v>
      </c>
      <c r="C533" s="130" t="s">
        <v>5800</v>
      </c>
      <c r="D533" s="132">
        <v>43014</v>
      </c>
      <c r="E533" s="130" t="s">
        <v>5801</v>
      </c>
      <c r="F533" s="130">
        <v>20019</v>
      </c>
      <c r="G533" s="130" t="s">
        <v>190</v>
      </c>
      <c r="H533" s="130" t="s">
        <v>46</v>
      </c>
      <c r="I533" s="103">
        <v>11822.89</v>
      </c>
      <c r="J533" s="135"/>
    </row>
    <row r="534" spans="1:10" x14ac:dyDescent="0.25">
      <c r="A534" s="130" t="s">
        <v>29</v>
      </c>
      <c r="B534" s="130" t="s">
        <v>5805</v>
      </c>
      <c r="C534" s="130" t="s">
        <v>5803</v>
      </c>
      <c r="D534" s="132">
        <v>43021</v>
      </c>
      <c r="E534" s="130" t="s">
        <v>5804</v>
      </c>
      <c r="F534" s="130">
        <v>20108</v>
      </c>
      <c r="G534" s="130" t="s">
        <v>190</v>
      </c>
      <c r="H534" s="130" t="s">
        <v>46</v>
      </c>
      <c r="I534" s="103">
        <v>174736.83</v>
      </c>
      <c r="J534" s="135"/>
    </row>
    <row r="535" spans="1:10" x14ac:dyDescent="0.25">
      <c r="A535" s="130" t="s">
        <v>29</v>
      </c>
      <c r="B535" s="130" t="s">
        <v>5807</v>
      </c>
      <c r="C535" s="130" t="s">
        <v>5145</v>
      </c>
      <c r="D535" s="132">
        <v>43021</v>
      </c>
      <c r="E535" s="130" t="s">
        <v>5806</v>
      </c>
      <c r="F535" s="130">
        <v>20109</v>
      </c>
      <c r="G535" s="130" t="s">
        <v>190</v>
      </c>
      <c r="H535" s="130" t="s">
        <v>46</v>
      </c>
      <c r="I535" s="103">
        <v>12297.38</v>
      </c>
      <c r="J535" s="135"/>
    </row>
    <row r="536" spans="1:10" x14ac:dyDescent="0.25">
      <c r="A536" s="130" t="s">
        <v>29</v>
      </c>
      <c r="B536" s="130" t="s">
        <v>5811</v>
      </c>
      <c r="C536" s="130" t="s">
        <v>4287</v>
      </c>
      <c r="D536" s="132">
        <v>43028</v>
      </c>
      <c r="E536" s="130" t="s">
        <v>5810</v>
      </c>
      <c r="F536" s="130">
        <v>20113</v>
      </c>
      <c r="G536" s="130" t="s">
        <v>190</v>
      </c>
      <c r="H536" s="130" t="s">
        <v>46</v>
      </c>
      <c r="I536" s="103">
        <v>12574.17</v>
      </c>
      <c r="J536" s="135"/>
    </row>
    <row r="537" spans="1:10" x14ac:dyDescent="0.25">
      <c r="A537" s="130" t="s">
        <v>29</v>
      </c>
      <c r="B537" s="130" t="s">
        <v>5813</v>
      </c>
      <c r="C537" s="130" t="s">
        <v>2060</v>
      </c>
      <c r="D537" s="132">
        <v>43035</v>
      </c>
      <c r="E537" s="130" t="s">
        <v>5812</v>
      </c>
      <c r="F537" s="130">
        <v>20329</v>
      </c>
      <c r="G537" s="130" t="s">
        <v>190</v>
      </c>
      <c r="H537" s="130" t="s">
        <v>46</v>
      </c>
      <c r="I537" s="103">
        <v>11625.2</v>
      </c>
      <c r="J537" s="135"/>
    </row>
    <row r="538" spans="1:10" x14ac:dyDescent="0.25">
      <c r="A538" s="130" t="s">
        <v>29</v>
      </c>
      <c r="B538" s="130" t="s">
        <v>5816</v>
      </c>
      <c r="C538" s="130" t="s">
        <v>5814</v>
      </c>
      <c r="D538" s="132">
        <v>43038</v>
      </c>
      <c r="E538" s="130" t="s">
        <v>5815</v>
      </c>
      <c r="F538" s="130">
        <v>20119</v>
      </c>
      <c r="G538" s="130" t="s">
        <v>190</v>
      </c>
      <c r="H538" s="130" t="s">
        <v>46</v>
      </c>
      <c r="I538" s="103">
        <v>152219.85</v>
      </c>
      <c r="J538" s="135"/>
    </row>
    <row r="539" spans="1:10" x14ac:dyDescent="0.25">
      <c r="A539" s="130" t="s">
        <v>33</v>
      </c>
      <c r="B539" s="130" t="s">
        <v>3312</v>
      </c>
      <c r="C539" s="130" t="s">
        <v>3967</v>
      </c>
      <c r="D539" s="132">
        <v>43009</v>
      </c>
      <c r="E539" s="130" t="s">
        <v>2506</v>
      </c>
      <c r="F539" s="130">
        <v>33281</v>
      </c>
      <c r="G539" s="130" t="s">
        <v>50</v>
      </c>
      <c r="H539" s="130" t="s">
        <v>46</v>
      </c>
      <c r="I539" s="103">
        <v>865.85</v>
      </c>
      <c r="J539" s="135"/>
    </row>
    <row r="540" spans="1:10" x14ac:dyDescent="0.25">
      <c r="A540" s="130" t="s">
        <v>33</v>
      </c>
      <c r="B540" s="130" t="s">
        <v>5805</v>
      </c>
      <c r="C540" s="130" t="s">
        <v>5803</v>
      </c>
      <c r="D540" s="132">
        <v>43021</v>
      </c>
      <c r="E540" s="130" t="s">
        <v>5804</v>
      </c>
      <c r="F540" s="130">
        <v>20108</v>
      </c>
      <c r="G540" s="130" t="s">
        <v>190</v>
      </c>
      <c r="H540" s="130" t="s">
        <v>46</v>
      </c>
      <c r="I540" s="103">
        <v>45778.8</v>
      </c>
      <c r="J540" s="135"/>
    </row>
    <row r="541" spans="1:10" x14ac:dyDescent="0.25">
      <c r="A541" s="130" t="s">
        <v>33</v>
      </c>
      <c r="B541" s="130" t="s">
        <v>5816</v>
      </c>
      <c r="C541" s="130" t="s">
        <v>5814</v>
      </c>
      <c r="D541" s="132">
        <v>43038</v>
      </c>
      <c r="E541" s="130" t="s">
        <v>5815</v>
      </c>
      <c r="F541" s="130">
        <v>20119</v>
      </c>
      <c r="G541" s="130" t="s">
        <v>190</v>
      </c>
      <c r="H541" s="130" t="s">
        <v>46</v>
      </c>
      <c r="I541" s="103">
        <v>9855</v>
      </c>
      <c r="J541" s="135"/>
    </row>
    <row r="542" spans="1:10" x14ac:dyDescent="0.25">
      <c r="A542" s="130" t="s">
        <v>41</v>
      </c>
      <c r="B542" s="130" t="s">
        <v>1392</v>
      </c>
      <c r="C542" s="130" t="s">
        <v>1539</v>
      </c>
      <c r="D542" s="132">
        <v>43009</v>
      </c>
      <c r="E542" s="130" t="s">
        <v>720</v>
      </c>
      <c r="F542" s="130">
        <v>31860</v>
      </c>
      <c r="G542" s="130" t="s">
        <v>50</v>
      </c>
      <c r="H542" s="130" t="s">
        <v>46</v>
      </c>
      <c r="I542" s="103">
        <v>15000</v>
      </c>
      <c r="J542" s="135"/>
    </row>
    <row r="543" spans="1:10" x14ac:dyDescent="0.25">
      <c r="A543" s="130" t="s">
        <v>41</v>
      </c>
      <c r="B543" s="130" t="s">
        <v>3312</v>
      </c>
      <c r="C543" s="130" t="s">
        <v>3967</v>
      </c>
      <c r="D543" s="132">
        <v>43009</v>
      </c>
      <c r="E543" s="130" t="s">
        <v>2506</v>
      </c>
      <c r="F543" s="130">
        <v>33281</v>
      </c>
      <c r="G543" s="130" t="s">
        <v>50</v>
      </c>
      <c r="H543" s="130" t="s">
        <v>46</v>
      </c>
      <c r="I543" s="103">
        <v>5377.85</v>
      </c>
      <c r="J543" s="135"/>
    </row>
    <row r="544" spans="1:10" x14ac:dyDescent="0.25">
      <c r="A544" s="130" t="s">
        <v>41</v>
      </c>
      <c r="B544" s="130" t="s">
        <v>2506</v>
      </c>
      <c r="C544" s="130" t="s">
        <v>3968</v>
      </c>
      <c r="D544" s="132">
        <v>43009</v>
      </c>
      <c r="E544" s="130" t="s">
        <v>2506</v>
      </c>
      <c r="F544" s="130">
        <v>33289</v>
      </c>
      <c r="G544" s="130" t="s">
        <v>50</v>
      </c>
      <c r="H544" s="130" t="s">
        <v>46</v>
      </c>
      <c r="I544" s="103">
        <v>677.26</v>
      </c>
      <c r="J544" s="135"/>
    </row>
    <row r="545" spans="1:10" x14ac:dyDescent="0.25">
      <c r="A545" s="130" t="s">
        <v>41</v>
      </c>
      <c r="B545" s="130" t="s">
        <v>5802</v>
      </c>
      <c r="C545" s="130" t="s">
        <v>5800</v>
      </c>
      <c r="D545" s="132">
        <v>43014</v>
      </c>
      <c r="E545" s="130" t="s">
        <v>5801</v>
      </c>
      <c r="F545" s="130">
        <v>20019</v>
      </c>
      <c r="G545" s="130" t="s">
        <v>190</v>
      </c>
      <c r="H545" s="130" t="s">
        <v>46</v>
      </c>
      <c r="I545" s="103">
        <v>12896.66</v>
      </c>
      <c r="J545" s="135"/>
    </row>
    <row r="546" spans="1:10" x14ac:dyDescent="0.25">
      <c r="A546" s="130" t="s">
        <v>41</v>
      </c>
      <c r="B546" s="130" t="s">
        <v>5805</v>
      </c>
      <c r="C546" s="130" t="s">
        <v>5803</v>
      </c>
      <c r="D546" s="132">
        <v>43021</v>
      </c>
      <c r="E546" s="130" t="s">
        <v>5804</v>
      </c>
      <c r="F546" s="130">
        <v>20108</v>
      </c>
      <c r="G546" s="130" t="s">
        <v>190</v>
      </c>
      <c r="H546" s="130" t="s">
        <v>46</v>
      </c>
      <c r="I546" s="103">
        <v>106725.16</v>
      </c>
      <c r="J546" s="135"/>
    </row>
    <row r="547" spans="1:10" x14ac:dyDescent="0.25">
      <c r="A547" s="130" t="s">
        <v>41</v>
      </c>
      <c r="B547" s="130" t="s">
        <v>5807</v>
      </c>
      <c r="C547" s="130" t="s">
        <v>5145</v>
      </c>
      <c r="D547" s="132">
        <v>43021</v>
      </c>
      <c r="E547" s="130" t="s">
        <v>5806</v>
      </c>
      <c r="F547" s="130">
        <v>20109</v>
      </c>
      <c r="G547" s="130" t="s">
        <v>190</v>
      </c>
      <c r="H547" s="130" t="s">
        <v>46</v>
      </c>
      <c r="I547" s="103">
        <v>23003.19</v>
      </c>
      <c r="J547" s="135"/>
    </row>
    <row r="548" spans="1:10" x14ac:dyDescent="0.25">
      <c r="A548" s="130" t="s">
        <v>41</v>
      </c>
      <c r="B548" s="130" t="s">
        <v>5811</v>
      </c>
      <c r="C548" s="130" t="s">
        <v>4287</v>
      </c>
      <c r="D548" s="132">
        <v>43028</v>
      </c>
      <c r="E548" s="130" t="s">
        <v>5810</v>
      </c>
      <c r="F548" s="130">
        <v>20113</v>
      </c>
      <c r="G548" s="130" t="s">
        <v>190</v>
      </c>
      <c r="H548" s="130" t="s">
        <v>46</v>
      </c>
      <c r="I548" s="103">
        <v>11718.54</v>
      </c>
      <c r="J548" s="135"/>
    </row>
    <row r="549" spans="1:10" x14ac:dyDescent="0.25">
      <c r="A549" s="130" t="s">
        <v>41</v>
      </c>
      <c r="B549" s="130" t="s">
        <v>5813</v>
      </c>
      <c r="C549" s="130" t="s">
        <v>2060</v>
      </c>
      <c r="D549" s="132">
        <v>43035</v>
      </c>
      <c r="E549" s="130" t="s">
        <v>5812</v>
      </c>
      <c r="F549" s="130">
        <v>20329</v>
      </c>
      <c r="G549" s="130" t="s">
        <v>190</v>
      </c>
      <c r="H549" s="130" t="s">
        <v>46</v>
      </c>
      <c r="I549" s="103">
        <v>16650.93</v>
      </c>
      <c r="J549" s="135"/>
    </row>
    <row r="550" spans="1:10" x14ac:dyDescent="0.25">
      <c r="A550" s="130" t="s">
        <v>41</v>
      </c>
      <c r="B550" s="130" t="s">
        <v>5816</v>
      </c>
      <c r="C550" s="130" t="s">
        <v>5814</v>
      </c>
      <c r="D550" s="132">
        <v>43038</v>
      </c>
      <c r="E550" s="130" t="s">
        <v>5815</v>
      </c>
      <c r="F550" s="130">
        <v>20119</v>
      </c>
      <c r="G550" s="130" t="s">
        <v>190</v>
      </c>
      <c r="H550" s="130" t="s">
        <v>46</v>
      </c>
      <c r="I550" s="103">
        <v>35619.14</v>
      </c>
      <c r="J550" s="135"/>
    </row>
    <row r="551" spans="1:10" x14ac:dyDescent="0.25">
      <c r="A551" s="130" t="s">
        <v>42</v>
      </c>
      <c r="B551" s="130" t="s">
        <v>1392</v>
      </c>
      <c r="C551" s="130" t="s">
        <v>1539</v>
      </c>
      <c r="D551" s="132">
        <v>43009</v>
      </c>
      <c r="E551" s="130" t="s">
        <v>720</v>
      </c>
      <c r="F551" s="130">
        <v>31860</v>
      </c>
      <c r="G551" s="130" t="s">
        <v>50</v>
      </c>
      <c r="H551" s="130" t="s">
        <v>46</v>
      </c>
      <c r="I551" s="103">
        <v>20000</v>
      </c>
      <c r="J551" s="135"/>
    </row>
    <row r="552" spans="1:10" x14ac:dyDescent="0.25">
      <c r="A552" s="130" t="s">
        <v>42</v>
      </c>
      <c r="B552" s="130" t="s">
        <v>347</v>
      </c>
      <c r="C552" s="130" t="s">
        <v>5983</v>
      </c>
      <c r="D552" s="132">
        <v>43019</v>
      </c>
      <c r="E552" s="130" t="s">
        <v>5984</v>
      </c>
      <c r="F552" s="130" t="s">
        <v>6206</v>
      </c>
      <c r="G552" s="130" t="s">
        <v>190</v>
      </c>
      <c r="H552" s="130" t="s">
        <v>46</v>
      </c>
      <c r="I552" s="103">
        <v>271276.59999999998</v>
      </c>
      <c r="J552" s="135"/>
    </row>
    <row r="553" spans="1:10" x14ac:dyDescent="0.25">
      <c r="A553" s="130" t="s">
        <v>42</v>
      </c>
      <c r="B553" s="130" t="s">
        <v>347</v>
      </c>
      <c r="C553" s="130" t="s">
        <v>957</v>
      </c>
      <c r="D553" s="132">
        <v>43033</v>
      </c>
      <c r="E553" s="130" t="s">
        <v>5985</v>
      </c>
      <c r="F553" s="130" t="s">
        <v>6207</v>
      </c>
      <c r="G553" s="130" t="s">
        <v>190</v>
      </c>
      <c r="H553" s="130" t="s">
        <v>46</v>
      </c>
      <c r="I553" s="103">
        <v>193617.03</v>
      </c>
      <c r="J553" s="135"/>
    </row>
    <row r="554" spans="1:10" x14ac:dyDescent="0.25">
      <c r="A554" s="130" t="s">
        <v>429</v>
      </c>
      <c r="B554" s="130" t="s">
        <v>2492</v>
      </c>
      <c r="C554" s="130" t="s">
        <v>3753</v>
      </c>
      <c r="D554" s="132">
        <v>43027</v>
      </c>
      <c r="E554" s="130" t="s">
        <v>5775</v>
      </c>
      <c r="F554" s="130">
        <v>20081</v>
      </c>
      <c r="G554" s="130" t="s">
        <v>225</v>
      </c>
      <c r="H554" s="130" t="s">
        <v>46</v>
      </c>
      <c r="I554" s="103">
        <v>4615.04</v>
      </c>
      <c r="J554" s="135"/>
    </row>
    <row r="555" spans="1:10" x14ac:dyDescent="0.25">
      <c r="A555" s="130" t="s">
        <v>429</v>
      </c>
      <c r="B555" s="130" t="s">
        <v>2492</v>
      </c>
      <c r="C555" s="130" t="s">
        <v>5776</v>
      </c>
      <c r="D555" s="132">
        <v>43038</v>
      </c>
      <c r="E555" s="130" t="s">
        <v>5777</v>
      </c>
      <c r="F555" s="130">
        <v>20145</v>
      </c>
      <c r="G555" s="130" t="s">
        <v>225</v>
      </c>
      <c r="H555" s="130" t="s">
        <v>46</v>
      </c>
      <c r="I555" s="103">
        <v>16622.63</v>
      </c>
      <c r="J555" s="135"/>
    </row>
    <row r="556" spans="1:10" x14ac:dyDescent="0.25">
      <c r="A556" s="130" t="s">
        <v>429</v>
      </c>
      <c r="B556" s="130" t="s">
        <v>2492</v>
      </c>
      <c r="C556" s="130" t="s">
        <v>5778</v>
      </c>
      <c r="D556" s="132">
        <v>43038</v>
      </c>
      <c r="E556" s="130" t="s">
        <v>5779</v>
      </c>
      <c r="F556" s="130">
        <v>20147</v>
      </c>
      <c r="G556" s="130" t="s">
        <v>225</v>
      </c>
      <c r="H556" s="130" t="s">
        <v>46</v>
      </c>
      <c r="I556" s="103">
        <v>6658.33</v>
      </c>
      <c r="J556" s="135"/>
    </row>
    <row r="557" spans="1:10" x14ac:dyDescent="0.25">
      <c r="A557" s="130" t="s">
        <v>429</v>
      </c>
      <c r="B557" s="130" t="s">
        <v>2492</v>
      </c>
      <c r="C557" s="130" t="s">
        <v>5782</v>
      </c>
      <c r="D557" s="132">
        <v>43039</v>
      </c>
      <c r="E557" s="130" t="s">
        <v>5783</v>
      </c>
      <c r="F557" s="130">
        <v>20146</v>
      </c>
      <c r="G557" s="130" t="s">
        <v>225</v>
      </c>
      <c r="H557" s="130" t="s">
        <v>46</v>
      </c>
      <c r="I557" s="103">
        <v>14015.53</v>
      </c>
      <c r="J557" s="135"/>
    </row>
    <row r="558" spans="1:10" x14ac:dyDescent="0.25">
      <c r="A558" s="130" t="s">
        <v>430</v>
      </c>
      <c r="B558" s="130" t="s">
        <v>476</v>
      </c>
      <c r="C558" s="130" t="s">
        <v>5819</v>
      </c>
      <c r="D558" s="132">
        <v>43010</v>
      </c>
      <c r="E558" s="130">
        <v>5008</v>
      </c>
      <c r="F558" s="130" t="s">
        <v>6190</v>
      </c>
      <c r="G558" s="130" t="s">
        <v>225</v>
      </c>
      <c r="H558" s="130" t="s">
        <v>46</v>
      </c>
      <c r="I558" s="103">
        <v>6491.4</v>
      </c>
      <c r="J558" s="135"/>
    </row>
    <row r="559" spans="1:10" x14ac:dyDescent="0.25">
      <c r="A559" s="130" t="s">
        <v>430</v>
      </c>
      <c r="B559" s="130"/>
      <c r="C559" s="130" t="s">
        <v>5820</v>
      </c>
      <c r="D559" s="132">
        <v>43010</v>
      </c>
      <c r="E559" s="130">
        <v>374623</v>
      </c>
      <c r="F559" s="130" t="s">
        <v>6191</v>
      </c>
      <c r="G559" s="130" t="s">
        <v>190</v>
      </c>
      <c r="H559" s="130" t="s">
        <v>46</v>
      </c>
      <c r="I559" s="103">
        <v>462.93</v>
      </c>
      <c r="J559" s="135"/>
    </row>
    <row r="560" spans="1:10" x14ac:dyDescent="0.25">
      <c r="A560" s="130" t="s">
        <v>430</v>
      </c>
      <c r="B560" s="130"/>
      <c r="C560" s="130" t="s">
        <v>4309</v>
      </c>
      <c r="D560" s="132">
        <v>43010</v>
      </c>
      <c r="E560" s="130" t="s">
        <v>5821</v>
      </c>
      <c r="F560" s="130">
        <v>19903</v>
      </c>
      <c r="G560" s="130" t="s">
        <v>190</v>
      </c>
      <c r="H560" s="130" t="s">
        <v>46</v>
      </c>
      <c r="I560" s="103">
        <v>118.53</v>
      </c>
      <c r="J560" s="135"/>
    </row>
    <row r="561" spans="1:10" x14ac:dyDescent="0.25">
      <c r="A561" s="130" t="s">
        <v>430</v>
      </c>
      <c r="B561" s="130"/>
      <c r="C561" s="130" t="s">
        <v>5822</v>
      </c>
      <c r="D561" s="132">
        <v>43010</v>
      </c>
      <c r="E561" s="130" t="s">
        <v>5823</v>
      </c>
      <c r="F561" s="130" t="s">
        <v>6192</v>
      </c>
      <c r="G561" s="130" t="s">
        <v>225</v>
      </c>
      <c r="H561" s="130" t="s">
        <v>46</v>
      </c>
      <c r="I561" s="103">
        <v>471.74</v>
      </c>
      <c r="J561" s="135"/>
    </row>
    <row r="562" spans="1:10" x14ac:dyDescent="0.25">
      <c r="A562" s="130" t="s">
        <v>30</v>
      </c>
      <c r="B562" s="130" t="s">
        <v>4390</v>
      </c>
      <c r="C562" s="130" t="s">
        <v>5898</v>
      </c>
      <c r="D562" s="132">
        <v>43010</v>
      </c>
      <c r="E562" s="130">
        <v>1240649</v>
      </c>
      <c r="F562" s="130">
        <v>16463</v>
      </c>
      <c r="G562" s="130" t="s">
        <v>45</v>
      </c>
      <c r="H562" s="130" t="s">
        <v>46</v>
      </c>
      <c r="I562" s="103">
        <v>610.71</v>
      </c>
      <c r="J562" s="135"/>
    </row>
    <row r="563" spans="1:10" x14ac:dyDescent="0.25">
      <c r="A563" s="130" t="s">
        <v>30</v>
      </c>
      <c r="B563" s="130" t="s">
        <v>5899</v>
      </c>
      <c r="C563" s="130" t="s">
        <v>5520</v>
      </c>
      <c r="D563" s="132">
        <v>43011</v>
      </c>
      <c r="E563" s="130">
        <v>32</v>
      </c>
      <c r="F563" s="130" t="s">
        <v>6063</v>
      </c>
      <c r="G563" s="130" t="s">
        <v>225</v>
      </c>
      <c r="H563" s="130" t="s">
        <v>46</v>
      </c>
      <c r="I563" s="103">
        <v>192</v>
      </c>
      <c r="J563" s="135"/>
    </row>
    <row r="564" spans="1:10" x14ac:dyDescent="0.25">
      <c r="A564" s="130" t="s">
        <v>30</v>
      </c>
      <c r="B564" s="130" t="s">
        <v>5900</v>
      </c>
      <c r="C564" s="130" t="s">
        <v>5520</v>
      </c>
      <c r="D564" s="132">
        <v>43011</v>
      </c>
      <c r="E564" s="130">
        <v>32</v>
      </c>
      <c r="F564" s="130" t="s">
        <v>6063</v>
      </c>
      <c r="G564" s="130" t="s">
        <v>225</v>
      </c>
      <c r="H564" s="130" t="s">
        <v>46</v>
      </c>
      <c r="I564" s="103">
        <v>480</v>
      </c>
      <c r="J564" s="135"/>
    </row>
    <row r="565" spans="1:10" x14ac:dyDescent="0.25">
      <c r="A565" s="130" t="s">
        <v>30</v>
      </c>
      <c r="B565" s="130" t="s">
        <v>5901</v>
      </c>
      <c r="C565" s="130" t="s">
        <v>5520</v>
      </c>
      <c r="D565" s="132">
        <v>43011</v>
      </c>
      <c r="E565" s="130">
        <v>32</v>
      </c>
      <c r="F565" s="130" t="s">
        <v>6063</v>
      </c>
      <c r="G565" s="130" t="s">
        <v>225</v>
      </c>
      <c r="H565" s="130" t="s">
        <v>46</v>
      </c>
      <c r="I565" s="103">
        <v>270</v>
      </c>
      <c r="J565" s="135"/>
    </row>
    <row r="566" spans="1:10" x14ac:dyDescent="0.25">
      <c r="A566" s="130" t="s">
        <v>30</v>
      </c>
      <c r="B566" s="130" t="s">
        <v>5903</v>
      </c>
      <c r="C566" s="130" t="s">
        <v>4262</v>
      </c>
      <c r="D566" s="132">
        <v>43019</v>
      </c>
      <c r="E566" s="130" t="s">
        <v>5902</v>
      </c>
      <c r="F566" s="130">
        <v>16496</v>
      </c>
      <c r="G566" s="130" t="s">
        <v>286</v>
      </c>
      <c r="H566" s="130" t="s">
        <v>4792</v>
      </c>
      <c r="I566" s="103">
        <v>0</v>
      </c>
      <c r="J566" s="135"/>
    </row>
    <row r="567" spans="1:10" x14ac:dyDescent="0.25">
      <c r="A567" s="130" t="s">
        <v>30</v>
      </c>
      <c r="B567" s="130" t="s">
        <v>5904</v>
      </c>
      <c r="C567" s="130" t="s">
        <v>2539</v>
      </c>
      <c r="D567" s="132">
        <v>43019</v>
      </c>
      <c r="E567" s="130" t="s">
        <v>5534</v>
      </c>
      <c r="F567" s="130" t="s">
        <v>6064</v>
      </c>
      <c r="G567" s="130" t="s">
        <v>225</v>
      </c>
      <c r="H567" s="130" t="s">
        <v>46</v>
      </c>
      <c r="I567" s="103">
        <v>360</v>
      </c>
      <c r="J567" s="135"/>
    </row>
    <row r="568" spans="1:10" x14ac:dyDescent="0.25">
      <c r="A568" s="130" t="s">
        <v>30</v>
      </c>
      <c r="B568" s="130" t="s">
        <v>298</v>
      </c>
      <c r="C568" s="130" t="s">
        <v>5905</v>
      </c>
      <c r="D568" s="132">
        <v>43019</v>
      </c>
      <c r="E568" s="130" t="s">
        <v>5906</v>
      </c>
      <c r="F568" s="130">
        <v>16506</v>
      </c>
      <c r="G568" s="130" t="s">
        <v>45</v>
      </c>
      <c r="H568" s="130" t="s">
        <v>46</v>
      </c>
      <c r="I568" s="103">
        <v>6630</v>
      </c>
      <c r="J568" s="135"/>
    </row>
    <row r="569" spans="1:10" x14ac:dyDescent="0.25">
      <c r="A569" s="130" t="s">
        <v>30</v>
      </c>
      <c r="B569" s="130" t="s">
        <v>298</v>
      </c>
      <c r="C569" s="130" t="s">
        <v>4892</v>
      </c>
      <c r="D569" s="132">
        <v>43020</v>
      </c>
      <c r="E569" s="130">
        <v>405211907</v>
      </c>
      <c r="F569" s="130">
        <v>16508</v>
      </c>
      <c r="G569" s="130" t="s">
        <v>45</v>
      </c>
      <c r="H569" s="130" t="s">
        <v>4792</v>
      </c>
      <c r="I569" s="103">
        <v>19.829999999999998</v>
      </c>
      <c r="J569" s="135"/>
    </row>
    <row r="570" spans="1:10" x14ac:dyDescent="0.25">
      <c r="A570" s="130" t="s">
        <v>30</v>
      </c>
      <c r="B570" s="130" t="s">
        <v>298</v>
      </c>
      <c r="C570" s="130" t="s">
        <v>142</v>
      </c>
      <c r="D570" s="132">
        <v>43020</v>
      </c>
      <c r="E570" s="130" t="s">
        <v>5907</v>
      </c>
      <c r="F570" s="130">
        <v>16509</v>
      </c>
      <c r="G570" s="130" t="s">
        <v>286</v>
      </c>
      <c r="H570" s="130" t="s">
        <v>4792</v>
      </c>
      <c r="I570" s="103">
        <v>377</v>
      </c>
      <c r="J570" s="135"/>
    </row>
    <row r="571" spans="1:10" x14ac:dyDescent="0.25">
      <c r="A571" s="130" t="s">
        <v>30</v>
      </c>
      <c r="B571" s="130" t="s">
        <v>298</v>
      </c>
      <c r="C571" s="130" t="s">
        <v>5908</v>
      </c>
      <c r="D571" s="132">
        <v>43020</v>
      </c>
      <c r="E571" s="130" t="s">
        <v>5909</v>
      </c>
      <c r="F571" s="130">
        <v>16510</v>
      </c>
      <c r="G571" s="130" t="s">
        <v>45</v>
      </c>
      <c r="H571" s="130" t="s">
        <v>4792</v>
      </c>
      <c r="I571" s="103">
        <v>100</v>
      </c>
      <c r="J571" s="135"/>
    </row>
    <row r="572" spans="1:10" x14ac:dyDescent="0.25">
      <c r="A572" s="130" t="s">
        <v>30</v>
      </c>
      <c r="B572" s="130" t="s">
        <v>298</v>
      </c>
      <c r="C572" s="130" t="s">
        <v>5910</v>
      </c>
      <c r="D572" s="132">
        <v>43022</v>
      </c>
      <c r="E572" s="130">
        <v>639</v>
      </c>
      <c r="F572" s="130">
        <v>16523</v>
      </c>
      <c r="G572" s="130" t="s">
        <v>45</v>
      </c>
      <c r="H572" s="130" t="s">
        <v>46</v>
      </c>
      <c r="I572" s="103">
        <v>350</v>
      </c>
      <c r="J572" s="135"/>
    </row>
    <row r="573" spans="1:10" x14ac:dyDescent="0.25">
      <c r="A573" s="130" t="s">
        <v>30</v>
      </c>
      <c r="B573" s="130" t="s">
        <v>298</v>
      </c>
      <c r="C573" s="130" t="s">
        <v>5911</v>
      </c>
      <c r="D573" s="132">
        <v>43027</v>
      </c>
      <c r="E573" s="130" t="s">
        <v>5912</v>
      </c>
      <c r="F573" s="130">
        <v>16540</v>
      </c>
      <c r="G573" s="130" t="s">
        <v>45</v>
      </c>
      <c r="H573" s="130" t="s">
        <v>46</v>
      </c>
      <c r="I573" s="103">
        <v>6120</v>
      </c>
      <c r="J573" s="135"/>
    </row>
    <row r="574" spans="1:10" x14ac:dyDescent="0.25">
      <c r="A574" s="130" t="s">
        <v>30</v>
      </c>
      <c r="B574" s="130" t="s">
        <v>5892</v>
      </c>
      <c r="C574" s="130" t="s">
        <v>5890</v>
      </c>
      <c r="D574" s="132">
        <v>43027</v>
      </c>
      <c r="E574" s="130" t="s">
        <v>5891</v>
      </c>
      <c r="F574" s="130" t="s">
        <v>6199</v>
      </c>
      <c r="G574" s="130" t="s">
        <v>225</v>
      </c>
      <c r="H574" s="130" t="s">
        <v>46</v>
      </c>
      <c r="I574" s="103">
        <v>1205.17</v>
      </c>
      <c r="J574" s="135"/>
    </row>
    <row r="575" spans="1:10" x14ac:dyDescent="0.25">
      <c r="A575" s="130" t="s">
        <v>30</v>
      </c>
      <c r="B575" s="130" t="s">
        <v>501</v>
      </c>
      <c r="C575" s="130" t="s">
        <v>4216</v>
      </c>
      <c r="D575" s="132">
        <v>43031</v>
      </c>
      <c r="E575" s="130" t="s">
        <v>5913</v>
      </c>
      <c r="F575" s="130">
        <v>16542</v>
      </c>
      <c r="G575" s="130" t="s">
        <v>45</v>
      </c>
      <c r="H575" s="130" t="s">
        <v>4792</v>
      </c>
      <c r="I575" s="103">
        <v>1189.6500000000001</v>
      </c>
      <c r="J575" s="135"/>
    </row>
    <row r="576" spans="1:10" x14ac:dyDescent="0.25">
      <c r="A576" s="130" t="s">
        <v>30</v>
      </c>
      <c r="B576" s="130" t="s">
        <v>298</v>
      </c>
      <c r="C576" s="130" t="s">
        <v>598</v>
      </c>
      <c r="D576" s="132">
        <v>43031</v>
      </c>
      <c r="E576" s="130" t="s">
        <v>5914</v>
      </c>
      <c r="F576" s="130">
        <v>16545</v>
      </c>
      <c r="G576" s="130" t="s">
        <v>45</v>
      </c>
      <c r="H576" s="130" t="s">
        <v>4792</v>
      </c>
      <c r="I576" s="103">
        <v>1459.17</v>
      </c>
      <c r="J576" s="135"/>
    </row>
    <row r="577" spans="1:10" x14ac:dyDescent="0.25">
      <c r="A577" s="130" t="s">
        <v>30</v>
      </c>
      <c r="B577" s="130" t="s">
        <v>298</v>
      </c>
      <c r="C577" s="130" t="s">
        <v>621</v>
      </c>
      <c r="D577" s="132">
        <v>43031</v>
      </c>
      <c r="E577" s="130" t="s">
        <v>5915</v>
      </c>
      <c r="F577" s="130">
        <v>16547</v>
      </c>
      <c r="G577" s="130" t="s">
        <v>45</v>
      </c>
      <c r="H577" s="130" t="s">
        <v>4792</v>
      </c>
      <c r="I577" s="103">
        <v>240</v>
      </c>
      <c r="J577" s="135"/>
    </row>
    <row r="578" spans="1:10" x14ac:dyDescent="0.25">
      <c r="A578" s="130" t="s">
        <v>30</v>
      </c>
      <c r="B578" s="130" t="s">
        <v>298</v>
      </c>
      <c r="C578" s="130" t="s">
        <v>626</v>
      </c>
      <c r="D578" s="132">
        <v>43031</v>
      </c>
      <c r="E578" s="130" t="s">
        <v>5916</v>
      </c>
      <c r="F578" s="130">
        <v>16550</v>
      </c>
      <c r="G578" s="130" t="s">
        <v>45</v>
      </c>
      <c r="H578" s="130" t="s">
        <v>4792</v>
      </c>
      <c r="I578" s="103">
        <v>118.1</v>
      </c>
      <c r="J578" s="135"/>
    </row>
    <row r="579" spans="1:10" x14ac:dyDescent="0.25">
      <c r="A579" s="130" t="s">
        <v>30</v>
      </c>
      <c r="B579" s="130" t="s">
        <v>298</v>
      </c>
      <c r="C579" s="130" t="s">
        <v>5917</v>
      </c>
      <c r="D579" s="132">
        <v>43031</v>
      </c>
      <c r="E579" s="130" t="s">
        <v>5918</v>
      </c>
      <c r="F579" s="130">
        <v>16555</v>
      </c>
      <c r="G579" s="130" t="s">
        <v>45</v>
      </c>
      <c r="H579" s="130" t="s">
        <v>46</v>
      </c>
      <c r="I579" s="103">
        <v>182.33</v>
      </c>
      <c r="J579" s="135"/>
    </row>
    <row r="580" spans="1:10" x14ac:dyDescent="0.25">
      <c r="A580" s="130" t="s">
        <v>30</v>
      </c>
      <c r="B580" s="130" t="s">
        <v>298</v>
      </c>
      <c r="C580" s="130" t="s">
        <v>5919</v>
      </c>
      <c r="D580" s="132">
        <v>43031</v>
      </c>
      <c r="E580" s="130" t="s">
        <v>5920</v>
      </c>
      <c r="F580" s="130">
        <v>16556</v>
      </c>
      <c r="G580" s="130" t="s">
        <v>45</v>
      </c>
      <c r="H580" s="130" t="s">
        <v>46</v>
      </c>
      <c r="I580" s="103">
        <v>258.62</v>
      </c>
      <c r="J580" s="135"/>
    </row>
    <row r="581" spans="1:10" x14ac:dyDescent="0.25">
      <c r="A581" s="130" t="s">
        <v>30</v>
      </c>
      <c r="B581" s="130" t="s">
        <v>298</v>
      </c>
      <c r="C581" s="130" t="s">
        <v>2251</v>
      </c>
      <c r="D581" s="132">
        <v>43031</v>
      </c>
      <c r="E581" s="130"/>
      <c r="F581" s="130">
        <v>16557</v>
      </c>
      <c r="G581" s="130" t="s">
        <v>286</v>
      </c>
      <c r="H581" s="130" t="s">
        <v>46</v>
      </c>
      <c r="I581" s="103">
        <v>500</v>
      </c>
      <c r="J581" s="135"/>
    </row>
    <row r="582" spans="1:10" x14ac:dyDescent="0.25">
      <c r="A582" s="130" t="s">
        <v>30</v>
      </c>
      <c r="B582" s="130" t="s">
        <v>298</v>
      </c>
      <c r="C582" s="130" t="s">
        <v>4320</v>
      </c>
      <c r="D582" s="132">
        <v>43031</v>
      </c>
      <c r="E582" s="130">
        <v>14194091</v>
      </c>
      <c r="F582" s="130">
        <v>16559</v>
      </c>
      <c r="G582" s="130" t="s">
        <v>45</v>
      </c>
      <c r="H582" s="130" t="s">
        <v>46</v>
      </c>
      <c r="I582" s="103">
        <v>61.21</v>
      </c>
      <c r="J582" s="135"/>
    </row>
    <row r="583" spans="1:10" x14ac:dyDescent="0.25">
      <c r="A583" s="130" t="s">
        <v>30</v>
      </c>
      <c r="B583" s="130" t="s">
        <v>298</v>
      </c>
      <c r="C583" s="130" t="s">
        <v>5921</v>
      </c>
      <c r="D583" s="132">
        <v>43031</v>
      </c>
      <c r="E583" s="130"/>
      <c r="F583" s="130">
        <v>16561</v>
      </c>
      <c r="G583" s="130" t="s">
        <v>286</v>
      </c>
      <c r="H583" s="130" t="s">
        <v>46</v>
      </c>
      <c r="I583" s="103">
        <v>1659</v>
      </c>
      <c r="J583" s="135"/>
    </row>
    <row r="584" spans="1:10" x14ac:dyDescent="0.25">
      <c r="A584" s="130" t="s">
        <v>30</v>
      </c>
      <c r="B584" s="130" t="s">
        <v>298</v>
      </c>
      <c r="C584" s="130" t="s">
        <v>5014</v>
      </c>
      <c r="D584" s="132">
        <v>43032</v>
      </c>
      <c r="E584" s="130">
        <v>1566</v>
      </c>
      <c r="F584" s="130">
        <v>16568</v>
      </c>
      <c r="G584" s="130" t="s">
        <v>45</v>
      </c>
      <c r="H584" s="130" t="s">
        <v>4792</v>
      </c>
      <c r="I584" s="103">
        <v>1350</v>
      </c>
      <c r="J584" s="135"/>
    </row>
    <row r="585" spans="1:10" x14ac:dyDescent="0.25">
      <c r="A585" s="130" t="s">
        <v>30</v>
      </c>
      <c r="B585" s="130" t="s">
        <v>298</v>
      </c>
      <c r="C585" s="130" t="s">
        <v>5922</v>
      </c>
      <c r="D585" s="132">
        <v>43032</v>
      </c>
      <c r="E585" s="130">
        <v>1567</v>
      </c>
      <c r="F585" s="130">
        <v>16569</v>
      </c>
      <c r="G585" s="130" t="s">
        <v>45</v>
      </c>
      <c r="H585" s="130" t="s">
        <v>4792</v>
      </c>
      <c r="I585" s="103">
        <v>2000</v>
      </c>
      <c r="J585" s="135"/>
    </row>
    <row r="586" spans="1:10" x14ac:dyDescent="0.25">
      <c r="A586" s="130" t="s">
        <v>30</v>
      </c>
      <c r="B586" s="130" t="s">
        <v>298</v>
      </c>
      <c r="C586" s="130" t="s">
        <v>4025</v>
      </c>
      <c r="D586" s="132">
        <v>43032</v>
      </c>
      <c r="E586" s="130" t="s">
        <v>5923</v>
      </c>
      <c r="F586" s="130">
        <v>16570</v>
      </c>
      <c r="G586" s="130" t="s">
        <v>45</v>
      </c>
      <c r="H586" s="130" t="s">
        <v>4792</v>
      </c>
      <c r="I586" s="103">
        <v>1884.18</v>
      </c>
      <c r="J586" s="135"/>
    </row>
    <row r="587" spans="1:10" x14ac:dyDescent="0.25">
      <c r="A587" s="130" t="s">
        <v>30</v>
      </c>
      <c r="B587" s="130" t="s">
        <v>298</v>
      </c>
      <c r="C587" s="130" t="s">
        <v>5924</v>
      </c>
      <c r="D587" s="132">
        <v>43032</v>
      </c>
      <c r="E587" s="130">
        <v>3541</v>
      </c>
      <c r="F587" s="130">
        <v>16579</v>
      </c>
      <c r="G587" s="130" t="s">
        <v>45</v>
      </c>
      <c r="H587" s="130" t="s">
        <v>46</v>
      </c>
      <c r="I587" s="103">
        <v>181.6</v>
      </c>
      <c r="J587" s="135"/>
    </row>
    <row r="588" spans="1:10" x14ac:dyDescent="0.25">
      <c r="A588" s="130" t="s">
        <v>30</v>
      </c>
      <c r="B588" s="130" t="s">
        <v>298</v>
      </c>
      <c r="C588" s="130" t="s">
        <v>5041</v>
      </c>
      <c r="D588" s="132">
        <v>43032</v>
      </c>
      <c r="E588" s="130">
        <v>667340</v>
      </c>
      <c r="F588" s="130">
        <v>16581</v>
      </c>
      <c r="G588" s="130" t="s">
        <v>45</v>
      </c>
      <c r="H588" s="130" t="s">
        <v>46</v>
      </c>
      <c r="I588" s="103">
        <v>157.56</v>
      </c>
      <c r="J588" s="135"/>
    </row>
    <row r="589" spans="1:10" x14ac:dyDescent="0.25">
      <c r="A589" s="130" t="s">
        <v>30</v>
      </c>
      <c r="B589" s="130" t="s">
        <v>298</v>
      </c>
      <c r="C589" s="130" t="s">
        <v>2589</v>
      </c>
      <c r="D589" s="132">
        <v>43033</v>
      </c>
      <c r="E589" s="130">
        <v>12522723</v>
      </c>
      <c r="F589" s="130">
        <v>16588</v>
      </c>
      <c r="G589" s="130" t="s">
        <v>45</v>
      </c>
      <c r="H589" s="130" t="s">
        <v>46</v>
      </c>
      <c r="I589" s="103">
        <v>59.48</v>
      </c>
      <c r="J589" s="135"/>
    </row>
    <row r="590" spans="1:10" x14ac:dyDescent="0.25">
      <c r="A590" s="130" t="s">
        <v>30</v>
      </c>
      <c r="B590" s="130" t="s">
        <v>298</v>
      </c>
      <c r="C590" s="130" t="s">
        <v>2591</v>
      </c>
      <c r="D590" s="132">
        <v>43033</v>
      </c>
      <c r="E590" s="130">
        <v>179095</v>
      </c>
      <c r="F590" s="130">
        <v>16590</v>
      </c>
      <c r="G590" s="130" t="s">
        <v>286</v>
      </c>
      <c r="H590" s="130" t="s">
        <v>46</v>
      </c>
      <c r="I590" s="103">
        <v>328</v>
      </c>
      <c r="J590" s="135"/>
    </row>
    <row r="591" spans="1:10" x14ac:dyDescent="0.25">
      <c r="A591" s="130" t="s">
        <v>30</v>
      </c>
      <c r="B591" s="130" t="s">
        <v>501</v>
      </c>
      <c r="C591" s="130" t="s">
        <v>4172</v>
      </c>
      <c r="D591" s="132">
        <v>43033</v>
      </c>
      <c r="E591" s="130" t="s">
        <v>5925</v>
      </c>
      <c r="F591" s="130">
        <v>16591</v>
      </c>
      <c r="G591" s="130" t="s">
        <v>45</v>
      </c>
      <c r="H591" s="130" t="s">
        <v>46</v>
      </c>
      <c r="I591" s="103">
        <v>189.66</v>
      </c>
      <c r="J591" s="135"/>
    </row>
    <row r="592" spans="1:10" x14ac:dyDescent="0.25">
      <c r="A592" s="130" t="s">
        <v>30</v>
      </c>
      <c r="B592" s="130" t="s">
        <v>298</v>
      </c>
      <c r="C592" s="130" t="s">
        <v>5299</v>
      </c>
      <c r="D592" s="132">
        <v>43033</v>
      </c>
      <c r="E592" s="130">
        <v>1560</v>
      </c>
      <c r="F592" s="130">
        <v>16592</v>
      </c>
      <c r="G592" s="130" t="s">
        <v>45</v>
      </c>
      <c r="H592" s="130" t="s">
        <v>46</v>
      </c>
      <c r="I592" s="103">
        <v>120</v>
      </c>
      <c r="J592" s="135"/>
    </row>
    <row r="593" spans="1:10" x14ac:dyDescent="0.25">
      <c r="A593" s="130" t="s">
        <v>30</v>
      </c>
      <c r="B593" s="130" t="s">
        <v>298</v>
      </c>
      <c r="C593" s="130" t="s">
        <v>5926</v>
      </c>
      <c r="D593" s="132">
        <v>43034</v>
      </c>
      <c r="E593" s="130">
        <v>5179095</v>
      </c>
      <c r="F593" s="130">
        <v>16601</v>
      </c>
      <c r="G593" s="130" t="s">
        <v>45</v>
      </c>
      <c r="H593" s="130" t="s">
        <v>4792</v>
      </c>
      <c r="I593" s="103">
        <v>36.21</v>
      </c>
      <c r="J593" s="135"/>
    </row>
    <row r="594" spans="1:10" x14ac:dyDescent="0.25">
      <c r="A594" s="130" t="s">
        <v>30</v>
      </c>
      <c r="B594" s="130" t="s">
        <v>4390</v>
      </c>
      <c r="C594" s="130" t="s">
        <v>5148</v>
      </c>
      <c r="D594" s="132">
        <v>43035</v>
      </c>
      <c r="E594" s="130" t="s">
        <v>5927</v>
      </c>
      <c r="F594" s="130">
        <v>16602</v>
      </c>
      <c r="G594" s="130" t="s">
        <v>45</v>
      </c>
      <c r="H594" s="130" t="s">
        <v>46</v>
      </c>
      <c r="I594" s="103">
        <v>1262.5</v>
      </c>
      <c r="J594" s="135"/>
    </row>
    <row r="595" spans="1:10" x14ac:dyDescent="0.25">
      <c r="A595" s="130" t="s">
        <v>30</v>
      </c>
      <c r="B595" s="130" t="s">
        <v>4390</v>
      </c>
      <c r="C595" s="130" t="s">
        <v>5928</v>
      </c>
      <c r="D595" s="132">
        <v>43035</v>
      </c>
      <c r="E595" s="130" t="s">
        <v>5929</v>
      </c>
      <c r="F595" s="130">
        <v>16603</v>
      </c>
      <c r="G595" s="130" t="s">
        <v>45</v>
      </c>
      <c r="H595" s="130" t="s">
        <v>46</v>
      </c>
      <c r="I595" s="103">
        <v>193.45</v>
      </c>
      <c r="J595" s="135"/>
    </row>
    <row r="596" spans="1:10" x14ac:dyDescent="0.25">
      <c r="A596" s="130" t="s">
        <v>30</v>
      </c>
      <c r="B596" s="130" t="s">
        <v>298</v>
      </c>
      <c r="C596" s="130" t="s">
        <v>5930</v>
      </c>
      <c r="D596" s="132">
        <v>43035</v>
      </c>
      <c r="E596" s="130" t="s">
        <v>5931</v>
      </c>
      <c r="F596" s="130">
        <v>16604</v>
      </c>
      <c r="G596" s="130" t="s">
        <v>45</v>
      </c>
      <c r="H596" s="130" t="s">
        <v>46</v>
      </c>
      <c r="I596" s="103">
        <v>236.37</v>
      </c>
      <c r="J596" s="135"/>
    </row>
    <row r="597" spans="1:10" x14ac:dyDescent="0.25">
      <c r="A597" s="130" t="s">
        <v>30</v>
      </c>
      <c r="B597" s="130" t="s">
        <v>4390</v>
      </c>
      <c r="C597" s="130" t="s">
        <v>5932</v>
      </c>
      <c r="D597" s="132">
        <v>43035</v>
      </c>
      <c r="E597" s="130" t="s">
        <v>5933</v>
      </c>
      <c r="F597" s="130">
        <v>16605</v>
      </c>
      <c r="G597" s="130" t="s">
        <v>45</v>
      </c>
      <c r="H597" s="130" t="s">
        <v>46</v>
      </c>
      <c r="I597" s="103">
        <v>683.05</v>
      </c>
      <c r="J597" s="135"/>
    </row>
    <row r="598" spans="1:10" x14ac:dyDescent="0.25">
      <c r="A598" s="130" t="s">
        <v>30</v>
      </c>
      <c r="B598" s="130" t="s">
        <v>501</v>
      </c>
      <c r="C598" s="130" t="s">
        <v>5934</v>
      </c>
      <c r="D598" s="132">
        <v>43035</v>
      </c>
      <c r="E598" s="130">
        <v>23707</v>
      </c>
      <c r="F598" s="130">
        <v>16606</v>
      </c>
      <c r="G598" s="130" t="s">
        <v>45</v>
      </c>
      <c r="H598" s="130" t="s">
        <v>46</v>
      </c>
      <c r="I598" s="103">
        <v>64.66</v>
      </c>
      <c r="J598" s="135"/>
    </row>
    <row r="599" spans="1:10" x14ac:dyDescent="0.25">
      <c r="A599" s="130" t="s">
        <v>30</v>
      </c>
      <c r="B599" s="130" t="s">
        <v>298</v>
      </c>
      <c r="C599" s="130" t="s">
        <v>5935</v>
      </c>
      <c r="D599" s="132">
        <v>43035</v>
      </c>
      <c r="E599" s="130">
        <v>160423</v>
      </c>
      <c r="F599" s="130">
        <v>16612</v>
      </c>
      <c r="G599" s="130" t="s">
        <v>45</v>
      </c>
      <c r="H599" s="130" t="s">
        <v>4792</v>
      </c>
      <c r="I599" s="103">
        <v>155.16999999999999</v>
      </c>
      <c r="J599" s="135"/>
    </row>
    <row r="600" spans="1:10" x14ac:dyDescent="0.25">
      <c r="A600" s="130" t="s">
        <v>30</v>
      </c>
      <c r="B600" s="130" t="s">
        <v>501</v>
      </c>
      <c r="C600" s="130" t="s">
        <v>5936</v>
      </c>
      <c r="D600" s="132">
        <v>43039</v>
      </c>
      <c r="E600" s="130">
        <v>5389405</v>
      </c>
      <c r="F600" s="130">
        <v>16629</v>
      </c>
      <c r="G600" s="130" t="s">
        <v>45</v>
      </c>
      <c r="H600" s="130" t="s">
        <v>4792</v>
      </c>
      <c r="I600" s="103">
        <v>223.43</v>
      </c>
      <c r="J600" s="135"/>
    </row>
    <row r="601" spans="1:10" x14ac:dyDescent="0.25">
      <c r="A601" s="130" t="s">
        <v>30</v>
      </c>
      <c r="B601" s="130" t="s">
        <v>298</v>
      </c>
      <c r="C601" s="130" t="s">
        <v>3950</v>
      </c>
      <c r="D601" s="132">
        <v>43039</v>
      </c>
      <c r="E601" s="130">
        <v>8833</v>
      </c>
      <c r="F601" s="130">
        <v>16631</v>
      </c>
      <c r="G601" s="130" t="s">
        <v>286</v>
      </c>
      <c r="H601" s="130" t="s">
        <v>4792</v>
      </c>
      <c r="I601" s="103">
        <v>230</v>
      </c>
      <c r="J601" s="135"/>
    </row>
    <row r="602" spans="1:10" x14ac:dyDescent="0.25">
      <c r="A602" s="130" t="s">
        <v>30</v>
      </c>
      <c r="B602" s="130" t="s">
        <v>298</v>
      </c>
      <c r="C602" s="130" t="s">
        <v>5937</v>
      </c>
      <c r="D602" s="132">
        <v>43039</v>
      </c>
      <c r="E602" s="130">
        <v>24631</v>
      </c>
      <c r="F602" s="130">
        <v>16658</v>
      </c>
      <c r="G602" s="130" t="s">
        <v>45</v>
      </c>
      <c r="H602" s="130" t="s">
        <v>4792</v>
      </c>
      <c r="I602" s="103">
        <v>300</v>
      </c>
      <c r="J602" s="135"/>
    </row>
    <row r="603" spans="1:10" x14ac:dyDescent="0.25">
      <c r="A603" s="130" t="s">
        <v>30</v>
      </c>
      <c r="B603" s="130" t="s">
        <v>298</v>
      </c>
      <c r="C603" s="130" t="s">
        <v>5938</v>
      </c>
      <c r="D603" s="132">
        <v>43039</v>
      </c>
      <c r="E603" s="130">
        <v>177736</v>
      </c>
      <c r="F603" s="130">
        <v>16659</v>
      </c>
      <c r="G603" s="130" t="s">
        <v>45</v>
      </c>
      <c r="H603" s="130" t="s">
        <v>4792</v>
      </c>
      <c r="I603" s="103">
        <v>91.33</v>
      </c>
      <c r="J603" s="135"/>
    </row>
    <row r="604" spans="1:10" x14ac:dyDescent="0.25">
      <c r="A604" s="130" t="s">
        <v>30</v>
      </c>
      <c r="B604" s="130" t="s">
        <v>298</v>
      </c>
      <c r="C604" s="130" t="s">
        <v>5939</v>
      </c>
      <c r="D604" s="132">
        <v>43039</v>
      </c>
      <c r="E604" s="130">
        <v>159607</v>
      </c>
      <c r="F604" s="130">
        <v>16662</v>
      </c>
      <c r="G604" s="130" t="s">
        <v>286</v>
      </c>
      <c r="H604" s="130" t="s">
        <v>46</v>
      </c>
      <c r="I604" s="103">
        <v>590</v>
      </c>
      <c r="J604" s="135"/>
    </row>
    <row r="605" spans="1:10" x14ac:dyDescent="0.25">
      <c r="A605" s="130" t="s">
        <v>30</v>
      </c>
      <c r="B605" s="130" t="s">
        <v>298</v>
      </c>
      <c r="C605" s="130" t="s">
        <v>5940</v>
      </c>
      <c r="D605" s="132">
        <v>43039</v>
      </c>
      <c r="E605" s="130">
        <v>159605</v>
      </c>
      <c r="F605" s="130">
        <v>16663</v>
      </c>
      <c r="G605" s="130" t="s">
        <v>45</v>
      </c>
      <c r="H605" s="130" t="s">
        <v>46</v>
      </c>
      <c r="I605" s="103">
        <v>56.72</v>
      </c>
      <c r="J605" s="135"/>
    </row>
    <row r="606" spans="1:10" x14ac:dyDescent="0.25">
      <c r="A606" s="130" t="s">
        <v>455</v>
      </c>
      <c r="B606" s="130" t="s">
        <v>5959</v>
      </c>
      <c r="C606" s="130" t="s">
        <v>5520</v>
      </c>
      <c r="D606" s="132">
        <v>43011</v>
      </c>
      <c r="E606" s="130">
        <v>32</v>
      </c>
      <c r="F606" s="130" t="s">
        <v>6063</v>
      </c>
      <c r="G606" s="130" t="s">
        <v>225</v>
      </c>
      <c r="H606" s="130" t="s">
        <v>46</v>
      </c>
      <c r="I606" s="103">
        <v>757.24</v>
      </c>
      <c r="J606" s="135"/>
    </row>
    <row r="607" spans="1:10" x14ac:dyDescent="0.25">
      <c r="A607" s="130" t="s">
        <v>455</v>
      </c>
      <c r="B607" s="130" t="s">
        <v>5960</v>
      </c>
      <c r="C607" s="130" t="s">
        <v>5520</v>
      </c>
      <c r="D607" s="132">
        <v>43011</v>
      </c>
      <c r="E607" s="130">
        <v>32</v>
      </c>
      <c r="F607" s="130" t="s">
        <v>6063</v>
      </c>
      <c r="G607" s="130" t="s">
        <v>225</v>
      </c>
      <c r="H607" s="130" t="s">
        <v>46</v>
      </c>
      <c r="I607" s="103">
        <v>1357.24</v>
      </c>
      <c r="J607" s="135"/>
    </row>
    <row r="608" spans="1:10" x14ac:dyDescent="0.25">
      <c r="A608" s="130" t="s">
        <v>455</v>
      </c>
      <c r="B608" s="130" t="s">
        <v>5961</v>
      </c>
      <c r="C608" s="130" t="s">
        <v>5520</v>
      </c>
      <c r="D608" s="132">
        <v>43011</v>
      </c>
      <c r="E608" s="130">
        <v>32</v>
      </c>
      <c r="F608" s="130" t="s">
        <v>6063</v>
      </c>
      <c r="G608" s="130" t="s">
        <v>225</v>
      </c>
      <c r="H608" s="130" t="s">
        <v>46</v>
      </c>
      <c r="I608" s="103">
        <v>1309.24</v>
      </c>
      <c r="J608" s="135"/>
    </row>
    <row r="609" spans="1:10" x14ac:dyDescent="0.25">
      <c r="A609" s="130" t="s">
        <v>455</v>
      </c>
      <c r="B609" s="130" t="s">
        <v>5962</v>
      </c>
      <c r="C609" s="130" t="s">
        <v>5520</v>
      </c>
      <c r="D609" s="132">
        <v>43011</v>
      </c>
      <c r="E609" s="130">
        <v>32</v>
      </c>
      <c r="F609" s="130" t="s">
        <v>6063</v>
      </c>
      <c r="G609" s="130" t="s">
        <v>225</v>
      </c>
      <c r="H609" s="130" t="s">
        <v>46</v>
      </c>
      <c r="I609" s="103">
        <v>845.79</v>
      </c>
      <c r="J609" s="135"/>
    </row>
    <row r="610" spans="1:10" x14ac:dyDescent="0.25">
      <c r="A610" s="130" t="s">
        <v>455</v>
      </c>
      <c r="B610" s="130" t="s">
        <v>5963</v>
      </c>
      <c r="C610" s="130" t="s">
        <v>2539</v>
      </c>
      <c r="D610" s="132">
        <v>43019</v>
      </c>
      <c r="E610" s="130" t="s">
        <v>5534</v>
      </c>
      <c r="F610" s="130" t="s">
        <v>6064</v>
      </c>
      <c r="G610" s="130" t="s">
        <v>225</v>
      </c>
      <c r="H610" s="130" t="s">
        <v>46</v>
      </c>
      <c r="I610" s="103">
        <v>1357.72</v>
      </c>
      <c r="J610" s="135"/>
    </row>
    <row r="611" spans="1:10" x14ac:dyDescent="0.25">
      <c r="A611" s="130" t="s">
        <v>455</v>
      </c>
      <c r="B611" s="130" t="s">
        <v>508</v>
      </c>
      <c r="C611" s="130" t="s">
        <v>5964</v>
      </c>
      <c r="D611" s="132">
        <v>43032</v>
      </c>
      <c r="E611" s="130">
        <v>160263</v>
      </c>
      <c r="F611" s="130">
        <v>16577</v>
      </c>
      <c r="G611" s="130" t="s">
        <v>45</v>
      </c>
      <c r="H611" s="130" t="s">
        <v>46</v>
      </c>
      <c r="I611" s="103">
        <v>155.16999999999999</v>
      </c>
      <c r="J611" s="135"/>
    </row>
    <row r="612" spans="1:10" x14ac:dyDescent="0.25">
      <c r="A612" s="130" t="s">
        <v>455</v>
      </c>
      <c r="B612" s="130" t="s">
        <v>508</v>
      </c>
      <c r="C612" s="130" t="s">
        <v>5965</v>
      </c>
      <c r="D612" s="132">
        <v>43038</v>
      </c>
      <c r="E612" s="130" t="s">
        <v>5966</v>
      </c>
      <c r="F612" s="130">
        <v>16656</v>
      </c>
      <c r="G612" s="130" t="s">
        <v>45</v>
      </c>
      <c r="H612" s="130" t="s">
        <v>46</v>
      </c>
      <c r="I612" s="103">
        <v>3312</v>
      </c>
      <c r="J612" s="135"/>
    </row>
    <row r="613" spans="1:10" x14ac:dyDescent="0.25">
      <c r="A613" s="130" t="s">
        <v>455</v>
      </c>
      <c r="B613" s="130" t="s">
        <v>508</v>
      </c>
      <c r="C613" s="130" t="s">
        <v>5967</v>
      </c>
      <c r="D613" s="132">
        <v>43038</v>
      </c>
      <c r="E613" s="130">
        <v>38342</v>
      </c>
      <c r="F613" s="130">
        <v>16657</v>
      </c>
      <c r="G613" s="130" t="s">
        <v>45</v>
      </c>
      <c r="H613" s="130" t="s">
        <v>46</v>
      </c>
      <c r="I613" s="103">
        <v>37600</v>
      </c>
      <c r="J613" s="135"/>
    </row>
    <row r="614" spans="1:10" x14ac:dyDescent="0.25">
      <c r="A614" s="130" t="s">
        <v>455</v>
      </c>
      <c r="B614" s="130" t="s">
        <v>5970</v>
      </c>
      <c r="C614" s="130" t="s">
        <v>5968</v>
      </c>
      <c r="D614" s="132">
        <v>43038</v>
      </c>
      <c r="E614" s="130" t="s">
        <v>5969</v>
      </c>
      <c r="F614" s="130" t="s">
        <v>6203</v>
      </c>
      <c r="G614" s="130" t="s">
        <v>190</v>
      </c>
      <c r="H614" s="130" t="s">
        <v>46</v>
      </c>
      <c r="I614" s="103">
        <v>8121.02</v>
      </c>
      <c r="J614" s="135"/>
    </row>
    <row r="615" spans="1:10" x14ac:dyDescent="0.25">
      <c r="A615" s="130" t="s">
        <v>459</v>
      </c>
      <c r="B615" s="130"/>
      <c r="C615" s="130" t="s">
        <v>5986</v>
      </c>
      <c r="D615" s="132">
        <v>43010</v>
      </c>
      <c r="E615" s="130" t="s">
        <v>5323</v>
      </c>
      <c r="F615" s="130">
        <v>19908</v>
      </c>
      <c r="G615" s="130" t="s">
        <v>225</v>
      </c>
      <c r="H615" s="130" t="s">
        <v>46</v>
      </c>
      <c r="I615" s="103">
        <v>231.68</v>
      </c>
      <c r="J615" s="135"/>
    </row>
    <row r="616" spans="1:10" x14ac:dyDescent="0.25">
      <c r="A616" s="130" t="s">
        <v>459</v>
      </c>
      <c r="B616" s="130" t="s">
        <v>2831</v>
      </c>
      <c r="C616" s="130" t="s">
        <v>5987</v>
      </c>
      <c r="D616" s="132">
        <v>43010</v>
      </c>
      <c r="E616" s="130" t="s">
        <v>5323</v>
      </c>
      <c r="F616" s="130">
        <v>19908</v>
      </c>
      <c r="G616" s="130" t="s">
        <v>225</v>
      </c>
      <c r="H616" s="130" t="s">
        <v>46</v>
      </c>
      <c r="I616" s="103">
        <v>-231.68</v>
      </c>
      <c r="J616" s="135"/>
    </row>
    <row r="617" spans="1:10" x14ac:dyDescent="0.25">
      <c r="A617" s="130" t="s">
        <v>459</v>
      </c>
      <c r="B617" s="130" t="s">
        <v>5988</v>
      </c>
      <c r="C617" s="130" t="s">
        <v>5796</v>
      </c>
      <c r="D617" s="132">
        <v>43014</v>
      </c>
      <c r="E617" s="130" t="s">
        <v>5797</v>
      </c>
      <c r="F617" s="130" t="s">
        <v>6189</v>
      </c>
      <c r="G617" s="130" t="s">
        <v>225</v>
      </c>
      <c r="H617" s="130" t="s">
        <v>46</v>
      </c>
      <c r="I617" s="103">
        <v>170.69</v>
      </c>
      <c r="J617" s="135"/>
    </row>
    <row r="618" spans="1:10" x14ac:dyDescent="0.25">
      <c r="A618" s="130" t="s">
        <v>459</v>
      </c>
      <c r="B618" s="130" t="s">
        <v>5989</v>
      </c>
      <c r="C618" s="130" t="s">
        <v>5796</v>
      </c>
      <c r="D618" s="132">
        <v>43014</v>
      </c>
      <c r="E618" s="130" t="s">
        <v>5797</v>
      </c>
      <c r="F618" s="130" t="s">
        <v>6189</v>
      </c>
      <c r="G618" s="130" t="s">
        <v>225</v>
      </c>
      <c r="H618" s="130" t="s">
        <v>46</v>
      </c>
      <c r="I618" s="103">
        <v>690.23</v>
      </c>
      <c r="J618" s="135"/>
    </row>
    <row r="619" spans="1:10" x14ac:dyDescent="0.25">
      <c r="A619" s="130" t="s">
        <v>459</v>
      </c>
      <c r="B619" s="130" t="s">
        <v>5991</v>
      </c>
      <c r="C619" s="130" t="s">
        <v>259</v>
      </c>
      <c r="D619" s="132">
        <v>43027</v>
      </c>
      <c r="E619" s="130" t="s">
        <v>5990</v>
      </c>
      <c r="F619" s="130" t="s">
        <v>6208</v>
      </c>
      <c r="G619" s="130" t="s">
        <v>190</v>
      </c>
      <c r="H619" s="130" t="s">
        <v>46</v>
      </c>
      <c r="I619" s="103">
        <v>39577.370000000003</v>
      </c>
      <c r="J619" s="135"/>
    </row>
    <row r="620" spans="1:10" x14ac:dyDescent="0.25">
      <c r="A620" s="130" t="s">
        <v>459</v>
      </c>
      <c r="B620" s="130" t="s">
        <v>5993</v>
      </c>
      <c r="C620" s="130" t="s">
        <v>2022</v>
      </c>
      <c r="D620" s="132">
        <v>43027</v>
      </c>
      <c r="E620" s="130" t="s">
        <v>5992</v>
      </c>
      <c r="F620" s="130" t="s">
        <v>6209</v>
      </c>
      <c r="G620" s="130" t="s">
        <v>190</v>
      </c>
      <c r="H620" s="130" t="s">
        <v>46</v>
      </c>
      <c r="I620" s="103">
        <v>43357.760000000002</v>
      </c>
      <c r="J620" s="135"/>
    </row>
    <row r="621" spans="1:10" x14ac:dyDescent="0.25">
      <c r="A621" s="130" t="s">
        <v>459</v>
      </c>
      <c r="B621" s="130" t="s">
        <v>5996</v>
      </c>
      <c r="C621" s="130" t="s">
        <v>5994</v>
      </c>
      <c r="D621" s="132">
        <v>43039</v>
      </c>
      <c r="E621" s="130" t="s">
        <v>5995</v>
      </c>
      <c r="F621" s="130">
        <v>34882</v>
      </c>
      <c r="G621" s="130" t="s">
        <v>50</v>
      </c>
      <c r="H621" s="130" t="s">
        <v>812</v>
      </c>
      <c r="I621" s="103">
        <v>125664</v>
      </c>
      <c r="J621" s="135"/>
    </row>
    <row r="622" spans="1:10" x14ac:dyDescent="0.25">
      <c r="A622" s="130" t="s">
        <v>1422</v>
      </c>
      <c r="B622" s="130"/>
      <c r="C622" s="130" t="s">
        <v>592</v>
      </c>
      <c r="D622" s="132">
        <v>43035</v>
      </c>
      <c r="E622" s="130"/>
      <c r="F622" s="130" t="s">
        <v>6193</v>
      </c>
      <c r="G622" s="130" t="s">
        <v>225</v>
      </c>
      <c r="H622" s="130" t="s">
        <v>46</v>
      </c>
      <c r="I622" s="103">
        <v>1194</v>
      </c>
      <c r="J622" s="135"/>
    </row>
    <row r="623" spans="1:10" x14ac:dyDescent="0.25">
      <c r="A623" s="130" t="s">
        <v>1422</v>
      </c>
      <c r="B623" s="130"/>
      <c r="C623" s="130" t="s">
        <v>5824</v>
      </c>
      <c r="D623" s="132">
        <v>43039</v>
      </c>
      <c r="E623" s="130" t="s">
        <v>5825</v>
      </c>
      <c r="F623" s="130" t="s">
        <v>6194</v>
      </c>
      <c r="G623" s="130" t="s">
        <v>225</v>
      </c>
      <c r="H623" s="130" t="s">
        <v>46</v>
      </c>
      <c r="I623" s="103">
        <v>100</v>
      </c>
      <c r="J623" s="135"/>
    </row>
    <row r="624" spans="1:10" x14ac:dyDescent="0.25">
      <c r="A624" s="130" t="s">
        <v>4154</v>
      </c>
      <c r="B624" s="130"/>
      <c r="C624" s="130" t="s">
        <v>5848</v>
      </c>
      <c r="D624" s="132">
        <v>43039</v>
      </c>
      <c r="E624" s="130" t="s">
        <v>5849</v>
      </c>
      <c r="F624" s="130" t="s">
        <v>6197</v>
      </c>
      <c r="G624" s="130" t="s">
        <v>225</v>
      </c>
      <c r="H624" s="130" t="s">
        <v>46</v>
      </c>
      <c r="I624" s="103">
        <v>158</v>
      </c>
      <c r="J624" s="135"/>
    </row>
    <row r="625" spans="1:10" x14ac:dyDescent="0.25">
      <c r="A625" s="130" t="s">
        <v>4155</v>
      </c>
      <c r="B625" s="130"/>
      <c r="C625" s="130" t="s">
        <v>3257</v>
      </c>
      <c r="D625" s="132">
        <v>43035</v>
      </c>
      <c r="E625" s="130">
        <v>2346602</v>
      </c>
      <c r="F625" s="130" t="s">
        <v>6200</v>
      </c>
      <c r="G625" s="130" t="s">
        <v>225</v>
      </c>
      <c r="H625" s="130" t="s">
        <v>46</v>
      </c>
      <c r="I625" s="103">
        <v>608.27</v>
      </c>
      <c r="J625" s="135"/>
    </row>
    <row r="626" spans="1:10" x14ac:dyDescent="0.25">
      <c r="A626" s="130" t="s">
        <v>432</v>
      </c>
      <c r="B626" s="130" t="s">
        <v>5827</v>
      </c>
      <c r="C626" s="130" t="s">
        <v>3756</v>
      </c>
      <c r="D626" s="132">
        <v>43025</v>
      </c>
      <c r="E626" s="130" t="s">
        <v>5826</v>
      </c>
      <c r="F626" s="130">
        <v>20110</v>
      </c>
      <c r="G626" s="130" t="s">
        <v>190</v>
      </c>
      <c r="H626" s="130" t="s">
        <v>46</v>
      </c>
      <c r="I626" s="103">
        <v>83934.27</v>
      </c>
      <c r="J626" s="135"/>
    </row>
    <row r="627" spans="1:10" x14ac:dyDescent="0.25">
      <c r="A627" s="130" t="s">
        <v>4004</v>
      </c>
      <c r="B627" s="130" t="s">
        <v>5827</v>
      </c>
      <c r="C627" s="130" t="s">
        <v>3756</v>
      </c>
      <c r="D627" s="132">
        <v>43025</v>
      </c>
      <c r="E627" s="130" t="s">
        <v>5826</v>
      </c>
      <c r="F627" s="130">
        <v>20110</v>
      </c>
      <c r="G627" s="130" t="s">
        <v>190</v>
      </c>
      <c r="H627" s="130" t="s">
        <v>46</v>
      </c>
      <c r="I627" s="103">
        <v>11933.68</v>
      </c>
      <c r="J627" s="135"/>
    </row>
    <row r="628" spans="1:10" x14ac:dyDescent="0.25">
      <c r="A628" s="130" t="s">
        <v>4156</v>
      </c>
      <c r="B628" s="130" t="s">
        <v>5827</v>
      </c>
      <c r="C628" s="130" t="s">
        <v>3756</v>
      </c>
      <c r="D628" s="132">
        <v>43025</v>
      </c>
      <c r="E628" s="130" t="s">
        <v>5826</v>
      </c>
      <c r="F628" s="130">
        <v>20110</v>
      </c>
      <c r="G628" s="130" t="s">
        <v>190</v>
      </c>
      <c r="H628" s="130" t="s">
        <v>46</v>
      </c>
      <c r="I628" s="103">
        <v>7905.73</v>
      </c>
      <c r="J628" s="135"/>
    </row>
    <row r="629" spans="1:10" x14ac:dyDescent="0.25">
      <c r="A629" s="130" t="s">
        <v>446</v>
      </c>
      <c r="B629" s="130" t="s">
        <v>5827</v>
      </c>
      <c r="C629" s="130" t="s">
        <v>3756</v>
      </c>
      <c r="D629" s="132">
        <v>43025</v>
      </c>
      <c r="E629" s="130" t="s">
        <v>5826</v>
      </c>
      <c r="F629" s="130">
        <v>20110</v>
      </c>
      <c r="G629" s="130" t="s">
        <v>190</v>
      </c>
      <c r="H629" s="130" t="s">
        <v>46</v>
      </c>
      <c r="I629" s="103">
        <v>37545.120000000003</v>
      </c>
      <c r="J629" s="135"/>
    </row>
    <row r="630" spans="1:10" x14ac:dyDescent="0.25">
      <c r="A630" s="130" t="s">
        <v>451</v>
      </c>
      <c r="B630" s="130" t="s">
        <v>5827</v>
      </c>
      <c r="C630" s="130" t="s">
        <v>3756</v>
      </c>
      <c r="D630" s="132">
        <v>43025</v>
      </c>
      <c r="E630" s="130" t="s">
        <v>5826</v>
      </c>
      <c r="F630" s="130">
        <v>20110</v>
      </c>
      <c r="G630" s="130" t="s">
        <v>190</v>
      </c>
      <c r="H630" s="130" t="s">
        <v>46</v>
      </c>
      <c r="I630" s="103">
        <v>4865.6899999999996</v>
      </c>
      <c r="J630" s="135"/>
    </row>
    <row r="631" spans="1:10" x14ac:dyDescent="0.25">
      <c r="A631" s="130" t="s">
        <v>5409</v>
      </c>
      <c r="B631" s="130" t="s">
        <v>5972</v>
      </c>
      <c r="C631" s="130" t="s">
        <v>2396</v>
      </c>
      <c r="D631" s="132">
        <v>43034</v>
      </c>
      <c r="E631" s="130" t="s">
        <v>5971</v>
      </c>
      <c r="F631" s="130">
        <v>20136</v>
      </c>
      <c r="G631" s="130" t="s">
        <v>190</v>
      </c>
      <c r="H631" s="130" t="s">
        <v>46</v>
      </c>
      <c r="I631" s="103">
        <v>44370</v>
      </c>
      <c r="J631" s="135"/>
    </row>
    <row r="632" spans="1:10" x14ac:dyDescent="0.25">
      <c r="A632" s="130" t="s">
        <v>1940</v>
      </c>
      <c r="B632" s="130" t="s">
        <v>5943</v>
      </c>
      <c r="C632" s="130" t="s">
        <v>5941</v>
      </c>
      <c r="D632" s="132">
        <v>43039</v>
      </c>
      <c r="E632" s="130" t="s">
        <v>5942</v>
      </c>
      <c r="F632" s="130">
        <v>20118</v>
      </c>
      <c r="G632" s="130" t="s">
        <v>190</v>
      </c>
      <c r="H632" s="130" t="s">
        <v>46</v>
      </c>
      <c r="I632" s="103">
        <v>3300</v>
      </c>
      <c r="J632" s="135"/>
    </row>
    <row r="633" spans="1:10" x14ac:dyDescent="0.25">
      <c r="A633" s="130" t="s">
        <v>1942</v>
      </c>
      <c r="B633" s="130" t="s">
        <v>5975</v>
      </c>
      <c r="C633" s="130" t="s">
        <v>5973</v>
      </c>
      <c r="D633" s="132">
        <v>43025</v>
      </c>
      <c r="E633" s="130" t="s">
        <v>5974</v>
      </c>
      <c r="F633" s="130">
        <v>20111</v>
      </c>
      <c r="G633" s="130" t="s">
        <v>190</v>
      </c>
      <c r="H633" s="130" t="s">
        <v>46</v>
      </c>
      <c r="I633" s="103">
        <v>4400</v>
      </c>
      <c r="J633" s="135"/>
    </row>
    <row r="634" spans="1:10" x14ac:dyDescent="0.25">
      <c r="A634" s="130" t="s">
        <v>457</v>
      </c>
      <c r="B634" s="130" t="s">
        <v>5827</v>
      </c>
      <c r="C634" s="130" t="s">
        <v>3756</v>
      </c>
      <c r="D634" s="132">
        <v>43025</v>
      </c>
      <c r="E634" s="130" t="s">
        <v>5826</v>
      </c>
      <c r="F634" s="130">
        <v>20110</v>
      </c>
      <c r="G634" s="130" t="s">
        <v>190</v>
      </c>
      <c r="H634" s="130" t="s">
        <v>46</v>
      </c>
      <c r="I634" s="103">
        <v>18220.97</v>
      </c>
      <c r="J634" s="135"/>
    </row>
    <row r="635" spans="1:10" x14ac:dyDescent="0.25">
      <c r="A635" s="130" t="s">
        <v>1935</v>
      </c>
      <c r="B635" s="130" t="s">
        <v>5830</v>
      </c>
      <c r="C635" s="130" t="s">
        <v>5828</v>
      </c>
      <c r="D635" s="132">
        <v>43038</v>
      </c>
      <c r="E635" s="130" t="s">
        <v>5829</v>
      </c>
      <c r="F635" s="130">
        <v>20144</v>
      </c>
      <c r="G635" s="130" t="s">
        <v>190</v>
      </c>
      <c r="H635" s="130" t="s">
        <v>46</v>
      </c>
      <c r="I635" s="103">
        <v>365.75</v>
      </c>
      <c r="J635" s="135"/>
    </row>
    <row r="636" spans="1:10" x14ac:dyDescent="0.25">
      <c r="A636" s="130" t="s">
        <v>1423</v>
      </c>
      <c r="B636" s="130" t="s">
        <v>5833</v>
      </c>
      <c r="C636" s="130" t="s">
        <v>5831</v>
      </c>
      <c r="D636" s="132">
        <v>43019</v>
      </c>
      <c r="E636" s="130" t="s">
        <v>5832</v>
      </c>
      <c r="F636" s="130">
        <v>20078</v>
      </c>
      <c r="G636" s="130" t="s">
        <v>190</v>
      </c>
      <c r="H636" s="130" t="s">
        <v>46</v>
      </c>
      <c r="I636" s="103">
        <v>3098.77</v>
      </c>
      <c r="J636" s="135"/>
    </row>
    <row r="637" spans="1:10" x14ac:dyDescent="0.25">
      <c r="A637" s="130" t="s">
        <v>4024</v>
      </c>
      <c r="B637" s="130" t="s">
        <v>5946</v>
      </c>
      <c r="C637" s="130" t="s">
        <v>5944</v>
      </c>
      <c r="D637" s="132">
        <v>43032</v>
      </c>
      <c r="E637" s="130" t="s">
        <v>5945</v>
      </c>
      <c r="F637" s="130">
        <v>20117</v>
      </c>
      <c r="G637" s="130" t="s">
        <v>190</v>
      </c>
      <c r="H637" s="130" t="s">
        <v>46</v>
      </c>
      <c r="I637" s="103">
        <v>15741.53</v>
      </c>
      <c r="J637" s="135"/>
    </row>
    <row r="638" spans="1:10" x14ac:dyDescent="0.25">
      <c r="A638" s="130" t="s">
        <v>1427</v>
      </c>
      <c r="B638" s="130" t="s">
        <v>5978</v>
      </c>
      <c r="C638" s="130" t="s">
        <v>5976</v>
      </c>
      <c r="D638" s="132">
        <v>43032</v>
      </c>
      <c r="E638" s="130" t="s">
        <v>5977</v>
      </c>
      <c r="F638" s="130">
        <v>20114</v>
      </c>
      <c r="G638" s="130" t="s">
        <v>190</v>
      </c>
      <c r="H638" s="130" t="s">
        <v>46</v>
      </c>
      <c r="I638" s="103">
        <v>1763.22</v>
      </c>
      <c r="J638" s="135"/>
    </row>
    <row r="639" spans="1:10" x14ac:dyDescent="0.25">
      <c r="A639" s="130"/>
      <c r="B639" s="130"/>
      <c r="C639" s="130"/>
      <c r="D639" s="132"/>
      <c r="E639" s="130"/>
      <c r="F639" s="130"/>
      <c r="G639" s="130"/>
      <c r="H639" s="130"/>
      <c r="I639" s="103"/>
      <c r="J639" s="135"/>
    </row>
    <row r="640" spans="1:10" x14ac:dyDescent="0.25">
      <c r="A640" s="33"/>
      <c r="B640" s="112"/>
      <c r="C640" s="112"/>
      <c r="G640" s="101"/>
      <c r="H640" s="101"/>
      <c r="I640" s="101"/>
    </row>
    <row r="641" spans="1:9" x14ac:dyDescent="0.25">
      <c r="A641" s="33"/>
      <c r="B641" s="112"/>
      <c r="C641" s="112"/>
      <c r="G641" s="136" t="s">
        <v>1933</v>
      </c>
      <c r="H641" s="101"/>
      <c r="I641" s="108">
        <f>+SUBTOTAL(9,I7:I639)</f>
        <v>4804140.4300000016</v>
      </c>
    </row>
    <row r="642" spans="1:9" x14ac:dyDescent="0.25">
      <c r="A642" s="33"/>
      <c r="B642" s="112"/>
      <c r="C642" s="37"/>
      <c r="G642" s="101"/>
      <c r="H642" s="101"/>
      <c r="I642" s="108"/>
    </row>
    <row r="643" spans="1:9" x14ac:dyDescent="0.25">
      <c r="A643" s="33"/>
      <c r="B643" s="112"/>
      <c r="C643" s="37"/>
      <c r="G643" s="101" t="s">
        <v>363</v>
      </c>
      <c r="H643" s="101"/>
      <c r="I643" s="108">
        <v>5046663.5999999996</v>
      </c>
    </row>
    <row r="644" spans="1:9" x14ac:dyDescent="0.25">
      <c r="A644" s="33"/>
      <c r="B644" s="112"/>
      <c r="C644" s="37"/>
      <c r="G644" s="101"/>
      <c r="H644" s="101"/>
      <c r="I644" s="101"/>
    </row>
    <row r="645" spans="1:9" x14ac:dyDescent="0.25">
      <c r="A645" s="33"/>
      <c r="B645" s="112"/>
      <c r="C645" s="112"/>
      <c r="G645" s="101"/>
      <c r="H645" s="101"/>
      <c r="I645" s="101"/>
    </row>
    <row r="646" spans="1:9" x14ac:dyDescent="0.25">
      <c r="A646" s="33">
        <v>1</v>
      </c>
      <c r="B646" s="112"/>
      <c r="C646" s="37"/>
    </row>
    <row r="647" spans="1:9" x14ac:dyDescent="0.25">
      <c r="A647" s="33">
        <v>2</v>
      </c>
      <c r="B647" s="112" t="s">
        <v>364</v>
      </c>
      <c r="C647" s="37"/>
    </row>
    <row r="648" spans="1:9" x14ac:dyDescent="0.25">
      <c r="A648" s="33">
        <v>3</v>
      </c>
      <c r="B648" s="112"/>
      <c r="C648" s="112"/>
    </row>
    <row r="649" spans="1:9" x14ac:dyDescent="0.25">
      <c r="A649" s="33">
        <v>4</v>
      </c>
      <c r="B649" s="112" t="s">
        <v>365</v>
      </c>
      <c r="C649" s="112"/>
    </row>
    <row r="650" spans="1:9" x14ac:dyDescent="0.25">
      <c r="A650" s="33">
        <v>5</v>
      </c>
      <c r="B650" s="112" t="s">
        <v>366</v>
      </c>
      <c r="C650" s="37"/>
    </row>
    <row r="651" spans="1:9" x14ac:dyDescent="0.25">
      <c r="A651" s="33">
        <v>6</v>
      </c>
      <c r="B651" s="112" t="s">
        <v>367</v>
      </c>
      <c r="C651" s="112"/>
    </row>
    <row r="652" spans="1:9" x14ac:dyDescent="0.25">
      <c r="A652" s="33">
        <v>7</v>
      </c>
      <c r="B652" s="112" t="s">
        <v>368</v>
      </c>
      <c r="C652" s="37">
        <f>+I7+I8+I113+I114+I134</f>
        <v>52068.079999999994</v>
      </c>
    </row>
    <row r="653" spans="1:9" x14ac:dyDescent="0.25">
      <c r="A653" s="33">
        <v>8</v>
      </c>
      <c r="B653" s="112" t="s">
        <v>369</v>
      </c>
      <c r="C653" s="112"/>
    </row>
    <row r="654" spans="1:9" x14ac:dyDescent="0.25">
      <c r="A654" s="33">
        <v>9</v>
      </c>
      <c r="B654" s="112" t="s">
        <v>370</v>
      </c>
      <c r="C654" s="37"/>
    </row>
    <row r="655" spans="1:9" x14ac:dyDescent="0.25">
      <c r="A655" s="33">
        <v>10</v>
      </c>
      <c r="B655" s="112" t="s">
        <v>371</v>
      </c>
      <c r="C655" s="37">
        <f>+I148+I147+I146+I145+I144+I143+I142+I141+I140+I139+I138+I137+I136+I135</f>
        <v>13856.489999999998</v>
      </c>
    </row>
    <row r="656" spans="1:9" x14ac:dyDescent="0.25">
      <c r="A656" s="33">
        <v>11</v>
      </c>
      <c r="B656" s="112" t="s">
        <v>372</v>
      </c>
      <c r="C656" s="37">
        <f>+I163+I162+I161+I160+I159+I158+I157+I156+I155+I154+I153+I152+I151+I150+I149</f>
        <v>19572.089999999997</v>
      </c>
    </row>
    <row r="657" spans="1:3" x14ac:dyDescent="0.25">
      <c r="A657" s="33">
        <v>12</v>
      </c>
      <c r="B657" s="112" t="s">
        <v>373</v>
      </c>
      <c r="C657" s="37">
        <f>+I166+I165+I164</f>
        <v>4145.84</v>
      </c>
    </row>
    <row r="658" spans="1:3" x14ac:dyDescent="0.25">
      <c r="A658" s="33">
        <v>13</v>
      </c>
      <c r="B658" s="112" t="s">
        <v>374</v>
      </c>
      <c r="C658" s="112"/>
    </row>
    <row r="659" spans="1:3" x14ac:dyDescent="0.25">
      <c r="A659" s="33">
        <v>14</v>
      </c>
      <c r="B659" s="112" t="s">
        <v>375</v>
      </c>
      <c r="C659" s="37">
        <f>+I273+I272+I271+I270+I269+I268+I267+I266+I265+I263+I264+I262+I261+I260+I259+I258+I257+I256+I255+I254+I253+I252+I251+I250+I249+I248+I246+I247+I245+I244+I243+I242+I241+I240+I239+I238+I237+I236+I235+I234+I233+I232+I231+I230+I229+I228+I227+I226+I225+I224+I222+I223+I221+I220+I219+I218+I217+I216+I215+I214+I213+I212+I211+I210+I209+I208+I207+I206+I205+I204+I203+I202+I200+I201+I199+I198+I197+I196+I195+I194+I193+I192+I191+I190+I189+I188+I187+I186+I185+I184+I183+I182+I181+I180+I179+I178+I177+I176+I175+I174+I173+I172+I171+I170+I169+I168+I167</f>
        <v>329843.25999999972</v>
      </c>
    </row>
    <row r="660" spans="1:3" x14ac:dyDescent="0.25">
      <c r="A660" s="33">
        <v>15</v>
      </c>
      <c r="B660" s="112" t="s">
        <v>376</v>
      </c>
      <c r="C660" s="37">
        <f>+I274</f>
        <v>3078.19</v>
      </c>
    </row>
    <row r="661" spans="1:3" x14ac:dyDescent="0.25">
      <c r="A661" s="33">
        <v>16</v>
      </c>
      <c r="B661" s="112" t="s">
        <v>377</v>
      </c>
      <c r="C661" s="37"/>
    </row>
    <row r="662" spans="1:3" x14ac:dyDescent="0.25">
      <c r="A662" s="33">
        <v>20</v>
      </c>
      <c r="B662" s="112" t="s">
        <v>378</v>
      </c>
      <c r="C662" s="37">
        <f>+I275</f>
        <v>912.07</v>
      </c>
    </row>
    <row r="663" spans="1:3" x14ac:dyDescent="0.25">
      <c r="A663" s="33">
        <v>23</v>
      </c>
      <c r="B663" s="112" t="s">
        <v>379</v>
      </c>
      <c r="C663" s="37"/>
    </row>
    <row r="664" spans="1:3" x14ac:dyDescent="0.25">
      <c r="A664" s="33">
        <v>24</v>
      </c>
      <c r="B664" s="112" t="s">
        <v>380</v>
      </c>
      <c r="C664" s="37"/>
    </row>
    <row r="665" spans="1:3" x14ac:dyDescent="0.25">
      <c r="A665" s="33">
        <v>25</v>
      </c>
      <c r="B665" s="112" t="s">
        <v>381</v>
      </c>
      <c r="C665" s="37">
        <f>+I282+I281+I280+I279+I278+I277+I276</f>
        <v>25539.050000000003</v>
      </c>
    </row>
    <row r="666" spans="1:3" x14ac:dyDescent="0.25">
      <c r="A666" s="33">
        <v>26</v>
      </c>
      <c r="B666" s="112" t="s">
        <v>382</v>
      </c>
      <c r="C666" s="112"/>
    </row>
    <row r="667" spans="1:3" x14ac:dyDescent="0.25">
      <c r="A667" s="33">
        <v>27</v>
      </c>
      <c r="B667" s="112" t="s">
        <v>383</v>
      </c>
      <c r="C667" s="37"/>
    </row>
    <row r="668" spans="1:3" x14ac:dyDescent="0.25">
      <c r="A668" s="33">
        <v>30</v>
      </c>
      <c r="B668" s="112" t="s">
        <v>384</v>
      </c>
      <c r="C668" s="37"/>
    </row>
    <row r="669" spans="1:3" x14ac:dyDescent="0.25">
      <c r="A669" s="33">
        <v>35</v>
      </c>
      <c r="B669" s="112" t="s">
        <v>385</v>
      </c>
      <c r="C669" s="37">
        <f>+I293+I292+I291+I290+I289+I288+I287+I286+I285+I284+I283</f>
        <v>37933.629999999997</v>
      </c>
    </row>
    <row r="670" spans="1:3" x14ac:dyDescent="0.25">
      <c r="A670" s="33">
        <v>38</v>
      </c>
      <c r="B670" s="112" t="s">
        <v>386</v>
      </c>
      <c r="C670" s="37"/>
    </row>
    <row r="671" spans="1:3" x14ac:dyDescent="0.25">
      <c r="A671" s="33">
        <v>40</v>
      </c>
      <c r="B671" s="112" t="s">
        <v>387</v>
      </c>
      <c r="C671" s="37"/>
    </row>
    <row r="672" spans="1:3" x14ac:dyDescent="0.25">
      <c r="A672" s="33">
        <v>42</v>
      </c>
      <c r="B672" s="35" t="s">
        <v>388</v>
      </c>
      <c r="C672" s="37"/>
    </row>
    <row r="673" spans="1:3" x14ac:dyDescent="0.25">
      <c r="A673" s="33">
        <v>43</v>
      </c>
      <c r="B673" s="35" t="s">
        <v>287</v>
      </c>
      <c r="C673" s="37">
        <f>+I297+I296+I295+I294</f>
        <v>8219.119999999999</v>
      </c>
    </row>
    <row r="674" spans="1:3" x14ac:dyDescent="0.25">
      <c r="A674" s="33">
        <v>45</v>
      </c>
      <c r="B674" s="34" t="s">
        <v>389</v>
      </c>
      <c r="C674" s="37">
        <f>+I315+I314+I313+I312+I311+I310+I309+I308+I307+I306+I305+I304+I303+I302+I301+I300+I299+I298</f>
        <v>127675.98999999998</v>
      </c>
    </row>
    <row r="675" spans="1:3" x14ac:dyDescent="0.25">
      <c r="A675" s="33">
        <v>46</v>
      </c>
      <c r="B675" s="35" t="s">
        <v>390</v>
      </c>
      <c r="C675" s="37">
        <f>+I326+I325+I324+I323+I322+I321+I320+I319+I318+I317+I316</f>
        <v>7082.92</v>
      </c>
    </row>
    <row r="676" spans="1:3" x14ac:dyDescent="0.25">
      <c r="A676" s="33">
        <v>47</v>
      </c>
      <c r="B676" s="35" t="s">
        <v>391</v>
      </c>
      <c r="C676" s="37">
        <f>+I332+I331+I330+I329+I328+I327</f>
        <v>2860.41</v>
      </c>
    </row>
    <row r="677" spans="1:3" x14ac:dyDescent="0.25">
      <c r="A677" s="33">
        <v>48</v>
      </c>
      <c r="B677" s="35" t="s">
        <v>392</v>
      </c>
      <c r="C677" s="37">
        <f>+I336+I335+I334+I333</f>
        <v>4086.2999999999997</v>
      </c>
    </row>
    <row r="678" spans="1:3" x14ac:dyDescent="0.25">
      <c r="A678" s="33">
        <v>49</v>
      </c>
      <c r="B678" s="112" t="s">
        <v>393</v>
      </c>
      <c r="C678" s="37">
        <f>+I343+I342+I341+I340+I339+I338+I337</f>
        <v>1695.43</v>
      </c>
    </row>
    <row r="679" spans="1:3" x14ac:dyDescent="0.25">
      <c r="A679" s="33">
        <v>50</v>
      </c>
      <c r="B679" s="112" t="s">
        <v>394</v>
      </c>
      <c r="C679" s="37"/>
    </row>
    <row r="680" spans="1:3" x14ac:dyDescent="0.25">
      <c r="A680" s="33">
        <v>51</v>
      </c>
      <c r="B680" s="36" t="s">
        <v>395</v>
      </c>
      <c r="C680" s="37">
        <f>+I346+I345+I344</f>
        <v>197.62</v>
      </c>
    </row>
    <row r="681" spans="1:3" x14ac:dyDescent="0.25">
      <c r="A681" s="33">
        <v>52</v>
      </c>
      <c r="B681" s="112" t="s">
        <v>396</v>
      </c>
      <c r="C681" s="37">
        <f>+I416+I415+I414+I413+I412+I411+I410+I409+I408+I407+I406+I405+I404+I403+I402+I401+I400+I399+I398+I397+I396+I395+I394+I393+I392+I391+I390+I389+I388+I387+I386+I385+I384+I383+I382+I381+I380+I379+I378+I377+I376+I375+I374+I373+I372+I371+I370+I369+I368+I367+I366+I365+I364+I363+I362+I361+I360+I359+I358+I357+I356+I355+I354+I353+I352+I351+I350+I349+I348+I347</f>
        <v>69560</v>
      </c>
    </row>
    <row r="682" spans="1:3" x14ac:dyDescent="0.25">
      <c r="A682" s="33">
        <v>55</v>
      </c>
      <c r="B682" s="112" t="s">
        <v>397</v>
      </c>
      <c r="C682" s="112"/>
    </row>
    <row r="683" spans="1:3" x14ac:dyDescent="0.25">
      <c r="A683" s="33">
        <v>56</v>
      </c>
      <c r="B683" s="34" t="s">
        <v>398</v>
      </c>
      <c r="C683" s="37">
        <f>+I422+I420+I421+I419+I418+I417</f>
        <v>711.34000000000015</v>
      </c>
    </row>
    <row r="684" spans="1:3" x14ac:dyDescent="0.25">
      <c r="A684" s="33">
        <v>57</v>
      </c>
      <c r="B684" s="112" t="s">
        <v>399</v>
      </c>
      <c r="C684" s="37">
        <f>+I427+I426+I425+I424+I423</f>
        <v>3064.87</v>
      </c>
    </row>
    <row r="685" spans="1:3" x14ac:dyDescent="0.25">
      <c r="A685" s="33">
        <v>58</v>
      </c>
      <c r="B685" s="112" t="s">
        <v>400</v>
      </c>
      <c r="C685" s="37">
        <f>+I437+I436+I435+I434+I433+I432+I431+I430+I429+I428</f>
        <v>161698.14999999994</v>
      </c>
    </row>
    <row r="686" spans="1:3" x14ac:dyDescent="0.25">
      <c r="A686" s="33">
        <v>59</v>
      </c>
      <c r="B686" s="112" t="s">
        <v>401</v>
      </c>
      <c r="C686" s="134">
        <f>+I439+I438</f>
        <v>48337.43</v>
      </c>
    </row>
    <row r="687" spans="1:3" x14ac:dyDescent="0.25">
      <c r="A687" s="33">
        <v>59</v>
      </c>
      <c r="B687" s="112" t="s">
        <v>402</v>
      </c>
      <c r="C687" s="37"/>
    </row>
    <row r="688" spans="1:3" x14ac:dyDescent="0.25">
      <c r="A688" s="33">
        <v>60</v>
      </c>
      <c r="B688" s="112" t="s">
        <v>403</v>
      </c>
      <c r="C688" s="37">
        <f>+I445+I444+I443+I442+I441+I440</f>
        <v>60125.42</v>
      </c>
    </row>
    <row r="689" spans="1:3" x14ac:dyDescent="0.25">
      <c r="A689" s="33">
        <v>61</v>
      </c>
      <c r="B689" s="112" t="s">
        <v>404</v>
      </c>
      <c r="C689" s="37">
        <f>+I446</f>
        <v>1320</v>
      </c>
    </row>
    <row r="690" spans="1:3" x14ac:dyDescent="0.25">
      <c r="A690" s="33">
        <v>62</v>
      </c>
      <c r="B690" s="112" t="s">
        <v>405</v>
      </c>
      <c r="C690" s="37">
        <f>+I447+I448</f>
        <v>1920</v>
      </c>
    </row>
    <row r="691" spans="1:3" x14ac:dyDescent="0.25">
      <c r="A691" s="33">
        <v>63</v>
      </c>
      <c r="B691" s="112" t="s">
        <v>406</v>
      </c>
      <c r="C691" s="112"/>
    </row>
    <row r="692" spans="1:3" x14ac:dyDescent="0.25">
      <c r="A692" s="33">
        <v>64</v>
      </c>
      <c r="B692" s="112" t="s">
        <v>407</v>
      </c>
      <c r="C692" s="37">
        <f>+I457+I456+I455+I454+I453+I452+I451+I450+I449</f>
        <v>4979.0400000000009</v>
      </c>
    </row>
    <row r="693" spans="1:3" x14ac:dyDescent="0.25">
      <c r="A693" s="33">
        <v>65</v>
      </c>
      <c r="B693" s="112" t="s">
        <v>408</v>
      </c>
      <c r="C693" s="37">
        <f>+I461+I460+I459+I458</f>
        <v>103832.37</v>
      </c>
    </row>
    <row r="694" spans="1:3" x14ac:dyDescent="0.25">
      <c r="A694" s="33">
        <v>66</v>
      </c>
      <c r="B694" s="112" t="s">
        <v>409</v>
      </c>
      <c r="C694" s="37">
        <f>+I462</f>
        <v>7131.34</v>
      </c>
    </row>
    <row r="695" spans="1:3" x14ac:dyDescent="0.25">
      <c r="A695" s="33">
        <v>67</v>
      </c>
      <c r="B695" s="112" t="s">
        <v>410</v>
      </c>
      <c r="C695" s="112"/>
    </row>
    <row r="696" spans="1:3" x14ac:dyDescent="0.25">
      <c r="A696" s="33">
        <v>68</v>
      </c>
      <c r="B696" s="112" t="s">
        <v>411</v>
      </c>
      <c r="C696" s="112"/>
    </row>
    <row r="697" spans="1:3" x14ac:dyDescent="0.25">
      <c r="A697" s="33">
        <v>70</v>
      </c>
      <c r="B697" s="112" t="s">
        <v>412</v>
      </c>
      <c r="C697" s="37">
        <f>+I515+I514+I513+I512+I511+I510+I509+I508+I507+I506+I505+I504+I503+I502+I501+I500+I499+I498+I497+I496+I495+I494+I493+I492+I491+I490+I489+I488+I487+I486+I485+I484+I483+I482+I481+I480+I479+I478+I477+I476+I475+I474+I473+I472+I471+I470+I469+I468+I467+I466+I465+I464+I463</f>
        <v>1377283.6600000001</v>
      </c>
    </row>
    <row r="698" spans="1:3" x14ac:dyDescent="0.25">
      <c r="A698" s="33">
        <v>71</v>
      </c>
      <c r="B698" s="112" t="s">
        <v>413</v>
      </c>
      <c r="C698" s="37"/>
    </row>
    <row r="699" spans="1:3" x14ac:dyDescent="0.25">
      <c r="A699" s="33">
        <v>80</v>
      </c>
      <c r="B699" s="112" t="s">
        <v>414</v>
      </c>
      <c r="C699" s="37">
        <f>+I519+I518+I517+I516</f>
        <v>18657.73</v>
      </c>
    </row>
    <row r="700" spans="1:3" x14ac:dyDescent="0.25">
      <c r="A700" s="33">
        <v>90</v>
      </c>
      <c r="B700" s="112" t="s">
        <v>415</v>
      </c>
      <c r="C700" s="37">
        <f>+I583+I582+I581+I580+I579+I578+I577+I576+I575+I574+I573+I572+I571+I570+I569+I568+I567+I566+I565+I564+I563+I562+I561+I560+I559+I558+I557+I556+I555+I554+I553+I552+I551+I550+I549+I548+I547+I546+I545+I544+I543+I542+I541+I540+I539+I538+I537+I536+I535+I534+I533+I532+I531+I530+I529+I528+I527+I526+I525+I524+I523+I522+I521+I520</f>
        <v>1528316.0400000003</v>
      </c>
    </row>
    <row r="701" spans="1:3" x14ac:dyDescent="0.25">
      <c r="A701" s="33">
        <v>95</v>
      </c>
      <c r="B701" s="112" t="s">
        <v>416</v>
      </c>
      <c r="C701" s="37">
        <f>+I585+I584</f>
        <v>3350</v>
      </c>
    </row>
    <row r="702" spans="1:3" x14ac:dyDescent="0.25">
      <c r="A702" s="33">
        <v>100</v>
      </c>
      <c r="B702" s="112" t="s">
        <v>417</v>
      </c>
      <c r="C702" s="113">
        <f>+I591+I590+I589+I588+I587+I586</f>
        <v>2800.48</v>
      </c>
    </row>
    <row r="703" spans="1:3" x14ac:dyDescent="0.25">
      <c r="A703" s="33">
        <v>101</v>
      </c>
      <c r="B703" s="112" t="s">
        <v>418</v>
      </c>
      <c r="C703" s="37" t="e">
        <f>+#REF!+#REF!+#REF!+#REF!+#REF!+#REF!+#REF!+I596+I595+I594+I593+I592</f>
        <v>#REF!</v>
      </c>
    </row>
    <row r="704" spans="1:3" x14ac:dyDescent="0.25">
      <c r="A704" s="33">
        <v>102</v>
      </c>
      <c r="B704" s="112" t="s">
        <v>419</v>
      </c>
      <c r="C704" s="112"/>
    </row>
    <row r="705" spans="1:3" x14ac:dyDescent="0.25">
      <c r="A705" s="33">
        <v>103</v>
      </c>
      <c r="B705" s="112" t="s">
        <v>420</v>
      </c>
      <c r="C705" s="112"/>
    </row>
    <row r="706" spans="1:3" x14ac:dyDescent="0.25">
      <c r="A706" s="33">
        <v>104</v>
      </c>
      <c r="B706" s="112" t="s">
        <v>421</v>
      </c>
      <c r="C706" s="37" t="e">
        <f>+#REF!</f>
        <v>#REF!</v>
      </c>
    </row>
    <row r="707" spans="1:3" x14ac:dyDescent="0.25">
      <c r="A707" s="33">
        <v>105</v>
      </c>
      <c r="B707" s="112" t="s">
        <v>422</v>
      </c>
      <c r="C707" s="37" t="e">
        <f>+#REF!+#REF!+#REF!+#REF!</f>
        <v>#REF!</v>
      </c>
    </row>
    <row r="708" spans="1:3" x14ac:dyDescent="0.25">
      <c r="A708" s="33">
        <v>106</v>
      </c>
      <c r="B708" s="112" t="s">
        <v>423</v>
      </c>
      <c r="C708" s="112"/>
    </row>
    <row r="709" spans="1:3" x14ac:dyDescent="0.25">
      <c r="A709" s="33">
        <v>107</v>
      </c>
      <c r="B709" s="112" t="s">
        <v>424</v>
      </c>
      <c r="C709" s="112"/>
    </row>
    <row r="710" spans="1:3" x14ac:dyDescent="0.25">
      <c r="A710" s="33">
        <v>108</v>
      </c>
      <c r="B710" s="112" t="s">
        <v>425</v>
      </c>
      <c r="C710" s="112"/>
    </row>
    <row r="711" spans="1:3" x14ac:dyDescent="0.25">
      <c r="A711" s="33">
        <v>109</v>
      </c>
      <c r="B711" s="112" t="s">
        <v>426</v>
      </c>
      <c r="C711" s="112"/>
    </row>
    <row r="712" spans="1:3" x14ac:dyDescent="0.25">
      <c r="A712" s="33">
        <v>110</v>
      </c>
      <c r="B712" s="112" t="s">
        <v>425</v>
      </c>
      <c r="C712" s="37" t="e">
        <f>+#REF!+#REF!+#REF!+#REF!+#REF!+#REF!+#REF!+#REF!+#REF!+#REF!</f>
        <v>#REF!</v>
      </c>
    </row>
    <row r="715" spans="1:3" x14ac:dyDescent="0.25">
      <c r="C715" s="43" t="e">
        <f>+SUM(C646:C712)</f>
        <v>#REF!</v>
      </c>
    </row>
  </sheetData>
  <mergeCells count="3">
    <mergeCell ref="B1:H1"/>
    <mergeCell ref="B2:H2"/>
    <mergeCell ref="B3:H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6"/>
  <sheetViews>
    <sheetView workbookViewId="0">
      <selection activeCell="H77" sqref="H77"/>
    </sheetView>
  </sheetViews>
  <sheetFormatPr baseColWidth="10" defaultRowHeight="12" x14ac:dyDescent="0.2"/>
  <cols>
    <col min="1" max="1" width="4" style="101" bestFit="1" customWidth="1"/>
    <col min="2" max="2" width="33.7109375" style="101" bestFit="1" customWidth="1"/>
    <col min="3" max="10" width="12.42578125" style="101" bestFit="1" customWidth="1"/>
    <col min="11" max="11" width="13.140625" style="101" bestFit="1" customWidth="1"/>
    <col min="12" max="12" width="12.42578125" style="101" bestFit="1" customWidth="1"/>
    <col min="13" max="13" width="11" style="101" bestFit="1" customWidth="1"/>
    <col min="14" max="14" width="10.42578125" style="101" bestFit="1" customWidth="1"/>
    <col min="15" max="15" width="13.42578125" style="101" bestFit="1" customWidth="1"/>
    <col min="16" max="16384" width="11.42578125" style="101"/>
  </cols>
  <sheetData>
    <row r="1" spans="1:15" ht="12.75" thickBot="1" x14ac:dyDescent="0.25"/>
    <row r="2" spans="1:15" ht="12.75" thickBot="1" x14ac:dyDescent="0.25">
      <c r="C2" s="129" t="s">
        <v>3000</v>
      </c>
      <c r="D2" s="129" t="s">
        <v>3001</v>
      </c>
      <c r="E2" s="129" t="s">
        <v>3002</v>
      </c>
      <c r="F2" s="129" t="s">
        <v>3003</v>
      </c>
      <c r="G2" s="129" t="s">
        <v>3004</v>
      </c>
      <c r="H2" s="129" t="s">
        <v>3005</v>
      </c>
      <c r="I2" s="129" t="s">
        <v>3006</v>
      </c>
      <c r="J2" s="129" t="s">
        <v>3007</v>
      </c>
      <c r="K2" s="129" t="s">
        <v>3008</v>
      </c>
      <c r="L2" s="129" t="s">
        <v>3009</v>
      </c>
      <c r="M2" s="129" t="s">
        <v>3010</v>
      </c>
      <c r="N2" s="129" t="s">
        <v>3011</v>
      </c>
      <c r="O2" s="129" t="s">
        <v>3012</v>
      </c>
    </row>
    <row r="4" spans="1:15" x14ac:dyDescent="0.2">
      <c r="A4" s="102">
        <v>1</v>
      </c>
      <c r="B4" s="102"/>
      <c r="C4" s="103">
        <f>+ENE!C406</f>
        <v>0</v>
      </c>
      <c r="D4" s="103">
        <f>+FEB!C437</f>
        <v>0</v>
      </c>
      <c r="E4" s="103">
        <f>+MAR!C399</f>
        <v>0</v>
      </c>
      <c r="F4" s="103">
        <f>+ABR!C374</f>
        <v>0</v>
      </c>
      <c r="G4" s="103">
        <f>+MAY!C436</f>
        <v>0</v>
      </c>
      <c r="H4" s="103">
        <f>+JUN!C438</f>
        <v>0</v>
      </c>
      <c r="I4" s="103">
        <f>+JUL!C487</f>
        <v>0</v>
      </c>
      <c r="J4" s="103">
        <f>+AGO!C500</f>
        <v>0</v>
      </c>
      <c r="K4" s="103">
        <f>+SEP!C502</f>
        <v>0</v>
      </c>
      <c r="L4" s="103"/>
      <c r="M4" s="103"/>
      <c r="N4" s="103"/>
      <c r="O4" s="105">
        <f>+SUM(C4:N4)</f>
        <v>0</v>
      </c>
    </row>
    <row r="5" spans="1:15" x14ac:dyDescent="0.2">
      <c r="A5" s="102">
        <v>2</v>
      </c>
      <c r="B5" s="102" t="s">
        <v>364</v>
      </c>
      <c r="C5" s="103">
        <f>+ENE!C407</f>
        <v>0</v>
      </c>
      <c r="D5" s="103">
        <f>+FEB!C438</f>
        <v>0</v>
      </c>
      <c r="E5" s="103">
        <f>+MAR!C400</f>
        <v>0</v>
      </c>
      <c r="F5" s="103">
        <f>+ABR!C375</f>
        <v>0</v>
      </c>
      <c r="G5" s="103">
        <f>+MAY!C437</f>
        <v>0</v>
      </c>
      <c r="H5" s="103">
        <f>+JUN!C439</f>
        <v>0</v>
      </c>
      <c r="I5" s="103">
        <f>+JUL!C488</f>
        <v>0</v>
      </c>
      <c r="J5" s="103">
        <f>+AGO!C501</f>
        <v>0</v>
      </c>
      <c r="K5" s="103">
        <f>+SEP!C503</f>
        <v>0</v>
      </c>
      <c r="L5" s="103"/>
      <c r="M5" s="103"/>
      <c r="N5" s="103"/>
      <c r="O5" s="105">
        <f t="shared" ref="O5:O68" si="0">+SUM(C5:N5)</f>
        <v>0</v>
      </c>
    </row>
    <row r="6" spans="1:15" x14ac:dyDescent="0.2">
      <c r="A6" s="102">
        <v>3</v>
      </c>
      <c r="B6" s="102"/>
      <c r="C6" s="103">
        <f>+ENE!C408</f>
        <v>0</v>
      </c>
      <c r="D6" s="103">
        <f>+FEB!C439</f>
        <v>0</v>
      </c>
      <c r="E6" s="103">
        <f>+MAR!C401</f>
        <v>0</v>
      </c>
      <c r="F6" s="103">
        <f>+ABR!C376</f>
        <v>0</v>
      </c>
      <c r="G6" s="103">
        <f>+MAY!C438</f>
        <v>0</v>
      </c>
      <c r="H6" s="103">
        <f>+JUN!C440</f>
        <v>0</v>
      </c>
      <c r="I6" s="103">
        <f>+JUL!C489</f>
        <v>0</v>
      </c>
      <c r="J6" s="103">
        <f>+AGO!C502</f>
        <v>0</v>
      </c>
      <c r="K6" s="103">
        <f>+SEP!C504</f>
        <v>0</v>
      </c>
      <c r="L6" s="103"/>
      <c r="M6" s="103"/>
      <c r="N6" s="103"/>
      <c r="O6" s="105">
        <f t="shared" si="0"/>
        <v>0</v>
      </c>
    </row>
    <row r="7" spans="1:15" x14ac:dyDescent="0.2">
      <c r="A7" s="102">
        <v>4</v>
      </c>
      <c r="B7" s="102" t="s">
        <v>365</v>
      </c>
      <c r="C7" s="103">
        <f>+ENE!C409</f>
        <v>0</v>
      </c>
      <c r="D7" s="103">
        <f>+FEB!C440</f>
        <v>0</v>
      </c>
      <c r="E7" s="103">
        <f>+MAR!C402</f>
        <v>0</v>
      </c>
      <c r="F7" s="103">
        <f>+ABR!C377</f>
        <v>0</v>
      </c>
      <c r="G7" s="103">
        <f>+MAY!C439</f>
        <v>0</v>
      </c>
      <c r="H7" s="103">
        <f>+JUN!C441</f>
        <v>0</v>
      </c>
      <c r="I7" s="103">
        <f>+JUL!C490</f>
        <v>0</v>
      </c>
      <c r="J7" s="103">
        <f>+AGO!C503</f>
        <v>0</v>
      </c>
      <c r="K7" s="103">
        <f>+SEP!C505</f>
        <v>0</v>
      </c>
      <c r="L7" s="103"/>
      <c r="M7" s="103"/>
      <c r="N7" s="103"/>
      <c r="O7" s="105">
        <f t="shared" si="0"/>
        <v>0</v>
      </c>
    </row>
    <row r="8" spans="1:15" x14ac:dyDescent="0.2">
      <c r="A8" s="102">
        <v>5</v>
      </c>
      <c r="B8" s="102" t="s">
        <v>366</v>
      </c>
      <c r="C8" s="103">
        <f>+ENE!C410</f>
        <v>0</v>
      </c>
      <c r="D8" s="103">
        <f>+FEB!C441</f>
        <v>3100</v>
      </c>
      <c r="E8" s="103">
        <f>+ABR!C378</f>
        <v>0</v>
      </c>
      <c r="F8" s="103">
        <f>+ABR!C377</f>
        <v>0</v>
      </c>
      <c r="G8" s="103">
        <f>+MAY!C439</f>
        <v>0</v>
      </c>
      <c r="H8" s="103">
        <f>+JUN!C442</f>
        <v>0</v>
      </c>
      <c r="I8" s="103">
        <f>+JUL!C491</f>
        <v>0</v>
      </c>
      <c r="J8" s="103">
        <f>+AGO!C504</f>
        <v>0</v>
      </c>
      <c r="K8" s="103">
        <f>+SEP!C506</f>
        <v>0</v>
      </c>
      <c r="L8" s="103"/>
      <c r="M8" s="103"/>
      <c r="N8" s="103"/>
      <c r="O8" s="105">
        <f t="shared" si="0"/>
        <v>3100</v>
      </c>
    </row>
    <row r="9" spans="1:15" x14ac:dyDescent="0.2">
      <c r="A9" s="102">
        <v>6</v>
      </c>
      <c r="B9" s="102" t="s">
        <v>367</v>
      </c>
      <c r="C9" s="103">
        <f>+ENE!C411</f>
        <v>0</v>
      </c>
      <c r="D9" s="103">
        <f>+FEB!C442</f>
        <v>630</v>
      </c>
      <c r="E9" s="103">
        <f>+MAR!C404</f>
        <v>0</v>
      </c>
      <c r="F9" s="103">
        <f>+ABR!C379</f>
        <v>0</v>
      </c>
      <c r="G9" s="103">
        <f>+MAY!C441</f>
        <v>0</v>
      </c>
      <c r="H9" s="103">
        <f>+JUN!C443</f>
        <v>0</v>
      </c>
      <c r="I9" s="103">
        <f>+JUL!C492</f>
        <v>0</v>
      </c>
      <c r="J9" s="103">
        <f>+AGO!C504</f>
        <v>0</v>
      </c>
      <c r="K9" s="103">
        <f>+SEP!C507</f>
        <v>0</v>
      </c>
      <c r="L9" s="103"/>
      <c r="M9" s="103"/>
      <c r="N9" s="103"/>
      <c r="O9" s="105">
        <f t="shared" si="0"/>
        <v>630</v>
      </c>
    </row>
    <row r="10" spans="1:15" x14ac:dyDescent="0.2">
      <c r="A10" s="102">
        <v>7</v>
      </c>
      <c r="B10" s="102" t="s">
        <v>368</v>
      </c>
      <c r="C10" s="103">
        <f>+ENE!C412</f>
        <v>210142.79</v>
      </c>
      <c r="D10" s="103">
        <f>+FEB!C443</f>
        <v>121318.54</v>
      </c>
      <c r="E10" s="103">
        <f>+MAR!C405</f>
        <v>145289.79</v>
      </c>
      <c r="F10" s="103">
        <f>+ABR!C380</f>
        <v>138998.10999999999</v>
      </c>
      <c r="G10" s="103">
        <f>+MAY!C442</f>
        <v>199417.8</v>
      </c>
      <c r="H10" s="103">
        <f>+JUN!C444</f>
        <v>84249.56</v>
      </c>
      <c r="I10" s="103">
        <f>+JUL!C493</f>
        <v>51929.5</v>
      </c>
      <c r="J10" s="103">
        <f>+AGO!C506</f>
        <v>103128.48</v>
      </c>
      <c r="K10" s="103">
        <f>+SEP!C508</f>
        <v>72504.45</v>
      </c>
      <c r="L10" s="103"/>
      <c r="M10" s="103"/>
      <c r="N10" s="103"/>
      <c r="O10" s="105">
        <f t="shared" si="0"/>
        <v>1126979.02</v>
      </c>
    </row>
    <row r="11" spans="1:15" x14ac:dyDescent="0.2">
      <c r="A11" s="102">
        <v>8</v>
      </c>
      <c r="B11" s="102" t="s">
        <v>369</v>
      </c>
      <c r="C11" s="103">
        <f>+ENE!C413</f>
        <v>0</v>
      </c>
      <c r="D11" s="103">
        <f>+FEB!C444</f>
        <v>0</v>
      </c>
      <c r="E11" s="103">
        <f>+MAR!C406</f>
        <v>0</v>
      </c>
      <c r="F11" s="103">
        <f>+ABR!C381</f>
        <v>0</v>
      </c>
      <c r="G11" s="103">
        <f>+MAY!C443</f>
        <v>0</v>
      </c>
      <c r="H11" s="103">
        <f>+JUN!C445</f>
        <v>0</v>
      </c>
      <c r="I11" s="103">
        <f>+JUL!D494</f>
        <v>0</v>
      </c>
      <c r="J11" s="103">
        <f>+AGO!C507</f>
        <v>0</v>
      </c>
      <c r="K11" s="103">
        <f>+SEP!C509</f>
        <v>0</v>
      </c>
      <c r="L11" s="103"/>
      <c r="M11" s="103"/>
      <c r="N11" s="103"/>
      <c r="O11" s="105">
        <f t="shared" si="0"/>
        <v>0</v>
      </c>
    </row>
    <row r="12" spans="1:15" x14ac:dyDescent="0.2">
      <c r="A12" s="102">
        <v>9</v>
      </c>
      <c r="B12" s="102" t="s">
        <v>370</v>
      </c>
      <c r="C12" s="103">
        <f>+ENE!C414</f>
        <v>0</v>
      </c>
      <c r="D12" s="103">
        <f>+FEB!C445</f>
        <v>0</v>
      </c>
      <c r="E12" s="103">
        <f>+MAR!C407</f>
        <v>0</v>
      </c>
      <c r="F12" s="103">
        <f>+ABR!C382</f>
        <v>0</v>
      </c>
      <c r="G12" s="103">
        <f>+MAY!C444</f>
        <v>0</v>
      </c>
      <c r="H12" s="103">
        <f>+JUN!C446</f>
        <v>0</v>
      </c>
      <c r="I12" s="103">
        <f>+JUL!C495</f>
        <v>0</v>
      </c>
      <c r="J12" s="103">
        <f>+AGO!C508</f>
        <v>0</v>
      </c>
      <c r="K12" s="103">
        <f>+SEP!C510</f>
        <v>0</v>
      </c>
      <c r="L12" s="103"/>
      <c r="M12" s="103"/>
      <c r="N12" s="103"/>
      <c r="O12" s="105">
        <f t="shared" si="0"/>
        <v>0</v>
      </c>
    </row>
    <row r="13" spans="1:15" x14ac:dyDescent="0.2">
      <c r="A13" s="102">
        <v>10</v>
      </c>
      <c r="B13" s="102" t="s">
        <v>371</v>
      </c>
      <c r="C13" s="103">
        <f>+ENE!C415</f>
        <v>18091.939999999999</v>
      </c>
      <c r="D13" s="103">
        <f>+FEB!C446</f>
        <v>20839.71</v>
      </c>
      <c r="E13" s="103">
        <f>+MAR!C408</f>
        <v>60452.33</v>
      </c>
      <c r="F13" s="103">
        <f>+ABR!C383</f>
        <v>15974.810000000001</v>
      </c>
      <c r="G13" s="103">
        <f>+MAY!C445</f>
        <v>47908.46</v>
      </c>
      <c r="H13" s="103">
        <f>+JUN!C447</f>
        <v>55713.82</v>
      </c>
      <c r="I13" s="103">
        <f>+JUL!C496</f>
        <v>29492.59</v>
      </c>
      <c r="J13" s="103">
        <f>+AGO!C509</f>
        <v>76209.819999999992</v>
      </c>
      <c r="K13" s="103">
        <f>+SEP!C511</f>
        <v>64155.83</v>
      </c>
      <c r="L13" s="103"/>
      <c r="M13" s="103"/>
      <c r="N13" s="103"/>
      <c r="O13" s="105">
        <f t="shared" si="0"/>
        <v>388839.31</v>
      </c>
    </row>
    <row r="14" spans="1:15" x14ac:dyDescent="0.2">
      <c r="A14" s="102">
        <v>11</v>
      </c>
      <c r="B14" s="102" t="s">
        <v>372</v>
      </c>
      <c r="C14" s="103">
        <f>+ENE!C416</f>
        <v>94188.01</v>
      </c>
      <c r="D14" s="103">
        <f>+FEB!C447</f>
        <v>71635.169999999984</v>
      </c>
      <c r="E14" s="103">
        <f>+MAR!C409</f>
        <v>55766.299999999996</v>
      </c>
      <c r="F14" s="103">
        <f>+ABR!C384</f>
        <v>127445.76999999999</v>
      </c>
      <c r="G14" s="103">
        <f>+MAY!C446</f>
        <v>99004.950000000012</v>
      </c>
      <c r="H14" s="103">
        <f>+JUN!C448</f>
        <v>111731.35</v>
      </c>
      <c r="I14" s="103">
        <f>+JUL!C497</f>
        <v>116741.65999999999</v>
      </c>
      <c r="J14" s="103">
        <f>+AGO!C510</f>
        <v>94271.07</v>
      </c>
      <c r="K14" s="103">
        <f>+SEP!C512</f>
        <v>72380.149999999994</v>
      </c>
      <c r="L14" s="103"/>
      <c r="M14" s="103"/>
      <c r="N14" s="103"/>
      <c r="O14" s="105">
        <f t="shared" si="0"/>
        <v>843164.43</v>
      </c>
    </row>
    <row r="15" spans="1:15" x14ac:dyDescent="0.2">
      <c r="A15" s="102">
        <v>12</v>
      </c>
      <c r="B15" s="102" t="s">
        <v>373</v>
      </c>
      <c r="C15" s="103">
        <f>+ENE!C417</f>
        <v>13942.149999999998</v>
      </c>
      <c r="D15" s="103">
        <f>+FEB!C448</f>
        <v>12106.529999999999</v>
      </c>
      <c r="E15" s="103">
        <f>+MAR!C410</f>
        <v>42624.22</v>
      </c>
      <c r="F15" s="103">
        <f>+ABR!C385</f>
        <v>-22357.15</v>
      </c>
      <c r="G15" s="103">
        <f>+MAY!C447</f>
        <v>14002.96</v>
      </c>
      <c r="H15" s="103">
        <f>+JUN!C449</f>
        <v>11899.769999999997</v>
      </c>
      <c r="I15" s="103">
        <f>+JUL!C498</f>
        <v>406.81</v>
      </c>
      <c r="J15" s="103">
        <f>+AGO!C511</f>
        <v>405.95</v>
      </c>
      <c r="K15" s="103">
        <f>+SEP!C513</f>
        <v>2725.63</v>
      </c>
      <c r="L15" s="103"/>
      <c r="M15" s="103"/>
      <c r="N15" s="103"/>
      <c r="O15" s="105">
        <f t="shared" si="0"/>
        <v>75756.869999999981</v>
      </c>
    </row>
    <row r="16" spans="1:15" x14ac:dyDescent="0.2">
      <c r="A16" s="102">
        <v>13</v>
      </c>
      <c r="B16" s="102" t="s">
        <v>374</v>
      </c>
      <c r="C16" s="103">
        <f>+ENE!C418</f>
        <v>0</v>
      </c>
      <c r="D16" s="103">
        <f>+FEB!C449</f>
        <v>0</v>
      </c>
      <c r="E16" s="103">
        <f>+MAR!C411</f>
        <v>0</v>
      </c>
      <c r="F16" s="103">
        <f>+ABR!C386</f>
        <v>0</v>
      </c>
      <c r="G16" s="103">
        <f>+MAY!C448</f>
        <v>0</v>
      </c>
      <c r="H16" s="103">
        <f>+JUN!C450</f>
        <v>0</v>
      </c>
      <c r="I16" s="103">
        <f>+JUL!C499</f>
        <v>0</v>
      </c>
      <c r="J16" s="103">
        <f>+AGO!C512</f>
        <v>0</v>
      </c>
      <c r="K16" s="103">
        <f>+SEP!C514</f>
        <v>0</v>
      </c>
      <c r="L16" s="103"/>
      <c r="M16" s="103"/>
      <c r="N16" s="103"/>
      <c r="O16" s="105">
        <f t="shared" si="0"/>
        <v>0</v>
      </c>
    </row>
    <row r="17" spans="1:15" x14ac:dyDescent="0.2">
      <c r="A17" s="102">
        <v>14</v>
      </c>
      <c r="B17" s="102" t="s">
        <v>375</v>
      </c>
      <c r="C17" s="103">
        <f>+ENE!C419</f>
        <v>27870.659999999989</v>
      </c>
      <c r="D17" s="103">
        <f>+FEB!C450</f>
        <v>31339.729999999992</v>
      </c>
      <c r="E17" s="103">
        <f>+MAR!C412</f>
        <v>29289.53999999999</v>
      </c>
      <c r="F17" s="103">
        <f>+ABR!C387</f>
        <v>103205.22000000004</v>
      </c>
      <c r="G17" s="103">
        <f>+MAY!C449</f>
        <v>149102.07999999993</v>
      </c>
      <c r="H17" s="103">
        <f>+JUN!C451</f>
        <v>139226.06000000006</v>
      </c>
      <c r="I17" s="103">
        <f>+JUL!C500</f>
        <v>264255.9099999998</v>
      </c>
      <c r="J17" s="103">
        <f>+AGO!C513</f>
        <v>303446.85999999987</v>
      </c>
      <c r="K17" s="103">
        <f>+SEP!C515</f>
        <v>101327.91000000011</v>
      </c>
      <c r="L17" s="103"/>
      <c r="M17" s="103"/>
      <c r="N17" s="103"/>
      <c r="O17" s="105">
        <f t="shared" si="0"/>
        <v>1149063.9699999997</v>
      </c>
    </row>
    <row r="18" spans="1:15" x14ac:dyDescent="0.2">
      <c r="A18" s="102">
        <v>15</v>
      </c>
      <c r="B18" s="102" t="s">
        <v>376</v>
      </c>
      <c r="C18" s="103">
        <f>+ENE!C420</f>
        <v>24305</v>
      </c>
      <c r="D18" s="103">
        <f>+FEB!C451</f>
        <v>17239</v>
      </c>
      <c r="E18" s="103">
        <f>+MAR!C413</f>
        <v>15544.53</v>
      </c>
      <c r="F18" s="103">
        <f>+ABR!C388</f>
        <v>0</v>
      </c>
      <c r="G18" s="103">
        <f>+MAY!C450</f>
        <v>16344.62</v>
      </c>
      <c r="H18" s="103">
        <f>+JUN!C452</f>
        <v>16681.7</v>
      </c>
      <c r="I18" s="103">
        <f>+JUL!C501</f>
        <v>0</v>
      </c>
      <c r="J18" s="103">
        <f>+AGO!C514</f>
        <v>0</v>
      </c>
      <c r="K18" s="103">
        <f>+SEP!C516</f>
        <v>481.8</v>
      </c>
      <c r="L18" s="103"/>
      <c r="M18" s="103"/>
      <c r="N18" s="103"/>
      <c r="O18" s="105">
        <f t="shared" si="0"/>
        <v>90596.65</v>
      </c>
    </row>
    <row r="19" spans="1:15" x14ac:dyDescent="0.2">
      <c r="A19" s="102">
        <v>16</v>
      </c>
      <c r="B19" s="102" t="s">
        <v>377</v>
      </c>
      <c r="C19" s="103">
        <f>+ENE!C421</f>
        <v>0</v>
      </c>
      <c r="D19" s="103">
        <f>+FEB!C452</f>
        <v>0</v>
      </c>
      <c r="E19" s="103">
        <f>+MAR!C414</f>
        <v>0</v>
      </c>
      <c r="F19" s="103">
        <f>+ABR!C389</f>
        <v>0</v>
      </c>
      <c r="G19" s="103">
        <f>+MAY!C451</f>
        <v>0</v>
      </c>
      <c r="H19" s="103">
        <f>+JUN!C453</f>
        <v>0</v>
      </c>
      <c r="I19" s="103">
        <f>+JUL!C502</f>
        <v>0</v>
      </c>
      <c r="J19" s="103">
        <f>+AGO!C515</f>
        <v>0</v>
      </c>
      <c r="K19" s="103">
        <f>+SEP!C517</f>
        <v>0</v>
      </c>
      <c r="L19" s="103"/>
      <c r="M19" s="103"/>
      <c r="N19" s="103"/>
      <c r="O19" s="105">
        <f t="shared" si="0"/>
        <v>0</v>
      </c>
    </row>
    <row r="20" spans="1:15" x14ac:dyDescent="0.2">
      <c r="A20" s="102">
        <v>20</v>
      </c>
      <c r="B20" s="102" t="s">
        <v>378</v>
      </c>
      <c r="C20" s="103">
        <f>+ENE!C422</f>
        <v>0</v>
      </c>
      <c r="D20" s="103">
        <f>+FEB!C453</f>
        <v>0</v>
      </c>
      <c r="E20" s="103">
        <f>+MAR!C415</f>
        <v>0</v>
      </c>
      <c r="F20" s="103">
        <f>+ABR!C389</f>
        <v>0</v>
      </c>
      <c r="G20" s="103">
        <f>+MAY!C452</f>
        <v>0</v>
      </c>
      <c r="H20" s="103">
        <f>+JUN!C454</f>
        <v>0</v>
      </c>
      <c r="I20" s="103">
        <f>+JUL!C503</f>
        <v>0</v>
      </c>
      <c r="J20" s="103">
        <f>+AGO!C516</f>
        <v>0</v>
      </c>
      <c r="K20" s="103">
        <f>+SEP!C518</f>
        <v>355.17</v>
      </c>
      <c r="L20" s="103"/>
      <c r="M20" s="103"/>
      <c r="N20" s="103"/>
      <c r="O20" s="105">
        <f t="shared" si="0"/>
        <v>355.17</v>
      </c>
    </row>
    <row r="21" spans="1:15" x14ac:dyDescent="0.2">
      <c r="A21" s="102">
        <v>23</v>
      </c>
      <c r="B21" s="102" t="s">
        <v>379</v>
      </c>
      <c r="C21" s="103">
        <f>+ENE!C423</f>
        <v>0</v>
      </c>
      <c r="D21" s="103">
        <f>+FEB!C454</f>
        <v>0</v>
      </c>
      <c r="E21" s="103">
        <f>+MAR!C416</f>
        <v>18137.28</v>
      </c>
      <c r="F21" s="103">
        <f>+ABR!C391</f>
        <v>0</v>
      </c>
      <c r="G21" s="103">
        <f>+MAY!C453</f>
        <v>0</v>
      </c>
      <c r="H21" s="103">
        <f>+JUN!C455</f>
        <v>11962.560000000001</v>
      </c>
      <c r="I21" s="103">
        <f>+JUL!C504</f>
        <v>0</v>
      </c>
      <c r="J21" s="103">
        <f>+AGO!C517</f>
        <v>0</v>
      </c>
      <c r="K21" s="103">
        <f>+SEP!C519</f>
        <v>0</v>
      </c>
      <c r="L21" s="103"/>
      <c r="M21" s="103"/>
      <c r="N21" s="103"/>
      <c r="O21" s="105">
        <f t="shared" si="0"/>
        <v>30099.84</v>
      </c>
    </row>
    <row r="22" spans="1:15" x14ac:dyDescent="0.2">
      <c r="A22" s="102">
        <v>24</v>
      </c>
      <c r="B22" s="102" t="s">
        <v>380</v>
      </c>
      <c r="C22" s="103">
        <f>+ENE!C424</f>
        <v>0</v>
      </c>
      <c r="D22" s="103">
        <f>+FEB!C455</f>
        <v>0</v>
      </c>
      <c r="E22" s="103">
        <f>+MAR!C417</f>
        <v>0</v>
      </c>
      <c r="F22" s="103">
        <f>+ABR!C392</f>
        <v>0</v>
      </c>
      <c r="G22" s="103">
        <f>+MAY!C456</f>
        <v>0</v>
      </c>
      <c r="H22" s="103">
        <f>+JUN!C456</f>
        <v>0</v>
      </c>
      <c r="I22" s="103">
        <f>+JUL!C505</f>
        <v>0</v>
      </c>
      <c r="J22" s="103">
        <f>+AGO!C518</f>
        <v>0</v>
      </c>
      <c r="K22" s="103">
        <f>+SEP!C520</f>
        <v>0</v>
      </c>
      <c r="L22" s="103"/>
      <c r="M22" s="103"/>
      <c r="N22" s="103"/>
      <c r="O22" s="105">
        <f t="shared" si="0"/>
        <v>0</v>
      </c>
    </row>
    <row r="23" spans="1:15" x14ac:dyDescent="0.2">
      <c r="A23" s="102">
        <v>25</v>
      </c>
      <c r="B23" s="102" t="s">
        <v>381</v>
      </c>
      <c r="C23" s="103">
        <f>+ENE!C425</f>
        <v>76735.95</v>
      </c>
      <c r="D23" s="103">
        <f>+FEB!C456</f>
        <v>90113.31</v>
      </c>
      <c r="E23" s="103">
        <f>+MAR!C418</f>
        <v>88625.170000000013</v>
      </c>
      <c r="F23" s="103">
        <f>+ABR!C393</f>
        <v>92750.46</v>
      </c>
      <c r="G23" s="103">
        <f>+MAY!C455</f>
        <v>98956.65</v>
      </c>
      <c r="H23" s="103">
        <f>+JUN!C457</f>
        <v>95665.61</v>
      </c>
      <c r="I23" s="103">
        <f>+JUL!C506</f>
        <v>97490.819999999992</v>
      </c>
      <c r="J23" s="103">
        <f>+AGO!C519</f>
        <v>100865.14</v>
      </c>
      <c r="K23" s="103">
        <f>+SEP!C521</f>
        <v>102593.46</v>
      </c>
      <c r="L23" s="103"/>
      <c r="M23" s="103"/>
      <c r="N23" s="103"/>
      <c r="O23" s="105">
        <f>+SUM(C23:N23)</f>
        <v>843796.57</v>
      </c>
    </row>
    <row r="24" spans="1:15" x14ac:dyDescent="0.2">
      <c r="A24" s="102">
        <v>26</v>
      </c>
      <c r="B24" s="102" t="s">
        <v>382</v>
      </c>
      <c r="C24" s="103">
        <f>+ENE!C426</f>
        <v>0</v>
      </c>
      <c r="D24" s="103">
        <f>+FEB!C457</f>
        <v>0</v>
      </c>
      <c r="E24" s="103">
        <f>+MAR!C419</f>
        <v>0</v>
      </c>
      <c r="F24" s="103">
        <f>+ABR!C394</f>
        <v>0</v>
      </c>
      <c r="G24" s="103">
        <f>+MAY!C456</f>
        <v>0</v>
      </c>
      <c r="H24" s="103">
        <f>+JUN!C458</f>
        <v>0</v>
      </c>
      <c r="I24" s="103">
        <f>+JUL!C507</f>
        <v>0</v>
      </c>
      <c r="J24" s="103">
        <f>+AGO!C520</f>
        <v>0</v>
      </c>
      <c r="K24" s="103">
        <f>+SEP!C522</f>
        <v>0</v>
      </c>
      <c r="L24" s="103"/>
      <c r="M24" s="103"/>
      <c r="N24" s="103"/>
      <c r="O24" s="105">
        <f t="shared" si="0"/>
        <v>0</v>
      </c>
    </row>
    <row r="25" spans="1:15" x14ac:dyDescent="0.2">
      <c r="A25" s="102">
        <v>27</v>
      </c>
      <c r="B25" s="102" t="s">
        <v>383</v>
      </c>
      <c r="C25" s="103">
        <f>+ENE!C427</f>
        <v>10133.6</v>
      </c>
      <c r="D25" s="103">
        <f>+FEB!C458</f>
        <v>9401</v>
      </c>
      <c r="E25" s="103">
        <f>+MAR!C420</f>
        <v>14317.85</v>
      </c>
      <c r="F25" s="103">
        <f>+ABR!C395</f>
        <v>207.22000000000025</v>
      </c>
      <c r="G25" s="103">
        <f>+MAY!C457</f>
        <v>10308.220000000001</v>
      </c>
      <c r="H25" s="103">
        <f>+JUN!C459</f>
        <v>7053.1</v>
      </c>
      <c r="I25" s="103">
        <f>+JUL!C508</f>
        <v>11842.74</v>
      </c>
      <c r="J25" s="103">
        <f>+AGO!C521</f>
        <v>1140.72</v>
      </c>
      <c r="K25" s="103">
        <f>+SEP!C523</f>
        <v>0</v>
      </c>
      <c r="L25" s="103"/>
      <c r="M25" s="103"/>
      <c r="N25" s="103"/>
      <c r="O25" s="105">
        <f t="shared" si="0"/>
        <v>64404.45</v>
      </c>
    </row>
    <row r="26" spans="1:15" x14ac:dyDescent="0.2">
      <c r="A26" s="102">
        <v>30</v>
      </c>
      <c r="B26" s="102" t="s">
        <v>384</v>
      </c>
      <c r="C26" s="103">
        <f>+ENE!C428</f>
        <v>0</v>
      </c>
      <c r="D26" s="103">
        <f>+FEB!C459</f>
        <v>0</v>
      </c>
      <c r="E26" s="103">
        <f>+MAR!C421</f>
        <v>0</v>
      </c>
      <c r="F26" s="103">
        <f>+ABR!C396</f>
        <v>0</v>
      </c>
      <c r="G26" s="103">
        <f>+MAY!C458</f>
        <v>0</v>
      </c>
      <c r="H26" s="103">
        <f>+JUN!C460</f>
        <v>0</v>
      </c>
      <c r="I26" s="103">
        <f>+JUL!C509</f>
        <v>0</v>
      </c>
      <c r="J26" s="103">
        <f>+AGO!C522</f>
        <v>0</v>
      </c>
      <c r="K26" s="103">
        <f>+SEP!C524</f>
        <v>0</v>
      </c>
      <c r="L26" s="103"/>
      <c r="M26" s="103"/>
      <c r="N26" s="103"/>
      <c r="O26" s="105">
        <f t="shared" si="0"/>
        <v>0</v>
      </c>
    </row>
    <row r="27" spans="1:15" x14ac:dyDescent="0.2">
      <c r="A27" s="102">
        <v>35</v>
      </c>
      <c r="B27" s="102" t="s">
        <v>385</v>
      </c>
      <c r="C27" s="103">
        <f>+ENE!C429</f>
        <v>24920.719999999994</v>
      </c>
      <c r="D27" s="103">
        <f>+FEB!C460</f>
        <v>12563.289999999999</v>
      </c>
      <c r="E27" s="103">
        <f>+MAR!C422</f>
        <v>42252.04</v>
      </c>
      <c r="F27" s="103">
        <f>+ABR!C397</f>
        <v>24981.690000000002</v>
      </c>
      <c r="G27" s="103">
        <f>+MAY!C459</f>
        <v>20590.29</v>
      </c>
      <c r="H27" s="103">
        <f>+JUN!C461</f>
        <v>22972.090000000004</v>
      </c>
      <c r="I27" s="103">
        <f>+JUL!C510</f>
        <v>19131.509999999995</v>
      </c>
      <c r="J27" s="103">
        <f>+AGO!C523</f>
        <v>12231.16</v>
      </c>
      <c r="K27" s="103">
        <f>+SEP!C525</f>
        <v>22286.309999999998</v>
      </c>
      <c r="L27" s="103"/>
      <c r="M27" s="103"/>
      <c r="N27" s="103"/>
      <c r="O27" s="105">
        <f t="shared" si="0"/>
        <v>201929.1</v>
      </c>
    </row>
    <row r="28" spans="1:15" x14ac:dyDescent="0.2">
      <c r="A28" s="102">
        <v>38</v>
      </c>
      <c r="B28" s="102" t="s">
        <v>386</v>
      </c>
      <c r="C28" s="103">
        <f>+ENE!C430</f>
        <v>0</v>
      </c>
      <c r="D28" s="103">
        <f>+FEB!C461</f>
        <v>0</v>
      </c>
      <c r="E28" s="103">
        <f>+MAR!C423</f>
        <v>0</v>
      </c>
      <c r="F28" s="103">
        <f>+ABR!C398</f>
        <v>0</v>
      </c>
      <c r="G28" s="103">
        <f>+MAY!C460</f>
        <v>0</v>
      </c>
      <c r="H28" s="103">
        <f>+JUN!C462</f>
        <v>0</v>
      </c>
      <c r="I28" s="103">
        <f>+JUL!C511</f>
        <v>0</v>
      </c>
      <c r="J28" s="103">
        <f>+AGO!C524</f>
        <v>0</v>
      </c>
      <c r="K28" s="103">
        <f>+SEP!C526</f>
        <v>0</v>
      </c>
      <c r="L28" s="103"/>
      <c r="M28" s="103"/>
      <c r="N28" s="103"/>
      <c r="O28" s="105">
        <f t="shared" si="0"/>
        <v>0</v>
      </c>
    </row>
    <row r="29" spans="1:15" x14ac:dyDescent="0.2">
      <c r="A29" s="102">
        <v>40</v>
      </c>
      <c r="B29" s="102" t="s">
        <v>387</v>
      </c>
      <c r="C29" s="103">
        <f>+ENE!C431</f>
        <v>0</v>
      </c>
      <c r="D29" s="103">
        <f>+FEB!C462</f>
        <v>0</v>
      </c>
      <c r="E29" s="103">
        <f>+MAR!C424</f>
        <v>0</v>
      </c>
      <c r="F29" s="103">
        <f>+ABR!C399</f>
        <v>0</v>
      </c>
      <c r="G29" s="103">
        <f>+MAY!C461</f>
        <v>0</v>
      </c>
      <c r="H29" s="103">
        <f>+JUN!C463</f>
        <v>0</v>
      </c>
      <c r="I29" s="103">
        <f>+JUL!C512</f>
        <v>0</v>
      </c>
      <c r="J29" s="103">
        <f>+AGO!C525</f>
        <v>0</v>
      </c>
      <c r="K29" s="103">
        <f>+SEP!C527</f>
        <v>0</v>
      </c>
      <c r="L29" s="103"/>
      <c r="M29" s="103"/>
      <c r="N29" s="103"/>
      <c r="O29" s="105">
        <f t="shared" si="0"/>
        <v>0</v>
      </c>
    </row>
    <row r="30" spans="1:15" x14ac:dyDescent="0.2">
      <c r="A30" s="102">
        <v>42</v>
      </c>
      <c r="B30" s="102" t="s">
        <v>388</v>
      </c>
      <c r="C30" s="103">
        <f>+ENE!C432</f>
        <v>0</v>
      </c>
      <c r="D30" s="103">
        <f>+FEB!C463</f>
        <v>0</v>
      </c>
      <c r="E30" s="103">
        <f>+MAR!C425</f>
        <v>0</v>
      </c>
      <c r="F30" s="103">
        <f>+ABR!C400</f>
        <v>0</v>
      </c>
      <c r="G30" s="103">
        <f>+MAY!C462</f>
        <v>0</v>
      </c>
      <c r="H30" s="103">
        <f>+JUN!C464</f>
        <v>0</v>
      </c>
      <c r="I30" s="103">
        <f>+JUL!C513</f>
        <v>0</v>
      </c>
      <c r="J30" s="103">
        <f>+AGO!C526</f>
        <v>0</v>
      </c>
      <c r="K30" s="103">
        <f>+SEP!C528</f>
        <v>0</v>
      </c>
      <c r="L30" s="103"/>
      <c r="M30" s="103"/>
      <c r="N30" s="103"/>
      <c r="O30" s="105">
        <f t="shared" si="0"/>
        <v>0</v>
      </c>
    </row>
    <row r="31" spans="1:15" x14ac:dyDescent="0.2">
      <c r="A31" s="102">
        <v>43</v>
      </c>
      <c r="B31" s="102" t="s">
        <v>287</v>
      </c>
      <c r="C31" s="103">
        <f>+ENE!C433</f>
        <v>56780</v>
      </c>
      <c r="D31" s="103">
        <f>+FEB!C464</f>
        <v>22790</v>
      </c>
      <c r="E31" s="103">
        <f>+MAR!C426</f>
        <v>5500</v>
      </c>
      <c r="F31" s="103">
        <f>+ABR!C401</f>
        <v>5000</v>
      </c>
      <c r="G31" s="103">
        <f>+MAY!C463</f>
        <v>500</v>
      </c>
      <c r="H31" s="103">
        <f>+JUN!C465</f>
        <v>16500</v>
      </c>
      <c r="I31" s="103">
        <f>+JUL!C514</f>
        <v>10181.25</v>
      </c>
      <c r="J31" s="103">
        <f>+AGO!C527</f>
        <v>500</v>
      </c>
      <c r="K31" s="103">
        <f>+SEP!C529</f>
        <v>22436.21</v>
      </c>
      <c r="L31" s="103"/>
      <c r="M31" s="103"/>
      <c r="N31" s="103"/>
      <c r="O31" s="105">
        <f t="shared" si="0"/>
        <v>140187.46</v>
      </c>
    </row>
    <row r="32" spans="1:15" x14ac:dyDescent="0.2">
      <c r="A32" s="102">
        <v>45</v>
      </c>
      <c r="B32" s="104" t="s">
        <v>389</v>
      </c>
      <c r="C32" s="103">
        <f>+ENE!C434</f>
        <v>48678.64</v>
      </c>
      <c r="D32" s="103">
        <f>+FEB!C465</f>
        <v>57434.91</v>
      </c>
      <c r="E32" s="103">
        <f>+MAR!C427</f>
        <v>34418.559999999998</v>
      </c>
      <c r="F32" s="103">
        <f>+ABR!C402</f>
        <v>49493.99</v>
      </c>
      <c r="G32" s="103">
        <f>+MAY!C464</f>
        <v>50095.789999999994</v>
      </c>
      <c r="H32" s="103">
        <f>+JUN!C466</f>
        <v>63475.28</v>
      </c>
      <c r="I32" s="103">
        <f>+JUL!C515</f>
        <v>50908.090000000004</v>
      </c>
      <c r="J32" s="103">
        <f>+AGO!C528</f>
        <v>57725.299999999996</v>
      </c>
      <c r="K32" s="103">
        <f>+SEP!C530</f>
        <v>66507.56</v>
      </c>
      <c r="L32" s="103"/>
      <c r="M32" s="103"/>
      <c r="N32" s="103"/>
      <c r="O32" s="105">
        <f t="shared" si="0"/>
        <v>478738.11999999994</v>
      </c>
    </row>
    <row r="33" spans="1:15" x14ac:dyDescent="0.2">
      <c r="A33" s="102">
        <v>46</v>
      </c>
      <c r="B33" s="102" t="s">
        <v>390</v>
      </c>
      <c r="C33" s="103">
        <f>+ENE!C435</f>
        <v>28739.68</v>
      </c>
      <c r="D33" s="103">
        <f>+FEB!C466</f>
        <v>96519.35</v>
      </c>
      <c r="E33" s="103">
        <f>+MAR!C428</f>
        <v>97473.7</v>
      </c>
      <c r="F33" s="103">
        <f>+ABR!C403</f>
        <v>97978.560000000012</v>
      </c>
      <c r="G33" s="103">
        <f>+MAY!C465</f>
        <v>118229.34</v>
      </c>
      <c r="H33" s="103">
        <f>+JUN!C467</f>
        <v>96225.279999999999</v>
      </c>
      <c r="I33" s="103">
        <f>+JUL!C516</f>
        <v>86502.49</v>
      </c>
      <c r="J33" s="103">
        <f>+AGO!C529</f>
        <v>138481.97</v>
      </c>
      <c r="K33" s="103">
        <f>+SEP!C531</f>
        <v>128273.58000000002</v>
      </c>
      <c r="L33" s="103"/>
      <c r="M33" s="103"/>
      <c r="N33" s="103"/>
      <c r="O33" s="105">
        <f t="shared" si="0"/>
        <v>888423.95</v>
      </c>
    </row>
    <row r="34" spans="1:15" x14ac:dyDescent="0.2">
      <c r="A34" s="102">
        <v>47</v>
      </c>
      <c r="B34" s="102" t="s">
        <v>391</v>
      </c>
      <c r="C34" s="103">
        <f>+ENE!C436</f>
        <v>25574.079999999998</v>
      </c>
      <c r="D34" s="103">
        <f>+FEB!C467</f>
        <v>207.49</v>
      </c>
      <c r="E34" s="103">
        <f>+MAR!C429</f>
        <v>6655.09</v>
      </c>
      <c r="F34" s="103">
        <f>+ABR!C404</f>
        <v>299.45</v>
      </c>
      <c r="G34" s="103">
        <f>+MAY!C466</f>
        <v>28.99</v>
      </c>
      <c r="H34" s="103">
        <f>+JUN!C468</f>
        <v>229.14000000000001</v>
      </c>
      <c r="I34" s="103">
        <f>+JUL!C517</f>
        <v>22887.599999999999</v>
      </c>
      <c r="J34" s="103">
        <f>+AGO!C530</f>
        <v>285.53999999999996</v>
      </c>
      <c r="K34" s="103">
        <f>+SEP!C532</f>
        <v>10104.83</v>
      </c>
      <c r="L34" s="103"/>
      <c r="M34" s="103"/>
      <c r="N34" s="103"/>
      <c r="O34" s="105">
        <f t="shared" si="0"/>
        <v>66272.210000000006</v>
      </c>
    </row>
    <row r="35" spans="1:15" x14ac:dyDescent="0.2">
      <c r="A35" s="102">
        <v>48</v>
      </c>
      <c r="B35" s="102" t="s">
        <v>392</v>
      </c>
      <c r="C35" s="103">
        <f>+ENE!C437</f>
        <v>0</v>
      </c>
      <c r="D35" s="103">
        <f>+FEB!C468</f>
        <v>0</v>
      </c>
      <c r="E35" s="103">
        <f>+MAR!C430</f>
        <v>0</v>
      </c>
      <c r="F35" s="103">
        <f>+ABR!C405</f>
        <v>15245.779999999999</v>
      </c>
      <c r="G35" s="103">
        <f>+MAY!C467</f>
        <v>0</v>
      </c>
      <c r="H35" s="103">
        <f>+JUN!C469</f>
        <v>68571.44</v>
      </c>
      <c r="I35" s="103">
        <f>+JUL!C518</f>
        <v>10300.34</v>
      </c>
      <c r="J35" s="103">
        <f>+AGO!C531</f>
        <v>15499.56</v>
      </c>
      <c r="K35" s="103">
        <f>+SEP!C533</f>
        <v>3283.0400000000004</v>
      </c>
      <c r="L35" s="103"/>
      <c r="M35" s="103"/>
      <c r="N35" s="103"/>
      <c r="O35" s="105">
        <f t="shared" si="0"/>
        <v>112900.15999999999</v>
      </c>
    </row>
    <row r="36" spans="1:15" x14ac:dyDescent="0.2">
      <c r="A36" s="102">
        <v>49</v>
      </c>
      <c r="B36" s="102" t="s">
        <v>393</v>
      </c>
      <c r="C36" s="103">
        <f>+ENE!C438</f>
        <v>28388.120000000003</v>
      </c>
      <c r="D36" s="103">
        <f>+FEB!C469</f>
        <v>7004.03</v>
      </c>
      <c r="E36" s="103">
        <f>+MAR!C431</f>
        <v>13305.57</v>
      </c>
      <c r="F36" s="103">
        <f>+ABR!C406</f>
        <v>8270.7100000000009</v>
      </c>
      <c r="G36" s="103">
        <f>+MAY!C468</f>
        <v>23533.54</v>
      </c>
      <c r="H36" s="103">
        <f>+JUN!C470</f>
        <v>15230.21</v>
      </c>
      <c r="I36" s="103">
        <f>+JUL!C519</f>
        <v>12464.68</v>
      </c>
      <c r="J36" s="103">
        <f>+AGO!C532</f>
        <v>13046.029999999999</v>
      </c>
      <c r="K36" s="103">
        <f>+SEP!C534</f>
        <v>18401.28</v>
      </c>
      <c r="L36" s="103"/>
      <c r="M36" s="103"/>
      <c r="N36" s="103"/>
      <c r="O36" s="105">
        <f t="shared" si="0"/>
        <v>139644.16999999998</v>
      </c>
    </row>
    <row r="37" spans="1:15" x14ac:dyDescent="0.2">
      <c r="A37" s="102">
        <v>50</v>
      </c>
      <c r="B37" s="102" t="s">
        <v>394</v>
      </c>
      <c r="C37" s="103">
        <f>+ENE!C439</f>
        <v>0</v>
      </c>
      <c r="D37" s="103">
        <f>+FEB!C470</f>
        <v>0</v>
      </c>
      <c r="E37" s="103">
        <f>+MAR!C432</f>
        <v>0</v>
      </c>
      <c r="F37" s="103">
        <f>+ABR!C407</f>
        <v>0</v>
      </c>
      <c r="G37" s="103">
        <f>+MAY!C469</f>
        <v>0</v>
      </c>
      <c r="H37" s="103">
        <f>+JUN!C471</f>
        <v>0</v>
      </c>
      <c r="I37" s="103">
        <f>+JUL!C520</f>
        <v>0</v>
      </c>
      <c r="J37" s="103">
        <f>+AGO!C533</f>
        <v>0</v>
      </c>
      <c r="K37" s="103">
        <f>+SEP!C535</f>
        <v>0</v>
      </c>
      <c r="L37" s="103"/>
      <c r="M37" s="103"/>
      <c r="N37" s="103"/>
      <c r="O37" s="105">
        <f t="shared" si="0"/>
        <v>0</v>
      </c>
    </row>
    <row r="38" spans="1:15" x14ac:dyDescent="0.2">
      <c r="A38" s="102">
        <v>51</v>
      </c>
      <c r="B38" s="104" t="s">
        <v>395</v>
      </c>
      <c r="C38" s="103">
        <f>+ENE!C440</f>
        <v>32004.7</v>
      </c>
      <c r="D38" s="103">
        <f>+FEB!C471</f>
        <v>28519</v>
      </c>
      <c r="E38" s="103">
        <f>+MAR!C433</f>
        <v>31779.07</v>
      </c>
      <c r="F38" s="103">
        <f>+ABR!C408</f>
        <v>32429.52</v>
      </c>
      <c r="G38" s="103">
        <f>+MAY!C470</f>
        <v>29381.119999999999</v>
      </c>
      <c r="H38" s="103">
        <f>+JUN!C472</f>
        <v>31086.84</v>
      </c>
      <c r="I38" s="103">
        <f>+JUL!C521</f>
        <v>36013.08</v>
      </c>
      <c r="J38" s="103">
        <f>+AGO!C534</f>
        <v>36803.910000000003</v>
      </c>
      <c r="K38" s="103">
        <f>+SEP!C536</f>
        <v>30439.35</v>
      </c>
      <c r="L38" s="103"/>
      <c r="M38" s="103"/>
      <c r="N38" s="103"/>
      <c r="O38" s="105">
        <f t="shared" si="0"/>
        <v>288456.59000000003</v>
      </c>
    </row>
    <row r="39" spans="1:15" x14ac:dyDescent="0.2">
      <c r="A39" s="102">
        <v>52</v>
      </c>
      <c r="B39" s="102" t="s">
        <v>396</v>
      </c>
      <c r="C39" s="103">
        <f>+ENE!C441</f>
        <v>5827.6099999999988</v>
      </c>
      <c r="D39" s="103">
        <f>+FEB!C472</f>
        <v>8198.6200000000026</v>
      </c>
      <c r="E39" s="103">
        <f>+MAR!C434</f>
        <v>6641.1299999999983</v>
      </c>
      <c r="F39" s="103">
        <f>+ABR!C409</f>
        <v>6468.4599999999991</v>
      </c>
      <c r="G39" s="103">
        <f>+MAY!C471</f>
        <v>10809.86</v>
      </c>
      <c r="H39" s="103">
        <f>+JUN!C473</f>
        <v>9706.260000000002</v>
      </c>
      <c r="I39" s="103">
        <f>+JUL!C522</f>
        <v>11953.979999999996</v>
      </c>
      <c r="J39" s="103">
        <f>+AGO!C535</f>
        <v>8205.7100000000009</v>
      </c>
      <c r="K39" s="103">
        <f>+SEP!C537</f>
        <v>14730.539999999997</v>
      </c>
      <c r="L39" s="103"/>
      <c r="M39" s="103"/>
      <c r="N39" s="103"/>
      <c r="O39" s="105">
        <f t="shared" si="0"/>
        <v>82542.17</v>
      </c>
    </row>
    <row r="40" spans="1:15" x14ac:dyDescent="0.2">
      <c r="A40" s="102">
        <v>55</v>
      </c>
      <c r="B40" s="102" t="s">
        <v>397</v>
      </c>
      <c r="C40" s="103">
        <f>+ENE!C442</f>
        <v>0</v>
      </c>
      <c r="D40" s="103">
        <f>+FEB!C473</f>
        <v>0</v>
      </c>
      <c r="E40" s="103">
        <f>+MAR!C435</f>
        <v>0</v>
      </c>
      <c r="F40" s="103">
        <f>+ABR!C410</f>
        <v>0</v>
      </c>
      <c r="G40" s="103">
        <f>+MAY!C472</f>
        <v>0</v>
      </c>
      <c r="H40" s="103">
        <f>+JUN!C474</f>
        <v>0</v>
      </c>
      <c r="I40" s="103">
        <f>+JUL!C523</f>
        <v>0</v>
      </c>
      <c r="J40" s="103">
        <f>+AGO!C536</f>
        <v>0</v>
      </c>
      <c r="K40" s="103">
        <f>+SEP!C538</f>
        <v>0</v>
      </c>
      <c r="L40" s="103"/>
      <c r="M40" s="103"/>
      <c r="N40" s="103"/>
      <c r="O40" s="105">
        <f t="shared" si="0"/>
        <v>0</v>
      </c>
    </row>
    <row r="41" spans="1:15" x14ac:dyDescent="0.2">
      <c r="A41" s="102">
        <v>56</v>
      </c>
      <c r="B41" s="104" t="s">
        <v>398</v>
      </c>
      <c r="C41" s="103">
        <f>+ENE!C443</f>
        <v>267857.13999999996</v>
      </c>
      <c r="D41" s="103">
        <f>+FEB!C474</f>
        <v>267857.13999999996</v>
      </c>
      <c r="E41" s="103">
        <f>+MAR!C436</f>
        <v>267857.13999999996</v>
      </c>
      <c r="F41" s="103">
        <f>+ABR!C411</f>
        <v>267857.13999999996</v>
      </c>
      <c r="G41" s="103">
        <f>+MAY!C473</f>
        <v>267857.13999999996</v>
      </c>
      <c r="H41" s="103">
        <f>+JUN!C475</f>
        <v>267857.13999999996</v>
      </c>
      <c r="I41" s="103">
        <f>+JUL!C524</f>
        <v>267857.13999999996</v>
      </c>
      <c r="J41" s="103">
        <f>+AGO!C537</f>
        <v>214285.71999999997</v>
      </c>
      <c r="K41" s="103">
        <f>+SEP!C539</f>
        <v>267857.13999999996</v>
      </c>
      <c r="L41" s="103"/>
      <c r="M41" s="103"/>
      <c r="N41" s="103"/>
      <c r="O41" s="105">
        <f t="shared" si="0"/>
        <v>2357142.8399999994</v>
      </c>
    </row>
    <row r="42" spans="1:15" x14ac:dyDescent="0.2">
      <c r="A42" s="102">
        <v>57</v>
      </c>
      <c r="B42" s="102" t="s">
        <v>399</v>
      </c>
      <c r="C42" s="103">
        <f>+ENE!C444</f>
        <v>2157</v>
      </c>
      <c r="D42" s="103">
        <f>+FEB!C475</f>
        <v>2961.23</v>
      </c>
      <c r="E42" s="103">
        <f>+MAR!C437</f>
        <v>0</v>
      </c>
      <c r="F42" s="103">
        <f>+ABR!C412</f>
        <v>0</v>
      </c>
      <c r="G42" s="103">
        <f>+MAY!C474</f>
        <v>3500</v>
      </c>
      <c r="H42" s="103">
        <f>+JUN!C476</f>
        <v>9826.89</v>
      </c>
      <c r="I42" s="103">
        <f>+JUL!C525</f>
        <v>3451.72</v>
      </c>
      <c r="J42" s="103">
        <f>+AGO!C538</f>
        <v>8280</v>
      </c>
      <c r="K42" s="103">
        <f>+SEP!C540</f>
        <v>11891.72</v>
      </c>
      <c r="L42" s="103"/>
      <c r="M42" s="103"/>
      <c r="N42" s="103"/>
      <c r="O42" s="105">
        <f t="shared" si="0"/>
        <v>42068.56</v>
      </c>
    </row>
    <row r="43" spans="1:15" x14ac:dyDescent="0.2">
      <c r="A43" s="102">
        <v>58</v>
      </c>
      <c r="B43" s="102" t="s">
        <v>400</v>
      </c>
      <c r="C43" s="103">
        <f>+ENE!C445</f>
        <v>96081.17</v>
      </c>
      <c r="D43" s="103">
        <f>+FEB!C476</f>
        <v>92328.919999999984</v>
      </c>
      <c r="E43" s="103">
        <f>+MAR!C438</f>
        <v>46203.619999999995</v>
      </c>
      <c r="F43" s="103">
        <f>+ABR!C413</f>
        <v>101401.93000000001</v>
      </c>
      <c r="G43" s="103">
        <f>+MAY!C475</f>
        <v>98722.709999999992</v>
      </c>
      <c r="H43" s="103">
        <f>+JUN!C477</f>
        <v>60080.08</v>
      </c>
      <c r="I43" s="103">
        <f>+JUL!C526</f>
        <v>51672.92</v>
      </c>
      <c r="J43" s="103">
        <f>+AGO!C539</f>
        <v>79672.37000000001</v>
      </c>
      <c r="K43" s="103">
        <f>+SEP!C541</f>
        <v>66738.69</v>
      </c>
      <c r="L43" s="103"/>
      <c r="M43" s="103"/>
      <c r="N43" s="103"/>
      <c r="O43" s="105">
        <f t="shared" si="0"/>
        <v>692902.40999999992</v>
      </c>
    </row>
    <row r="44" spans="1:15" x14ac:dyDescent="0.2">
      <c r="A44" s="102">
        <v>59</v>
      </c>
      <c r="B44" s="102" t="s">
        <v>401</v>
      </c>
      <c r="C44" s="103">
        <f>+ENE!C446+ENE!C447</f>
        <v>145781.84</v>
      </c>
      <c r="D44" s="103">
        <f>+FEB!C477+FEB!C478</f>
        <v>119951.07</v>
      </c>
      <c r="E44" s="103">
        <f>+MAR!C439+MAR!C440</f>
        <v>124588.09</v>
      </c>
      <c r="F44" s="103">
        <f>+ABR!C414</f>
        <v>119958.45999999999</v>
      </c>
      <c r="G44" s="103">
        <f>+MAY!C476</f>
        <v>159958.45000000001</v>
      </c>
      <c r="H44" s="103">
        <f>+JUN!C478</f>
        <v>199916.9</v>
      </c>
      <c r="I44" s="103">
        <f>+JUL!C527+JUL!C528</f>
        <v>205085</v>
      </c>
      <c r="J44" s="103">
        <f>+AGO!C540</f>
        <v>120000</v>
      </c>
      <c r="K44" s="103">
        <f>+SEP!C542</f>
        <v>170000</v>
      </c>
      <c r="L44" s="103"/>
      <c r="M44" s="103"/>
      <c r="N44" s="103"/>
      <c r="O44" s="105">
        <f t="shared" si="0"/>
        <v>1365239.81</v>
      </c>
    </row>
    <row r="45" spans="1:15" x14ac:dyDescent="0.2">
      <c r="A45" s="102">
        <v>59</v>
      </c>
      <c r="B45" s="102" t="s">
        <v>402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5">
        <f t="shared" si="0"/>
        <v>0</v>
      </c>
    </row>
    <row r="46" spans="1:15" x14ac:dyDescent="0.2">
      <c r="A46" s="102">
        <v>60</v>
      </c>
      <c r="B46" s="102" t="s">
        <v>403</v>
      </c>
      <c r="C46" s="103">
        <f>+ENE!C448</f>
        <v>194131.95</v>
      </c>
      <c r="D46" s="103">
        <f>+FEB!C479</f>
        <v>107654.2</v>
      </c>
      <c r="E46" s="103">
        <f>+MAR!C441</f>
        <v>154274.40000000002</v>
      </c>
      <c r="F46" s="103">
        <f>+ABR!C416</f>
        <v>113997.24</v>
      </c>
      <c r="G46" s="103">
        <f>+MAY!C478</f>
        <v>48155.59</v>
      </c>
      <c r="H46" s="103">
        <f>+JUN!C480</f>
        <v>210581.59</v>
      </c>
      <c r="I46" s="103">
        <f>+JUL!C529</f>
        <v>119827.65</v>
      </c>
      <c r="J46" s="103">
        <f>+AGO!C542</f>
        <v>172302.16999999998</v>
      </c>
      <c r="K46" s="103">
        <f>+SEP!C544</f>
        <v>105978.54000000001</v>
      </c>
      <c r="L46" s="103"/>
      <c r="M46" s="103"/>
      <c r="N46" s="103"/>
      <c r="O46" s="105">
        <f t="shared" si="0"/>
        <v>1226903.33</v>
      </c>
    </row>
    <row r="47" spans="1:15" x14ac:dyDescent="0.2">
      <c r="A47" s="102">
        <v>61</v>
      </c>
      <c r="B47" s="102" t="s">
        <v>404</v>
      </c>
      <c r="C47" s="103">
        <f>+ENE!C449</f>
        <v>0</v>
      </c>
      <c r="D47" s="103">
        <f>+FEB!C480</f>
        <v>0</v>
      </c>
      <c r="E47" s="103">
        <f>+MAR!C442</f>
        <v>0</v>
      </c>
      <c r="F47" s="103">
        <f>+ABR!C417</f>
        <v>0</v>
      </c>
      <c r="G47" s="103">
        <f>+MAY!C479</f>
        <v>0</v>
      </c>
      <c r="H47" s="103">
        <f>+JUN!C481</f>
        <v>0</v>
      </c>
      <c r="I47" s="103">
        <f>+JUL!C530</f>
        <v>0</v>
      </c>
      <c r="J47" s="103">
        <f>+AGO!C543</f>
        <v>0</v>
      </c>
      <c r="K47" s="103">
        <f>+SEP!C545</f>
        <v>14882</v>
      </c>
      <c r="L47" s="103"/>
      <c r="M47" s="103"/>
      <c r="N47" s="103"/>
      <c r="O47" s="105">
        <f t="shared" si="0"/>
        <v>14882</v>
      </c>
    </row>
    <row r="48" spans="1:15" x14ac:dyDescent="0.2">
      <c r="A48" s="102">
        <v>62</v>
      </c>
      <c r="B48" s="102" t="s">
        <v>405</v>
      </c>
      <c r="C48" s="103">
        <f>+ENE!C450</f>
        <v>4000</v>
      </c>
      <c r="D48" s="103">
        <f>+FEB!C481</f>
        <v>4000</v>
      </c>
      <c r="E48" s="103">
        <f>+MAR!C443</f>
        <v>4000</v>
      </c>
      <c r="F48" s="103">
        <f>+ABR!C418</f>
        <v>25351</v>
      </c>
      <c r="G48" s="103">
        <f>+MAY!C480</f>
        <v>4000</v>
      </c>
      <c r="H48" s="103">
        <f>+JUN!C482</f>
        <v>4000</v>
      </c>
      <c r="I48" s="103">
        <f>+JUL!C531</f>
        <v>51000</v>
      </c>
      <c r="J48" s="103">
        <f>+AGO!C544</f>
        <v>76950</v>
      </c>
      <c r="K48" s="103">
        <f>+SEP!C546</f>
        <v>52600</v>
      </c>
      <c r="L48" s="103"/>
      <c r="M48" s="103"/>
      <c r="N48" s="103"/>
      <c r="O48" s="105">
        <f t="shared" si="0"/>
        <v>225901</v>
      </c>
    </row>
    <row r="49" spans="1:15" x14ac:dyDescent="0.2">
      <c r="A49" s="102">
        <v>63</v>
      </c>
      <c r="B49" s="102" t="s">
        <v>406</v>
      </c>
      <c r="C49" s="103">
        <f>+ENE!C451</f>
        <v>0</v>
      </c>
      <c r="D49" s="103">
        <f>+FEB!C482</f>
        <v>0</v>
      </c>
      <c r="E49" s="103">
        <f>+MAR!C444</f>
        <v>0</v>
      </c>
      <c r="F49" s="103">
        <f>+ABR!C419</f>
        <v>0</v>
      </c>
      <c r="G49" s="103">
        <f>+MAY!C481</f>
        <v>0</v>
      </c>
      <c r="H49" s="103">
        <f>+JUN!C483</f>
        <v>0</v>
      </c>
      <c r="I49" s="103">
        <f>+JUL!C532</f>
        <v>0</v>
      </c>
      <c r="J49" s="103">
        <f>+AGO!C545</f>
        <v>0</v>
      </c>
      <c r="K49" s="103">
        <v>0</v>
      </c>
      <c r="L49" s="103"/>
      <c r="M49" s="103"/>
      <c r="N49" s="103"/>
      <c r="O49" s="105">
        <f t="shared" si="0"/>
        <v>0</v>
      </c>
    </row>
    <row r="50" spans="1:15" x14ac:dyDescent="0.2">
      <c r="A50" s="102">
        <v>64</v>
      </c>
      <c r="B50" s="102" t="s">
        <v>407</v>
      </c>
      <c r="C50" s="103">
        <f>+ENE!C452</f>
        <v>15387.26</v>
      </c>
      <c r="D50" s="103">
        <f>+FEB!C483</f>
        <v>8800.42</v>
      </c>
      <c r="E50" s="103">
        <f>+MAR!C445</f>
        <v>13187.76</v>
      </c>
      <c r="F50" s="103">
        <f>+ABR!C420</f>
        <v>9627.4700000000012</v>
      </c>
      <c r="G50" s="103">
        <f>+MAY!C482</f>
        <v>12657.98</v>
      </c>
      <c r="H50" s="103">
        <f>+JUN!C484</f>
        <v>2507.1999999999998</v>
      </c>
      <c r="I50" s="103">
        <f>+JUL!C533</f>
        <v>95138.73</v>
      </c>
      <c r="J50" s="103">
        <f>+AGO!C546</f>
        <v>6678.28</v>
      </c>
      <c r="K50" s="103">
        <f>+SEP!C548</f>
        <v>18973.09</v>
      </c>
      <c r="L50" s="103"/>
      <c r="M50" s="103"/>
      <c r="N50" s="103"/>
      <c r="O50" s="105">
        <f t="shared" si="0"/>
        <v>182958.19</v>
      </c>
    </row>
    <row r="51" spans="1:15" x14ac:dyDescent="0.2">
      <c r="A51" s="102">
        <v>65</v>
      </c>
      <c r="B51" s="102" t="s">
        <v>408</v>
      </c>
      <c r="C51" s="103">
        <f>+ENE!C453</f>
        <v>0</v>
      </c>
      <c r="D51" s="103">
        <f>+FEB!C484</f>
        <v>0</v>
      </c>
      <c r="E51" s="103">
        <f>+MAR!C446</f>
        <v>0</v>
      </c>
      <c r="F51" s="103">
        <f>+ABR!C421</f>
        <v>20574.2</v>
      </c>
      <c r="G51" s="103">
        <f>+MAY!C483</f>
        <v>0</v>
      </c>
      <c r="H51" s="103">
        <f>+JUN!C485</f>
        <v>0</v>
      </c>
      <c r="I51" s="103">
        <f>+JUL!C534</f>
        <v>15106.3</v>
      </c>
      <c r="J51" s="103">
        <f>+AGO!C547</f>
        <v>10939.75</v>
      </c>
      <c r="K51" s="103">
        <f>+SEP!C549</f>
        <v>17549.309999999998</v>
      </c>
      <c r="L51" s="103"/>
      <c r="M51" s="103"/>
      <c r="N51" s="103"/>
      <c r="O51" s="105">
        <f t="shared" si="0"/>
        <v>64169.56</v>
      </c>
    </row>
    <row r="52" spans="1:15" x14ac:dyDescent="0.2">
      <c r="A52" s="102">
        <v>66</v>
      </c>
      <c r="B52" s="102" t="s">
        <v>409</v>
      </c>
      <c r="C52" s="103">
        <f>+ENE!C454</f>
        <v>1200</v>
      </c>
      <c r="D52" s="103">
        <f>+FEB!C485</f>
        <v>11000</v>
      </c>
      <c r="E52" s="103">
        <f>+MAR!C447</f>
        <v>8000</v>
      </c>
      <c r="F52" s="103">
        <f>+ABR!C422</f>
        <v>1000</v>
      </c>
      <c r="G52" s="103">
        <f>+MAY!C484</f>
        <v>6000</v>
      </c>
      <c r="H52" s="103">
        <f>+JUN!C486</f>
        <v>6000</v>
      </c>
      <c r="I52" s="103">
        <f>+JUL!C535</f>
        <v>1200</v>
      </c>
      <c r="J52" s="103">
        <f>+AGO!C548</f>
        <v>6200</v>
      </c>
      <c r="K52" s="103">
        <f>+SEP!C550</f>
        <v>1000</v>
      </c>
      <c r="L52" s="103"/>
      <c r="M52" s="103"/>
      <c r="N52" s="103"/>
      <c r="O52" s="105">
        <f t="shared" si="0"/>
        <v>41600</v>
      </c>
    </row>
    <row r="53" spans="1:15" x14ac:dyDescent="0.2">
      <c r="A53" s="102">
        <v>67</v>
      </c>
      <c r="B53" s="102" t="s">
        <v>410</v>
      </c>
      <c r="C53" s="103">
        <f>+ENE!C455</f>
        <v>0</v>
      </c>
      <c r="D53" s="103">
        <f>+FEB!C486</f>
        <v>0</v>
      </c>
      <c r="E53" s="103">
        <f>+MAR!C448</f>
        <v>0</v>
      </c>
      <c r="F53" s="103">
        <f>+ABR!C423</f>
        <v>0</v>
      </c>
      <c r="G53" s="103">
        <f>+MAY!C485</f>
        <v>0</v>
      </c>
      <c r="H53" s="103">
        <f>+JUN!C487</f>
        <v>0</v>
      </c>
      <c r="I53" s="103">
        <f>+JUL!C536</f>
        <v>0</v>
      </c>
      <c r="J53" s="103">
        <f>+AGO!C549</f>
        <v>0</v>
      </c>
      <c r="K53" s="103">
        <f>+SEP!C551</f>
        <v>0</v>
      </c>
      <c r="L53" s="103"/>
      <c r="M53" s="103"/>
      <c r="N53" s="103"/>
      <c r="O53" s="105">
        <f t="shared" si="0"/>
        <v>0</v>
      </c>
    </row>
    <row r="54" spans="1:15" x14ac:dyDescent="0.2">
      <c r="A54" s="102">
        <v>68</v>
      </c>
      <c r="B54" s="102" t="s">
        <v>411</v>
      </c>
      <c r="C54" s="103">
        <f>+ENE!C456</f>
        <v>0</v>
      </c>
      <c r="D54" s="103">
        <f>+FEB!C487</f>
        <v>0</v>
      </c>
      <c r="E54" s="103">
        <f>+MAR!C449</f>
        <v>0</v>
      </c>
      <c r="F54" s="103">
        <f>+ABR!C424</f>
        <v>0</v>
      </c>
      <c r="G54" s="103">
        <f>+MAY!C486</f>
        <v>0</v>
      </c>
      <c r="H54" s="103">
        <f>+JUN!C488</f>
        <v>0</v>
      </c>
      <c r="I54" s="103">
        <f>+JUL!C537</f>
        <v>0</v>
      </c>
      <c r="J54" s="103">
        <f>+AGO!C550</f>
        <v>0</v>
      </c>
      <c r="K54" s="103">
        <f>+SEP!C552</f>
        <v>0</v>
      </c>
      <c r="L54" s="103"/>
      <c r="M54" s="103"/>
      <c r="N54" s="103"/>
      <c r="O54" s="105">
        <f t="shared" si="0"/>
        <v>0</v>
      </c>
    </row>
    <row r="55" spans="1:15" x14ac:dyDescent="0.2">
      <c r="A55" s="102">
        <v>70</v>
      </c>
      <c r="B55" s="102" t="s">
        <v>412</v>
      </c>
      <c r="C55" s="103">
        <f>+ENE!C457</f>
        <v>3679523.99</v>
      </c>
      <c r="D55" s="103">
        <f>+FEB!C488</f>
        <v>3013036.1599999997</v>
      </c>
      <c r="E55" s="103">
        <f>+MAR!C450</f>
        <v>2857906.9200000004</v>
      </c>
      <c r="F55" s="103">
        <f>+ABR!C425</f>
        <v>2532170.25</v>
      </c>
      <c r="G55" s="103">
        <f>+MAY!C487</f>
        <v>2534424.73</v>
      </c>
      <c r="H55" s="103">
        <f>+JUN!C489</f>
        <v>3238675.1999999997</v>
      </c>
      <c r="I55" s="103">
        <f>+JUL!C538</f>
        <v>2712304.84</v>
      </c>
      <c r="J55" s="103">
        <f>+AGO!C551</f>
        <v>2570316.84</v>
      </c>
      <c r="K55" s="103">
        <f>+SEP!C553</f>
        <v>2542014.3199999998</v>
      </c>
      <c r="L55" s="103"/>
      <c r="M55" s="103"/>
      <c r="N55" s="103"/>
      <c r="O55" s="105">
        <f t="shared" si="0"/>
        <v>25680373.25</v>
      </c>
    </row>
    <row r="56" spans="1:15" x14ac:dyDescent="0.2">
      <c r="A56" s="102">
        <v>71</v>
      </c>
      <c r="B56" s="102" t="s">
        <v>413</v>
      </c>
      <c r="C56" s="103">
        <f>+ENE!C458</f>
        <v>0</v>
      </c>
      <c r="D56" s="103">
        <f>+FEB!C489</f>
        <v>0</v>
      </c>
      <c r="E56" s="103">
        <f>+MAR!C451</f>
        <v>0</v>
      </c>
      <c r="F56" s="103">
        <f>+ABR!C426</f>
        <v>0</v>
      </c>
      <c r="G56" s="103">
        <f>+MAY!C488</f>
        <v>0</v>
      </c>
      <c r="H56" s="103">
        <f>+JUN!C490</f>
        <v>0</v>
      </c>
      <c r="I56" s="103">
        <f>+JUL!C539</f>
        <v>0</v>
      </c>
      <c r="J56" s="103">
        <f>+AGO!C552</f>
        <v>287.31</v>
      </c>
      <c r="K56" s="103">
        <f>+SEP!C554</f>
        <v>0</v>
      </c>
      <c r="L56" s="103"/>
      <c r="M56" s="103"/>
      <c r="N56" s="103"/>
      <c r="O56" s="105">
        <f t="shared" si="0"/>
        <v>287.31</v>
      </c>
    </row>
    <row r="57" spans="1:15" x14ac:dyDescent="0.2">
      <c r="A57" s="102">
        <v>80</v>
      </c>
      <c r="B57" s="102" t="s">
        <v>414</v>
      </c>
      <c r="C57" s="103">
        <f>+ENE!C459</f>
        <v>4615.05</v>
      </c>
      <c r="D57" s="103">
        <f>+FEB!C490</f>
        <v>0</v>
      </c>
      <c r="E57" s="103">
        <f>+MAR!C452</f>
        <v>21237.670000000002</v>
      </c>
      <c r="F57" s="103">
        <f>+ABR!C427</f>
        <v>0</v>
      </c>
      <c r="G57" s="103">
        <f>+MAY!C489</f>
        <v>0</v>
      </c>
      <c r="H57" s="103">
        <f>+JUN!C491</f>
        <v>0</v>
      </c>
      <c r="I57" s="103">
        <f>+JUL!C540</f>
        <v>0</v>
      </c>
      <c r="J57" s="103">
        <f>+AGO!C553</f>
        <v>42221.880000000005</v>
      </c>
      <c r="K57" s="103">
        <f>+SEP!C555</f>
        <v>41911.530000000006</v>
      </c>
      <c r="L57" s="103"/>
      <c r="M57" s="103"/>
      <c r="N57" s="103"/>
      <c r="O57" s="105">
        <f t="shared" si="0"/>
        <v>109986.13</v>
      </c>
    </row>
    <row r="58" spans="1:15" x14ac:dyDescent="0.2">
      <c r="A58" s="102">
        <v>90</v>
      </c>
      <c r="B58" s="102" t="s">
        <v>415</v>
      </c>
      <c r="C58" s="103">
        <f>+ENE!C460</f>
        <v>96488.88</v>
      </c>
      <c r="D58" s="103">
        <f>+FEB!C491</f>
        <v>-109467.35000000003</v>
      </c>
      <c r="E58" s="103">
        <f>+MAR!C453</f>
        <v>102200.49000000002</v>
      </c>
      <c r="F58" s="103">
        <f>+ABR!C428</f>
        <v>405057.56</v>
      </c>
      <c r="G58" s="103">
        <f>+MAY!C490</f>
        <v>187384.83000000005</v>
      </c>
      <c r="H58" s="103">
        <f>+JUN!C492</f>
        <v>115751.66</v>
      </c>
      <c r="I58" s="103">
        <f>+JUL!C541</f>
        <v>122893.81000000006</v>
      </c>
      <c r="J58" s="103">
        <f>+AGO!C554</f>
        <v>132843.50000000006</v>
      </c>
      <c r="K58" s="103">
        <f>+SEP!C556</f>
        <v>139597.07</v>
      </c>
      <c r="L58" s="103"/>
      <c r="M58" s="103"/>
      <c r="N58" s="103"/>
      <c r="O58" s="105">
        <f t="shared" si="0"/>
        <v>1192750.4500000002</v>
      </c>
    </row>
    <row r="59" spans="1:15" x14ac:dyDescent="0.2">
      <c r="A59" s="102">
        <v>95</v>
      </c>
      <c r="B59" s="102" t="s">
        <v>416</v>
      </c>
      <c r="C59" s="103">
        <f>+ENE!C461</f>
        <v>0</v>
      </c>
      <c r="D59" s="103">
        <f>+FEB!C492</f>
        <v>0</v>
      </c>
      <c r="E59" s="103">
        <f>+MAR!C454</f>
        <v>1160</v>
      </c>
      <c r="F59" s="103">
        <f>+ABR!C429</f>
        <v>0</v>
      </c>
      <c r="G59" s="103">
        <f>+MAY!C491</f>
        <v>0</v>
      </c>
      <c r="H59" s="103">
        <f>+JUN!C493</f>
        <v>0</v>
      </c>
      <c r="I59" s="103">
        <f>+JUL!C542</f>
        <v>0</v>
      </c>
      <c r="J59" s="103">
        <f>+AGO!C555</f>
        <v>605.53</v>
      </c>
      <c r="K59" s="103">
        <f>+SEP!C557</f>
        <v>950.09</v>
      </c>
      <c r="L59" s="103"/>
      <c r="M59" s="103"/>
      <c r="N59" s="103"/>
      <c r="O59" s="105">
        <f t="shared" si="0"/>
        <v>2715.62</v>
      </c>
    </row>
    <row r="60" spans="1:15" x14ac:dyDescent="0.2">
      <c r="A60" s="102">
        <v>100</v>
      </c>
      <c r="B60" s="102" t="s">
        <v>417</v>
      </c>
      <c r="C60" s="103">
        <f>+ENE!C462</f>
        <v>138447.81999999998</v>
      </c>
      <c r="D60" s="103">
        <f>+FEB!C493</f>
        <v>0</v>
      </c>
      <c r="E60" s="103">
        <f>+MAR!C455</f>
        <v>136109.91</v>
      </c>
      <c r="F60" s="103">
        <f>+ABR!C430</f>
        <v>0</v>
      </c>
      <c r="G60" s="103">
        <f>+MAY!C492</f>
        <v>328329.90000000002</v>
      </c>
      <c r="H60" s="103">
        <f>+JUN!C494</f>
        <v>0</v>
      </c>
      <c r="I60" s="103">
        <f>+JUL!C543</f>
        <v>319519.18</v>
      </c>
      <c r="J60" s="103">
        <f>+AGO!C556</f>
        <v>0</v>
      </c>
      <c r="K60" s="103">
        <f>+SEP!C558</f>
        <v>184713.05</v>
      </c>
      <c r="L60" s="103"/>
      <c r="M60" s="103"/>
      <c r="N60" s="103"/>
      <c r="O60" s="105">
        <f t="shared" si="0"/>
        <v>1107119.8600000001</v>
      </c>
    </row>
    <row r="61" spans="1:15" x14ac:dyDescent="0.2">
      <c r="A61" s="102">
        <v>101</v>
      </c>
      <c r="B61" s="102" t="s">
        <v>418</v>
      </c>
      <c r="C61" s="103">
        <f>+ENE!C463</f>
        <v>91166.21</v>
      </c>
      <c r="D61" s="103">
        <f>+FEB!C494</f>
        <v>89145.540000000008</v>
      </c>
      <c r="E61" s="103">
        <f>+MAR!C456</f>
        <v>83595.570000000007</v>
      </c>
      <c r="F61" s="103">
        <f>+ABR!C431</f>
        <v>169061.2</v>
      </c>
      <c r="G61" s="103">
        <f>+MAY!C493</f>
        <v>167716.77000000002</v>
      </c>
      <c r="H61" s="103">
        <f>+JUN!C495</f>
        <v>126158.23</v>
      </c>
      <c r="I61" s="103">
        <f>+JUL!C544</f>
        <v>162959.91</v>
      </c>
      <c r="J61" s="103">
        <f>+AGO!C557</f>
        <v>195749.68</v>
      </c>
      <c r="K61" s="103">
        <f>+SEP!C559</f>
        <v>372713.85000000003</v>
      </c>
      <c r="L61" s="103"/>
      <c r="M61" s="103"/>
      <c r="N61" s="103"/>
      <c r="O61" s="105">
        <f t="shared" si="0"/>
        <v>1458266.9600000002</v>
      </c>
    </row>
    <row r="62" spans="1:15" x14ac:dyDescent="0.2">
      <c r="A62" s="102">
        <v>102</v>
      </c>
      <c r="B62" s="102" t="s">
        <v>419</v>
      </c>
      <c r="C62" s="103">
        <f>+ENE!C464</f>
        <v>0</v>
      </c>
      <c r="D62" s="103">
        <f>+FEB!C495</f>
        <v>0</v>
      </c>
      <c r="E62" s="103">
        <f>+MAR!C457</f>
        <v>0</v>
      </c>
      <c r="F62" s="103">
        <f>+ABR!C432</f>
        <v>0</v>
      </c>
      <c r="G62" s="103">
        <f>+MAY!C494</f>
        <v>0</v>
      </c>
      <c r="H62" s="103">
        <f>+JUN!C496</f>
        <v>0</v>
      </c>
      <c r="I62" s="103">
        <f>+JUL!C545</f>
        <v>0</v>
      </c>
      <c r="J62" s="103">
        <f>+AGO!C558</f>
        <v>0</v>
      </c>
      <c r="K62" s="103">
        <f>+SEP!C560</f>
        <v>0</v>
      </c>
      <c r="L62" s="103"/>
      <c r="M62" s="103"/>
      <c r="N62" s="103"/>
      <c r="O62" s="105">
        <f t="shared" si="0"/>
        <v>0</v>
      </c>
    </row>
    <row r="63" spans="1:15" x14ac:dyDescent="0.2">
      <c r="A63" s="102">
        <v>103</v>
      </c>
      <c r="B63" s="102" t="s">
        <v>420</v>
      </c>
      <c r="C63" s="103">
        <f>+ENE!C465</f>
        <v>0</v>
      </c>
      <c r="D63" s="103">
        <f>+FEB!C496</f>
        <v>0</v>
      </c>
      <c r="E63" s="103">
        <f>+MAR!C458</f>
        <v>0</v>
      </c>
      <c r="F63" s="103">
        <f>+ABR!C433</f>
        <v>0</v>
      </c>
      <c r="G63" s="103">
        <f>+MAY!C495</f>
        <v>0</v>
      </c>
      <c r="H63" s="103">
        <f>+JUN!C497</f>
        <v>0</v>
      </c>
      <c r="I63" s="103">
        <f>+JUL!C546</f>
        <v>0</v>
      </c>
      <c r="J63" s="103">
        <f>+AGO!C559</f>
        <v>0</v>
      </c>
      <c r="K63" s="103">
        <f>+SEP!C561</f>
        <v>0</v>
      </c>
      <c r="L63" s="103"/>
      <c r="M63" s="103"/>
      <c r="N63" s="103"/>
      <c r="O63" s="105">
        <f t="shared" si="0"/>
        <v>0</v>
      </c>
    </row>
    <row r="64" spans="1:15" x14ac:dyDescent="0.2">
      <c r="A64" s="102">
        <v>104</v>
      </c>
      <c r="B64" s="102" t="s">
        <v>421</v>
      </c>
      <c r="C64" s="103">
        <f>+ENE!C466</f>
        <v>0</v>
      </c>
      <c r="D64" s="103">
        <f>+FEB!C497</f>
        <v>365.92</v>
      </c>
      <c r="E64" s="103">
        <f>+MAR!C459</f>
        <v>0</v>
      </c>
      <c r="F64" s="103">
        <f>+ABR!C434</f>
        <v>365.92</v>
      </c>
      <c r="G64" s="103">
        <f>+MAY!C496</f>
        <v>0</v>
      </c>
      <c r="H64" s="103">
        <f>+JUN!C498</f>
        <v>0</v>
      </c>
      <c r="I64" s="103">
        <f>+JUL!C547</f>
        <v>731.84</v>
      </c>
      <c r="J64" s="103">
        <f>+AGO!C560</f>
        <v>365.75</v>
      </c>
      <c r="K64" s="103">
        <f>+SEP!C562</f>
        <v>365.75</v>
      </c>
      <c r="L64" s="103"/>
      <c r="M64" s="103"/>
      <c r="N64" s="103"/>
      <c r="O64" s="105">
        <f t="shared" si="0"/>
        <v>2195.1800000000003</v>
      </c>
    </row>
    <row r="65" spans="1:15" x14ac:dyDescent="0.2">
      <c r="A65" s="102">
        <v>105</v>
      </c>
      <c r="B65" s="102" t="s">
        <v>422</v>
      </c>
      <c r="C65" s="103">
        <f>+ENE!C467</f>
        <v>0</v>
      </c>
      <c r="D65" s="103">
        <f>+FEB!C498</f>
        <v>0</v>
      </c>
      <c r="E65" s="103">
        <f>+MAR!C460</f>
        <v>0</v>
      </c>
      <c r="F65" s="103">
        <f>+ABR!C435</f>
        <v>16885</v>
      </c>
      <c r="G65" s="103">
        <f>+MAY!C497</f>
        <v>20020</v>
      </c>
      <c r="H65" s="103">
        <f>+JUN!C499</f>
        <v>25531</v>
      </c>
      <c r="I65" s="103">
        <f>+JUL!C548</f>
        <v>10428</v>
      </c>
      <c r="J65" s="103">
        <f>+AGO!C561</f>
        <v>11146.3</v>
      </c>
      <c r="K65" s="103">
        <f>+SEP!C563</f>
        <v>12540</v>
      </c>
      <c r="L65" s="103"/>
      <c r="M65" s="103"/>
      <c r="N65" s="103"/>
      <c r="O65" s="105">
        <f t="shared" si="0"/>
        <v>96550.3</v>
      </c>
    </row>
    <row r="66" spans="1:15" x14ac:dyDescent="0.2">
      <c r="A66" s="102">
        <v>106</v>
      </c>
      <c r="B66" s="102" t="s">
        <v>423</v>
      </c>
      <c r="C66" s="103">
        <f>+ENE!C468</f>
        <v>0</v>
      </c>
      <c r="D66" s="103">
        <f>+FEB!C499</f>
        <v>0</v>
      </c>
      <c r="E66" s="103">
        <f>+MAR!C461</f>
        <v>0</v>
      </c>
      <c r="F66" s="103">
        <f>+ABR!C436</f>
        <v>0</v>
      </c>
      <c r="G66" s="103">
        <f>+MAY!C498</f>
        <v>0</v>
      </c>
      <c r="H66" s="103">
        <f>+JUN!C500</f>
        <v>0</v>
      </c>
      <c r="I66" s="103">
        <f>+JUL!C549</f>
        <v>0</v>
      </c>
      <c r="J66" s="103">
        <f>+AGO!C562</f>
        <v>0</v>
      </c>
      <c r="K66" s="103">
        <f>+SEP!C564</f>
        <v>0</v>
      </c>
      <c r="L66" s="103"/>
      <c r="M66" s="103"/>
      <c r="N66" s="103"/>
      <c r="O66" s="105">
        <f t="shared" si="0"/>
        <v>0</v>
      </c>
    </row>
    <row r="67" spans="1:15" x14ac:dyDescent="0.2">
      <c r="A67" s="102">
        <v>107</v>
      </c>
      <c r="B67" s="102" t="s">
        <v>424</v>
      </c>
      <c r="C67" s="103">
        <f>+ENE!C469</f>
        <v>0</v>
      </c>
      <c r="D67" s="103">
        <f>+FEB!C500</f>
        <v>0</v>
      </c>
      <c r="E67" s="103">
        <f>+MAR!C462</f>
        <v>0</v>
      </c>
      <c r="F67" s="103">
        <f>+ABR!C437</f>
        <v>0</v>
      </c>
      <c r="G67" s="103">
        <f>+MAY!C499</f>
        <v>0</v>
      </c>
      <c r="H67" s="103">
        <f>+JUN!C501</f>
        <v>0</v>
      </c>
      <c r="I67" s="103">
        <f>+JUL!C550</f>
        <v>0</v>
      </c>
      <c r="J67" s="103">
        <f>+AGO!C563</f>
        <v>0</v>
      </c>
      <c r="K67" s="103">
        <f>+SEP!C565</f>
        <v>0</v>
      </c>
      <c r="L67" s="103"/>
      <c r="M67" s="103"/>
      <c r="N67" s="103"/>
      <c r="O67" s="105">
        <f t="shared" si="0"/>
        <v>0</v>
      </c>
    </row>
    <row r="68" spans="1:15" x14ac:dyDescent="0.2">
      <c r="A68" s="102">
        <v>108</v>
      </c>
      <c r="B68" s="102" t="s">
        <v>425</v>
      </c>
      <c r="C68" s="103">
        <f>+ENE!C470</f>
        <v>0</v>
      </c>
      <c r="D68" s="103">
        <f>+FEB!C501</f>
        <v>0</v>
      </c>
      <c r="E68" s="103">
        <f>+MAR!C463</f>
        <v>0</v>
      </c>
      <c r="F68" s="103">
        <f>+ABR!C438</f>
        <v>0</v>
      </c>
      <c r="G68" s="103">
        <f>+MAY!C500</f>
        <v>0</v>
      </c>
      <c r="H68" s="103">
        <f>+JUN!C502</f>
        <v>0</v>
      </c>
      <c r="I68" s="103">
        <f>+JUL!C551</f>
        <v>0</v>
      </c>
      <c r="J68" s="103">
        <f>+AGO!C564</f>
        <v>0</v>
      </c>
      <c r="K68" s="103">
        <f>+SEP!C566</f>
        <v>0</v>
      </c>
      <c r="L68" s="103"/>
      <c r="M68" s="103"/>
      <c r="N68" s="103"/>
      <c r="O68" s="105">
        <f t="shared" si="0"/>
        <v>0</v>
      </c>
    </row>
    <row r="69" spans="1:15" x14ac:dyDescent="0.2">
      <c r="A69" s="102">
        <v>109</v>
      </c>
      <c r="B69" s="102" t="s">
        <v>426</v>
      </c>
      <c r="C69" s="103">
        <f>+ENE!C471</f>
        <v>0</v>
      </c>
      <c r="D69" s="103">
        <f>+FEB!C502</f>
        <v>0</v>
      </c>
      <c r="E69" s="103">
        <f>+MAR!C464</f>
        <v>0</v>
      </c>
      <c r="F69" s="103">
        <f>+ABR!C439</f>
        <v>0</v>
      </c>
      <c r="G69" s="103">
        <f>+MAY!C501</f>
        <v>0</v>
      </c>
      <c r="H69" s="103">
        <f>+JUN!C503</f>
        <v>0</v>
      </c>
      <c r="I69" s="103">
        <f>+JUL!C552</f>
        <v>0</v>
      </c>
      <c r="J69" s="103">
        <f>+AGO!C565</f>
        <v>0</v>
      </c>
      <c r="K69" s="103">
        <f>+SEP!C567</f>
        <v>0</v>
      </c>
      <c r="L69" s="103"/>
      <c r="M69" s="103"/>
      <c r="N69" s="103"/>
      <c r="O69" s="105">
        <f t="shared" ref="O69:O70" si="1">+SUM(C69:N69)</f>
        <v>0</v>
      </c>
    </row>
    <row r="70" spans="1:15" ht="12.75" thickBot="1" x14ac:dyDescent="0.25">
      <c r="A70" s="102">
        <v>110</v>
      </c>
      <c r="B70" s="102" t="s">
        <v>425</v>
      </c>
      <c r="C70" s="126">
        <f>+ENE!C472</f>
        <v>0</v>
      </c>
      <c r="D70" s="126">
        <f>+FEB!C503</f>
        <v>0</v>
      </c>
      <c r="E70" s="126">
        <f>+MAR!C465</f>
        <v>23600.179999999997</v>
      </c>
      <c r="F70" s="126">
        <f>+ABR!C440</f>
        <v>35435.49</v>
      </c>
      <c r="G70" s="126">
        <f>+MAY!C502</f>
        <v>47130.3</v>
      </c>
      <c r="H70" s="126">
        <f>+JUN!C504</f>
        <v>19982.400000000001</v>
      </c>
      <c r="I70" s="126">
        <f>+JUL!C553</f>
        <v>35493.129999999997</v>
      </c>
      <c r="J70" s="126">
        <f>+AGO!C566</f>
        <v>255589.81</v>
      </c>
      <c r="K70" s="126">
        <f>+SEP!C568</f>
        <v>291400.35000000003</v>
      </c>
      <c r="L70" s="126"/>
      <c r="M70" s="126"/>
      <c r="N70" s="126"/>
      <c r="O70" s="127">
        <f t="shared" si="1"/>
        <v>708631.66</v>
      </c>
    </row>
    <row r="71" spans="1:15" ht="12.75" thickBot="1" x14ac:dyDescent="0.25">
      <c r="C71" s="128">
        <f t="shared" ref="C71:O71" si="2">+SUM(C4:C70)</f>
        <v>5463161.96</v>
      </c>
      <c r="D71" s="128">
        <f t="shared" si="2"/>
        <v>4218592.9299999988</v>
      </c>
      <c r="E71" s="128">
        <f t="shared" si="2"/>
        <v>4551993.9200000009</v>
      </c>
      <c r="F71" s="128">
        <f t="shared" si="2"/>
        <v>4515135.46</v>
      </c>
      <c r="G71" s="128">
        <f t="shared" si="2"/>
        <v>4774073.0699999994</v>
      </c>
      <c r="H71" s="128">
        <f t="shared" si="2"/>
        <v>5145048.3600000003</v>
      </c>
      <c r="I71" s="128">
        <f t="shared" si="2"/>
        <v>5007173.22</v>
      </c>
      <c r="J71" s="128">
        <f t="shared" si="2"/>
        <v>4866682.1099999985</v>
      </c>
      <c r="K71" s="128">
        <f t="shared" si="2"/>
        <v>5046663.5999999987</v>
      </c>
      <c r="L71" s="128">
        <f t="shared" si="2"/>
        <v>0</v>
      </c>
      <c r="M71" s="128">
        <f t="shared" si="2"/>
        <v>0</v>
      </c>
      <c r="N71" s="128">
        <f t="shared" si="2"/>
        <v>0</v>
      </c>
      <c r="O71" s="128">
        <f t="shared" si="2"/>
        <v>43588524.629999995</v>
      </c>
    </row>
    <row r="72" spans="1:15" x14ac:dyDescent="0.2">
      <c r="C72" s="107">
        <f>+ENE!J402</f>
        <v>5463161.96</v>
      </c>
      <c r="D72" s="107">
        <f>+FEB!J433</f>
        <v>4218592.93</v>
      </c>
      <c r="E72" s="107">
        <f>+MAR!J397</f>
        <v>4551993.41</v>
      </c>
      <c r="F72" s="107">
        <f>+ABR!J373</f>
        <v>4515135.5999999996</v>
      </c>
      <c r="G72" s="107">
        <f>+MAY!J435</f>
        <v>4774073.07</v>
      </c>
      <c r="H72" s="108">
        <f>+JUN!I437</f>
        <v>5145048.3600000003</v>
      </c>
      <c r="I72" s="107">
        <f>+JUL!I486</f>
        <v>5007173.22</v>
      </c>
      <c r="J72" s="108">
        <v>4866682.1099999985</v>
      </c>
      <c r="K72" s="108">
        <v>5046663.5999999987</v>
      </c>
    </row>
    <row r="73" spans="1:15" x14ac:dyDescent="0.2">
      <c r="C73" s="107">
        <f>+C71-C72</f>
        <v>0</v>
      </c>
      <c r="D73" s="107">
        <f t="shared" ref="D73:J73" si="3">+D71-D72</f>
        <v>0</v>
      </c>
      <c r="E73" s="107">
        <f t="shared" si="3"/>
        <v>0.51000000070780516</v>
      </c>
      <c r="F73" s="107">
        <f t="shared" si="3"/>
        <v>-0.13999999966472387</v>
      </c>
      <c r="G73" s="107">
        <f t="shared" si="3"/>
        <v>0</v>
      </c>
      <c r="H73" s="107">
        <f t="shared" si="3"/>
        <v>0</v>
      </c>
      <c r="I73" s="107">
        <f t="shared" si="3"/>
        <v>0</v>
      </c>
      <c r="J73" s="107">
        <f t="shared" si="3"/>
        <v>0</v>
      </c>
      <c r="K73" s="107">
        <f>+K71-K72</f>
        <v>0</v>
      </c>
    </row>
    <row r="76" spans="1:15" x14ac:dyDescent="0.2">
      <c r="H76" s="107"/>
    </row>
  </sheetData>
  <pageMargins left="0.7" right="0.7" top="0.75" bottom="0.75" header="0.3" footer="0.3"/>
  <pageSetup orientation="portrait" r:id="rId1"/>
  <ignoredErrors>
    <ignoredError sqref="G23" formula="1"/>
  </ignoredError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660"/>
  <sheetViews>
    <sheetView topLeftCell="A602" zoomScaleNormal="100" workbookViewId="0">
      <selection activeCell="I4" sqref="I4:I635"/>
    </sheetView>
  </sheetViews>
  <sheetFormatPr baseColWidth="10" defaultRowHeight="11.25" x14ac:dyDescent="0.2"/>
  <cols>
    <col min="1" max="1" width="9.85546875" style="112" bestFit="1" customWidth="1"/>
    <col min="2" max="2" width="6.7109375" style="112" bestFit="1" customWidth="1"/>
    <col min="3" max="3" width="8.7109375" style="112" bestFit="1" customWidth="1"/>
    <col min="4" max="4" width="10.85546875" style="112" bestFit="1" customWidth="1"/>
    <col min="5" max="5" width="7.42578125" style="112" bestFit="1" customWidth="1"/>
    <col min="6" max="6" width="16.140625" style="112" bestFit="1" customWidth="1"/>
    <col min="7" max="7" width="9.85546875" style="112" bestFit="1" customWidth="1"/>
    <col min="8" max="8" width="33.7109375" style="112" bestFit="1" customWidth="1"/>
    <col min="9" max="9" width="11.140625" style="113" bestFit="1" customWidth="1"/>
    <col min="10" max="10" width="9" style="113" bestFit="1" customWidth="1"/>
    <col min="11" max="16384" width="11.42578125" style="112"/>
  </cols>
  <sheetData>
    <row r="4" spans="1:10" x14ac:dyDescent="0.2">
      <c r="A4" s="112" t="s">
        <v>0</v>
      </c>
      <c r="B4" s="112" t="s">
        <v>5411</v>
      </c>
      <c r="C4" s="142">
        <v>43013</v>
      </c>
      <c r="D4" s="112" t="s">
        <v>5412</v>
      </c>
      <c r="E4" s="112">
        <v>16472</v>
      </c>
      <c r="F4" s="112" t="s">
        <v>45</v>
      </c>
      <c r="G4" s="112" t="s">
        <v>46</v>
      </c>
      <c r="H4" s="112" t="s">
        <v>47</v>
      </c>
      <c r="I4" s="113">
        <v>18150</v>
      </c>
    </row>
    <row r="5" spans="1:10" x14ac:dyDescent="0.2">
      <c r="A5" s="112" t="s">
        <v>0</v>
      </c>
      <c r="B5" s="112" t="s">
        <v>184</v>
      </c>
      <c r="C5" s="142">
        <v>43017</v>
      </c>
      <c r="D5" s="112">
        <v>2453</v>
      </c>
      <c r="E5" s="112">
        <v>16480</v>
      </c>
      <c r="F5" s="112" t="s">
        <v>45</v>
      </c>
      <c r="G5" s="112" t="s">
        <v>46</v>
      </c>
      <c r="H5" s="112" t="s">
        <v>4145</v>
      </c>
      <c r="I5" s="113">
        <v>31002</v>
      </c>
    </row>
    <row r="6" spans="1:10" x14ac:dyDescent="0.2">
      <c r="A6" s="112" t="s">
        <v>0</v>
      </c>
      <c r="B6" s="112" t="s">
        <v>288</v>
      </c>
      <c r="C6" s="142">
        <v>43017</v>
      </c>
      <c r="D6" s="112">
        <v>35</v>
      </c>
      <c r="E6" s="112">
        <v>16481</v>
      </c>
      <c r="F6" s="112" t="s">
        <v>45</v>
      </c>
      <c r="G6" s="112" t="s">
        <v>46</v>
      </c>
      <c r="H6" s="112" t="s">
        <v>47</v>
      </c>
      <c r="I6" s="113">
        <v>6720</v>
      </c>
    </row>
    <row r="7" spans="1:10" x14ac:dyDescent="0.2">
      <c r="A7" s="112" t="s">
        <v>0</v>
      </c>
      <c r="B7" s="112" t="s">
        <v>3424</v>
      </c>
      <c r="C7" s="142">
        <v>43017</v>
      </c>
      <c r="D7" s="112">
        <v>207295923</v>
      </c>
      <c r="E7" s="112">
        <v>16482</v>
      </c>
      <c r="F7" s="112" t="s">
        <v>45</v>
      </c>
      <c r="G7" s="112" t="s">
        <v>46</v>
      </c>
      <c r="H7" s="112" t="s">
        <v>47</v>
      </c>
      <c r="I7" s="113">
        <v>3000</v>
      </c>
    </row>
    <row r="8" spans="1:10" x14ac:dyDescent="0.2">
      <c r="A8" s="112" t="s">
        <v>0</v>
      </c>
      <c r="B8" s="112" t="s">
        <v>3425</v>
      </c>
      <c r="C8" s="142">
        <v>43017</v>
      </c>
      <c r="D8" s="112" t="s">
        <v>5413</v>
      </c>
      <c r="E8" s="112">
        <v>16483</v>
      </c>
      <c r="F8" s="112" t="s">
        <v>45</v>
      </c>
      <c r="G8" s="112" t="s">
        <v>46</v>
      </c>
      <c r="H8" s="112" t="s">
        <v>47</v>
      </c>
      <c r="I8" s="113">
        <v>8318</v>
      </c>
    </row>
    <row r="9" spans="1:10" x14ac:dyDescent="0.2">
      <c r="A9" s="112" t="s">
        <v>0</v>
      </c>
      <c r="B9" s="112" t="s">
        <v>3271</v>
      </c>
      <c r="C9" s="142">
        <v>43017</v>
      </c>
      <c r="D9" s="112" t="s">
        <v>5413</v>
      </c>
      <c r="E9" s="112">
        <v>16483</v>
      </c>
      <c r="F9" s="112" t="s">
        <v>45</v>
      </c>
      <c r="G9" s="112" t="s">
        <v>46</v>
      </c>
      <c r="H9" s="112" t="s">
        <v>3528</v>
      </c>
      <c r="I9" s="113">
        <v>-8318</v>
      </c>
      <c r="J9" s="112"/>
    </row>
    <row r="10" spans="1:10" x14ac:dyDescent="0.2">
      <c r="A10" s="112" t="s">
        <v>0</v>
      </c>
      <c r="B10" s="112" t="s">
        <v>876</v>
      </c>
      <c r="C10" s="142">
        <v>43017</v>
      </c>
      <c r="D10" s="112">
        <v>7706</v>
      </c>
      <c r="E10" s="112">
        <v>16485</v>
      </c>
      <c r="F10" s="112" t="s">
        <v>45</v>
      </c>
      <c r="G10" s="112" t="s">
        <v>46</v>
      </c>
      <c r="H10" s="112" t="s">
        <v>47</v>
      </c>
      <c r="I10" s="113">
        <v>4500</v>
      </c>
    </row>
    <row r="11" spans="1:10" x14ac:dyDescent="0.2">
      <c r="A11" s="112" t="s">
        <v>0</v>
      </c>
      <c r="B11" s="112" t="s">
        <v>5414</v>
      </c>
      <c r="C11" s="142">
        <v>43017</v>
      </c>
      <c r="D11" s="112">
        <v>7266</v>
      </c>
      <c r="E11" s="112">
        <v>16488</v>
      </c>
      <c r="F11" s="112" t="s">
        <v>45</v>
      </c>
      <c r="G11" s="112" t="s">
        <v>46</v>
      </c>
      <c r="H11" s="112" t="s">
        <v>47</v>
      </c>
      <c r="I11" s="113">
        <v>4500</v>
      </c>
    </row>
    <row r="12" spans="1:10" x14ac:dyDescent="0.2">
      <c r="A12" s="112" t="s">
        <v>0</v>
      </c>
      <c r="B12" s="112" t="s">
        <v>1018</v>
      </c>
      <c r="C12" s="142">
        <v>43017</v>
      </c>
      <c r="D12" s="112">
        <v>6919</v>
      </c>
      <c r="E12" s="112">
        <v>16489</v>
      </c>
      <c r="F12" s="112" t="s">
        <v>45</v>
      </c>
      <c r="G12" s="112" t="s">
        <v>46</v>
      </c>
      <c r="H12" s="112" t="s">
        <v>47</v>
      </c>
      <c r="I12" s="113">
        <v>4500</v>
      </c>
    </row>
    <row r="13" spans="1:10" x14ac:dyDescent="0.2">
      <c r="A13" s="112" t="s">
        <v>0</v>
      </c>
      <c r="B13" s="112" t="s">
        <v>80</v>
      </c>
      <c r="C13" s="142">
        <v>43019</v>
      </c>
      <c r="D13" s="112">
        <v>15</v>
      </c>
      <c r="E13" s="112">
        <v>16503</v>
      </c>
      <c r="F13" s="112" t="s">
        <v>45</v>
      </c>
      <c r="G13" s="112" t="s">
        <v>46</v>
      </c>
      <c r="H13" s="112" t="s">
        <v>47</v>
      </c>
      <c r="I13" s="113">
        <v>3297.87</v>
      </c>
    </row>
    <row r="14" spans="1:10" x14ac:dyDescent="0.2">
      <c r="A14" s="112" t="s">
        <v>0</v>
      </c>
      <c r="B14" s="112" t="s">
        <v>5415</v>
      </c>
      <c r="C14" s="142">
        <v>43027</v>
      </c>
      <c r="D14" s="112">
        <v>2330</v>
      </c>
      <c r="E14" s="112">
        <v>16529</v>
      </c>
      <c r="F14" s="112" t="s">
        <v>45</v>
      </c>
      <c r="G14" s="112" t="s">
        <v>46</v>
      </c>
      <c r="H14" s="112" t="s">
        <v>47</v>
      </c>
      <c r="I14" s="113">
        <v>31001.72</v>
      </c>
    </row>
    <row r="15" spans="1:10" x14ac:dyDescent="0.2">
      <c r="A15" s="112" t="s">
        <v>0</v>
      </c>
      <c r="B15" s="112" t="s">
        <v>1458</v>
      </c>
      <c r="C15" s="142">
        <v>43027</v>
      </c>
      <c r="D15" s="112" t="s">
        <v>5416</v>
      </c>
      <c r="E15" s="112">
        <v>16530</v>
      </c>
      <c r="F15" s="112" t="s">
        <v>45</v>
      </c>
      <c r="G15" s="112" t="s">
        <v>46</v>
      </c>
      <c r="H15" s="112" t="s">
        <v>47</v>
      </c>
      <c r="I15" s="113">
        <v>4970</v>
      </c>
    </row>
    <row r="16" spans="1:10" x14ac:dyDescent="0.2">
      <c r="A16" s="112" t="s">
        <v>0</v>
      </c>
      <c r="B16" s="112" t="s">
        <v>5417</v>
      </c>
      <c r="C16" s="142">
        <v>43033</v>
      </c>
      <c r="D16" s="112" t="s">
        <v>5418</v>
      </c>
      <c r="E16" s="112">
        <v>16598</v>
      </c>
      <c r="F16" s="112" t="s">
        <v>45</v>
      </c>
      <c r="G16" s="112" t="s">
        <v>46</v>
      </c>
      <c r="H16" s="112" t="s">
        <v>47</v>
      </c>
      <c r="I16" s="113">
        <v>8500</v>
      </c>
    </row>
    <row r="17" spans="1:9" x14ac:dyDescent="0.2">
      <c r="A17" s="112" t="s">
        <v>0</v>
      </c>
      <c r="B17" s="112" t="s">
        <v>5419</v>
      </c>
      <c r="C17" s="142">
        <v>43033</v>
      </c>
      <c r="D17" s="112" t="s">
        <v>5420</v>
      </c>
      <c r="E17" s="112">
        <v>16599</v>
      </c>
      <c r="F17" s="112" t="s">
        <v>45</v>
      </c>
      <c r="G17" s="112" t="s">
        <v>46</v>
      </c>
      <c r="H17" s="112" t="s">
        <v>47</v>
      </c>
      <c r="I17" s="113">
        <v>8500</v>
      </c>
    </row>
    <row r="18" spans="1:9" x14ac:dyDescent="0.2">
      <c r="A18" s="112" t="s">
        <v>0</v>
      </c>
      <c r="B18" s="112" t="s">
        <v>5421</v>
      </c>
      <c r="C18" s="142">
        <v>43038</v>
      </c>
      <c r="D18" s="112">
        <v>56</v>
      </c>
      <c r="E18" s="112">
        <v>16777</v>
      </c>
      <c r="F18" s="112" t="s">
        <v>45</v>
      </c>
      <c r="G18" s="112" t="s">
        <v>46</v>
      </c>
      <c r="H18" s="112" t="s">
        <v>47</v>
      </c>
      <c r="I18" s="113">
        <v>16666.669999999998</v>
      </c>
    </row>
    <row r="19" spans="1:9" x14ac:dyDescent="0.2">
      <c r="A19" s="112" t="s">
        <v>1</v>
      </c>
      <c r="B19" s="112" t="s">
        <v>5422</v>
      </c>
      <c r="C19" s="142">
        <v>43038</v>
      </c>
      <c r="D19" s="112" t="s">
        <v>5423</v>
      </c>
      <c r="E19" s="112" t="s">
        <v>5997</v>
      </c>
      <c r="F19" s="112" t="s">
        <v>190</v>
      </c>
      <c r="G19" s="112" t="s">
        <v>46</v>
      </c>
      <c r="H19" s="112" t="s">
        <v>5424</v>
      </c>
      <c r="I19" s="113">
        <v>13000</v>
      </c>
    </row>
    <row r="20" spans="1:9" x14ac:dyDescent="0.2">
      <c r="A20" s="112" t="s">
        <v>435</v>
      </c>
      <c r="B20" s="112" t="s">
        <v>5850</v>
      </c>
      <c r="C20" s="142">
        <v>43019</v>
      </c>
      <c r="D20" s="112" t="s">
        <v>49</v>
      </c>
      <c r="E20" s="112">
        <v>34668</v>
      </c>
      <c r="F20" s="112" t="s">
        <v>50</v>
      </c>
      <c r="G20" s="112" t="s">
        <v>51</v>
      </c>
      <c r="H20" s="112" t="s">
        <v>5851</v>
      </c>
      <c r="I20" s="113">
        <v>4748</v>
      </c>
    </row>
    <row r="21" spans="1:9" x14ac:dyDescent="0.2">
      <c r="A21" s="112" t="s">
        <v>435</v>
      </c>
      <c r="B21" s="112" t="s">
        <v>3411</v>
      </c>
      <c r="C21" s="142">
        <v>43033</v>
      </c>
      <c r="D21" s="112" t="s">
        <v>49</v>
      </c>
      <c r="E21" s="112">
        <v>34824</v>
      </c>
      <c r="F21" s="112" t="s">
        <v>50</v>
      </c>
      <c r="G21" s="112" t="s">
        <v>51</v>
      </c>
      <c r="H21" s="112" t="s">
        <v>491</v>
      </c>
      <c r="I21" s="113">
        <v>62.93</v>
      </c>
    </row>
    <row r="22" spans="1:9" x14ac:dyDescent="0.2">
      <c r="A22" s="112" t="s">
        <v>435</v>
      </c>
      <c r="B22" s="112" t="s">
        <v>5852</v>
      </c>
      <c r="C22" s="142">
        <v>43033</v>
      </c>
      <c r="D22" s="112" t="s">
        <v>49</v>
      </c>
      <c r="E22" s="112">
        <v>34825</v>
      </c>
      <c r="F22" s="112" t="s">
        <v>50</v>
      </c>
      <c r="G22" s="112" t="s">
        <v>51</v>
      </c>
      <c r="H22" s="112" t="s">
        <v>491</v>
      </c>
      <c r="I22" s="113">
        <v>4125.83</v>
      </c>
    </row>
    <row r="23" spans="1:9" x14ac:dyDescent="0.2">
      <c r="A23" s="112" t="s">
        <v>435</v>
      </c>
      <c r="B23" s="112" t="s">
        <v>5853</v>
      </c>
      <c r="C23" s="142">
        <v>43039</v>
      </c>
      <c r="D23" s="112" t="s">
        <v>49</v>
      </c>
      <c r="E23" s="112">
        <v>34993</v>
      </c>
      <c r="F23" s="112" t="s">
        <v>50</v>
      </c>
      <c r="G23" s="112" t="s">
        <v>46</v>
      </c>
      <c r="H23" s="112" t="s">
        <v>5854</v>
      </c>
      <c r="I23" s="113">
        <v>588.4</v>
      </c>
    </row>
    <row r="24" spans="1:9" x14ac:dyDescent="0.2">
      <c r="A24" s="112" t="s">
        <v>447</v>
      </c>
      <c r="B24" s="112" t="s">
        <v>4817</v>
      </c>
      <c r="C24" s="142">
        <v>43018</v>
      </c>
      <c r="D24" s="112" t="s">
        <v>49</v>
      </c>
      <c r="E24" s="112">
        <v>34658</v>
      </c>
      <c r="F24" s="112" t="s">
        <v>50</v>
      </c>
      <c r="G24" s="112" t="s">
        <v>51</v>
      </c>
      <c r="H24" s="112" t="s">
        <v>4358</v>
      </c>
      <c r="I24" s="113">
        <v>2996.46</v>
      </c>
    </row>
    <row r="25" spans="1:9" x14ac:dyDescent="0.2">
      <c r="A25" s="112" t="s">
        <v>447</v>
      </c>
      <c r="B25" s="112" t="s">
        <v>2359</v>
      </c>
      <c r="C25" s="142">
        <v>43018</v>
      </c>
      <c r="D25" s="112" t="s">
        <v>49</v>
      </c>
      <c r="E25" s="112">
        <v>34659</v>
      </c>
      <c r="F25" s="112" t="s">
        <v>50</v>
      </c>
      <c r="G25" s="112" t="s">
        <v>51</v>
      </c>
      <c r="H25" s="112" t="s">
        <v>4358</v>
      </c>
      <c r="I25" s="113">
        <v>3824.97</v>
      </c>
    </row>
    <row r="26" spans="1:9" x14ac:dyDescent="0.2">
      <c r="A26" s="112" t="s">
        <v>447</v>
      </c>
      <c r="B26" s="112" t="s">
        <v>5947</v>
      </c>
      <c r="C26" s="142">
        <v>43038</v>
      </c>
      <c r="D26" s="112" t="s">
        <v>5948</v>
      </c>
      <c r="E26" s="112" t="s">
        <v>6201</v>
      </c>
      <c r="F26" s="112" t="s">
        <v>190</v>
      </c>
      <c r="G26" s="112" t="s">
        <v>46</v>
      </c>
      <c r="H26" s="112" t="s">
        <v>5424</v>
      </c>
      <c r="I26" s="113">
        <v>2020</v>
      </c>
    </row>
    <row r="27" spans="1:9" x14ac:dyDescent="0.2">
      <c r="A27" s="112" t="s">
        <v>34</v>
      </c>
      <c r="B27" s="112" t="s">
        <v>5951</v>
      </c>
      <c r="C27" s="142">
        <v>43021</v>
      </c>
      <c r="D27" s="112" t="s">
        <v>49</v>
      </c>
      <c r="E27" s="112">
        <v>34719</v>
      </c>
      <c r="F27" s="112" t="s">
        <v>50</v>
      </c>
      <c r="G27" s="112" t="s">
        <v>46</v>
      </c>
      <c r="H27" s="112" t="s">
        <v>5952</v>
      </c>
      <c r="I27" s="113">
        <v>4562.12</v>
      </c>
    </row>
    <row r="28" spans="1:9" x14ac:dyDescent="0.2">
      <c r="A28" s="112" t="s">
        <v>34</v>
      </c>
      <c r="B28" s="112" t="s">
        <v>1602</v>
      </c>
      <c r="C28" s="142">
        <v>43033</v>
      </c>
      <c r="D28" s="112" t="s">
        <v>49</v>
      </c>
      <c r="E28" s="112">
        <v>34823</v>
      </c>
      <c r="F28" s="112" t="s">
        <v>50</v>
      </c>
      <c r="G28" s="112" t="s">
        <v>51</v>
      </c>
      <c r="H28" s="112" t="s">
        <v>5953</v>
      </c>
      <c r="I28" s="113">
        <v>2285.7600000000002</v>
      </c>
    </row>
    <row r="29" spans="1:9" x14ac:dyDescent="0.2">
      <c r="A29" s="112" t="s">
        <v>34</v>
      </c>
      <c r="B29" s="112" t="s">
        <v>5954</v>
      </c>
      <c r="C29" s="142">
        <v>43038</v>
      </c>
      <c r="D29" s="112" t="s">
        <v>5955</v>
      </c>
      <c r="E29" s="112" t="s">
        <v>6202</v>
      </c>
      <c r="F29" s="112" t="s">
        <v>190</v>
      </c>
      <c r="G29" s="112" t="s">
        <v>46</v>
      </c>
      <c r="H29" s="112" t="s">
        <v>5424</v>
      </c>
      <c r="I29" s="113">
        <v>10375</v>
      </c>
    </row>
    <row r="30" spans="1:9" x14ac:dyDescent="0.2">
      <c r="A30" s="112" t="s">
        <v>34</v>
      </c>
      <c r="B30" s="112" t="s">
        <v>665</v>
      </c>
      <c r="C30" s="142">
        <v>43039</v>
      </c>
      <c r="D30" s="112" t="s">
        <v>49</v>
      </c>
      <c r="E30" s="112">
        <v>34880</v>
      </c>
      <c r="F30" s="112" t="s">
        <v>50</v>
      </c>
      <c r="G30" s="112" t="s">
        <v>51</v>
      </c>
      <c r="H30" s="112" t="s">
        <v>5956</v>
      </c>
      <c r="I30" s="113">
        <v>4253.1499999999996</v>
      </c>
    </row>
    <row r="31" spans="1:9" x14ac:dyDescent="0.2">
      <c r="A31" s="112" t="s">
        <v>2</v>
      </c>
      <c r="B31" s="112" t="s">
        <v>5425</v>
      </c>
      <c r="C31" s="142">
        <v>43017</v>
      </c>
      <c r="D31" s="112" t="s">
        <v>5426</v>
      </c>
      <c r="E31" s="112" t="s">
        <v>5998</v>
      </c>
      <c r="F31" s="112" t="s">
        <v>56</v>
      </c>
      <c r="G31" s="112" t="s">
        <v>4791</v>
      </c>
      <c r="H31" s="112" t="s">
        <v>58</v>
      </c>
      <c r="I31" s="113">
        <v>2088</v>
      </c>
    </row>
    <row r="32" spans="1:9" x14ac:dyDescent="0.2">
      <c r="A32" s="112" t="s">
        <v>2</v>
      </c>
      <c r="B32" s="112" t="s">
        <v>5427</v>
      </c>
      <c r="C32" s="142">
        <v>43017</v>
      </c>
      <c r="D32" s="112" t="s">
        <v>5428</v>
      </c>
      <c r="E32" s="112" t="s">
        <v>5999</v>
      </c>
      <c r="F32" s="112" t="s">
        <v>56</v>
      </c>
      <c r="G32" s="112" t="s">
        <v>4791</v>
      </c>
      <c r="H32" s="112" t="s">
        <v>58</v>
      </c>
      <c r="I32" s="113">
        <v>2958</v>
      </c>
    </row>
    <row r="33" spans="1:9" x14ac:dyDescent="0.2">
      <c r="A33" s="112" t="s">
        <v>2</v>
      </c>
      <c r="B33" s="112" t="s">
        <v>4124</v>
      </c>
      <c r="C33" s="142">
        <v>43017</v>
      </c>
      <c r="D33" s="112" t="s">
        <v>5429</v>
      </c>
      <c r="E33" s="112" t="s">
        <v>6000</v>
      </c>
      <c r="F33" s="112" t="s">
        <v>56</v>
      </c>
      <c r="G33" s="112" t="s">
        <v>4791</v>
      </c>
      <c r="H33" s="112" t="s">
        <v>58</v>
      </c>
      <c r="I33" s="113">
        <v>348</v>
      </c>
    </row>
    <row r="34" spans="1:9" x14ac:dyDescent="0.2">
      <c r="A34" s="112" t="s">
        <v>2</v>
      </c>
      <c r="B34" s="112" t="s">
        <v>2257</v>
      </c>
      <c r="C34" s="142">
        <v>43017</v>
      </c>
      <c r="D34" s="112" t="s">
        <v>5430</v>
      </c>
      <c r="E34" s="112" t="s">
        <v>6001</v>
      </c>
      <c r="F34" s="112" t="s">
        <v>56</v>
      </c>
      <c r="G34" s="112" t="s">
        <v>4791</v>
      </c>
      <c r="H34" s="112" t="s">
        <v>5431</v>
      </c>
      <c r="I34" s="113">
        <v>5240.0200000000004</v>
      </c>
    </row>
    <row r="35" spans="1:9" x14ac:dyDescent="0.2">
      <c r="A35" s="112" t="s">
        <v>2</v>
      </c>
      <c r="B35" s="112" t="s">
        <v>2568</v>
      </c>
      <c r="C35" s="142">
        <v>43017</v>
      </c>
      <c r="D35" s="112" t="s">
        <v>5432</v>
      </c>
      <c r="E35" s="112" t="s">
        <v>6002</v>
      </c>
      <c r="F35" s="112" t="s">
        <v>56</v>
      </c>
      <c r="G35" s="112" t="s">
        <v>4791</v>
      </c>
      <c r="H35" s="112" t="s">
        <v>58</v>
      </c>
      <c r="I35" s="113">
        <v>3342.59</v>
      </c>
    </row>
    <row r="36" spans="1:9" x14ac:dyDescent="0.2">
      <c r="A36" s="112" t="s">
        <v>2</v>
      </c>
      <c r="B36" s="112" t="s">
        <v>2258</v>
      </c>
      <c r="C36" s="142">
        <v>43017</v>
      </c>
      <c r="D36" s="112" t="s">
        <v>5433</v>
      </c>
      <c r="E36" s="112" t="s">
        <v>6003</v>
      </c>
      <c r="F36" s="112" t="s">
        <v>56</v>
      </c>
      <c r="G36" s="112" t="s">
        <v>4791</v>
      </c>
      <c r="H36" s="112" t="s">
        <v>58</v>
      </c>
      <c r="I36" s="113">
        <v>95.7</v>
      </c>
    </row>
    <row r="37" spans="1:9" x14ac:dyDescent="0.2">
      <c r="A37" s="112" t="s">
        <v>2</v>
      </c>
      <c r="B37" s="112" t="s">
        <v>5434</v>
      </c>
      <c r="C37" s="142">
        <v>43017</v>
      </c>
      <c r="D37" s="112" t="s">
        <v>5435</v>
      </c>
      <c r="E37" s="112" t="s">
        <v>6004</v>
      </c>
      <c r="F37" s="112" t="s">
        <v>56</v>
      </c>
      <c r="G37" s="112" t="s">
        <v>4791</v>
      </c>
      <c r="H37" s="112" t="s">
        <v>58</v>
      </c>
      <c r="I37" s="113">
        <v>95.7</v>
      </c>
    </row>
    <row r="38" spans="1:9" x14ac:dyDescent="0.2">
      <c r="A38" s="112" t="s">
        <v>2</v>
      </c>
      <c r="B38" s="112" t="s">
        <v>5436</v>
      </c>
      <c r="C38" s="142">
        <v>43017</v>
      </c>
      <c r="D38" s="112" t="s">
        <v>5437</v>
      </c>
      <c r="E38" s="112" t="s">
        <v>6005</v>
      </c>
      <c r="F38" s="112" t="s">
        <v>56</v>
      </c>
      <c r="G38" s="112" t="s">
        <v>4791</v>
      </c>
      <c r="H38" s="112" t="s">
        <v>58</v>
      </c>
      <c r="I38" s="113">
        <v>95.7</v>
      </c>
    </row>
    <row r="39" spans="1:9" x14ac:dyDescent="0.2">
      <c r="A39" s="112" t="s">
        <v>2</v>
      </c>
      <c r="B39" s="112" t="s">
        <v>2639</v>
      </c>
      <c r="C39" s="142">
        <v>43017</v>
      </c>
      <c r="D39" s="112" t="s">
        <v>5438</v>
      </c>
      <c r="E39" s="112" t="s">
        <v>6006</v>
      </c>
      <c r="F39" s="112" t="s">
        <v>56</v>
      </c>
      <c r="G39" s="112" t="s">
        <v>4791</v>
      </c>
      <c r="H39" s="112" t="s">
        <v>58</v>
      </c>
      <c r="I39" s="113">
        <v>95.7</v>
      </c>
    </row>
    <row r="40" spans="1:9" x14ac:dyDescent="0.2">
      <c r="A40" s="112" t="s">
        <v>2</v>
      </c>
      <c r="B40" s="112" t="s">
        <v>5439</v>
      </c>
      <c r="C40" s="142">
        <v>43017</v>
      </c>
      <c r="D40" s="112" t="s">
        <v>5440</v>
      </c>
      <c r="E40" s="112" t="s">
        <v>6007</v>
      </c>
      <c r="F40" s="112" t="s">
        <v>56</v>
      </c>
      <c r="G40" s="112" t="s">
        <v>4791</v>
      </c>
      <c r="H40" s="112" t="s">
        <v>58</v>
      </c>
      <c r="I40" s="113">
        <v>95.7</v>
      </c>
    </row>
    <row r="41" spans="1:9" x14ac:dyDescent="0.2">
      <c r="A41" s="112" t="s">
        <v>2</v>
      </c>
      <c r="B41" s="112" t="s">
        <v>5441</v>
      </c>
      <c r="C41" s="142">
        <v>43017</v>
      </c>
      <c r="D41" s="112" t="s">
        <v>5442</v>
      </c>
      <c r="E41" s="112" t="s">
        <v>6008</v>
      </c>
      <c r="F41" s="112" t="s">
        <v>56</v>
      </c>
      <c r="G41" s="112" t="s">
        <v>4791</v>
      </c>
      <c r="H41" s="112" t="s">
        <v>58</v>
      </c>
      <c r="I41" s="113">
        <v>95.7</v>
      </c>
    </row>
    <row r="42" spans="1:9" x14ac:dyDescent="0.2">
      <c r="A42" s="112" t="s">
        <v>2</v>
      </c>
      <c r="B42" s="112" t="s">
        <v>2259</v>
      </c>
      <c r="C42" s="142">
        <v>43017</v>
      </c>
      <c r="D42" s="112" t="s">
        <v>5443</v>
      </c>
      <c r="E42" s="112" t="s">
        <v>6009</v>
      </c>
      <c r="F42" s="112" t="s">
        <v>56</v>
      </c>
      <c r="G42" s="112" t="s">
        <v>4791</v>
      </c>
      <c r="H42" s="112" t="s">
        <v>58</v>
      </c>
      <c r="I42" s="113">
        <v>95.7</v>
      </c>
    </row>
    <row r="43" spans="1:9" x14ac:dyDescent="0.2">
      <c r="A43" s="112" t="s">
        <v>2</v>
      </c>
      <c r="B43" s="112" t="s">
        <v>5444</v>
      </c>
      <c r="C43" s="142">
        <v>43017</v>
      </c>
      <c r="D43" s="112" t="s">
        <v>5445</v>
      </c>
      <c r="E43" s="112" t="s">
        <v>6010</v>
      </c>
      <c r="F43" s="112" t="s">
        <v>56</v>
      </c>
      <c r="G43" s="112" t="s">
        <v>4791</v>
      </c>
      <c r="H43" s="112" t="s">
        <v>58</v>
      </c>
      <c r="I43" s="113">
        <v>95.7</v>
      </c>
    </row>
    <row r="44" spans="1:9" x14ac:dyDescent="0.2">
      <c r="A44" s="112" t="s">
        <v>2</v>
      </c>
      <c r="B44" s="112" t="s">
        <v>2260</v>
      </c>
      <c r="C44" s="142">
        <v>43017</v>
      </c>
      <c r="D44" s="112" t="s">
        <v>5446</v>
      </c>
      <c r="E44" s="112" t="s">
        <v>6011</v>
      </c>
      <c r="F44" s="112" t="s">
        <v>56</v>
      </c>
      <c r="G44" s="112" t="s">
        <v>4791</v>
      </c>
      <c r="H44" s="112" t="s">
        <v>58</v>
      </c>
      <c r="I44" s="113">
        <v>95.7</v>
      </c>
    </row>
    <row r="45" spans="1:9" x14ac:dyDescent="0.2">
      <c r="A45" s="112" t="s">
        <v>2</v>
      </c>
      <c r="B45" s="112" t="s">
        <v>2640</v>
      </c>
      <c r="C45" s="142">
        <v>43017</v>
      </c>
      <c r="D45" s="112" t="s">
        <v>5447</v>
      </c>
      <c r="E45" s="112" t="s">
        <v>6012</v>
      </c>
      <c r="F45" s="112" t="s">
        <v>56</v>
      </c>
      <c r="G45" s="112" t="s">
        <v>4791</v>
      </c>
      <c r="H45" s="112" t="s">
        <v>58</v>
      </c>
      <c r="I45" s="113">
        <v>95.7</v>
      </c>
    </row>
    <row r="46" spans="1:9" x14ac:dyDescent="0.2">
      <c r="A46" s="112" t="s">
        <v>2</v>
      </c>
      <c r="B46" s="112" t="s">
        <v>5448</v>
      </c>
      <c r="C46" s="142">
        <v>43017</v>
      </c>
      <c r="D46" s="112" t="s">
        <v>5449</v>
      </c>
      <c r="E46" s="112" t="s">
        <v>6013</v>
      </c>
      <c r="F46" s="112" t="s">
        <v>56</v>
      </c>
      <c r="G46" s="112" t="s">
        <v>4791</v>
      </c>
      <c r="H46" s="112" t="s">
        <v>5450</v>
      </c>
      <c r="I46" s="113">
        <v>95.7</v>
      </c>
    </row>
    <row r="47" spans="1:9" x14ac:dyDescent="0.2">
      <c r="A47" s="112" t="s">
        <v>2</v>
      </c>
      <c r="B47" s="112" t="s">
        <v>2641</v>
      </c>
      <c r="C47" s="142">
        <v>43017</v>
      </c>
      <c r="D47" s="112" t="s">
        <v>5451</v>
      </c>
      <c r="E47" s="112" t="s">
        <v>6014</v>
      </c>
      <c r="F47" s="112" t="s">
        <v>56</v>
      </c>
      <c r="G47" s="112" t="s">
        <v>4791</v>
      </c>
      <c r="H47" s="112" t="s">
        <v>58</v>
      </c>
      <c r="I47" s="113">
        <v>95.7</v>
      </c>
    </row>
    <row r="48" spans="1:9" x14ac:dyDescent="0.2">
      <c r="A48" s="112" t="s">
        <v>2</v>
      </c>
      <c r="B48" s="112" t="s">
        <v>2642</v>
      </c>
      <c r="C48" s="142">
        <v>43017</v>
      </c>
      <c r="D48" s="112" t="s">
        <v>5452</v>
      </c>
      <c r="E48" s="112" t="s">
        <v>6015</v>
      </c>
      <c r="F48" s="112" t="s">
        <v>56</v>
      </c>
      <c r="G48" s="112" t="s">
        <v>4791</v>
      </c>
      <c r="H48" s="112" t="s">
        <v>58</v>
      </c>
      <c r="I48" s="113">
        <v>95.7</v>
      </c>
    </row>
    <row r="49" spans="1:9" x14ac:dyDescent="0.2">
      <c r="A49" s="112" t="s">
        <v>2</v>
      </c>
      <c r="B49" s="112" t="s">
        <v>3604</v>
      </c>
      <c r="C49" s="142">
        <v>43017</v>
      </c>
      <c r="D49" s="112" t="s">
        <v>5453</v>
      </c>
      <c r="E49" s="112" t="s">
        <v>6016</v>
      </c>
      <c r="F49" s="112" t="s">
        <v>56</v>
      </c>
      <c r="G49" s="112" t="s">
        <v>4791</v>
      </c>
      <c r="H49" s="112" t="s">
        <v>58</v>
      </c>
      <c r="I49" s="113">
        <v>95.7</v>
      </c>
    </row>
    <row r="50" spans="1:9" x14ac:dyDescent="0.2">
      <c r="A50" s="112" t="s">
        <v>2</v>
      </c>
      <c r="B50" s="112" t="s">
        <v>5454</v>
      </c>
      <c r="C50" s="142">
        <v>43017</v>
      </c>
      <c r="D50" s="112" t="s">
        <v>5455</v>
      </c>
      <c r="E50" s="112" t="s">
        <v>6017</v>
      </c>
      <c r="F50" s="112" t="s">
        <v>56</v>
      </c>
      <c r="G50" s="112" t="s">
        <v>4791</v>
      </c>
      <c r="H50" s="112" t="s">
        <v>58</v>
      </c>
      <c r="I50" s="113">
        <v>95.7</v>
      </c>
    </row>
    <row r="51" spans="1:9" x14ac:dyDescent="0.2">
      <c r="A51" s="112" t="s">
        <v>2</v>
      </c>
      <c r="B51" s="112" t="s">
        <v>5456</v>
      </c>
      <c r="C51" s="142">
        <v>43017</v>
      </c>
      <c r="D51" s="112" t="s">
        <v>5457</v>
      </c>
      <c r="E51" s="112" t="s">
        <v>6018</v>
      </c>
      <c r="F51" s="112" t="s">
        <v>56</v>
      </c>
      <c r="G51" s="112" t="s">
        <v>4791</v>
      </c>
      <c r="H51" s="112" t="s">
        <v>58</v>
      </c>
      <c r="I51" s="113">
        <v>95.7</v>
      </c>
    </row>
    <row r="52" spans="1:9" x14ac:dyDescent="0.2">
      <c r="A52" s="112" t="s">
        <v>2</v>
      </c>
      <c r="B52" s="112" t="s">
        <v>5458</v>
      </c>
      <c r="C52" s="142">
        <v>43017</v>
      </c>
      <c r="D52" s="112" t="s">
        <v>5459</v>
      </c>
      <c r="E52" s="112" t="s">
        <v>6019</v>
      </c>
      <c r="F52" s="112" t="s">
        <v>56</v>
      </c>
      <c r="G52" s="112" t="s">
        <v>4791</v>
      </c>
      <c r="H52" s="112" t="s">
        <v>58</v>
      </c>
      <c r="I52" s="113">
        <v>95.7</v>
      </c>
    </row>
    <row r="53" spans="1:9" x14ac:dyDescent="0.2">
      <c r="A53" s="112" t="s">
        <v>2</v>
      </c>
      <c r="B53" s="112" t="s">
        <v>5460</v>
      </c>
      <c r="C53" s="142">
        <v>43017</v>
      </c>
      <c r="D53" s="112" t="s">
        <v>5461</v>
      </c>
      <c r="E53" s="112" t="s">
        <v>6020</v>
      </c>
      <c r="F53" s="112" t="s">
        <v>56</v>
      </c>
      <c r="G53" s="112" t="s">
        <v>4791</v>
      </c>
      <c r="H53" s="112" t="s">
        <v>58</v>
      </c>
      <c r="I53" s="113">
        <v>95.7</v>
      </c>
    </row>
    <row r="54" spans="1:9" x14ac:dyDescent="0.2">
      <c r="A54" s="112" t="s">
        <v>2</v>
      </c>
      <c r="B54" s="112" t="s">
        <v>5462</v>
      </c>
      <c r="C54" s="142">
        <v>43017</v>
      </c>
      <c r="D54" s="112" t="s">
        <v>5463</v>
      </c>
      <c r="E54" s="112" t="s">
        <v>6021</v>
      </c>
      <c r="F54" s="112" t="s">
        <v>56</v>
      </c>
      <c r="G54" s="112" t="s">
        <v>4791</v>
      </c>
      <c r="H54" s="112" t="s">
        <v>58</v>
      </c>
      <c r="I54" s="113">
        <v>87</v>
      </c>
    </row>
    <row r="55" spans="1:9" x14ac:dyDescent="0.2">
      <c r="A55" s="112" t="s">
        <v>2</v>
      </c>
      <c r="B55" s="112" t="s">
        <v>2261</v>
      </c>
      <c r="C55" s="142">
        <v>43017</v>
      </c>
      <c r="D55" s="112" t="s">
        <v>5464</v>
      </c>
      <c r="E55" s="112" t="s">
        <v>6022</v>
      </c>
      <c r="F55" s="112" t="s">
        <v>56</v>
      </c>
      <c r="G55" s="112" t="s">
        <v>4791</v>
      </c>
      <c r="H55" s="112" t="s">
        <v>58</v>
      </c>
      <c r="I55" s="113">
        <v>95.7</v>
      </c>
    </row>
    <row r="56" spans="1:9" x14ac:dyDescent="0.2">
      <c r="A56" s="112" t="s">
        <v>2</v>
      </c>
      <c r="B56" s="112" t="s">
        <v>5465</v>
      </c>
      <c r="C56" s="142">
        <v>43017</v>
      </c>
      <c r="D56" s="112" t="s">
        <v>5466</v>
      </c>
      <c r="E56" s="112" t="s">
        <v>6023</v>
      </c>
      <c r="F56" s="112" t="s">
        <v>56</v>
      </c>
      <c r="G56" s="112" t="s">
        <v>4791</v>
      </c>
      <c r="H56" s="112" t="s">
        <v>58</v>
      </c>
      <c r="I56" s="113">
        <v>95.7</v>
      </c>
    </row>
    <row r="57" spans="1:9" x14ac:dyDescent="0.2">
      <c r="A57" s="112" t="s">
        <v>2</v>
      </c>
      <c r="B57" s="112" t="s">
        <v>2345</v>
      </c>
      <c r="C57" s="142">
        <v>43017</v>
      </c>
      <c r="D57" s="112" t="s">
        <v>5467</v>
      </c>
      <c r="E57" s="112" t="s">
        <v>6024</v>
      </c>
      <c r="F57" s="112" t="s">
        <v>56</v>
      </c>
      <c r="G57" s="112" t="s">
        <v>4791</v>
      </c>
      <c r="H57" s="112" t="s">
        <v>58</v>
      </c>
      <c r="I57" s="113">
        <v>95.7</v>
      </c>
    </row>
    <row r="58" spans="1:9" x14ac:dyDescent="0.2">
      <c r="A58" s="112" t="s">
        <v>2</v>
      </c>
      <c r="B58" s="112" t="s">
        <v>127</v>
      </c>
      <c r="C58" s="142">
        <v>43017</v>
      </c>
      <c r="D58" s="112" t="s">
        <v>5468</v>
      </c>
      <c r="E58" s="112" t="s">
        <v>6025</v>
      </c>
      <c r="F58" s="112" t="s">
        <v>56</v>
      </c>
      <c r="G58" s="112" t="s">
        <v>4791</v>
      </c>
      <c r="H58" s="112" t="s">
        <v>58</v>
      </c>
      <c r="I58" s="113">
        <v>95.7</v>
      </c>
    </row>
    <row r="59" spans="1:9" x14ac:dyDescent="0.2">
      <c r="A59" s="112" t="s">
        <v>2</v>
      </c>
      <c r="B59" s="112" t="s">
        <v>3191</v>
      </c>
      <c r="C59" s="142">
        <v>43018</v>
      </c>
      <c r="D59" s="112" t="s">
        <v>5469</v>
      </c>
      <c r="E59" s="112" t="s">
        <v>6026</v>
      </c>
      <c r="F59" s="112" t="s">
        <v>56</v>
      </c>
      <c r="G59" s="112" t="s">
        <v>4790</v>
      </c>
      <c r="H59" s="112" t="s">
        <v>58</v>
      </c>
      <c r="I59" s="113">
        <v>261</v>
      </c>
    </row>
    <row r="60" spans="1:9" x14ac:dyDescent="0.2">
      <c r="A60" s="112" t="s">
        <v>2</v>
      </c>
      <c r="B60" s="112" t="s">
        <v>3426</v>
      </c>
      <c r="C60" s="142">
        <v>43018</v>
      </c>
      <c r="D60" s="112" t="s">
        <v>5470</v>
      </c>
      <c r="E60" s="112" t="s">
        <v>6027</v>
      </c>
      <c r="F60" s="112" t="s">
        <v>56</v>
      </c>
      <c r="G60" s="112" t="s">
        <v>4790</v>
      </c>
      <c r="H60" s="112" t="s">
        <v>58</v>
      </c>
      <c r="I60" s="113">
        <v>174</v>
      </c>
    </row>
    <row r="61" spans="1:9" x14ac:dyDescent="0.2">
      <c r="A61" s="112" t="s">
        <v>2</v>
      </c>
      <c r="B61" s="112" t="s">
        <v>5471</v>
      </c>
      <c r="C61" s="142">
        <v>43018</v>
      </c>
      <c r="D61" s="112" t="s">
        <v>5472</v>
      </c>
      <c r="E61" s="112" t="s">
        <v>6028</v>
      </c>
      <c r="F61" s="112" t="s">
        <v>56</v>
      </c>
      <c r="G61" s="112" t="s">
        <v>4790</v>
      </c>
      <c r="H61" s="112" t="s">
        <v>58</v>
      </c>
      <c r="I61" s="113">
        <v>348</v>
      </c>
    </row>
    <row r="62" spans="1:9" x14ac:dyDescent="0.2">
      <c r="A62" s="112" t="s">
        <v>2</v>
      </c>
      <c r="B62" s="112" t="s">
        <v>5107</v>
      </c>
      <c r="C62" s="142">
        <v>43018</v>
      </c>
      <c r="D62" s="112" t="s">
        <v>5473</v>
      </c>
      <c r="E62" s="112" t="s">
        <v>6029</v>
      </c>
      <c r="F62" s="112" t="s">
        <v>56</v>
      </c>
      <c r="G62" s="112" t="s">
        <v>4790</v>
      </c>
      <c r="H62" s="112" t="s">
        <v>58</v>
      </c>
      <c r="I62" s="113">
        <v>130.5</v>
      </c>
    </row>
    <row r="63" spans="1:9" x14ac:dyDescent="0.2">
      <c r="A63" s="112" t="s">
        <v>2</v>
      </c>
      <c r="B63" s="112" t="s">
        <v>5109</v>
      </c>
      <c r="C63" s="142">
        <v>43018</v>
      </c>
      <c r="D63" s="112" t="s">
        <v>5474</v>
      </c>
      <c r="E63" s="112" t="s">
        <v>6030</v>
      </c>
      <c r="F63" s="112" t="s">
        <v>56</v>
      </c>
      <c r="G63" s="112" t="s">
        <v>4790</v>
      </c>
      <c r="H63" s="112" t="s">
        <v>58</v>
      </c>
      <c r="I63" s="113">
        <v>304.5</v>
      </c>
    </row>
    <row r="64" spans="1:9" x14ac:dyDescent="0.2">
      <c r="A64" s="112" t="s">
        <v>2</v>
      </c>
      <c r="B64" s="112" t="s">
        <v>4793</v>
      </c>
      <c r="C64" s="142">
        <v>43018</v>
      </c>
      <c r="D64" s="112" t="s">
        <v>5475</v>
      </c>
      <c r="E64" s="112" t="s">
        <v>6031</v>
      </c>
      <c r="F64" s="112" t="s">
        <v>56</v>
      </c>
      <c r="G64" s="112" t="s">
        <v>4790</v>
      </c>
      <c r="H64" s="112" t="s">
        <v>58</v>
      </c>
      <c r="I64" s="113">
        <v>870</v>
      </c>
    </row>
    <row r="65" spans="1:9" x14ac:dyDescent="0.2">
      <c r="A65" s="112" t="s">
        <v>2</v>
      </c>
      <c r="B65" s="112" t="s">
        <v>5476</v>
      </c>
      <c r="C65" s="142">
        <v>43018</v>
      </c>
      <c r="D65" s="112" t="s">
        <v>5477</v>
      </c>
      <c r="E65" s="112" t="s">
        <v>6032</v>
      </c>
      <c r="F65" s="112" t="s">
        <v>56</v>
      </c>
      <c r="G65" s="112" t="s">
        <v>4790</v>
      </c>
      <c r="H65" s="112" t="s">
        <v>58</v>
      </c>
      <c r="I65" s="113">
        <v>1740</v>
      </c>
    </row>
    <row r="66" spans="1:9" x14ac:dyDescent="0.2">
      <c r="A66" s="112" t="s">
        <v>2</v>
      </c>
      <c r="B66" s="112" t="s">
        <v>3431</v>
      </c>
      <c r="C66" s="142">
        <v>43019</v>
      </c>
      <c r="D66" s="112" t="s">
        <v>5478</v>
      </c>
      <c r="E66" s="112" t="s">
        <v>6033</v>
      </c>
      <c r="F66" s="112" t="s">
        <v>56</v>
      </c>
      <c r="G66" s="112" t="s">
        <v>4790</v>
      </c>
      <c r="H66" s="112" t="s">
        <v>58</v>
      </c>
      <c r="I66" s="113">
        <v>1531.2</v>
      </c>
    </row>
    <row r="67" spans="1:9" x14ac:dyDescent="0.2">
      <c r="A67" s="112" t="s">
        <v>2</v>
      </c>
      <c r="B67" s="112" t="s">
        <v>1001</v>
      </c>
      <c r="C67" s="142">
        <v>43020</v>
      </c>
      <c r="D67" s="112" t="s">
        <v>5479</v>
      </c>
      <c r="E67" s="112" t="s">
        <v>6034</v>
      </c>
      <c r="F67" s="112" t="s">
        <v>56</v>
      </c>
      <c r="G67" s="112" t="s">
        <v>4791</v>
      </c>
      <c r="H67" s="112" t="s">
        <v>58</v>
      </c>
      <c r="I67" s="113">
        <v>95.7</v>
      </c>
    </row>
    <row r="68" spans="1:9" x14ac:dyDescent="0.2">
      <c r="A68" s="112" t="s">
        <v>2</v>
      </c>
      <c r="B68" s="112" t="s">
        <v>5480</v>
      </c>
      <c r="C68" s="142">
        <v>43024</v>
      </c>
      <c r="D68" s="112" t="s">
        <v>5481</v>
      </c>
      <c r="E68" s="112" t="s">
        <v>6035</v>
      </c>
      <c r="F68" s="112" t="s">
        <v>56</v>
      </c>
      <c r="G68" s="112" t="s">
        <v>4791</v>
      </c>
      <c r="H68" s="112" t="s">
        <v>58</v>
      </c>
      <c r="I68" s="113">
        <v>609</v>
      </c>
    </row>
    <row r="69" spans="1:9" x14ac:dyDescent="0.2">
      <c r="A69" s="112" t="s">
        <v>2</v>
      </c>
      <c r="B69" s="112" t="s">
        <v>5482</v>
      </c>
      <c r="C69" s="142">
        <v>43024</v>
      </c>
      <c r="D69" s="112" t="s">
        <v>5483</v>
      </c>
      <c r="E69" s="112" t="s">
        <v>6036</v>
      </c>
      <c r="F69" s="112" t="s">
        <v>56</v>
      </c>
      <c r="G69" s="112" t="s">
        <v>4791</v>
      </c>
      <c r="H69" s="112" t="s">
        <v>58</v>
      </c>
      <c r="I69" s="113">
        <v>609</v>
      </c>
    </row>
    <row r="70" spans="1:9" x14ac:dyDescent="0.2">
      <c r="A70" s="112" t="s">
        <v>2</v>
      </c>
      <c r="B70" s="112" t="s">
        <v>5484</v>
      </c>
      <c r="C70" s="142">
        <v>43024</v>
      </c>
      <c r="D70" s="112" t="s">
        <v>5485</v>
      </c>
      <c r="E70" s="112" t="s">
        <v>6037</v>
      </c>
      <c r="F70" s="112" t="s">
        <v>56</v>
      </c>
      <c r="G70" s="112" t="s">
        <v>4791</v>
      </c>
      <c r="H70" s="112" t="s">
        <v>58</v>
      </c>
      <c r="I70" s="113">
        <v>609</v>
      </c>
    </row>
    <row r="71" spans="1:9" x14ac:dyDescent="0.2">
      <c r="A71" s="112" t="s">
        <v>2</v>
      </c>
      <c r="B71" s="112" t="s">
        <v>5486</v>
      </c>
      <c r="C71" s="142">
        <v>43026</v>
      </c>
      <c r="D71" s="112" t="s">
        <v>5487</v>
      </c>
      <c r="E71" s="112" t="s">
        <v>6038</v>
      </c>
      <c r="F71" s="112" t="s">
        <v>56</v>
      </c>
      <c r="G71" s="112" t="s">
        <v>4790</v>
      </c>
      <c r="H71" s="112" t="s">
        <v>58</v>
      </c>
      <c r="I71" s="113">
        <v>95.7</v>
      </c>
    </row>
    <row r="72" spans="1:9" x14ac:dyDescent="0.2">
      <c r="A72" s="112" t="s">
        <v>2</v>
      </c>
      <c r="B72" s="112" t="s">
        <v>5170</v>
      </c>
      <c r="C72" s="142">
        <v>43026</v>
      </c>
      <c r="D72" s="112" t="s">
        <v>5488</v>
      </c>
      <c r="E72" s="112" t="s">
        <v>6039</v>
      </c>
      <c r="F72" s="112" t="s">
        <v>56</v>
      </c>
      <c r="G72" s="112" t="s">
        <v>4790</v>
      </c>
      <c r="H72" s="112" t="s">
        <v>58</v>
      </c>
      <c r="I72" s="113">
        <v>95.7</v>
      </c>
    </row>
    <row r="73" spans="1:9" x14ac:dyDescent="0.2">
      <c r="A73" s="112" t="s">
        <v>2</v>
      </c>
      <c r="B73" s="112" t="s">
        <v>3935</v>
      </c>
      <c r="C73" s="142">
        <v>43026</v>
      </c>
      <c r="D73" s="112" t="s">
        <v>5489</v>
      </c>
      <c r="E73" s="112" t="s">
        <v>6040</v>
      </c>
      <c r="F73" s="112" t="s">
        <v>56</v>
      </c>
      <c r="G73" s="112" t="s">
        <v>4790</v>
      </c>
      <c r="H73" s="112" t="s">
        <v>58</v>
      </c>
      <c r="I73" s="113">
        <v>95.7</v>
      </c>
    </row>
    <row r="74" spans="1:9" x14ac:dyDescent="0.2">
      <c r="A74" s="112" t="s">
        <v>2</v>
      </c>
      <c r="B74" s="112" t="s">
        <v>5490</v>
      </c>
      <c r="C74" s="142">
        <v>43029</v>
      </c>
      <c r="D74" s="112" t="s">
        <v>5491</v>
      </c>
      <c r="E74" s="112">
        <v>35413</v>
      </c>
      <c r="F74" s="112" t="s">
        <v>50</v>
      </c>
      <c r="G74" s="112" t="s">
        <v>46</v>
      </c>
      <c r="H74" s="112" t="s">
        <v>5492</v>
      </c>
      <c r="I74" s="113">
        <v>11475</v>
      </c>
    </row>
    <row r="75" spans="1:9" x14ac:dyDescent="0.2">
      <c r="A75" s="112" t="s">
        <v>2</v>
      </c>
      <c r="B75" s="112" t="s">
        <v>5493</v>
      </c>
      <c r="C75" s="142">
        <v>43032</v>
      </c>
      <c r="D75" s="112" t="s">
        <v>5494</v>
      </c>
      <c r="E75" s="112" t="s">
        <v>6041</v>
      </c>
      <c r="F75" s="112" t="s">
        <v>56</v>
      </c>
      <c r="G75" s="112" t="s">
        <v>4791</v>
      </c>
      <c r="H75" s="112" t="s">
        <v>58</v>
      </c>
      <c r="I75" s="113">
        <v>435</v>
      </c>
    </row>
    <row r="76" spans="1:9" x14ac:dyDescent="0.2">
      <c r="A76" s="112" t="s">
        <v>2</v>
      </c>
      <c r="B76" s="112" t="s">
        <v>1500</v>
      </c>
      <c r="C76" s="142">
        <v>43032</v>
      </c>
      <c r="D76" s="112" t="s">
        <v>5495</v>
      </c>
      <c r="E76" s="112" t="s">
        <v>6042</v>
      </c>
      <c r="F76" s="112" t="s">
        <v>56</v>
      </c>
      <c r="G76" s="112" t="s">
        <v>4791</v>
      </c>
      <c r="H76" s="112" t="s">
        <v>58</v>
      </c>
      <c r="I76" s="113">
        <v>1531.2</v>
      </c>
    </row>
    <row r="77" spans="1:9" x14ac:dyDescent="0.2">
      <c r="A77" s="112" t="s">
        <v>2</v>
      </c>
      <c r="B77" s="112" t="s">
        <v>5496</v>
      </c>
      <c r="C77" s="142">
        <v>43032</v>
      </c>
      <c r="D77" s="112" t="s">
        <v>5497</v>
      </c>
      <c r="E77" s="112" t="s">
        <v>6043</v>
      </c>
      <c r="F77" s="112" t="s">
        <v>56</v>
      </c>
      <c r="G77" s="112" t="s">
        <v>4791</v>
      </c>
      <c r="H77" s="112" t="s">
        <v>58</v>
      </c>
      <c r="I77" s="113">
        <v>1914</v>
      </c>
    </row>
    <row r="78" spans="1:9" x14ac:dyDescent="0.2">
      <c r="A78" s="112" t="s">
        <v>2</v>
      </c>
      <c r="B78" s="112" t="s">
        <v>5498</v>
      </c>
      <c r="C78" s="142">
        <v>43032</v>
      </c>
      <c r="D78" s="112" t="s">
        <v>5499</v>
      </c>
      <c r="E78" s="112" t="s">
        <v>6044</v>
      </c>
      <c r="F78" s="112" t="s">
        <v>56</v>
      </c>
      <c r="G78" s="112" t="s">
        <v>4791</v>
      </c>
      <c r="H78" s="112" t="s">
        <v>58</v>
      </c>
      <c r="I78" s="113">
        <v>1531.2</v>
      </c>
    </row>
    <row r="79" spans="1:9" x14ac:dyDescent="0.2">
      <c r="A79" s="112" t="s">
        <v>2</v>
      </c>
      <c r="B79" s="112" t="s">
        <v>5500</v>
      </c>
      <c r="C79" s="142">
        <v>43032</v>
      </c>
      <c r="D79" s="112" t="s">
        <v>5501</v>
      </c>
      <c r="E79" s="112" t="s">
        <v>6045</v>
      </c>
      <c r="F79" s="112" t="s">
        <v>56</v>
      </c>
      <c r="G79" s="112" t="s">
        <v>4791</v>
      </c>
      <c r="H79" s="112" t="s">
        <v>58</v>
      </c>
      <c r="I79" s="113">
        <v>1276</v>
      </c>
    </row>
    <row r="80" spans="1:9" x14ac:dyDescent="0.2">
      <c r="A80" s="112" t="s">
        <v>2</v>
      </c>
      <c r="B80" s="112" t="s">
        <v>5502</v>
      </c>
      <c r="C80" s="142">
        <v>43032</v>
      </c>
      <c r="D80" s="112" t="s">
        <v>5503</v>
      </c>
      <c r="E80" s="112" t="s">
        <v>6046</v>
      </c>
      <c r="F80" s="112" t="s">
        <v>56</v>
      </c>
      <c r="G80" s="112" t="s">
        <v>4791</v>
      </c>
      <c r="H80" s="112" t="s">
        <v>58</v>
      </c>
      <c r="I80" s="113">
        <v>609</v>
      </c>
    </row>
    <row r="81" spans="1:9" x14ac:dyDescent="0.2">
      <c r="A81" s="112" t="s">
        <v>2</v>
      </c>
      <c r="B81" s="112" t="s">
        <v>2389</v>
      </c>
      <c r="C81" s="142">
        <v>43035</v>
      </c>
      <c r="D81" s="112" t="s">
        <v>5504</v>
      </c>
      <c r="E81" s="112" t="s">
        <v>6047</v>
      </c>
      <c r="F81" s="112" t="s">
        <v>56</v>
      </c>
      <c r="G81" s="112" t="s">
        <v>4790</v>
      </c>
      <c r="H81" s="112" t="s">
        <v>58</v>
      </c>
      <c r="I81" s="113">
        <v>7919.62</v>
      </c>
    </row>
    <row r="82" spans="1:9" x14ac:dyDescent="0.2">
      <c r="A82" s="112" t="s">
        <v>2</v>
      </c>
      <c r="B82" s="112" t="s">
        <v>1623</v>
      </c>
      <c r="C82" s="142">
        <v>43038</v>
      </c>
      <c r="D82" s="112" t="s">
        <v>5505</v>
      </c>
      <c r="E82" s="112" t="s">
        <v>6048</v>
      </c>
      <c r="F82" s="112" t="s">
        <v>56</v>
      </c>
      <c r="G82" s="112" t="s">
        <v>4791</v>
      </c>
      <c r="H82" s="112" t="s">
        <v>58</v>
      </c>
      <c r="I82" s="113">
        <v>95.7</v>
      </c>
    </row>
    <row r="83" spans="1:9" x14ac:dyDescent="0.2">
      <c r="A83" s="112" t="s">
        <v>2</v>
      </c>
      <c r="B83" s="112" t="s">
        <v>1469</v>
      </c>
      <c r="C83" s="142">
        <v>43038</v>
      </c>
      <c r="D83" s="112" t="s">
        <v>5506</v>
      </c>
      <c r="E83" s="112" t="s">
        <v>6049</v>
      </c>
      <c r="F83" s="112" t="s">
        <v>56</v>
      </c>
      <c r="G83" s="112" t="s">
        <v>4791</v>
      </c>
      <c r="H83" s="112" t="s">
        <v>58</v>
      </c>
      <c r="I83" s="113">
        <v>95.7</v>
      </c>
    </row>
    <row r="84" spans="1:9" x14ac:dyDescent="0.2">
      <c r="A84" s="112" t="s">
        <v>2</v>
      </c>
      <c r="B84" s="112" t="s">
        <v>1470</v>
      </c>
      <c r="C84" s="142">
        <v>43038</v>
      </c>
      <c r="D84" s="112" t="s">
        <v>5507</v>
      </c>
      <c r="E84" s="112" t="s">
        <v>6050</v>
      </c>
      <c r="F84" s="112" t="s">
        <v>56</v>
      </c>
      <c r="G84" s="112" t="s">
        <v>4791</v>
      </c>
      <c r="H84" s="112" t="s">
        <v>58</v>
      </c>
      <c r="I84" s="113">
        <v>95.7</v>
      </c>
    </row>
    <row r="85" spans="1:9" x14ac:dyDescent="0.2">
      <c r="A85" s="112" t="s">
        <v>2</v>
      </c>
      <c r="B85" s="112" t="s">
        <v>1625</v>
      </c>
      <c r="C85" s="142">
        <v>43038</v>
      </c>
      <c r="D85" s="112" t="s">
        <v>5508</v>
      </c>
      <c r="E85" s="112" t="s">
        <v>6051</v>
      </c>
      <c r="F85" s="112" t="s">
        <v>56</v>
      </c>
      <c r="G85" s="112" t="s">
        <v>4791</v>
      </c>
      <c r="H85" s="112" t="s">
        <v>58</v>
      </c>
      <c r="I85" s="113">
        <v>95.7</v>
      </c>
    </row>
    <row r="86" spans="1:9" x14ac:dyDescent="0.2">
      <c r="A86" s="112" t="s">
        <v>2</v>
      </c>
      <c r="B86" s="112" t="s">
        <v>1626</v>
      </c>
      <c r="C86" s="142">
        <v>43038</v>
      </c>
      <c r="D86" s="112" t="s">
        <v>5509</v>
      </c>
      <c r="E86" s="112" t="s">
        <v>6052</v>
      </c>
      <c r="F86" s="112" t="s">
        <v>56</v>
      </c>
      <c r="G86" s="112" t="s">
        <v>4791</v>
      </c>
      <c r="H86" s="112" t="s">
        <v>58</v>
      </c>
      <c r="I86" s="113">
        <v>95.7</v>
      </c>
    </row>
    <row r="87" spans="1:9" x14ac:dyDescent="0.2">
      <c r="A87" s="112" t="s">
        <v>2</v>
      </c>
      <c r="B87" s="112" t="s">
        <v>5266</v>
      </c>
      <c r="C87" s="142">
        <v>43038</v>
      </c>
      <c r="D87" s="112" t="s">
        <v>5510</v>
      </c>
      <c r="E87" s="112" t="s">
        <v>6053</v>
      </c>
      <c r="F87" s="112" t="s">
        <v>56</v>
      </c>
      <c r="G87" s="112" t="s">
        <v>4791</v>
      </c>
      <c r="H87" s="112" t="s">
        <v>58</v>
      </c>
      <c r="I87" s="113">
        <v>95.7</v>
      </c>
    </row>
    <row r="88" spans="1:9" x14ac:dyDescent="0.2">
      <c r="A88" s="112" t="s">
        <v>2</v>
      </c>
      <c r="B88" s="112" t="s">
        <v>640</v>
      </c>
      <c r="C88" s="142">
        <v>43038</v>
      </c>
      <c r="D88" s="112" t="s">
        <v>5511</v>
      </c>
      <c r="E88" s="112" t="s">
        <v>6054</v>
      </c>
      <c r="F88" s="112" t="s">
        <v>56</v>
      </c>
      <c r="G88" s="112" t="s">
        <v>4791</v>
      </c>
      <c r="H88" s="112" t="s">
        <v>58</v>
      </c>
      <c r="I88" s="113">
        <v>95.7</v>
      </c>
    </row>
    <row r="89" spans="1:9" x14ac:dyDescent="0.2">
      <c r="A89" s="112" t="s">
        <v>2</v>
      </c>
      <c r="B89" s="112" t="s">
        <v>1627</v>
      </c>
      <c r="C89" s="142">
        <v>43038</v>
      </c>
      <c r="D89" s="112" t="s">
        <v>5512</v>
      </c>
      <c r="E89" s="112" t="s">
        <v>6055</v>
      </c>
      <c r="F89" s="112" t="s">
        <v>56</v>
      </c>
      <c r="G89" s="112" t="s">
        <v>4791</v>
      </c>
      <c r="H89" s="112" t="s">
        <v>58</v>
      </c>
      <c r="I89" s="113">
        <v>95.7</v>
      </c>
    </row>
    <row r="90" spans="1:9" x14ac:dyDescent="0.2">
      <c r="A90" s="112" t="s">
        <v>2</v>
      </c>
      <c r="B90" s="112" t="s">
        <v>1628</v>
      </c>
      <c r="C90" s="142">
        <v>43038</v>
      </c>
      <c r="D90" s="112" t="s">
        <v>5513</v>
      </c>
      <c r="E90" s="112" t="s">
        <v>6056</v>
      </c>
      <c r="F90" s="112" t="s">
        <v>56</v>
      </c>
      <c r="G90" s="112" t="s">
        <v>4791</v>
      </c>
      <c r="H90" s="112" t="s">
        <v>58</v>
      </c>
      <c r="I90" s="113">
        <v>95.7</v>
      </c>
    </row>
    <row r="91" spans="1:9" x14ac:dyDescent="0.2">
      <c r="A91" s="112" t="s">
        <v>2</v>
      </c>
      <c r="B91" s="112" t="s">
        <v>641</v>
      </c>
      <c r="C91" s="142">
        <v>43038</v>
      </c>
      <c r="D91" s="112" t="s">
        <v>5514</v>
      </c>
      <c r="E91" s="112" t="s">
        <v>6057</v>
      </c>
      <c r="F91" s="112" t="s">
        <v>56</v>
      </c>
      <c r="G91" s="112" t="s">
        <v>4791</v>
      </c>
      <c r="H91" s="112" t="s">
        <v>58</v>
      </c>
      <c r="I91" s="113">
        <v>95.7</v>
      </c>
    </row>
    <row r="92" spans="1:9" x14ac:dyDescent="0.2">
      <c r="A92" s="112" t="s">
        <v>2</v>
      </c>
      <c r="B92" s="112" t="s">
        <v>1538</v>
      </c>
      <c r="C92" s="142">
        <v>43038</v>
      </c>
      <c r="D92" s="112" t="s">
        <v>5515</v>
      </c>
      <c r="E92" s="112" t="s">
        <v>6058</v>
      </c>
      <c r="F92" s="112" t="s">
        <v>56</v>
      </c>
      <c r="G92" s="112" t="s">
        <v>4791</v>
      </c>
      <c r="H92" s="112" t="s">
        <v>58</v>
      </c>
      <c r="I92" s="113">
        <v>95.7</v>
      </c>
    </row>
    <row r="93" spans="1:9" x14ac:dyDescent="0.2">
      <c r="A93" s="112" t="s">
        <v>2</v>
      </c>
      <c r="B93" s="112" t="s">
        <v>1629</v>
      </c>
      <c r="C93" s="142">
        <v>43038</v>
      </c>
      <c r="D93" s="112" t="s">
        <v>5516</v>
      </c>
      <c r="E93" s="112" t="s">
        <v>6059</v>
      </c>
      <c r="F93" s="112" t="s">
        <v>56</v>
      </c>
      <c r="G93" s="112" t="s">
        <v>4791</v>
      </c>
      <c r="H93" s="112" t="s">
        <v>58</v>
      </c>
      <c r="I93" s="113">
        <v>95.7</v>
      </c>
    </row>
    <row r="94" spans="1:9" x14ac:dyDescent="0.2">
      <c r="A94" s="112" t="s">
        <v>2</v>
      </c>
      <c r="B94" s="112" t="s">
        <v>1630</v>
      </c>
      <c r="C94" s="142">
        <v>43038</v>
      </c>
      <c r="D94" s="112" t="s">
        <v>5517</v>
      </c>
      <c r="E94" s="112" t="s">
        <v>6060</v>
      </c>
      <c r="F94" s="112" t="s">
        <v>56</v>
      </c>
      <c r="G94" s="112" t="s">
        <v>4791</v>
      </c>
      <c r="H94" s="112" t="s">
        <v>58</v>
      </c>
      <c r="I94" s="113">
        <v>95.7</v>
      </c>
    </row>
    <row r="95" spans="1:9" x14ac:dyDescent="0.2">
      <c r="A95" s="112" t="s">
        <v>2</v>
      </c>
      <c r="B95" s="112" t="s">
        <v>1631</v>
      </c>
      <c r="C95" s="142">
        <v>43038</v>
      </c>
      <c r="D95" s="112" t="s">
        <v>5518</v>
      </c>
      <c r="E95" s="112" t="s">
        <v>6061</v>
      </c>
      <c r="F95" s="112" t="s">
        <v>56</v>
      </c>
      <c r="G95" s="112" t="s">
        <v>4791</v>
      </c>
      <c r="H95" s="112" t="s">
        <v>58</v>
      </c>
      <c r="I95" s="113">
        <v>95.7</v>
      </c>
    </row>
    <row r="96" spans="1:9" x14ac:dyDescent="0.2">
      <c r="A96" s="112" t="s">
        <v>2</v>
      </c>
      <c r="B96" s="112" t="s">
        <v>1471</v>
      </c>
      <c r="C96" s="142">
        <v>43038</v>
      </c>
      <c r="D96" s="112" t="s">
        <v>5519</v>
      </c>
      <c r="E96" s="112" t="s">
        <v>6062</v>
      </c>
      <c r="F96" s="112" t="s">
        <v>56</v>
      </c>
      <c r="G96" s="112" t="s">
        <v>4791</v>
      </c>
      <c r="H96" s="112" t="s">
        <v>58</v>
      </c>
      <c r="I96" s="113">
        <v>95.7</v>
      </c>
    </row>
    <row r="97" spans="1:9" x14ac:dyDescent="0.2">
      <c r="A97" s="112" t="s">
        <v>3</v>
      </c>
      <c r="B97" s="112" t="s">
        <v>5520</v>
      </c>
      <c r="C97" s="142">
        <v>43011</v>
      </c>
      <c r="D97" s="112">
        <v>32</v>
      </c>
      <c r="E97" s="112" t="s">
        <v>6063</v>
      </c>
      <c r="F97" s="112" t="s">
        <v>225</v>
      </c>
      <c r="G97" s="112" t="s">
        <v>46</v>
      </c>
      <c r="H97" s="112" t="s">
        <v>5521</v>
      </c>
      <c r="I97" s="113">
        <v>1285.24</v>
      </c>
    </row>
    <row r="98" spans="1:9" x14ac:dyDescent="0.2">
      <c r="A98" s="112" t="s">
        <v>3</v>
      </c>
      <c r="B98" s="112" t="s">
        <v>5520</v>
      </c>
      <c r="C98" s="142">
        <v>43011</v>
      </c>
      <c r="D98" s="112">
        <v>32</v>
      </c>
      <c r="E98" s="112" t="s">
        <v>6063</v>
      </c>
      <c r="F98" s="112" t="s">
        <v>225</v>
      </c>
      <c r="G98" s="112" t="s">
        <v>46</v>
      </c>
      <c r="H98" s="112" t="s">
        <v>5522</v>
      </c>
      <c r="I98" s="113">
        <v>1261.24</v>
      </c>
    </row>
    <row r="99" spans="1:9" x14ac:dyDescent="0.2">
      <c r="A99" s="112" t="s">
        <v>3</v>
      </c>
      <c r="B99" s="112" t="s">
        <v>5520</v>
      </c>
      <c r="C99" s="142">
        <v>43011</v>
      </c>
      <c r="D99" s="112">
        <v>32</v>
      </c>
      <c r="E99" s="112" t="s">
        <v>6063</v>
      </c>
      <c r="F99" s="112" t="s">
        <v>225</v>
      </c>
      <c r="G99" s="112" t="s">
        <v>46</v>
      </c>
      <c r="H99" s="112" t="s">
        <v>5523</v>
      </c>
      <c r="I99" s="113">
        <v>1345.24</v>
      </c>
    </row>
    <row r="100" spans="1:9" x14ac:dyDescent="0.2">
      <c r="A100" s="112" t="s">
        <v>3</v>
      </c>
      <c r="B100" s="112" t="s">
        <v>5520</v>
      </c>
      <c r="C100" s="142">
        <v>43011</v>
      </c>
      <c r="D100" s="112">
        <v>32</v>
      </c>
      <c r="E100" s="112" t="s">
        <v>6063</v>
      </c>
      <c r="F100" s="112" t="s">
        <v>225</v>
      </c>
      <c r="G100" s="112" t="s">
        <v>46</v>
      </c>
      <c r="H100" s="112" t="s">
        <v>5524</v>
      </c>
      <c r="I100" s="113">
        <v>907.24</v>
      </c>
    </row>
    <row r="101" spans="1:9" x14ac:dyDescent="0.2">
      <c r="A101" s="112" t="s">
        <v>3</v>
      </c>
      <c r="B101" s="112" t="s">
        <v>5520</v>
      </c>
      <c r="C101" s="142">
        <v>43011</v>
      </c>
      <c r="D101" s="112">
        <v>32</v>
      </c>
      <c r="E101" s="112" t="s">
        <v>6063</v>
      </c>
      <c r="F101" s="112" t="s">
        <v>225</v>
      </c>
      <c r="G101" s="112" t="s">
        <v>46</v>
      </c>
      <c r="H101" s="112" t="s">
        <v>5525</v>
      </c>
      <c r="I101" s="113">
        <v>1405.24</v>
      </c>
    </row>
    <row r="102" spans="1:9" x14ac:dyDescent="0.2">
      <c r="A102" s="112" t="s">
        <v>3</v>
      </c>
      <c r="B102" s="112" t="s">
        <v>5520</v>
      </c>
      <c r="C102" s="142">
        <v>43011</v>
      </c>
      <c r="D102" s="112">
        <v>32</v>
      </c>
      <c r="E102" s="112" t="s">
        <v>6063</v>
      </c>
      <c r="F102" s="112" t="s">
        <v>225</v>
      </c>
      <c r="G102" s="112" t="s">
        <v>46</v>
      </c>
      <c r="H102" s="112" t="s">
        <v>5526</v>
      </c>
      <c r="I102" s="113">
        <v>1405.24</v>
      </c>
    </row>
    <row r="103" spans="1:9" x14ac:dyDescent="0.2">
      <c r="A103" s="112" t="s">
        <v>3</v>
      </c>
      <c r="B103" s="112" t="s">
        <v>5520</v>
      </c>
      <c r="C103" s="142">
        <v>43011</v>
      </c>
      <c r="D103" s="112">
        <v>32</v>
      </c>
      <c r="E103" s="112" t="s">
        <v>6063</v>
      </c>
      <c r="F103" s="112" t="s">
        <v>225</v>
      </c>
      <c r="G103" s="112" t="s">
        <v>46</v>
      </c>
      <c r="H103" s="112" t="s">
        <v>5527</v>
      </c>
      <c r="I103" s="113">
        <v>1309.24</v>
      </c>
    </row>
    <row r="104" spans="1:9" x14ac:dyDescent="0.2">
      <c r="A104" s="112" t="s">
        <v>3</v>
      </c>
      <c r="B104" s="112" t="s">
        <v>5520</v>
      </c>
      <c r="C104" s="142">
        <v>43011</v>
      </c>
      <c r="D104" s="112">
        <v>32</v>
      </c>
      <c r="E104" s="112" t="s">
        <v>6063</v>
      </c>
      <c r="F104" s="112" t="s">
        <v>225</v>
      </c>
      <c r="G104" s="112" t="s">
        <v>46</v>
      </c>
      <c r="H104" s="112" t="s">
        <v>5528</v>
      </c>
      <c r="I104" s="113">
        <v>1165.24</v>
      </c>
    </row>
    <row r="105" spans="1:9" x14ac:dyDescent="0.2">
      <c r="A105" s="112" t="s">
        <v>3</v>
      </c>
      <c r="B105" s="112" t="s">
        <v>5520</v>
      </c>
      <c r="C105" s="142">
        <v>43011</v>
      </c>
      <c r="D105" s="112">
        <v>32</v>
      </c>
      <c r="E105" s="112" t="s">
        <v>6063</v>
      </c>
      <c r="F105" s="112" t="s">
        <v>225</v>
      </c>
      <c r="G105" s="112" t="s">
        <v>46</v>
      </c>
      <c r="H105" s="112" t="s">
        <v>5529</v>
      </c>
      <c r="I105" s="113">
        <v>1285.24</v>
      </c>
    </row>
    <row r="106" spans="1:9" x14ac:dyDescent="0.2">
      <c r="A106" s="112" t="s">
        <v>3</v>
      </c>
      <c r="B106" s="112" t="s">
        <v>5520</v>
      </c>
      <c r="C106" s="142">
        <v>43011</v>
      </c>
      <c r="D106" s="112">
        <v>32</v>
      </c>
      <c r="E106" s="112" t="s">
        <v>6063</v>
      </c>
      <c r="F106" s="112" t="s">
        <v>225</v>
      </c>
      <c r="G106" s="112" t="s">
        <v>46</v>
      </c>
      <c r="H106" s="112" t="s">
        <v>5530</v>
      </c>
      <c r="I106" s="113">
        <v>1249.24</v>
      </c>
    </row>
    <row r="107" spans="1:9" x14ac:dyDescent="0.2">
      <c r="A107" s="112" t="s">
        <v>3</v>
      </c>
      <c r="B107" s="112" t="s">
        <v>5520</v>
      </c>
      <c r="C107" s="142">
        <v>43011</v>
      </c>
      <c r="D107" s="112">
        <v>32</v>
      </c>
      <c r="E107" s="112" t="s">
        <v>6063</v>
      </c>
      <c r="F107" s="112" t="s">
        <v>225</v>
      </c>
      <c r="G107" s="112" t="s">
        <v>46</v>
      </c>
      <c r="H107" s="112" t="s">
        <v>5531</v>
      </c>
      <c r="I107" s="113">
        <v>1057.24</v>
      </c>
    </row>
    <row r="108" spans="1:9" x14ac:dyDescent="0.2">
      <c r="A108" s="112" t="s">
        <v>3</v>
      </c>
      <c r="B108" s="112" t="s">
        <v>5520</v>
      </c>
      <c r="C108" s="142">
        <v>43011</v>
      </c>
      <c r="D108" s="112">
        <v>32</v>
      </c>
      <c r="E108" s="112" t="s">
        <v>6063</v>
      </c>
      <c r="F108" s="112" t="s">
        <v>225</v>
      </c>
      <c r="G108" s="112" t="s">
        <v>46</v>
      </c>
      <c r="H108" s="112" t="s">
        <v>5532</v>
      </c>
      <c r="I108" s="113">
        <v>1489.24</v>
      </c>
    </row>
    <row r="109" spans="1:9" x14ac:dyDescent="0.2">
      <c r="A109" s="112" t="s">
        <v>3</v>
      </c>
      <c r="B109" s="112" t="s">
        <v>3907</v>
      </c>
      <c r="C109" s="142">
        <v>43013</v>
      </c>
      <c r="D109" s="112" t="s">
        <v>5533</v>
      </c>
      <c r="E109" s="112">
        <v>16468</v>
      </c>
      <c r="F109" s="112" t="s">
        <v>45</v>
      </c>
      <c r="G109" s="112" t="s">
        <v>46</v>
      </c>
      <c r="H109" s="112" t="s">
        <v>1429</v>
      </c>
      <c r="I109" s="113">
        <v>18821</v>
      </c>
    </row>
    <row r="110" spans="1:9" x14ac:dyDescent="0.2">
      <c r="A110" s="112" t="s">
        <v>3</v>
      </c>
      <c r="B110" s="112" t="s">
        <v>2539</v>
      </c>
      <c r="C110" s="142">
        <v>43019</v>
      </c>
      <c r="D110" s="112" t="s">
        <v>5534</v>
      </c>
      <c r="E110" s="112" t="s">
        <v>6064</v>
      </c>
      <c r="F110" s="112" t="s">
        <v>225</v>
      </c>
      <c r="G110" s="112" t="s">
        <v>46</v>
      </c>
      <c r="H110" s="112" t="s">
        <v>5535</v>
      </c>
      <c r="I110" s="113">
        <v>1333.24</v>
      </c>
    </row>
    <row r="111" spans="1:9" x14ac:dyDescent="0.2">
      <c r="A111" s="112" t="s">
        <v>3</v>
      </c>
      <c r="B111" s="112" t="s">
        <v>2539</v>
      </c>
      <c r="C111" s="142">
        <v>43019</v>
      </c>
      <c r="D111" s="112" t="s">
        <v>5534</v>
      </c>
      <c r="E111" s="112" t="s">
        <v>6064</v>
      </c>
      <c r="F111" s="112" t="s">
        <v>225</v>
      </c>
      <c r="G111" s="112" t="s">
        <v>46</v>
      </c>
      <c r="H111" s="112" t="s">
        <v>5536</v>
      </c>
      <c r="I111" s="113">
        <v>1165.24</v>
      </c>
    </row>
    <row r="112" spans="1:9" x14ac:dyDescent="0.2">
      <c r="A112" s="112" t="s">
        <v>3</v>
      </c>
      <c r="B112" s="112" t="s">
        <v>5537</v>
      </c>
      <c r="C112" s="142">
        <v>43031</v>
      </c>
      <c r="D112" s="112" t="s">
        <v>5538</v>
      </c>
      <c r="E112" s="112">
        <v>16552</v>
      </c>
      <c r="F112" s="112" t="s">
        <v>45</v>
      </c>
      <c r="G112" s="112" t="s">
        <v>46</v>
      </c>
      <c r="H112" s="112" t="s">
        <v>461</v>
      </c>
      <c r="I112" s="113">
        <v>484.12</v>
      </c>
    </row>
    <row r="113" spans="1:9" x14ac:dyDescent="0.2">
      <c r="A113" s="112" t="s">
        <v>3</v>
      </c>
      <c r="B113" s="112" t="s">
        <v>5539</v>
      </c>
      <c r="C113" s="142">
        <v>43031</v>
      </c>
      <c r="D113" s="112" t="s">
        <v>5540</v>
      </c>
      <c r="E113" s="112">
        <v>16553</v>
      </c>
      <c r="F113" s="112" t="s">
        <v>45</v>
      </c>
      <c r="G113" s="112" t="s">
        <v>46</v>
      </c>
      <c r="H113" s="112" t="s">
        <v>461</v>
      </c>
      <c r="I113" s="113">
        <v>702.41</v>
      </c>
    </row>
    <row r="114" spans="1:9" x14ac:dyDescent="0.2">
      <c r="A114" s="112" t="s">
        <v>3</v>
      </c>
      <c r="B114" s="112" t="s">
        <v>593</v>
      </c>
      <c r="C114" s="142">
        <v>43035</v>
      </c>
      <c r="D114" s="112">
        <v>561143</v>
      </c>
      <c r="E114" s="112">
        <v>16610</v>
      </c>
      <c r="F114" s="112" t="s">
        <v>45</v>
      </c>
      <c r="G114" s="112" t="s">
        <v>4792</v>
      </c>
      <c r="H114" s="112" t="s">
        <v>461</v>
      </c>
      <c r="I114" s="113">
        <v>1549.74</v>
      </c>
    </row>
    <row r="115" spans="1:9" x14ac:dyDescent="0.2">
      <c r="A115" s="112" t="s">
        <v>3</v>
      </c>
      <c r="B115" s="112" t="s">
        <v>1609</v>
      </c>
      <c r="C115" s="142">
        <v>43035</v>
      </c>
      <c r="D115" s="112">
        <v>561177</v>
      </c>
      <c r="E115" s="112">
        <v>16611</v>
      </c>
      <c r="F115" s="112" t="s">
        <v>45</v>
      </c>
      <c r="G115" s="112" t="s">
        <v>4792</v>
      </c>
      <c r="H115" s="112" t="s">
        <v>461</v>
      </c>
      <c r="I115" s="113">
        <v>3864</v>
      </c>
    </row>
    <row r="116" spans="1:9" x14ac:dyDescent="0.2">
      <c r="A116" s="112" t="s">
        <v>5406</v>
      </c>
      <c r="B116" s="112" t="s">
        <v>5520</v>
      </c>
      <c r="C116" s="142">
        <v>43011</v>
      </c>
      <c r="D116" s="112">
        <v>32</v>
      </c>
      <c r="E116" s="112" t="s">
        <v>6063</v>
      </c>
      <c r="F116" s="112" t="s">
        <v>225</v>
      </c>
      <c r="G116" s="112" t="s">
        <v>46</v>
      </c>
      <c r="H116" s="112" t="s">
        <v>5834</v>
      </c>
      <c r="I116" s="113">
        <v>1285.24</v>
      </c>
    </row>
    <row r="117" spans="1:9" x14ac:dyDescent="0.2">
      <c r="A117" s="112" t="s">
        <v>5406</v>
      </c>
      <c r="B117" s="112" t="s">
        <v>5520</v>
      </c>
      <c r="C117" s="142">
        <v>43011</v>
      </c>
      <c r="D117" s="112">
        <v>32</v>
      </c>
      <c r="E117" s="112" t="s">
        <v>6063</v>
      </c>
      <c r="F117" s="112" t="s">
        <v>225</v>
      </c>
      <c r="G117" s="112" t="s">
        <v>46</v>
      </c>
      <c r="H117" s="112" t="s">
        <v>5835</v>
      </c>
      <c r="I117" s="113">
        <v>733.24</v>
      </c>
    </row>
    <row r="118" spans="1:9" x14ac:dyDescent="0.2">
      <c r="A118" s="112" t="s">
        <v>5406</v>
      </c>
      <c r="B118" s="112" t="s">
        <v>5520</v>
      </c>
      <c r="C118" s="142">
        <v>43011</v>
      </c>
      <c r="D118" s="112">
        <v>32</v>
      </c>
      <c r="E118" s="112" t="s">
        <v>6063</v>
      </c>
      <c r="F118" s="112" t="s">
        <v>225</v>
      </c>
      <c r="G118" s="112" t="s">
        <v>46</v>
      </c>
      <c r="H118" s="112" t="s">
        <v>5836</v>
      </c>
      <c r="I118" s="113">
        <v>648</v>
      </c>
    </row>
    <row r="119" spans="1:9" x14ac:dyDescent="0.2">
      <c r="A119" s="112" t="s">
        <v>5406</v>
      </c>
      <c r="B119" s="112" t="s">
        <v>5520</v>
      </c>
      <c r="C119" s="142">
        <v>43011</v>
      </c>
      <c r="D119" s="112">
        <v>32</v>
      </c>
      <c r="E119" s="112" t="s">
        <v>6063</v>
      </c>
      <c r="F119" s="112" t="s">
        <v>225</v>
      </c>
      <c r="G119" s="112" t="s">
        <v>46</v>
      </c>
      <c r="H119" s="112" t="s">
        <v>5837</v>
      </c>
      <c r="I119" s="113">
        <v>1381.24</v>
      </c>
    </row>
    <row r="120" spans="1:9" x14ac:dyDescent="0.2">
      <c r="A120" s="112" t="s">
        <v>5406</v>
      </c>
      <c r="B120" s="112" t="s">
        <v>5520</v>
      </c>
      <c r="C120" s="142">
        <v>43011</v>
      </c>
      <c r="D120" s="112">
        <v>32</v>
      </c>
      <c r="E120" s="112" t="s">
        <v>6063</v>
      </c>
      <c r="F120" s="112" t="s">
        <v>225</v>
      </c>
      <c r="G120" s="112" t="s">
        <v>46</v>
      </c>
      <c r="H120" s="112" t="s">
        <v>5838</v>
      </c>
      <c r="I120" s="113">
        <v>1297.24</v>
      </c>
    </row>
    <row r="121" spans="1:9" x14ac:dyDescent="0.2">
      <c r="A121" s="112" t="s">
        <v>5406</v>
      </c>
      <c r="B121" s="112" t="s">
        <v>5520</v>
      </c>
      <c r="C121" s="142">
        <v>43011</v>
      </c>
      <c r="D121" s="112">
        <v>32</v>
      </c>
      <c r="E121" s="112" t="s">
        <v>6063</v>
      </c>
      <c r="F121" s="112" t="s">
        <v>225</v>
      </c>
      <c r="G121" s="112" t="s">
        <v>46</v>
      </c>
      <c r="H121" s="112" t="s">
        <v>5839</v>
      </c>
      <c r="I121" s="113">
        <v>953.79</v>
      </c>
    </row>
    <row r="122" spans="1:9" x14ac:dyDescent="0.2">
      <c r="A122" s="112" t="s">
        <v>5406</v>
      </c>
      <c r="B122" s="112" t="s">
        <v>5520</v>
      </c>
      <c r="C122" s="142">
        <v>43011</v>
      </c>
      <c r="D122" s="112">
        <v>32</v>
      </c>
      <c r="E122" s="112" t="s">
        <v>6063</v>
      </c>
      <c r="F122" s="112" t="s">
        <v>225</v>
      </c>
      <c r="G122" s="112" t="s">
        <v>46</v>
      </c>
      <c r="H122" s="112" t="s">
        <v>5840</v>
      </c>
      <c r="I122" s="113">
        <v>368.9</v>
      </c>
    </row>
    <row r="123" spans="1:9" x14ac:dyDescent="0.2">
      <c r="A123" s="112" t="s">
        <v>5406</v>
      </c>
      <c r="B123" s="112" t="s">
        <v>5520</v>
      </c>
      <c r="C123" s="142">
        <v>43011</v>
      </c>
      <c r="D123" s="112">
        <v>32</v>
      </c>
      <c r="E123" s="112" t="s">
        <v>6063</v>
      </c>
      <c r="F123" s="112" t="s">
        <v>225</v>
      </c>
      <c r="G123" s="112" t="s">
        <v>46</v>
      </c>
      <c r="H123" s="112" t="s">
        <v>5841</v>
      </c>
      <c r="I123" s="113">
        <v>480</v>
      </c>
    </row>
    <row r="124" spans="1:9" x14ac:dyDescent="0.2">
      <c r="A124" s="112" t="s">
        <v>5406</v>
      </c>
      <c r="B124" s="112" t="s">
        <v>2539</v>
      </c>
      <c r="C124" s="142">
        <v>43019</v>
      </c>
      <c r="D124" s="112" t="s">
        <v>5534</v>
      </c>
      <c r="E124" s="112" t="s">
        <v>6064</v>
      </c>
      <c r="F124" s="112" t="s">
        <v>225</v>
      </c>
      <c r="G124" s="112" t="s">
        <v>46</v>
      </c>
      <c r="H124" s="112" t="s">
        <v>5842</v>
      </c>
      <c r="I124" s="113">
        <v>1309.24</v>
      </c>
    </row>
    <row r="125" spans="1:9" x14ac:dyDescent="0.2">
      <c r="A125" s="112" t="s">
        <v>4</v>
      </c>
      <c r="B125" s="112" t="s">
        <v>5541</v>
      </c>
      <c r="C125" s="142">
        <v>43010</v>
      </c>
      <c r="D125" s="112">
        <v>3013</v>
      </c>
      <c r="E125" s="112">
        <v>16446</v>
      </c>
      <c r="F125" s="112" t="s">
        <v>45</v>
      </c>
      <c r="G125" s="112" t="s">
        <v>4792</v>
      </c>
      <c r="H125" s="112" t="s">
        <v>119</v>
      </c>
      <c r="I125" s="113">
        <v>1206.9000000000001</v>
      </c>
    </row>
    <row r="126" spans="1:9" x14ac:dyDescent="0.2">
      <c r="A126" s="112" t="s">
        <v>4</v>
      </c>
      <c r="B126" s="112" t="s">
        <v>1042</v>
      </c>
      <c r="C126" s="142">
        <v>43010</v>
      </c>
      <c r="D126" s="112" t="s">
        <v>5542</v>
      </c>
      <c r="E126" s="112" t="s">
        <v>6065</v>
      </c>
      <c r="F126" s="112" t="s">
        <v>110</v>
      </c>
      <c r="G126" s="112" t="s">
        <v>4791</v>
      </c>
      <c r="H126" s="112" t="s">
        <v>58</v>
      </c>
      <c r="I126" s="113">
        <v>3303.96</v>
      </c>
    </row>
    <row r="127" spans="1:9" x14ac:dyDescent="0.2">
      <c r="A127" s="112" t="s">
        <v>4</v>
      </c>
      <c r="B127" s="112" t="s">
        <v>5543</v>
      </c>
      <c r="C127" s="142">
        <v>43010</v>
      </c>
      <c r="D127" s="112" t="s">
        <v>5544</v>
      </c>
      <c r="E127" s="112" t="s">
        <v>6066</v>
      </c>
      <c r="F127" s="112" t="s">
        <v>110</v>
      </c>
      <c r="G127" s="112" t="s">
        <v>4791</v>
      </c>
      <c r="H127" s="112" t="s">
        <v>58</v>
      </c>
      <c r="I127" s="113">
        <v>986</v>
      </c>
    </row>
    <row r="128" spans="1:9" x14ac:dyDescent="0.2">
      <c r="A128" s="112" t="s">
        <v>4</v>
      </c>
      <c r="B128" s="112" t="s">
        <v>4301</v>
      </c>
      <c r="C128" s="142">
        <v>43010</v>
      </c>
      <c r="D128" s="112" t="s">
        <v>5545</v>
      </c>
      <c r="E128" s="112" t="s">
        <v>6067</v>
      </c>
      <c r="F128" s="112" t="s">
        <v>110</v>
      </c>
      <c r="G128" s="112" t="s">
        <v>4791</v>
      </c>
      <c r="H128" s="112" t="s">
        <v>58</v>
      </c>
      <c r="I128" s="113">
        <v>8233</v>
      </c>
    </row>
    <row r="129" spans="1:9" x14ac:dyDescent="0.2">
      <c r="A129" s="112" t="s">
        <v>4</v>
      </c>
      <c r="B129" s="112" t="s">
        <v>5546</v>
      </c>
      <c r="C129" s="142">
        <v>43010</v>
      </c>
      <c r="D129" s="112" t="s">
        <v>5547</v>
      </c>
      <c r="E129" s="112" t="s">
        <v>6068</v>
      </c>
      <c r="F129" s="112" t="s">
        <v>110</v>
      </c>
      <c r="G129" s="112" t="s">
        <v>4790</v>
      </c>
      <c r="H129" s="112" t="s">
        <v>58</v>
      </c>
      <c r="I129" s="113">
        <v>417.6</v>
      </c>
    </row>
    <row r="130" spans="1:9" x14ac:dyDescent="0.2">
      <c r="A130" s="112" t="s">
        <v>4</v>
      </c>
      <c r="B130" s="112" t="s">
        <v>5548</v>
      </c>
      <c r="C130" s="142">
        <v>43010</v>
      </c>
      <c r="D130" s="112" t="s">
        <v>5549</v>
      </c>
      <c r="E130" s="112" t="s">
        <v>6069</v>
      </c>
      <c r="F130" s="112" t="s">
        <v>110</v>
      </c>
      <c r="G130" s="112" t="s">
        <v>4790</v>
      </c>
      <c r="H130" s="112" t="s">
        <v>58</v>
      </c>
      <c r="I130" s="113">
        <v>208.8</v>
      </c>
    </row>
    <row r="131" spans="1:9" x14ac:dyDescent="0.2">
      <c r="A131" s="112" t="s">
        <v>4</v>
      </c>
      <c r="B131" s="112" t="s">
        <v>5550</v>
      </c>
      <c r="C131" s="142">
        <v>43012</v>
      </c>
      <c r="D131" s="112" t="s">
        <v>5551</v>
      </c>
      <c r="E131" s="112" t="s">
        <v>6070</v>
      </c>
      <c r="F131" s="112" t="s">
        <v>110</v>
      </c>
      <c r="G131" s="112" t="s">
        <v>4791</v>
      </c>
      <c r="H131" s="112" t="s">
        <v>58</v>
      </c>
      <c r="I131" s="113">
        <v>417.6</v>
      </c>
    </row>
    <row r="132" spans="1:9" x14ac:dyDescent="0.2">
      <c r="A132" s="112" t="s">
        <v>4</v>
      </c>
      <c r="B132" s="112" t="s">
        <v>5552</v>
      </c>
      <c r="C132" s="142">
        <v>43012</v>
      </c>
      <c r="D132" s="112" t="s">
        <v>5553</v>
      </c>
      <c r="E132" s="112" t="s">
        <v>6071</v>
      </c>
      <c r="F132" s="112" t="s">
        <v>110</v>
      </c>
      <c r="G132" s="112" t="s">
        <v>4791</v>
      </c>
      <c r="H132" s="112" t="s">
        <v>58</v>
      </c>
      <c r="I132" s="113">
        <v>208.8</v>
      </c>
    </row>
    <row r="133" spans="1:9" x14ac:dyDescent="0.2">
      <c r="A133" s="112" t="s">
        <v>4</v>
      </c>
      <c r="B133" s="112" t="s">
        <v>5554</v>
      </c>
      <c r="C133" s="142">
        <v>43012</v>
      </c>
      <c r="D133" s="112" t="s">
        <v>5555</v>
      </c>
      <c r="E133" s="112" t="s">
        <v>6072</v>
      </c>
      <c r="F133" s="112" t="s">
        <v>110</v>
      </c>
      <c r="G133" s="112" t="s">
        <v>4791</v>
      </c>
      <c r="H133" s="112" t="s">
        <v>58</v>
      </c>
      <c r="I133" s="113">
        <v>417.6</v>
      </c>
    </row>
    <row r="134" spans="1:9" x14ac:dyDescent="0.2">
      <c r="A134" s="112" t="s">
        <v>4</v>
      </c>
      <c r="B134" s="112" t="s">
        <v>5556</v>
      </c>
      <c r="C134" s="142">
        <v>43012</v>
      </c>
      <c r="D134" s="112" t="s">
        <v>5557</v>
      </c>
      <c r="E134" s="112" t="s">
        <v>6073</v>
      </c>
      <c r="F134" s="112" t="s">
        <v>110</v>
      </c>
      <c r="G134" s="112" t="s">
        <v>4791</v>
      </c>
      <c r="H134" s="112" t="s">
        <v>58</v>
      </c>
      <c r="I134" s="113">
        <v>791.42</v>
      </c>
    </row>
    <row r="135" spans="1:9" x14ac:dyDescent="0.2">
      <c r="A135" s="112" t="s">
        <v>4</v>
      </c>
      <c r="B135" s="112" t="s">
        <v>5558</v>
      </c>
      <c r="C135" s="142">
        <v>43017</v>
      </c>
      <c r="D135" s="112" t="s">
        <v>5559</v>
      </c>
      <c r="E135" s="112" t="s">
        <v>6074</v>
      </c>
      <c r="F135" s="112" t="s">
        <v>110</v>
      </c>
      <c r="G135" s="112" t="s">
        <v>4791</v>
      </c>
      <c r="H135" s="112" t="s">
        <v>5560</v>
      </c>
      <c r="I135" s="113">
        <v>208.8</v>
      </c>
    </row>
    <row r="136" spans="1:9" x14ac:dyDescent="0.2">
      <c r="A136" s="112" t="s">
        <v>4</v>
      </c>
      <c r="B136" s="112" t="s">
        <v>4179</v>
      </c>
      <c r="C136" s="142">
        <v>43017</v>
      </c>
      <c r="D136" s="112" t="s">
        <v>5561</v>
      </c>
      <c r="E136" s="112" t="s">
        <v>6075</v>
      </c>
      <c r="F136" s="112" t="s">
        <v>110</v>
      </c>
      <c r="G136" s="112" t="s">
        <v>4791</v>
      </c>
      <c r="H136" s="112" t="s">
        <v>58</v>
      </c>
      <c r="I136" s="113">
        <v>208.8</v>
      </c>
    </row>
    <row r="137" spans="1:9" x14ac:dyDescent="0.2">
      <c r="A137" s="112" t="s">
        <v>4</v>
      </c>
      <c r="B137" s="112" t="s">
        <v>2569</v>
      </c>
      <c r="C137" s="142">
        <v>43017</v>
      </c>
      <c r="D137" s="112" t="s">
        <v>5562</v>
      </c>
      <c r="E137" s="112" t="s">
        <v>6076</v>
      </c>
      <c r="F137" s="112" t="s">
        <v>110</v>
      </c>
      <c r="G137" s="112" t="s">
        <v>4791</v>
      </c>
      <c r="H137" s="112" t="s">
        <v>58</v>
      </c>
      <c r="I137" s="113">
        <v>2293.5500000000002</v>
      </c>
    </row>
    <row r="138" spans="1:9" x14ac:dyDescent="0.2">
      <c r="A138" s="112" t="s">
        <v>4</v>
      </c>
      <c r="B138" s="112" t="s">
        <v>5563</v>
      </c>
      <c r="C138" s="142">
        <v>43018</v>
      </c>
      <c r="D138" s="112" t="s">
        <v>5564</v>
      </c>
      <c r="E138" s="112" t="s">
        <v>6077</v>
      </c>
      <c r="F138" s="112" t="s">
        <v>110</v>
      </c>
      <c r="G138" s="112" t="s">
        <v>4790</v>
      </c>
      <c r="H138" s="112" t="s">
        <v>58</v>
      </c>
      <c r="I138" s="113">
        <v>1433.57</v>
      </c>
    </row>
    <row r="139" spans="1:9" x14ac:dyDescent="0.2">
      <c r="A139" s="112" t="s">
        <v>4</v>
      </c>
      <c r="B139" s="112" t="s">
        <v>5565</v>
      </c>
      <c r="C139" s="142">
        <v>43018</v>
      </c>
      <c r="D139" s="112" t="s">
        <v>5566</v>
      </c>
      <c r="E139" s="112" t="s">
        <v>6078</v>
      </c>
      <c r="F139" s="112" t="s">
        <v>110</v>
      </c>
      <c r="G139" s="112" t="s">
        <v>4790</v>
      </c>
      <c r="H139" s="112" t="s">
        <v>58</v>
      </c>
      <c r="I139" s="113">
        <v>208.8</v>
      </c>
    </row>
    <row r="140" spans="1:9" x14ac:dyDescent="0.2">
      <c r="A140" s="112" t="s">
        <v>4</v>
      </c>
      <c r="B140" s="112" t="s">
        <v>5567</v>
      </c>
      <c r="C140" s="142">
        <v>43018</v>
      </c>
      <c r="D140" s="112" t="s">
        <v>5568</v>
      </c>
      <c r="E140" s="112" t="s">
        <v>6079</v>
      </c>
      <c r="F140" s="112" t="s">
        <v>110</v>
      </c>
      <c r="G140" s="112" t="s">
        <v>4791</v>
      </c>
      <c r="H140" s="112" t="s">
        <v>58</v>
      </c>
      <c r="I140" s="113">
        <v>1099.54</v>
      </c>
    </row>
    <row r="141" spans="1:9" x14ac:dyDescent="0.2">
      <c r="A141" s="112" t="s">
        <v>4</v>
      </c>
      <c r="B141" s="112" t="s">
        <v>4286</v>
      </c>
      <c r="C141" s="142">
        <v>43019</v>
      </c>
      <c r="D141" s="112" t="s">
        <v>5569</v>
      </c>
      <c r="E141" s="112">
        <v>16497</v>
      </c>
      <c r="F141" s="112" t="s">
        <v>45</v>
      </c>
      <c r="G141" s="112" t="s">
        <v>4792</v>
      </c>
      <c r="H141" s="112" t="s">
        <v>119</v>
      </c>
      <c r="I141" s="113">
        <v>3785.4</v>
      </c>
    </row>
    <row r="142" spans="1:9" x14ac:dyDescent="0.2">
      <c r="A142" s="112" t="s">
        <v>4</v>
      </c>
      <c r="B142" s="112" t="s">
        <v>139</v>
      </c>
      <c r="C142" s="142">
        <v>43019</v>
      </c>
      <c r="D142" s="112">
        <v>107</v>
      </c>
      <c r="E142" s="112">
        <v>16498</v>
      </c>
      <c r="F142" s="112" t="s">
        <v>45</v>
      </c>
      <c r="G142" s="112" t="s">
        <v>4792</v>
      </c>
      <c r="H142" s="112" t="s">
        <v>119</v>
      </c>
      <c r="I142" s="113">
        <v>1112.6099999999999</v>
      </c>
    </row>
    <row r="143" spans="1:9" x14ac:dyDescent="0.2">
      <c r="A143" s="112" t="s">
        <v>4</v>
      </c>
      <c r="B143" s="112" t="s">
        <v>5570</v>
      </c>
      <c r="C143" s="142">
        <v>43019</v>
      </c>
      <c r="D143" s="112">
        <v>105</v>
      </c>
      <c r="E143" s="112">
        <v>16499</v>
      </c>
      <c r="F143" s="112" t="s">
        <v>45</v>
      </c>
      <c r="G143" s="112" t="s">
        <v>4792</v>
      </c>
      <c r="H143" s="112" t="s">
        <v>119</v>
      </c>
      <c r="I143" s="113">
        <v>1670</v>
      </c>
    </row>
    <row r="144" spans="1:9" x14ac:dyDescent="0.2">
      <c r="A144" s="112" t="s">
        <v>4</v>
      </c>
      <c r="B144" s="112" t="s">
        <v>5571</v>
      </c>
      <c r="C144" s="142">
        <v>43024</v>
      </c>
      <c r="D144" s="112" t="s">
        <v>5572</v>
      </c>
      <c r="E144" s="112" t="s">
        <v>6080</v>
      </c>
      <c r="F144" s="112" t="s">
        <v>110</v>
      </c>
      <c r="G144" s="112" t="s">
        <v>4791</v>
      </c>
      <c r="H144" s="112" t="s">
        <v>5573</v>
      </c>
      <c r="I144" s="113">
        <v>208.8</v>
      </c>
    </row>
    <row r="145" spans="1:9" x14ac:dyDescent="0.2">
      <c r="A145" s="112" t="s">
        <v>4</v>
      </c>
      <c r="B145" s="112" t="s">
        <v>5574</v>
      </c>
      <c r="C145" s="142">
        <v>43024</v>
      </c>
      <c r="D145" s="112" t="s">
        <v>5575</v>
      </c>
      <c r="E145" s="112" t="s">
        <v>6081</v>
      </c>
      <c r="F145" s="112" t="s">
        <v>110</v>
      </c>
      <c r="G145" s="112" t="s">
        <v>4791</v>
      </c>
      <c r="H145" s="112" t="s">
        <v>58</v>
      </c>
      <c r="I145" s="113">
        <v>208.8</v>
      </c>
    </row>
    <row r="146" spans="1:9" x14ac:dyDescent="0.2">
      <c r="A146" s="112" t="s">
        <v>4</v>
      </c>
      <c r="B146" s="112" t="s">
        <v>5576</v>
      </c>
      <c r="C146" s="142">
        <v>43024</v>
      </c>
      <c r="D146" s="112" t="s">
        <v>5577</v>
      </c>
      <c r="E146" s="112" t="s">
        <v>6082</v>
      </c>
      <c r="F146" s="112" t="s">
        <v>110</v>
      </c>
      <c r="G146" s="112" t="s">
        <v>4791</v>
      </c>
      <c r="H146" s="112" t="s">
        <v>58</v>
      </c>
      <c r="I146" s="113">
        <v>1461.6</v>
      </c>
    </row>
    <row r="147" spans="1:9" x14ac:dyDescent="0.2">
      <c r="A147" s="112" t="s">
        <v>4</v>
      </c>
      <c r="B147" s="112" t="s">
        <v>5578</v>
      </c>
      <c r="C147" s="142">
        <v>43026</v>
      </c>
      <c r="D147" s="112" t="s">
        <v>5579</v>
      </c>
      <c r="E147" s="112" t="s">
        <v>6083</v>
      </c>
      <c r="F147" s="112" t="s">
        <v>110</v>
      </c>
      <c r="G147" s="112" t="s">
        <v>4791</v>
      </c>
      <c r="H147" s="112" t="s">
        <v>58</v>
      </c>
      <c r="I147" s="113">
        <v>1779.81</v>
      </c>
    </row>
    <row r="148" spans="1:9" x14ac:dyDescent="0.2">
      <c r="A148" s="112" t="s">
        <v>4</v>
      </c>
      <c r="B148" s="112" t="s">
        <v>5580</v>
      </c>
      <c r="C148" s="142">
        <v>43026</v>
      </c>
      <c r="D148" s="112" t="s">
        <v>5581</v>
      </c>
      <c r="E148" s="112" t="s">
        <v>6084</v>
      </c>
      <c r="F148" s="112" t="s">
        <v>110</v>
      </c>
      <c r="G148" s="112" t="s">
        <v>4791</v>
      </c>
      <c r="H148" s="112" t="s">
        <v>58</v>
      </c>
      <c r="I148" s="113">
        <v>417.6</v>
      </c>
    </row>
    <row r="149" spans="1:9" x14ac:dyDescent="0.2">
      <c r="A149" s="112" t="s">
        <v>4</v>
      </c>
      <c r="B149" s="112" t="s">
        <v>3456</v>
      </c>
      <c r="C149" s="142">
        <v>43026</v>
      </c>
      <c r="D149" s="112" t="s">
        <v>5582</v>
      </c>
      <c r="E149" s="112" t="s">
        <v>6085</v>
      </c>
      <c r="F149" s="112" t="s">
        <v>110</v>
      </c>
      <c r="G149" s="112" t="s">
        <v>4791</v>
      </c>
      <c r="H149" s="112" t="s">
        <v>58</v>
      </c>
      <c r="I149" s="113">
        <v>208.8</v>
      </c>
    </row>
    <row r="150" spans="1:9" x14ac:dyDescent="0.2">
      <c r="A150" s="112" t="s">
        <v>4</v>
      </c>
      <c r="B150" s="112" t="s">
        <v>3458</v>
      </c>
      <c r="C150" s="142">
        <v>43026</v>
      </c>
      <c r="D150" s="112" t="s">
        <v>5583</v>
      </c>
      <c r="E150" s="112" t="s">
        <v>6086</v>
      </c>
      <c r="F150" s="112" t="s">
        <v>110</v>
      </c>
      <c r="G150" s="112" t="s">
        <v>4791</v>
      </c>
      <c r="H150" s="112" t="s">
        <v>58</v>
      </c>
      <c r="I150" s="113">
        <v>5161.32</v>
      </c>
    </row>
    <row r="151" spans="1:9" x14ac:dyDescent="0.2">
      <c r="A151" s="112" t="s">
        <v>4</v>
      </c>
      <c r="B151" s="112" t="s">
        <v>3092</v>
      </c>
      <c r="C151" s="142">
        <v>43026</v>
      </c>
      <c r="D151" s="112" t="s">
        <v>5584</v>
      </c>
      <c r="E151" s="112" t="s">
        <v>6087</v>
      </c>
      <c r="F151" s="112" t="s">
        <v>110</v>
      </c>
      <c r="G151" s="112" t="s">
        <v>4791</v>
      </c>
      <c r="H151" s="112" t="s">
        <v>58</v>
      </c>
      <c r="I151" s="113">
        <v>208.8</v>
      </c>
    </row>
    <row r="152" spans="1:9" x14ac:dyDescent="0.2">
      <c r="A152" s="112" t="s">
        <v>4</v>
      </c>
      <c r="B152" s="112" t="s">
        <v>5171</v>
      </c>
      <c r="C152" s="142">
        <v>43026</v>
      </c>
      <c r="D152" s="112" t="s">
        <v>5585</v>
      </c>
      <c r="E152" s="112" t="s">
        <v>6088</v>
      </c>
      <c r="F152" s="112" t="s">
        <v>110</v>
      </c>
      <c r="G152" s="112" t="s">
        <v>4790</v>
      </c>
      <c r="H152" s="112" t="s">
        <v>58</v>
      </c>
      <c r="I152" s="113">
        <v>581.16</v>
      </c>
    </row>
    <row r="153" spans="1:9" x14ac:dyDescent="0.2">
      <c r="A153" s="112" t="s">
        <v>4</v>
      </c>
      <c r="B153" s="112" t="s">
        <v>5586</v>
      </c>
      <c r="C153" s="142">
        <v>43026</v>
      </c>
      <c r="D153" s="112" t="s">
        <v>5587</v>
      </c>
      <c r="E153" s="112" t="s">
        <v>6089</v>
      </c>
      <c r="F153" s="112" t="s">
        <v>110</v>
      </c>
      <c r="G153" s="112" t="s">
        <v>4790</v>
      </c>
      <c r="H153" s="112" t="s">
        <v>58</v>
      </c>
      <c r="I153" s="113">
        <v>1403.6</v>
      </c>
    </row>
    <row r="154" spans="1:9" x14ac:dyDescent="0.2">
      <c r="A154" s="112" t="s">
        <v>4</v>
      </c>
      <c r="B154" s="112" t="s">
        <v>5588</v>
      </c>
      <c r="C154" s="142">
        <v>43031</v>
      </c>
      <c r="D154" s="112">
        <v>9141</v>
      </c>
      <c r="E154" s="112">
        <v>16544</v>
      </c>
      <c r="F154" s="112" t="s">
        <v>45</v>
      </c>
      <c r="G154" s="112" t="s">
        <v>4792</v>
      </c>
      <c r="H154" s="112" t="s">
        <v>119</v>
      </c>
      <c r="I154" s="113">
        <v>133.62</v>
      </c>
    </row>
    <row r="155" spans="1:9" x14ac:dyDescent="0.2">
      <c r="A155" s="112" t="s">
        <v>4</v>
      </c>
      <c r="B155" s="112" t="s">
        <v>5589</v>
      </c>
      <c r="C155" s="142">
        <v>43031</v>
      </c>
      <c r="D155" s="112">
        <v>13912</v>
      </c>
      <c r="E155" s="112">
        <v>16551</v>
      </c>
      <c r="F155" s="112" t="s">
        <v>45</v>
      </c>
      <c r="G155" s="112" t="s">
        <v>4792</v>
      </c>
      <c r="H155" s="112" t="s">
        <v>119</v>
      </c>
      <c r="I155" s="113">
        <v>337.5</v>
      </c>
    </row>
    <row r="156" spans="1:9" x14ac:dyDescent="0.2">
      <c r="A156" s="112" t="s">
        <v>4</v>
      </c>
      <c r="B156" s="112" t="s">
        <v>5590</v>
      </c>
      <c r="C156" s="142">
        <v>43031</v>
      </c>
      <c r="D156" s="112" t="s">
        <v>5591</v>
      </c>
      <c r="E156" s="112">
        <v>16558</v>
      </c>
      <c r="F156" s="112" t="s">
        <v>45</v>
      </c>
      <c r="G156" s="112" t="s">
        <v>46</v>
      </c>
      <c r="H156" s="112" t="s">
        <v>119</v>
      </c>
      <c r="I156" s="113">
        <v>171.48</v>
      </c>
    </row>
    <row r="157" spans="1:9" x14ac:dyDescent="0.2">
      <c r="A157" s="112" t="s">
        <v>4</v>
      </c>
      <c r="B157" s="112" t="s">
        <v>4969</v>
      </c>
      <c r="C157" s="142">
        <v>43032</v>
      </c>
      <c r="D157" s="112" t="s">
        <v>5592</v>
      </c>
      <c r="E157" s="112">
        <v>16564</v>
      </c>
      <c r="F157" s="112" t="s">
        <v>45</v>
      </c>
      <c r="G157" s="112" t="s">
        <v>4792</v>
      </c>
      <c r="H157" s="112" t="s">
        <v>119</v>
      </c>
      <c r="I157" s="113">
        <v>3940.4</v>
      </c>
    </row>
    <row r="158" spans="1:9" x14ac:dyDescent="0.2">
      <c r="A158" s="112" t="s">
        <v>4</v>
      </c>
      <c r="B158" s="112" t="s">
        <v>4972</v>
      </c>
      <c r="C158" s="142">
        <v>43032</v>
      </c>
      <c r="D158" s="112">
        <v>3037</v>
      </c>
      <c r="E158" s="112">
        <v>16565</v>
      </c>
      <c r="F158" s="112" t="s">
        <v>45</v>
      </c>
      <c r="G158" s="112" t="s">
        <v>4792</v>
      </c>
      <c r="H158" s="112" t="s">
        <v>119</v>
      </c>
      <c r="I158" s="113">
        <v>3140</v>
      </c>
    </row>
    <row r="159" spans="1:9" x14ac:dyDescent="0.2">
      <c r="A159" s="112" t="s">
        <v>4</v>
      </c>
      <c r="B159" s="112" t="s">
        <v>5593</v>
      </c>
      <c r="C159" s="142">
        <v>43032</v>
      </c>
      <c r="D159" s="112" t="s">
        <v>5594</v>
      </c>
      <c r="E159" s="112" t="s">
        <v>6090</v>
      </c>
      <c r="F159" s="112" t="s">
        <v>110</v>
      </c>
      <c r="G159" s="112" t="s">
        <v>4791</v>
      </c>
      <c r="H159" s="112" t="s">
        <v>58</v>
      </c>
      <c r="I159" s="113">
        <v>208.8</v>
      </c>
    </row>
    <row r="160" spans="1:9" x14ac:dyDescent="0.2">
      <c r="A160" s="112" t="s">
        <v>4</v>
      </c>
      <c r="B160" s="112" t="s">
        <v>5595</v>
      </c>
      <c r="C160" s="142">
        <v>43032</v>
      </c>
      <c r="D160" s="112" t="s">
        <v>5596</v>
      </c>
      <c r="E160" s="112" t="s">
        <v>6091</v>
      </c>
      <c r="F160" s="112" t="s">
        <v>110</v>
      </c>
      <c r="G160" s="112" t="s">
        <v>4791</v>
      </c>
      <c r="H160" s="112" t="s">
        <v>58</v>
      </c>
      <c r="I160" s="113">
        <v>417.6</v>
      </c>
    </row>
    <row r="161" spans="1:9" x14ac:dyDescent="0.2">
      <c r="A161" s="112" t="s">
        <v>4</v>
      </c>
      <c r="B161" s="112" t="s">
        <v>5597</v>
      </c>
      <c r="C161" s="142">
        <v>43032</v>
      </c>
      <c r="D161" s="112" t="s">
        <v>5598</v>
      </c>
      <c r="E161" s="112" t="s">
        <v>6092</v>
      </c>
      <c r="F161" s="112" t="s">
        <v>110</v>
      </c>
      <c r="G161" s="112" t="s">
        <v>4791</v>
      </c>
      <c r="H161" s="112" t="s">
        <v>58</v>
      </c>
      <c r="I161" s="113">
        <v>730.8</v>
      </c>
    </row>
    <row r="162" spans="1:9" x14ac:dyDescent="0.2">
      <c r="A162" s="112" t="s">
        <v>4</v>
      </c>
      <c r="B162" s="112" t="s">
        <v>5599</v>
      </c>
      <c r="C162" s="142">
        <v>43032</v>
      </c>
      <c r="D162" s="112" t="s">
        <v>5600</v>
      </c>
      <c r="E162" s="112" t="s">
        <v>6093</v>
      </c>
      <c r="F162" s="112" t="s">
        <v>110</v>
      </c>
      <c r="G162" s="112" t="s">
        <v>4791</v>
      </c>
      <c r="H162" s="112" t="s">
        <v>58</v>
      </c>
      <c r="I162" s="113">
        <v>2505.6</v>
      </c>
    </row>
    <row r="163" spans="1:9" x14ac:dyDescent="0.2">
      <c r="A163" s="112" t="s">
        <v>4</v>
      </c>
      <c r="B163" s="112" t="s">
        <v>5157</v>
      </c>
      <c r="C163" s="142">
        <v>43032</v>
      </c>
      <c r="D163" s="112" t="s">
        <v>5601</v>
      </c>
      <c r="E163" s="112" t="s">
        <v>6094</v>
      </c>
      <c r="F163" s="112" t="s">
        <v>110</v>
      </c>
      <c r="G163" s="112" t="s">
        <v>4791</v>
      </c>
      <c r="H163" s="112" t="s">
        <v>5602</v>
      </c>
      <c r="I163" s="113">
        <v>909.44</v>
      </c>
    </row>
    <row r="164" spans="1:9" x14ac:dyDescent="0.2">
      <c r="A164" s="112" t="s">
        <v>4</v>
      </c>
      <c r="B164" s="112" t="s">
        <v>5159</v>
      </c>
      <c r="C164" s="142">
        <v>43032</v>
      </c>
      <c r="D164" s="112" t="s">
        <v>5603</v>
      </c>
      <c r="E164" s="112" t="s">
        <v>6095</v>
      </c>
      <c r="F164" s="112" t="s">
        <v>110</v>
      </c>
      <c r="G164" s="112" t="s">
        <v>4791</v>
      </c>
      <c r="H164" s="112" t="s">
        <v>58</v>
      </c>
      <c r="I164" s="113">
        <v>156.6</v>
      </c>
    </row>
    <row r="165" spans="1:9" x14ac:dyDescent="0.2">
      <c r="A165" s="112" t="s">
        <v>4</v>
      </c>
      <c r="B165" s="112" t="s">
        <v>5160</v>
      </c>
      <c r="C165" s="142">
        <v>43032</v>
      </c>
      <c r="D165" s="112" t="s">
        <v>5604</v>
      </c>
      <c r="E165" s="112" t="s">
        <v>6096</v>
      </c>
      <c r="F165" s="112" t="s">
        <v>110</v>
      </c>
      <c r="G165" s="112" t="s">
        <v>4791</v>
      </c>
      <c r="H165" s="112" t="s">
        <v>5605</v>
      </c>
      <c r="I165" s="113">
        <v>208.8</v>
      </c>
    </row>
    <row r="166" spans="1:9" x14ac:dyDescent="0.2">
      <c r="A166" s="112" t="s">
        <v>4</v>
      </c>
      <c r="B166" s="112" t="s">
        <v>5606</v>
      </c>
      <c r="C166" s="142">
        <v>43032</v>
      </c>
      <c r="D166" s="112" t="s">
        <v>5607</v>
      </c>
      <c r="E166" s="112" t="s">
        <v>6097</v>
      </c>
      <c r="F166" s="112" t="s">
        <v>110</v>
      </c>
      <c r="G166" s="112" t="s">
        <v>4791</v>
      </c>
      <c r="H166" s="112" t="s">
        <v>58</v>
      </c>
      <c r="I166" s="113">
        <v>208.8</v>
      </c>
    </row>
    <row r="167" spans="1:9" x14ac:dyDescent="0.2">
      <c r="A167" s="112" t="s">
        <v>4</v>
      </c>
      <c r="B167" s="112" t="s">
        <v>5608</v>
      </c>
      <c r="C167" s="142">
        <v>43032</v>
      </c>
      <c r="D167" s="112" t="s">
        <v>5609</v>
      </c>
      <c r="E167" s="112" t="s">
        <v>6098</v>
      </c>
      <c r="F167" s="112" t="s">
        <v>110</v>
      </c>
      <c r="G167" s="112" t="s">
        <v>4791</v>
      </c>
      <c r="H167" s="112" t="s">
        <v>5610</v>
      </c>
      <c r="I167" s="113">
        <v>417.6</v>
      </c>
    </row>
    <row r="168" spans="1:9" x14ac:dyDescent="0.2">
      <c r="A168" s="112" t="s">
        <v>4</v>
      </c>
      <c r="B168" s="112" t="s">
        <v>3374</v>
      </c>
      <c r="C168" s="142">
        <v>43032</v>
      </c>
      <c r="D168" s="112" t="s">
        <v>5611</v>
      </c>
      <c r="E168" s="112" t="s">
        <v>6099</v>
      </c>
      <c r="F168" s="112" t="s">
        <v>110</v>
      </c>
      <c r="G168" s="112" t="s">
        <v>4791</v>
      </c>
      <c r="H168" s="112" t="s">
        <v>58</v>
      </c>
      <c r="I168" s="113">
        <v>1044</v>
      </c>
    </row>
    <row r="169" spans="1:9" x14ac:dyDescent="0.2">
      <c r="A169" s="112" t="s">
        <v>4</v>
      </c>
      <c r="B169" s="112" t="s">
        <v>2697</v>
      </c>
      <c r="C169" s="142">
        <v>43032</v>
      </c>
      <c r="D169" s="112" t="s">
        <v>5612</v>
      </c>
      <c r="E169" s="112" t="s">
        <v>6100</v>
      </c>
      <c r="F169" s="112" t="s">
        <v>110</v>
      </c>
      <c r="G169" s="112" t="s">
        <v>4791</v>
      </c>
      <c r="H169" s="112" t="s">
        <v>58</v>
      </c>
      <c r="I169" s="113">
        <v>730.8</v>
      </c>
    </row>
    <row r="170" spans="1:9" x14ac:dyDescent="0.2">
      <c r="A170" s="112" t="s">
        <v>4</v>
      </c>
      <c r="B170" s="112" t="s">
        <v>2698</v>
      </c>
      <c r="C170" s="142">
        <v>43032</v>
      </c>
      <c r="D170" s="112" t="s">
        <v>5613</v>
      </c>
      <c r="E170" s="112" t="s">
        <v>6101</v>
      </c>
      <c r="F170" s="112" t="s">
        <v>110</v>
      </c>
      <c r="G170" s="112" t="s">
        <v>4791</v>
      </c>
      <c r="H170" s="112" t="s">
        <v>58</v>
      </c>
      <c r="I170" s="113">
        <v>730.8</v>
      </c>
    </row>
    <row r="171" spans="1:9" x14ac:dyDescent="0.2">
      <c r="A171" s="112" t="s">
        <v>4</v>
      </c>
      <c r="B171" s="112" t="s">
        <v>3238</v>
      </c>
      <c r="C171" s="142">
        <v>43032</v>
      </c>
      <c r="D171" s="112" t="s">
        <v>5614</v>
      </c>
      <c r="E171" s="112" t="s">
        <v>6102</v>
      </c>
      <c r="F171" s="112" t="s">
        <v>110</v>
      </c>
      <c r="G171" s="112" t="s">
        <v>4791</v>
      </c>
      <c r="H171" s="112" t="s">
        <v>58</v>
      </c>
      <c r="I171" s="113">
        <v>3862.51</v>
      </c>
    </row>
    <row r="172" spans="1:9" x14ac:dyDescent="0.2">
      <c r="A172" s="112" t="s">
        <v>4</v>
      </c>
      <c r="B172" s="112" t="s">
        <v>3582</v>
      </c>
      <c r="C172" s="142">
        <v>43032</v>
      </c>
      <c r="D172" s="112" t="s">
        <v>5615</v>
      </c>
      <c r="E172" s="112" t="s">
        <v>6103</v>
      </c>
      <c r="F172" s="112" t="s">
        <v>110</v>
      </c>
      <c r="G172" s="112" t="s">
        <v>4791</v>
      </c>
      <c r="H172" s="112" t="s">
        <v>5616</v>
      </c>
      <c r="I172" s="113">
        <v>986</v>
      </c>
    </row>
    <row r="173" spans="1:9" x14ac:dyDescent="0.2">
      <c r="A173" s="112" t="s">
        <v>4</v>
      </c>
      <c r="B173" s="112" t="s">
        <v>3585</v>
      </c>
      <c r="C173" s="142">
        <v>43032</v>
      </c>
      <c r="D173" s="112" t="s">
        <v>5617</v>
      </c>
      <c r="E173" s="112" t="s">
        <v>6104</v>
      </c>
      <c r="F173" s="112" t="s">
        <v>110</v>
      </c>
      <c r="G173" s="112" t="s">
        <v>4791</v>
      </c>
      <c r="H173" s="112" t="s">
        <v>58</v>
      </c>
      <c r="I173" s="113">
        <v>730.8</v>
      </c>
    </row>
    <row r="174" spans="1:9" x14ac:dyDescent="0.2">
      <c r="A174" s="112" t="s">
        <v>4</v>
      </c>
      <c r="B174" s="112" t="s">
        <v>3588</v>
      </c>
      <c r="C174" s="142">
        <v>43032</v>
      </c>
      <c r="D174" s="112" t="s">
        <v>5618</v>
      </c>
      <c r="E174" s="112" t="s">
        <v>6105</v>
      </c>
      <c r="F174" s="112" t="s">
        <v>110</v>
      </c>
      <c r="G174" s="112" t="s">
        <v>4791</v>
      </c>
      <c r="H174" s="112" t="s">
        <v>58</v>
      </c>
      <c r="I174" s="113">
        <v>730.8</v>
      </c>
    </row>
    <row r="175" spans="1:9" x14ac:dyDescent="0.2">
      <c r="A175" s="112" t="s">
        <v>4</v>
      </c>
      <c r="B175" s="112" t="s">
        <v>3591</v>
      </c>
      <c r="C175" s="142">
        <v>43032</v>
      </c>
      <c r="D175" s="112" t="s">
        <v>5619</v>
      </c>
      <c r="E175" s="112" t="s">
        <v>6106</v>
      </c>
      <c r="F175" s="112" t="s">
        <v>110</v>
      </c>
      <c r="G175" s="112" t="s">
        <v>4791</v>
      </c>
      <c r="H175" s="112" t="s">
        <v>58</v>
      </c>
      <c r="I175" s="113">
        <v>730.8</v>
      </c>
    </row>
    <row r="176" spans="1:9" x14ac:dyDescent="0.2">
      <c r="A176" s="112" t="s">
        <v>4</v>
      </c>
      <c r="B176" s="112" t="s">
        <v>3594</v>
      </c>
      <c r="C176" s="142">
        <v>43032</v>
      </c>
      <c r="D176" s="112" t="s">
        <v>5620</v>
      </c>
      <c r="E176" s="112" t="s">
        <v>6107</v>
      </c>
      <c r="F176" s="112" t="s">
        <v>110</v>
      </c>
      <c r="G176" s="112" t="s">
        <v>4791</v>
      </c>
      <c r="H176" s="112" t="s">
        <v>58</v>
      </c>
      <c r="I176" s="113">
        <v>730.8</v>
      </c>
    </row>
    <row r="177" spans="1:9" x14ac:dyDescent="0.2">
      <c r="A177" s="112" t="s">
        <v>4</v>
      </c>
      <c r="B177" s="112" t="s">
        <v>5621</v>
      </c>
      <c r="C177" s="142">
        <v>43032</v>
      </c>
      <c r="D177" s="112" t="s">
        <v>5622</v>
      </c>
      <c r="E177" s="112" t="s">
        <v>6108</v>
      </c>
      <c r="F177" s="112" t="s">
        <v>110</v>
      </c>
      <c r="G177" s="112" t="s">
        <v>4791</v>
      </c>
      <c r="H177" s="112" t="s">
        <v>58</v>
      </c>
      <c r="I177" s="113">
        <v>730.8</v>
      </c>
    </row>
    <row r="178" spans="1:9" x14ac:dyDescent="0.2">
      <c r="A178" s="112" t="s">
        <v>4</v>
      </c>
      <c r="B178" s="112" t="s">
        <v>5623</v>
      </c>
      <c r="C178" s="142">
        <v>43032</v>
      </c>
      <c r="D178" s="112" t="s">
        <v>5624</v>
      </c>
      <c r="E178" s="112" t="s">
        <v>6109</v>
      </c>
      <c r="F178" s="112" t="s">
        <v>110</v>
      </c>
      <c r="G178" s="112" t="s">
        <v>4791</v>
      </c>
      <c r="H178" s="112" t="s">
        <v>58</v>
      </c>
      <c r="I178" s="113">
        <v>522</v>
      </c>
    </row>
    <row r="179" spans="1:9" x14ac:dyDescent="0.2">
      <c r="A179" s="112" t="s">
        <v>4</v>
      </c>
      <c r="B179" s="112" t="s">
        <v>5625</v>
      </c>
      <c r="C179" s="142">
        <v>43032</v>
      </c>
      <c r="D179" s="112" t="s">
        <v>5626</v>
      </c>
      <c r="E179" s="112" t="s">
        <v>6110</v>
      </c>
      <c r="F179" s="112" t="s">
        <v>110</v>
      </c>
      <c r="G179" s="112" t="s">
        <v>4791</v>
      </c>
      <c r="H179" s="112" t="s">
        <v>58</v>
      </c>
      <c r="I179" s="113">
        <v>2714.4</v>
      </c>
    </row>
    <row r="180" spans="1:9" x14ac:dyDescent="0.2">
      <c r="A180" s="112" t="s">
        <v>4</v>
      </c>
      <c r="B180" s="112" t="s">
        <v>5627</v>
      </c>
      <c r="C180" s="142">
        <v>43032</v>
      </c>
      <c r="D180" s="112" t="s">
        <v>5628</v>
      </c>
      <c r="E180" s="112" t="s">
        <v>6111</v>
      </c>
      <c r="F180" s="112" t="s">
        <v>110</v>
      </c>
      <c r="G180" s="112" t="s">
        <v>4791</v>
      </c>
      <c r="H180" s="112" t="s">
        <v>58</v>
      </c>
      <c r="I180" s="113">
        <v>730.8</v>
      </c>
    </row>
    <row r="181" spans="1:9" x14ac:dyDescent="0.2">
      <c r="A181" s="112" t="s">
        <v>4</v>
      </c>
      <c r="B181" s="112" t="s">
        <v>2559</v>
      </c>
      <c r="C181" s="142">
        <v>43032</v>
      </c>
      <c r="D181" s="112" t="s">
        <v>5629</v>
      </c>
      <c r="E181" s="112" t="s">
        <v>6112</v>
      </c>
      <c r="F181" s="112" t="s">
        <v>110</v>
      </c>
      <c r="G181" s="112" t="s">
        <v>4791</v>
      </c>
      <c r="H181" s="112" t="s">
        <v>58</v>
      </c>
      <c r="I181" s="113">
        <v>730.8</v>
      </c>
    </row>
    <row r="182" spans="1:9" x14ac:dyDescent="0.2">
      <c r="A182" s="112" t="s">
        <v>4</v>
      </c>
      <c r="B182" s="112" t="s">
        <v>5630</v>
      </c>
      <c r="C182" s="142">
        <v>43032</v>
      </c>
      <c r="D182" s="112" t="s">
        <v>5631</v>
      </c>
      <c r="E182" s="112" t="s">
        <v>6113</v>
      </c>
      <c r="F182" s="112" t="s">
        <v>110</v>
      </c>
      <c r="G182" s="112" t="s">
        <v>4791</v>
      </c>
      <c r="H182" s="112" t="s">
        <v>58</v>
      </c>
      <c r="I182" s="113">
        <v>208.8</v>
      </c>
    </row>
    <row r="183" spans="1:9" x14ac:dyDescent="0.2">
      <c r="A183" s="112" t="s">
        <v>4</v>
      </c>
      <c r="B183" s="112" t="s">
        <v>5632</v>
      </c>
      <c r="C183" s="142">
        <v>43032</v>
      </c>
      <c r="D183" s="112" t="s">
        <v>5633</v>
      </c>
      <c r="E183" s="112" t="s">
        <v>6114</v>
      </c>
      <c r="F183" s="112" t="s">
        <v>110</v>
      </c>
      <c r="G183" s="112" t="s">
        <v>4791</v>
      </c>
      <c r="H183" s="112" t="s">
        <v>58</v>
      </c>
      <c r="I183" s="113">
        <v>208.8</v>
      </c>
    </row>
    <row r="184" spans="1:9" x14ac:dyDescent="0.2">
      <c r="A184" s="112" t="s">
        <v>4</v>
      </c>
      <c r="B184" s="112" t="s">
        <v>5634</v>
      </c>
      <c r="C184" s="142">
        <v>43032</v>
      </c>
      <c r="D184" s="112" t="s">
        <v>5635</v>
      </c>
      <c r="E184" s="112" t="s">
        <v>6115</v>
      </c>
      <c r="F184" s="112" t="s">
        <v>110</v>
      </c>
      <c r="G184" s="112" t="s">
        <v>4791</v>
      </c>
      <c r="H184" s="112" t="s">
        <v>58</v>
      </c>
      <c r="I184" s="113">
        <v>104.4</v>
      </c>
    </row>
    <row r="185" spans="1:9" x14ac:dyDescent="0.2">
      <c r="A185" s="112" t="s">
        <v>4</v>
      </c>
      <c r="B185" s="112" t="s">
        <v>5636</v>
      </c>
      <c r="C185" s="142">
        <v>43032</v>
      </c>
      <c r="D185" s="112" t="s">
        <v>5637</v>
      </c>
      <c r="E185" s="112" t="s">
        <v>6116</v>
      </c>
      <c r="F185" s="112" t="s">
        <v>110</v>
      </c>
      <c r="G185" s="112" t="s">
        <v>4791</v>
      </c>
      <c r="H185" s="112" t="s">
        <v>58</v>
      </c>
      <c r="I185" s="113">
        <v>417.72</v>
      </c>
    </row>
    <row r="186" spans="1:9" x14ac:dyDescent="0.2">
      <c r="A186" s="112" t="s">
        <v>4</v>
      </c>
      <c r="B186" s="112" t="s">
        <v>5638</v>
      </c>
      <c r="C186" s="142">
        <v>43032</v>
      </c>
      <c r="D186" s="112" t="s">
        <v>5639</v>
      </c>
      <c r="E186" s="112" t="s">
        <v>6117</v>
      </c>
      <c r="F186" s="112" t="s">
        <v>110</v>
      </c>
      <c r="G186" s="112" t="s">
        <v>4791</v>
      </c>
      <c r="H186" s="112" t="s">
        <v>58</v>
      </c>
      <c r="I186" s="113">
        <v>2329.58</v>
      </c>
    </row>
    <row r="187" spans="1:9" x14ac:dyDescent="0.2">
      <c r="A187" s="112" t="s">
        <v>4</v>
      </c>
      <c r="B187" s="112" t="s">
        <v>5640</v>
      </c>
      <c r="C187" s="142">
        <v>43032</v>
      </c>
      <c r="D187" s="112" t="s">
        <v>5641</v>
      </c>
      <c r="E187" s="112" t="s">
        <v>6118</v>
      </c>
      <c r="F187" s="112" t="s">
        <v>110</v>
      </c>
      <c r="G187" s="112" t="s">
        <v>4791</v>
      </c>
      <c r="H187" s="112" t="s">
        <v>58</v>
      </c>
      <c r="I187" s="113">
        <v>1461.6</v>
      </c>
    </row>
    <row r="188" spans="1:9" x14ac:dyDescent="0.2">
      <c r="A188" s="112" t="s">
        <v>4</v>
      </c>
      <c r="B188" s="112" t="s">
        <v>5642</v>
      </c>
      <c r="C188" s="142">
        <v>43033</v>
      </c>
      <c r="D188" s="112" t="s">
        <v>5643</v>
      </c>
      <c r="E188" s="112" t="s">
        <v>6119</v>
      </c>
      <c r="F188" s="112" t="s">
        <v>110</v>
      </c>
      <c r="G188" s="112" t="s">
        <v>4791</v>
      </c>
      <c r="H188" s="112" t="s">
        <v>58</v>
      </c>
      <c r="I188" s="113">
        <v>1774.8</v>
      </c>
    </row>
    <row r="189" spans="1:9" x14ac:dyDescent="0.2">
      <c r="A189" s="112" t="s">
        <v>4</v>
      </c>
      <c r="B189" s="112" t="s">
        <v>924</v>
      </c>
      <c r="C189" s="142">
        <v>43035</v>
      </c>
      <c r="D189" s="112" t="s">
        <v>5644</v>
      </c>
      <c r="E189" s="112">
        <v>16613</v>
      </c>
      <c r="F189" s="112" t="s">
        <v>45</v>
      </c>
      <c r="G189" s="112" t="s">
        <v>4792</v>
      </c>
      <c r="H189" s="112" t="s">
        <v>119</v>
      </c>
      <c r="I189" s="113">
        <v>4832</v>
      </c>
    </row>
    <row r="190" spans="1:9" x14ac:dyDescent="0.2">
      <c r="A190" s="112" t="s">
        <v>4</v>
      </c>
      <c r="B190" s="112" t="s">
        <v>1610</v>
      </c>
      <c r="C190" s="142">
        <v>43035</v>
      </c>
      <c r="D190" s="112">
        <v>3056</v>
      </c>
      <c r="E190" s="112">
        <v>16614</v>
      </c>
      <c r="F190" s="112" t="s">
        <v>45</v>
      </c>
      <c r="G190" s="112" t="s">
        <v>4792</v>
      </c>
      <c r="H190" s="112" t="s">
        <v>119</v>
      </c>
      <c r="I190" s="113">
        <v>2335</v>
      </c>
    </row>
    <row r="191" spans="1:9" x14ac:dyDescent="0.2">
      <c r="A191" s="112" t="s">
        <v>4</v>
      </c>
      <c r="B191" s="112" t="s">
        <v>3491</v>
      </c>
      <c r="C191" s="142">
        <v>43038</v>
      </c>
      <c r="D191" s="112" t="s">
        <v>5645</v>
      </c>
      <c r="E191" s="112" t="s">
        <v>6120</v>
      </c>
      <c r="F191" s="112" t="s">
        <v>110</v>
      </c>
      <c r="G191" s="112" t="s">
        <v>4791</v>
      </c>
      <c r="H191" s="112" t="s">
        <v>58</v>
      </c>
      <c r="I191" s="113">
        <v>1900.09</v>
      </c>
    </row>
    <row r="192" spans="1:9" x14ac:dyDescent="0.2">
      <c r="A192" s="112" t="s">
        <v>4</v>
      </c>
      <c r="B192" s="112" t="s">
        <v>2703</v>
      </c>
      <c r="C192" s="142">
        <v>43038</v>
      </c>
      <c r="D192" s="112" t="s">
        <v>5646</v>
      </c>
      <c r="E192" s="112" t="s">
        <v>6121</v>
      </c>
      <c r="F192" s="112" t="s">
        <v>110</v>
      </c>
      <c r="G192" s="112" t="s">
        <v>4791</v>
      </c>
      <c r="H192" s="112" t="s">
        <v>58</v>
      </c>
      <c r="I192" s="113">
        <v>4627.12</v>
      </c>
    </row>
    <row r="193" spans="1:9" x14ac:dyDescent="0.2">
      <c r="A193" s="112" t="s">
        <v>4</v>
      </c>
      <c r="B193" s="112" t="s">
        <v>1621</v>
      </c>
      <c r="C193" s="142">
        <v>43038</v>
      </c>
      <c r="D193" s="112" t="s">
        <v>5647</v>
      </c>
      <c r="E193" s="112" t="s">
        <v>6122</v>
      </c>
      <c r="F193" s="112" t="s">
        <v>110</v>
      </c>
      <c r="G193" s="112" t="s">
        <v>4791</v>
      </c>
      <c r="H193" s="112" t="s">
        <v>58</v>
      </c>
      <c r="I193" s="113">
        <v>3945.16</v>
      </c>
    </row>
    <row r="194" spans="1:9" x14ac:dyDescent="0.2">
      <c r="A194" s="112" t="s">
        <v>4</v>
      </c>
      <c r="B194" s="112" t="s">
        <v>5648</v>
      </c>
      <c r="C194" s="142">
        <v>43038</v>
      </c>
      <c r="D194" s="112" t="s">
        <v>5649</v>
      </c>
      <c r="E194" s="112" t="s">
        <v>6123</v>
      </c>
      <c r="F194" s="112" t="s">
        <v>110</v>
      </c>
      <c r="G194" s="112" t="s">
        <v>4791</v>
      </c>
      <c r="H194" s="112" t="s">
        <v>58</v>
      </c>
      <c r="I194" s="113">
        <v>13341.16</v>
      </c>
    </row>
    <row r="195" spans="1:9" x14ac:dyDescent="0.2">
      <c r="A195" s="112" t="s">
        <v>4</v>
      </c>
      <c r="B195" s="112" t="s">
        <v>1591</v>
      </c>
      <c r="C195" s="142">
        <v>43038</v>
      </c>
      <c r="D195" s="112" t="s">
        <v>5650</v>
      </c>
      <c r="E195" s="112" t="s">
        <v>6124</v>
      </c>
      <c r="F195" s="112" t="s">
        <v>110</v>
      </c>
      <c r="G195" s="112" t="s">
        <v>4791</v>
      </c>
      <c r="H195" s="112" t="s">
        <v>58</v>
      </c>
      <c r="I195" s="113">
        <v>1147.73</v>
      </c>
    </row>
    <row r="196" spans="1:9" x14ac:dyDescent="0.2">
      <c r="A196" s="112" t="s">
        <v>4</v>
      </c>
      <c r="B196" s="112" t="s">
        <v>1632</v>
      </c>
      <c r="C196" s="142">
        <v>43038</v>
      </c>
      <c r="D196" s="112" t="s">
        <v>5651</v>
      </c>
      <c r="E196" s="112" t="s">
        <v>6125</v>
      </c>
      <c r="F196" s="112" t="s">
        <v>110</v>
      </c>
      <c r="G196" s="112" t="s">
        <v>4791</v>
      </c>
      <c r="H196" s="112" t="s">
        <v>58</v>
      </c>
      <c r="I196" s="113">
        <v>829.56</v>
      </c>
    </row>
    <row r="197" spans="1:9" x14ac:dyDescent="0.2">
      <c r="A197" s="112" t="s">
        <v>4</v>
      </c>
      <c r="B197" s="112" t="s">
        <v>642</v>
      </c>
      <c r="C197" s="142">
        <v>43038</v>
      </c>
      <c r="D197" s="112" t="s">
        <v>5652</v>
      </c>
      <c r="E197" s="112" t="s">
        <v>6126</v>
      </c>
      <c r="F197" s="112" t="s">
        <v>110</v>
      </c>
      <c r="G197" s="112" t="s">
        <v>4791</v>
      </c>
      <c r="H197" s="112" t="s">
        <v>58</v>
      </c>
      <c r="I197" s="113">
        <v>2955.82</v>
      </c>
    </row>
    <row r="198" spans="1:9" x14ac:dyDescent="0.2">
      <c r="A198" s="112" t="s">
        <v>4</v>
      </c>
      <c r="B198" s="112" t="s">
        <v>1474</v>
      </c>
      <c r="C198" s="142">
        <v>43038</v>
      </c>
      <c r="D198" s="112" t="s">
        <v>5653</v>
      </c>
      <c r="E198" s="112" t="s">
        <v>6127</v>
      </c>
      <c r="F198" s="112" t="s">
        <v>110</v>
      </c>
      <c r="G198" s="112" t="s">
        <v>4791</v>
      </c>
      <c r="H198" s="112" t="s">
        <v>5654</v>
      </c>
      <c r="I198" s="113">
        <v>313.2</v>
      </c>
    </row>
    <row r="199" spans="1:9" x14ac:dyDescent="0.2">
      <c r="A199" s="112" t="s">
        <v>4</v>
      </c>
      <c r="B199" s="112" t="s">
        <v>1634</v>
      </c>
      <c r="C199" s="142">
        <v>43038</v>
      </c>
      <c r="D199" s="112" t="s">
        <v>5655</v>
      </c>
      <c r="E199" s="112" t="s">
        <v>6128</v>
      </c>
      <c r="F199" s="112" t="s">
        <v>110</v>
      </c>
      <c r="G199" s="112" t="s">
        <v>4791</v>
      </c>
      <c r="H199" s="112" t="s">
        <v>58</v>
      </c>
      <c r="I199" s="113">
        <v>417.6</v>
      </c>
    </row>
    <row r="200" spans="1:9" x14ac:dyDescent="0.2">
      <c r="A200" s="112" t="s">
        <v>4</v>
      </c>
      <c r="B200" s="112" t="s">
        <v>1635</v>
      </c>
      <c r="C200" s="142">
        <v>43038</v>
      </c>
      <c r="D200" s="112" t="s">
        <v>5656</v>
      </c>
      <c r="E200" s="112" t="s">
        <v>6129</v>
      </c>
      <c r="F200" s="112" t="s">
        <v>110</v>
      </c>
      <c r="G200" s="112" t="s">
        <v>4791</v>
      </c>
      <c r="H200" s="112" t="s">
        <v>58</v>
      </c>
      <c r="I200" s="113">
        <v>9851.33</v>
      </c>
    </row>
    <row r="201" spans="1:9" x14ac:dyDescent="0.2">
      <c r="A201" s="112" t="s">
        <v>4</v>
      </c>
      <c r="B201" s="112" t="s">
        <v>5657</v>
      </c>
      <c r="C201" s="142">
        <v>43039</v>
      </c>
      <c r="D201" s="112" t="s">
        <v>5658</v>
      </c>
      <c r="E201" s="112" t="s">
        <v>6130</v>
      </c>
      <c r="F201" s="112" t="s">
        <v>110</v>
      </c>
      <c r="G201" s="112" t="s">
        <v>4790</v>
      </c>
      <c r="H201" s="112" t="s">
        <v>58</v>
      </c>
      <c r="I201" s="113">
        <v>3955.6</v>
      </c>
    </row>
    <row r="202" spans="1:9" x14ac:dyDescent="0.2">
      <c r="A202" s="112" t="s">
        <v>4</v>
      </c>
      <c r="B202" s="112" t="s">
        <v>5659</v>
      </c>
      <c r="C202" s="142">
        <v>43039</v>
      </c>
      <c r="D202" s="112" t="s">
        <v>5660</v>
      </c>
      <c r="E202" s="112" t="s">
        <v>6131</v>
      </c>
      <c r="F202" s="112" t="s">
        <v>110</v>
      </c>
      <c r="G202" s="112" t="s">
        <v>4790</v>
      </c>
      <c r="H202" s="112" t="s">
        <v>58</v>
      </c>
      <c r="I202" s="113">
        <v>5349.21</v>
      </c>
    </row>
    <row r="203" spans="1:9" x14ac:dyDescent="0.2">
      <c r="A203" s="112" t="s">
        <v>4</v>
      </c>
      <c r="B203" s="112" t="s">
        <v>5661</v>
      </c>
      <c r="C203" s="142">
        <v>43039</v>
      </c>
      <c r="D203" s="112" t="s">
        <v>5662</v>
      </c>
      <c r="E203" s="112" t="s">
        <v>6132</v>
      </c>
      <c r="F203" s="112" t="s">
        <v>110</v>
      </c>
      <c r="G203" s="112" t="s">
        <v>4790</v>
      </c>
      <c r="H203" s="112" t="s">
        <v>58</v>
      </c>
      <c r="I203" s="113">
        <v>1339.8</v>
      </c>
    </row>
    <row r="204" spans="1:9" x14ac:dyDescent="0.2">
      <c r="A204" s="112" t="s">
        <v>4</v>
      </c>
      <c r="B204" s="112" t="s">
        <v>5663</v>
      </c>
      <c r="C204" s="142">
        <v>43039</v>
      </c>
      <c r="D204" s="112" t="s">
        <v>5664</v>
      </c>
      <c r="E204" s="112" t="s">
        <v>6133</v>
      </c>
      <c r="F204" s="112" t="s">
        <v>110</v>
      </c>
      <c r="G204" s="112" t="s">
        <v>4790</v>
      </c>
      <c r="H204" s="112" t="s">
        <v>58</v>
      </c>
      <c r="I204" s="113">
        <v>1224.96</v>
      </c>
    </row>
    <row r="205" spans="1:9" x14ac:dyDescent="0.2">
      <c r="A205" s="112" t="s">
        <v>4</v>
      </c>
      <c r="B205" s="112" t="s">
        <v>5665</v>
      </c>
      <c r="C205" s="142">
        <v>43039</v>
      </c>
      <c r="D205" s="112" t="s">
        <v>5666</v>
      </c>
      <c r="E205" s="112" t="s">
        <v>6134</v>
      </c>
      <c r="F205" s="112" t="s">
        <v>110</v>
      </c>
      <c r="G205" s="112" t="s">
        <v>4790</v>
      </c>
      <c r="H205" s="112" t="s">
        <v>58</v>
      </c>
      <c r="I205" s="113">
        <v>1548.6</v>
      </c>
    </row>
    <row r="206" spans="1:9" x14ac:dyDescent="0.2">
      <c r="A206" s="112" t="s">
        <v>4</v>
      </c>
      <c r="B206" s="112" t="s">
        <v>5667</v>
      </c>
      <c r="C206" s="142">
        <v>43039</v>
      </c>
      <c r="D206" s="112" t="s">
        <v>5668</v>
      </c>
      <c r="E206" s="112" t="s">
        <v>6135</v>
      </c>
      <c r="F206" s="112" t="s">
        <v>110</v>
      </c>
      <c r="G206" s="112" t="s">
        <v>4790</v>
      </c>
      <c r="H206" s="112" t="s">
        <v>58</v>
      </c>
      <c r="I206" s="113">
        <v>3905.01</v>
      </c>
    </row>
    <row r="207" spans="1:9" x14ac:dyDescent="0.2">
      <c r="A207" s="112" t="s">
        <v>4</v>
      </c>
      <c r="B207" s="112" t="s">
        <v>1449</v>
      </c>
      <c r="C207" s="142">
        <v>43039</v>
      </c>
      <c r="D207" s="112" t="s">
        <v>5669</v>
      </c>
      <c r="E207" s="112" t="s">
        <v>6136</v>
      </c>
      <c r="F207" s="112" t="s">
        <v>110</v>
      </c>
      <c r="G207" s="112" t="s">
        <v>4790</v>
      </c>
      <c r="H207" s="112" t="s">
        <v>58</v>
      </c>
      <c r="I207" s="113">
        <v>730.8</v>
      </c>
    </row>
    <row r="208" spans="1:9" x14ac:dyDescent="0.2">
      <c r="A208" s="112" t="s">
        <v>4</v>
      </c>
      <c r="B208" s="112" t="s">
        <v>5670</v>
      </c>
      <c r="C208" s="142">
        <v>43039</v>
      </c>
      <c r="D208" s="112" t="s">
        <v>5671</v>
      </c>
      <c r="E208" s="112" t="s">
        <v>6137</v>
      </c>
      <c r="F208" s="112" t="s">
        <v>110</v>
      </c>
      <c r="G208" s="112" t="s">
        <v>4790</v>
      </c>
      <c r="H208" s="112" t="s">
        <v>58</v>
      </c>
      <c r="I208" s="113">
        <v>1045.1600000000001</v>
      </c>
    </row>
    <row r="209" spans="1:10" x14ac:dyDescent="0.2">
      <c r="A209" s="112" t="s">
        <v>4</v>
      </c>
      <c r="B209" s="112" t="s">
        <v>4329</v>
      </c>
      <c r="C209" s="142">
        <v>43039</v>
      </c>
      <c r="D209" s="112" t="s">
        <v>5672</v>
      </c>
      <c r="E209" s="112" t="s">
        <v>6138</v>
      </c>
      <c r="F209" s="112" t="s">
        <v>110</v>
      </c>
      <c r="G209" s="112" t="s">
        <v>4790</v>
      </c>
      <c r="H209" s="112" t="s">
        <v>58</v>
      </c>
      <c r="I209" s="113">
        <v>730.8</v>
      </c>
    </row>
    <row r="210" spans="1:10" x14ac:dyDescent="0.2">
      <c r="A210" s="112" t="s">
        <v>4</v>
      </c>
      <c r="B210" s="112" t="s">
        <v>4274</v>
      </c>
      <c r="C210" s="142">
        <v>43039</v>
      </c>
      <c r="D210" s="112" t="s">
        <v>5673</v>
      </c>
      <c r="E210" s="112" t="s">
        <v>6139</v>
      </c>
      <c r="F210" s="112" t="s">
        <v>110</v>
      </c>
      <c r="G210" s="112" t="s">
        <v>4790</v>
      </c>
      <c r="H210" s="112" t="s">
        <v>58</v>
      </c>
      <c r="I210" s="113">
        <v>1044</v>
      </c>
    </row>
    <row r="211" spans="1:10" x14ac:dyDescent="0.2">
      <c r="A211" s="112" t="s">
        <v>4</v>
      </c>
      <c r="B211" s="112" t="s">
        <v>5674</v>
      </c>
      <c r="C211" s="142">
        <v>43039</v>
      </c>
      <c r="D211" s="112" t="s">
        <v>5675</v>
      </c>
      <c r="E211" s="112" t="s">
        <v>6140</v>
      </c>
      <c r="F211" s="112" t="s">
        <v>110</v>
      </c>
      <c r="G211" s="112" t="s">
        <v>4790</v>
      </c>
      <c r="H211" s="112" t="s">
        <v>58</v>
      </c>
      <c r="I211" s="113">
        <v>730.8</v>
      </c>
    </row>
    <row r="212" spans="1:10" x14ac:dyDescent="0.2">
      <c r="A212" s="112" t="s">
        <v>4</v>
      </c>
      <c r="B212" s="112" t="s">
        <v>3874</v>
      </c>
      <c r="C212" s="142">
        <v>43039</v>
      </c>
      <c r="D212" s="112" t="s">
        <v>5676</v>
      </c>
      <c r="E212" s="112" t="s">
        <v>6141</v>
      </c>
      <c r="F212" s="112" t="s">
        <v>110</v>
      </c>
      <c r="G212" s="112" t="s">
        <v>4790</v>
      </c>
      <c r="H212" s="112" t="s">
        <v>58</v>
      </c>
      <c r="I212" s="113">
        <v>730.8</v>
      </c>
    </row>
    <row r="213" spans="1:10" x14ac:dyDescent="0.2">
      <c r="A213" s="112" t="s">
        <v>4</v>
      </c>
      <c r="B213" s="112" t="s">
        <v>612</v>
      </c>
      <c r="C213" s="142">
        <v>43039</v>
      </c>
      <c r="D213" s="112" t="s">
        <v>5677</v>
      </c>
      <c r="E213" s="112" t="s">
        <v>6142</v>
      </c>
      <c r="F213" s="112" t="s">
        <v>110</v>
      </c>
      <c r="G213" s="112" t="s">
        <v>4790</v>
      </c>
      <c r="H213" s="112" t="s">
        <v>58</v>
      </c>
      <c r="I213" s="113">
        <v>730.8</v>
      </c>
      <c r="J213" s="112"/>
    </row>
    <row r="214" spans="1:10" x14ac:dyDescent="0.2">
      <c r="A214" s="112" t="s">
        <v>4</v>
      </c>
      <c r="B214" s="112" t="s">
        <v>4330</v>
      </c>
      <c r="C214" s="142">
        <v>43039</v>
      </c>
      <c r="D214" s="112" t="s">
        <v>5678</v>
      </c>
      <c r="E214" s="112" t="s">
        <v>6143</v>
      </c>
      <c r="F214" s="112" t="s">
        <v>110</v>
      </c>
      <c r="G214" s="112" t="s">
        <v>4790</v>
      </c>
      <c r="H214" s="112" t="s">
        <v>58</v>
      </c>
      <c r="I214" s="113">
        <v>1879.2</v>
      </c>
    </row>
    <row r="215" spans="1:10" x14ac:dyDescent="0.2">
      <c r="A215" s="112" t="s">
        <v>4</v>
      </c>
      <c r="B215" s="112" t="s">
        <v>5679</v>
      </c>
      <c r="C215" s="142">
        <v>43039</v>
      </c>
      <c r="D215" s="112" t="s">
        <v>5680</v>
      </c>
      <c r="E215" s="112" t="s">
        <v>6144</v>
      </c>
      <c r="F215" s="112" t="s">
        <v>110</v>
      </c>
      <c r="G215" s="112" t="s">
        <v>4790</v>
      </c>
      <c r="H215" s="112" t="s">
        <v>58</v>
      </c>
      <c r="I215" s="113">
        <v>777.2</v>
      </c>
    </row>
    <row r="216" spans="1:10" x14ac:dyDescent="0.2">
      <c r="A216" s="112" t="s">
        <v>4</v>
      </c>
      <c r="B216" s="112" t="s">
        <v>5681</v>
      </c>
      <c r="C216" s="142">
        <v>43039</v>
      </c>
      <c r="D216" s="112" t="s">
        <v>5682</v>
      </c>
      <c r="E216" s="112" t="s">
        <v>6145</v>
      </c>
      <c r="F216" s="112" t="s">
        <v>110</v>
      </c>
      <c r="G216" s="112" t="s">
        <v>4790</v>
      </c>
      <c r="H216" s="112" t="s">
        <v>58</v>
      </c>
      <c r="I216" s="113">
        <v>730.8</v>
      </c>
    </row>
    <row r="217" spans="1:10" x14ac:dyDescent="0.2">
      <c r="A217" s="112" t="s">
        <v>4</v>
      </c>
      <c r="B217" s="112" t="s">
        <v>5683</v>
      </c>
      <c r="C217" s="142">
        <v>43039</v>
      </c>
      <c r="D217" s="112" t="s">
        <v>5684</v>
      </c>
      <c r="E217" s="112" t="s">
        <v>6146</v>
      </c>
      <c r="F217" s="112" t="s">
        <v>110</v>
      </c>
      <c r="G217" s="112" t="s">
        <v>4790</v>
      </c>
      <c r="H217" s="112" t="s">
        <v>58</v>
      </c>
      <c r="I217" s="113">
        <v>730.8</v>
      </c>
    </row>
    <row r="218" spans="1:10" x14ac:dyDescent="0.2">
      <c r="A218" s="112" t="s">
        <v>4</v>
      </c>
      <c r="B218" s="112" t="s">
        <v>657</v>
      </c>
      <c r="C218" s="142">
        <v>43039</v>
      </c>
      <c r="D218" s="112" t="s">
        <v>5685</v>
      </c>
      <c r="E218" s="112" t="s">
        <v>6147</v>
      </c>
      <c r="F218" s="112" t="s">
        <v>110</v>
      </c>
      <c r="G218" s="112" t="s">
        <v>4790</v>
      </c>
      <c r="H218" s="112" t="s">
        <v>58</v>
      </c>
      <c r="I218" s="113">
        <v>1044</v>
      </c>
    </row>
    <row r="219" spans="1:10" x14ac:dyDescent="0.2">
      <c r="A219" s="112" t="s">
        <v>4</v>
      </c>
      <c r="B219" s="112" t="s">
        <v>4090</v>
      </c>
      <c r="C219" s="142">
        <v>43039</v>
      </c>
      <c r="D219" s="112" t="s">
        <v>5686</v>
      </c>
      <c r="E219" s="112" t="s">
        <v>6148</v>
      </c>
      <c r="F219" s="112" t="s">
        <v>110</v>
      </c>
      <c r="G219" s="112" t="s">
        <v>4790</v>
      </c>
      <c r="H219" s="112" t="s">
        <v>58</v>
      </c>
      <c r="I219" s="113">
        <v>986</v>
      </c>
    </row>
    <row r="220" spans="1:10" x14ac:dyDescent="0.2">
      <c r="A220" s="112" t="s">
        <v>4</v>
      </c>
      <c r="B220" s="112" t="s">
        <v>604</v>
      </c>
      <c r="C220" s="142">
        <v>43039</v>
      </c>
      <c r="D220" s="112" t="s">
        <v>5687</v>
      </c>
      <c r="E220" s="112" t="s">
        <v>6149</v>
      </c>
      <c r="F220" s="112" t="s">
        <v>110</v>
      </c>
      <c r="G220" s="112" t="s">
        <v>4790</v>
      </c>
      <c r="H220" s="112" t="s">
        <v>58</v>
      </c>
      <c r="I220" s="113">
        <v>3805.8</v>
      </c>
    </row>
    <row r="221" spans="1:10" x14ac:dyDescent="0.2">
      <c r="A221" s="112" t="s">
        <v>4</v>
      </c>
      <c r="B221" s="112" t="s">
        <v>4331</v>
      </c>
      <c r="C221" s="142">
        <v>43039</v>
      </c>
      <c r="D221" s="112" t="s">
        <v>5688</v>
      </c>
      <c r="E221" s="112" t="s">
        <v>6150</v>
      </c>
      <c r="F221" s="112" t="s">
        <v>110</v>
      </c>
      <c r="G221" s="112" t="s">
        <v>4790</v>
      </c>
      <c r="H221" s="112" t="s">
        <v>58</v>
      </c>
      <c r="I221" s="113">
        <v>1534.09</v>
      </c>
    </row>
    <row r="222" spans="1:10" x14ac:dyDescent="0.2">
      <c r="A222" s="112" t="s">
        <v>4</v>
      </c>
      <c r="B222" s="112" t="s">
        <v>4108</v>
      </c>
      <c r="C222" s="142">
        <v>43039</v>
      </c>
      <c r="D222" s="112">
        <v>3063</v>
      </c>
      <c r="E222" s="112">
        <v>16626</v>
      </c>
      <c r="F222" s="112" t="s">
        <v>45</v>
      </c>
      <c r="G222" s="112" t="s">
        <v>4792</v>
      </c>
      <c r="H222" s="112" t="s">
        <v>119</v>
      </c>
      <c r="I222" s="113">
        <v>1400</v>
      </c>
    </row>
    <row r="223" spans="1:10" x14ac:dyDescent="0.2">
      <c r="A223" s="112" t="s">
        <v>5404</v>
      </c>
      <c r="B223" s="112" t="s">
        <v>5689</v>
      </c>
      <c r="C223" s="142">
        <v>43019</v>
      </c>
      <c r="D223" s="112">
        <v>9732</v>
      </c>
      <c r="E223" s="112" t="s">
        <v>6151</v>
      </c>
      <c r="F223" s="112" t="s">
        <v>190</v>
      </c>
      <c r="G223" s="112" t="s">
        <v>46</v>
      </c>
      <c r="H223" s="112" t="s">
        <v>5690</v>
      </c>
      <c r="I223" s="113">
        <v>6502.5</v>
      </c>
    </row>
    <row r="224" spans="1:10" x14ac:dyDescent="0.2">
      <c r="A224" s="112" t="s">
        <v>817</v>
      </c>
      <c r="B224" s="112" t="s">
        <v>5691</v>
      </c>
      <c r="C224" s="142">
        <v>43024</v>
      </c>
      <c r="D224" s="112" t="s">
        <v>734</v>
      </c>
      <c r="E224" s="112">
        <v>34742</v>
      </c>
      <c r="F224" s="112" t="s">
        <v>815</v>
      </c>
      <c r="G224" s="112" t="s">
        <v>812</v>
      </c>
      <c r="H224" s="112" t="s">
        <v>5344</v>
      </c>
      <c r="I224" s="113">
        <v>13020.83</v>
      </c>
    </row>
    <row r="225" spans="1:9" x14ac:dyDescent="0.2">
      <c r="A225" s="112" t="s">
        <v>437</v>
      </c>
      <c r="B225" s="112" t="s">
        <v>5691</v>
      </c>
      <c r="C225" s="142">
        <v>43024</v>
      </c>
      <c r="D225" s="112" t="s">
        <v>734</v>
      </c>
      <c r="E225" s="112">
        <v>34742</v>
      </c>
      <c r="F225" s="112" t="s">
        <v>815</v>
      </c>
      <c r="G225" s="112" t="s">
        <v>812</v>
      </c>
      <c r="H225" s="112" t="s">
        <v>5344</v>
      </c>
      <c r="I225" s="113">
        <v>13998.89</v>
      </c>
    </row>
    <row r="226" spans="1:9" x14ac:dyDescent="0.2">
      <c r="A226" s="112" t="s">
        <v>438</v>
      </c>
      <c r="B226" s="112" t="s">
        <v>5691</v>
      </c>
      <c r="C226" s="142">
        <v>43024</v>
      </c>
      <c r="D226" s="112" t="s">
        <v>734</v>
      </c>
      <c r="E226" s="112">
        <v>34742</v>
      </c>
      <c r="F226" s="112" t="s">
        <v>815</v>
      </c>
      <c r="G226" s="112" t="s">
        <v>812</v>
      </c>
      <c r="H226" s="112" t="s">
        <v>5344</v>
      </c>
      <c r="I226" s="113">
        <v>13056.39</v>
      </c>
    </row>
    <row r="227" spans="1:9" x14ac:dyDescent="0.2">
      <c r="A227" s="112" t="s">
        <v>439</v>
      </c>
      <c r="B227" s="112" t="s">
        <v>5691</v>
      </c>
      <c r="C227" s="142">
        <v>43024</v>
      </c>
      <c r="D227" s="112" t="s">
        <v>734</v>
      </c>
      <c r="E227" s="112">
        <v>34742</v>
      </c>
      <c r="F227" s="112" t="s">
        <v>815</v>
      </c>
      <c r="G227" s="112" t="s">
        <v>812</v>
      </c>
      <c r="H227" s="112" t="s">
        <v>5344</v>
      </c>
      <c r="I227" s="113">
        <v>48478.47</v>
      </c>
    </row>
    <row r="228" spans="1:9" x14ac:dyDescent="0.2">
      <c r="A228" s="112" t="s">
        <v>440</v>
      </c>
      <c r="B228" s="112" t="s">
        <v>5691</v>
      </c>
      <c r="C228" s="142">
        <v>43024</v>
      </c>
      <c r="D228" s="112" t="s">
        <v>734</v>
      </c>
      <c r="E228" s="112">
        <v>34742</v>
      </c>
      <c r="F228" s="112" t="s">
        <v>815</v>
      </c>
      <c r="G228" s="112" t="s">
        <v>812</v>
      </c>
      <c r="H228" s="112" t="s">
        <v>5344</v>
      </c>
      <c r="I228" s="113">
        <v>3666.22</v>
      </c>
    </row>
    <row r="229" spans="1:9" x14ac:dyDescent="0.2">
      <c r="A229" s="112" t="s">
        <v>448</v>
      </c>
      <c r="B229" s="112" t="s">
        <v>5691</v>
      </c>
      <c r="C229" s="142">
        <v>43024</v>
      </c>
      <c r="D229" s="112" t="s">
        <v>734</v>
      </c>
      <c r="E229" s="112">
        <v>34742</v>
      </c>
      <c r="F229" s="112" t="s">
        <v>815</v>
      </c>
      <c r="G229" s="112" t="s">
        <v>812</v>
      </c>
      <c r="H229" s="112" t="s">
        <v>5344</v>
      </c>
      <c r="I229" s="113">
        <v>4538.53</v>
      </c>
    </row>
    <row r="230" spans="1:9" x14ac:dyDescent="0.2">
      <c r="A230" s="112" t="s">
        <v>452</v>
      </c>
      <c r="B230" s="112" t="s">
        <v>5691</v>
      </c>
      <c r="C230" s="142">
        <v>43024</v>
      </c>
      <c r="D230" s="112" t="s">
        <v>734</v>
      </c>
      <c r="E230" s="112">
        <v>34742</v>
      </c>
      <c r="F230" s="112" t="s">
        <v>815</v>
      </c>
      <c r="G230" s="112" t="s">
        <v>812</v>
      </c>
      <c r="H230" s="112" t="s">
        <v>5344</v>
      </c>
      <c r="I230" s="113">
        <v>14756</v>
      </c>
    </row>
    <row r="231" spans="1:9" x14ac:dyDescent="0.2">
      <c r="A231" s="112" t="s">
        <v>5</v>
      </c>
      <c r="B231" s="112" t="s">
        <v>5692</v>
      </c>
      <c r="C231" s="142">
        <v>43010</v>
      </c>
      <c r="D231" s="112" t="s">
        <v>5693</v>
      </c>
      <c r="E231" s="112">
        <v>16457</v>
      </c>
      <c r="F231" s="112" t="s">
        <v>45</v>
      </c>
      <c r="G231" s="112" t="s">
        <v>46</v>
      </c>
      <c r="H231" s="112" t="s">
        <v>177</v>
      </c>
      <c r="I231" s="113">
        <v>5280</v>
      </c>
    </row>
    <row r="232" spans="1:9" x14ac:dyDescent="0.2">
      <c r="A232" s="112" t="s">
        <v>5</v>
      </c>
      <c r="B232" s="112" t="s">
        <v>5694</v>
      </c>
      <c r="C232" s="142">
        <v>43027</v>
      </c>
      <c r="D232" s="112">
        <v>87771</v>
      </c>
      <c r="E232" s="112">
        <v>16531</v>
      </c>
      <c r="F232" s="112" t="s">
        <v>45</v>
      </c>
      <c r="G232" s="112" t="s">
        <v>46</v>
      </c>
      <c r="H232" s="112" t="s">
        <v>177</v>
      </c>
      <c r="I232" s="113">
        <v>11600</v>
      </c>
    </row>
    <row r="233" spans="1:9" x14ac:dyDescent="0.2">
      <c r="A233" s="112" t="s">
        <v>5</v>
      </c>
      <c r="B233" s="112" t="s">
        <v>2685</v>
      </c>
      <c r="C233" s="142">
        <v>43027</v>
      </c>
      <c r="D233" s="112">
        <v>91031</v>
      </c>
      <c r="E233" s="112">
        <v>16532</v>
      </c>
      <c r="F233" s="112" t="s">
        <v>45</v>
      </c>
      <c r="G233" s="112" t="s">
        <v>46</v>
      </c>
      <c r="H233" s="112" t="s">
        <v>177</v>
      </c>
      <c r="I233" s="113">
        <v>7397.38</v>
      </c>
    </row>
    <row r="234" spans="1:9" x14ac:dyDescent="0.2">
      <c r="A234" s="112" t="s">
        <v>5</v>
      </c>
      <c r="B234" s="112" t="s">
        <v>2013</v>
      </c>
      <c r="C234" s="142">
        <v>43027</v>
      </c>
      <c r="D234" s="112">
        <v>86793</v>
      </c>
      <c r="E234" s="112">
        <v>16533</v>
      </c>
      <c r="F234" s="112" t="s">
        <v>45</v>
      </c>
      <c r="G234" s="112" t="s">
        <v>46</v>
      </c>
      <c r="H234" s="112" t="s">
        <v>177</v>
      </c>
      <c r="I234" s="113">
        <v>3662.52</v>
      </c>
    </row>
    <row r="235" spans="1:9" x14ac:dyDescent="0.2">
      <c r="A235" s="112" t="s">
        <v>5</v>
      </c>
      <c r="B235" s="112" t="s">
        <v>2016</v>
      </c>
      <c r="C235" s="142">
        <v>43027</v>
      </c>
      <c r="D235" s="112">
        <v>81273</v>
      </c>
      <c r="E235" s="112">
        <v>16534</v>
      </c>
      <c r="F235" s="112" t="s">
        <v>45</v>
      </c>
      <c r="G235" s="112" t="s">
        <v>46</v>
      </c>
      <c r="H235" s="112" t="s">
        <v>177</v>
      </c>
      <c r="I235" s="113">
        <v>4143.99</v>
      </c>
    </row>
    <row r="236" spans="1:9" x14ac:dyDescent="0.2">
      <c r="A236" s="112" t="s">
        <v>5</v>
      </c>
      <c r="B236" s="112" t="s">
        <v>5695</v>
      </c>
      <c r="C236" s="142">
        <v>43038</v>
      </c>
      <c r="D236" s="112" t="s">
        <v>5696</v>
      </c>
      <c r="E236" s="112">
        <v>16633</v>
      </c>
      <c r="F236" s="112" t="s">
        <v>45</v>
      </c>
      <c r="G236" s="112" t="s">
        <v>46</v>
      </c>
      <c r="H236" s="112" t="s">
        <v>180</v>
      </c>
      <c r="I236" s="113">
        <v>2291.4</v>
      </c>
    </row>
    <row r="237" spans="1:9" x14ac:dyDescent="0.2">
      <c r="A237" s="112" t="s">
        <v>5</v>
      </c>
      <c r="B237" s="112" t="s">
        <v>5697</v>
      </c>
      <c r="C237" s="142">
        <v>43038</v>
      </c>
      <c r="D237" s="112" t="s">
        <v>5698</v>
      </c>
      <c r="E237" s="112">
        <v>16782</v>
      </c>
      <c r="F237" s="112" t="s">
        <v>45</v>
      </c>
      <c r="G237" s="112" t="s">
        <v>46</v>
      </c>
      <c r="H237" s="112" t="s">
        <v>180</v>
      </c>
      <c r="I237" s="113">
        <v>5675.08</v>
      </c>
    </row>
    <row r="238" spans="1:9" x14ac:dyDescent="0.2">
      <c r="A238" s="112" t="s">
        <v>5</v>
      </c>
      <c r="B238" s="112" t="s">
        <v>2595</v>
      </c>
      <c r="C238" s="142">
        <v>43039</v>
      </c>
      <c r="D238" s="112" t="s">
        <v>5699</v>
      </c>
      <c r="E238" s="112">
        <v>16632</v>
      </c>
      <c r="F238" s="112" t="s">
        <v>45</v>
      </c>
      <c r="G238" s="112" t="s">
        <v>4792</v>
      </c>
      <c r="H238" s="112" t="s">
        <v>835</v>
      </c>
      <c r="I238" s="113">
        <v>1961.21</v>
      </c>
    </row>
    <row r="239" spans="1:9" x14ac:dyDescent="0.2">
      <c r="A239" s="112" t="s">
        <v>5</v>
      </c>
      <c r="B239" s="112" t="s">
        <v>5700</v>
      </c>
      <c r="C239" s="142">
        <v>43039</v>
      </c>
      <c r="D239" s="112" t="s">
        <v>5699</v>
      </c>
      <c r="E239" s="112">
        <v>16632</v>
      </c>
      <c r="F239" s="112" t="s">
        <v>45</v>
      </c>
      <c r="G239" s="112" t="s">
        <v>4792</v>
      </c>
      <c r="H239" s="112" t="s">
        <v>4364</v>
      </c>
      <c r="I239" s="113">
        <v>-1961.21</v>
      </c>
    </row>
    <row r="240" spans="1:9" x14ac:dyDescent="0.2">
      <c r="A240" s="112" t="s">
        <v>21</v>
      </c>
      <c r="B240" s="112" t="s">
        <v>5692</v>
      </c>
      <c r="C240" s="142">
        <v>43010</v>
      </c>
      <c r="D240" s="112" t="s">
        <v>5693</v>
      </c>
      <c r="E240" s="112">
        <v>16457</v>
      </c>
      <c r="F240" s="112" t="s">
        <v>45</v>
      </c>
      <c r="G240" s="112" t="s">
        <v>46</v>
      </c>
      <c r="H240" s="112" t="s">
        <v>177</v>
      </c>
      <c r="I240" s="113">
        <v>2640</v>
      </c>
    </row>
    <row r="241" spans="1:9" x14ac:dyDescent="0.2">
      <c r="A241" s="112" t="s">
        <v>21</v>
      </c>
      <c r="B241" s="112" t="s">
        <v>5694</v>
      </c>
      <c r="C241" s="142">
        <v>43027</v>
      </c>
      <c r="D241" s="112">
        <v>87771</v>
      </c>
      <c r="E241" s="112">
        <v>16531</v>
      </c>
      <c r="F241" s="112" t="s">
        <v>45</v>
      </c>
      <c r="G241" s="112" t="s">
        <v>46</v>
      </c>
      <c r="H241" s="112" t="s">
        <v>177</v>
      </c>
      <c r="I241" s="113">
        <v>5800</v>
      </c>
    </row>
    <row r="242" spans="1:9" x14ac:dyDescent="0.2">
      <c r="A242" s="112" t="s">
        <v>21</v>
      </c>
      <c r="B242" s="112" t="s">
        <v>2685</v>
      </c>
      <c r="C242" s="142">
        <v>43027</v>
      </c>
      <c r="D242" s="112">
        <v>91031</v>
      </c>
      <c r="E242" s="112">
        <v>16532</v>
      </c>
      <c r="F242" s="112" t="s">
        <v>45</v>
      </c>
      <c r="G242" s="112" t="s">
        <v>46</v>
      </c>
      <c r="H242" s="112" t="s">
        <v>177</v>
      </c>
      <c r="I242" s="113">
        <v>3698.69</v>
      </c>
    </row>
    <row r="243" spans="1:9" x14ac:dyDescent="0.2">
      <c r="A243" s="112" t="s">
        <v>21</v>
      </c>
      <c r="B243" s="112" t="s">
        <v>2013</v>
      </c>
      <c r="C243" s="142">
        <v>43027</v>
      </c>
      <c r="D243" s="112">
        <v>86793</v>
      </c>
      <c r="E243" s="112">
        <v>16533</v>
      </c>
      <c r="F243" s="112" t="s">
        <v>45</v>
      </c>
      <c r="G243" s="112" t="s">
        <v>46</v>
      </c>
      <c r="H243" s="112" t="s">
        <v>177</v>
      </c>
      <c r="I243" s="113">
        <v>1831.26</v>
      </c>
    </row>
    <row r="244" spans="1:9" x14ac:dyDescent="0.2">
      <c r="A244" s="112" t="s">
        <v>21</v>
      </c>
      <c r="B244" s="112" t="s">
        <v>2016</v>
      </c>
      <c r="C244" s="142">
        <v>43027</v>
      </c>
      <c r="D244" s="112">
        <v>81273</v>
      </c>
      <c r="E244" s="112">
        <v>16534</v>
      </c>
      <c r="F244" s="112" t="s">
        <v>45</v>
      </c>
      <c r="G244" s="112" t="s">
        <v>46</v>
      </c>
      <c r="H244" s="112" t="s">
        <v>177</v>
      </c>
      <c r="I244" s="113">
        <v>2071.9899999999998</v>
      </c>
    </row>
    <row r="245" spans="1:9" x14ac:dyDescent="0.2">
      <c r="A245" s="112" t="s">
        <v>21</v>
      </c>
      <c r="B245" s="112" t="s">
        <v>5695</v>
      </c>
      <c r="C245" s="142">
        <v>43038</v>
      </c>
      <c r="D245" s="112" t="s">
        <v>5696</v>
      </c>
      <c r="E245" s="112">
        <v>16633</v>
      </c>
      <c r="F245" s="112" t="s">
        <v>45</v>
      </c>
      <c r="G245" s="112" t="s">
        <v>46</v>
      </c>
      <c r="H245" s="112" t="s">
        <v>180</v>
      </c>
      <c r="I245" s="113">
        <v>2291.4</v>
      </c>
    </row>
    <row r="246" spans="1:9" x14ac:dyDescent="0.2">
      <c r="A246" s="112" t="s">
        <v>21</v>
      </c>
      <c r="B246" s="112" t="s">
        <v>5697</v>
      </c>
      <c r="C246" s="142">
        <v>43038</v>
      </c>
      <c r="D246" s="112" t="s">
        <v>5698</v>
      </c>
      <c r="E246" s="112">
        <v>16782</v>
      </c>
      <c r="F246" s="112" t="s">
        <v>45</v>
      </c>
      <c r="G246" s="112" t="s">
        <v>46</v>
      </c>
      <c r="H246" s="112" t="s">
        <v>180</v>
      </c>
      <c r="I246" s="113">
        <v>5675.08</v>
      </c>
    </row>
    <row r="247" spans="1:9" x14ac:dyDescent="0.2">
      <c r="A247" s="112" t="s">
        <v>21</v>
      </c>
      <c r="B247" s="112" t="s">
        <v>2595</v>
      </c>
      <c r="C247" s="142">
        <v>43039</v>
      </c>
      <c r="D247" s="112" t="s">
        <v>5699</v>
      </c>
      <c r="E247" s="112">
        <v>16632</v>
      </c>
      <c r="F247" s="112" t="s">
        <v>45</v>
      </c>
      <c r="G247" s="112" t="s">
        <v>4792</v>
      </c>
      <c r="H247" s="112" t="s">
        <v>835</v>
      </c>
      <c r="I247" s="113">
        <v>1961.21</v>
      </c>
    </row>
    <row r="248" spans="1:9" x14ac:dyDescent="0.2">
      <c r="A248" s="112" t="s">
        <v>21</v>
      </c>
      <c r="B248" s="112" t="s">
        <v>5700</v>
      </c>
      <c r="C248" s="142">
        <v>43039</v>
      </c>
      <c r="D248" s="112" t="s">
        <v>5699</v>
      </c>
      <c r="E248" s="112">
        <v>16632</v>
      </c>
      <c r="F248" s="112" t="s">
        <v>45</v>
      </c>
      <c r="G248" s="112" t="s">
        <v>4792</v>
      </c>
      <c r="H248" s="112" t="s">
        <v>4364</v>
      </c>
      <c r="I248" s="113">
        <v>-1961.21</v>
      </c>
    </row>
    <row r="249" spans="1:9" x14ac:dyDescent="0.2">
      <c r="A249" s="112" t="s">
        <v>35</v>
      </c>
      <c r="B249" s="112" t="s">
        <v>5692</v>
      </c>
      <c r="C249" s="142">
        <v>43010</v>
      </c>
      <c r="D249" s="112" t="s">
        <v>5693</v>
      </c>
      <c r="E249" s="112">
        <v>16457</v>
      </c>
      <c r="F249" s="112" t="s">
        <v>45</v>
      </c>
      <c r="G249" s="112" t="s">
        <v>46</v>
      </c>
      <c r="H249" s="112" t="s">
        <v>177</v>
      </c>
      <c r="I249" s="113">
        <v>5280</v>
      </c>
    </row>
    <row r="250" spans="1:9" x14ac:dyDescent="0.2">
      <c r="A250" s="112" t="s">
        <v>35</v>
      </c>
      <c r="B250" s="112" t="s">
        <v>5694</v>
      </c>
      <c r="C250" s="142">
        <v>43027</v>
      </c>
      <c r="D250" s="112">
        <v>87771</v>
      </c>
      <c r="E250" s="112">
        <v>16531</v>
      </c>
      <c r="F250" s="112" t="s">
        <v>45</v>
      </c>
      <c r="G250" s="112" t="s">
        <v>46</v>
      </c>
      <c r="H250" s="112" t="s">
        <v>177</v>
      </c>
      <c r="I250" s="113">
        <v>11600</v>
      </c>
    </row>
    <row r="251" spans="1:9" x14ac:dyDescent="0.2">
      <c r="A251" s="112" t="s">
        <v>35</v>
      </c>
      <c r="B251" s="112" t="s">
        <v>2685</v>
      </c>
      <c r="C251" s="142">
        <v>43027</v>
      </c>
      <c r="D251" s="112">
        <v>91031</v>
      </c>
      <c r="E251" s="112">
        <v>16532</v>
      </c>
      <c r="F251" s="112" t="s">
        <v>45</v>
      </c>
      <c r="G251" s="112" t="s">
        <v>46</v>
      </c>
      <c r="H251" s="112" t="s">
        <v>177</v>
      </c>
      <c r="I251" s="113">
        <v>7397.38</v>
      </c>
    </row>
    <row r="252" spans="1:9" x14ac:dyDescent="0.2">
      <c r="A252" s="112" t="s">
        <v>35</v>
      </c>
      <c r="B252" s="112" t="s">
        <v>2013</v>
      </c>
      <c r="C252" s="142">
        <v>43027</v>
      </c>
      <c r="D252" s="112">
        <v>86793</v>
      </c>
      <c r="E252" s="112">
        <v>16533</v>
      </c>
      <c r="F252" s="112" t="s">
        <v>45</v>
      </c>
      <c r="G252" s="112" t="s">
        <v>46</v>
      </c>
      <c r="H252" s="112" t="s">
        <v>177</v>
      </c>
      <c r="I252" s="113">
        <v>3662.52</v>
      </c>
    </row>
    <row r="253" spans="1:9" x14ac:dyDescent="0.2">
      <c r="A253" s="112" t="s">
        <v>35</v>
      </c>
      <c r="B253" s="112" t="s">
        <v>2016</v>
      </c>
      <c r="C253" s="142">
        <v>43027</v>
      </c>
      <c r="D253" s="112">
        <v>81273</v>
      </c>
      <c r="E253" s="112">
        <v>16534</v>
      </c>
      <c r="F253" s="112" t="s">
        <v>45</v>
      </c>
      <c r="G253" s="112" t="s">
        <v>46</v>
      </c>
      <c r="H253" s="112" t="s">
        <v>177</v>
      </c>
      <c r="I253" s="113">
        <v>4143.99</v>
      </c>
    </row>
    <row r="254" spans="1:9" x14ac:dyDescent="0.2">
      <c r="A254" s="112" t="s">
        <v>35</v>
      </c>
      <c r="B254" s="112" t="s">
        <v>2595</v>
      </c>
      <c r="C254" s="142">
        <v>43039</v>
      </c>
      <c r="D254" s="112" t="s">
        <v>5699</v>
      </c>
      <c r="E254" s="112">
        <v>16632</v>
      </c>
      <c r="F254" s="112" t="s">
        <v>45</v>
      </c>
      <c r="G254" s="112" t="s">
        <v>4792</v>
      </c>
      <c r="H254" s="112" t="s">
        <v>835</v>
      </c>
      <c r="I254" s="113">
        <v>1681.04</v>
      </c>
    </row>
    <row r="255" spans="1:9" x14ac:dyDescent="0.2">
      <c r="A255" s="112" t="s">
        <v>35</v>
      </c>
      <c r="B255" s="112" t="s">
        <v>5700</v>
      </c>
      <c r="C255" s="142">
        <v>43039</v>
      </c>
      <c r="D255" s="112" t="s">
        <v>5699</v>
      </c>
      <c r="E255" s="112">
        <v>16632</v>
      </c>
      <c r="F255" s="112" t="s">
        <v>45</v>
      </c>
      <c r="G255" s="112" t="s">
        <v>4792</v>
      </c>
      <c r="H255" s="112" t="s">
        <v>4364</v>
      </c>
      <c r="I255" s="113">
        <v>-1681.04</v>
      </c>
    </row>
    <row r="256" spans="1:9" x14ac:dyDescent="0.2">
      <c r="A256" s="112" t="s">
        <v>818</v>
      </c>
      <c r="B256" s="112" t="s">
        <v>1443</v>
      </c>
      <c r="C256" s="142">
        <v>43039</v>
      </c>
      <c r="D256" s="112" t="s">
        <v>5701</v>
      </c>
      <c r="E256" s="112">
        <v>16623</v>
      </c>
      <c r="F256" s="112" t="s">
        <v>45</v>
      </c>
      <c r="G256" s="112" t="s">
        <v>4792</v>
      </c>
      <c r="H256" s="112" t="s">
        <v>836</v>
      </c>
      <c r="I256" s="113">
        <v>170</v>
      </c>
    </row>
    <row r="257" spans="1:9" x14ac:dyDescent="0.2">
      <c r="A257" s="112" t="s">
        <v>22</v>
      </c>
      <c r="B257" s="112" t="s">
        <v>938</v>
      </c>
      <c r="C257" s="142">
        <v>43019</v>
      </c>
      <c r="D257" s="112">
        <v>7129629</v>
      </c>
      <c r="E257" s="112">
        <v>16500</v>
      </c>
      <c r="F257" s="112" t="s">
        <v>45</v>
      </c>
      <c r="G257" s="112" t="s">
        <v>4792</v>
      </c>
      <c r="H257" s="112" t="s">
        <v>272</v>
      </c>
      <c r="I257" s="113">
        <v>2280.17</v>
      </c>
    </row>
    <row r="258" spans="1:9" x14ac:dyDescent="0.2">
      <c r="A258" s="112" t="s">
        <v>22</v>
      </c>
      <c r="B258" s="112" t="s">
        <v>5855</v>
      </c>
      <c r="C258" s="142">
        <v>43031</v>
      </c>
      <c r="D258" s="112" t="s">
        <v>5856</v>
      </c>
      <c r="E258" s="112">
        <v>16549</v>
      </c>
      <c r="F258" s="112" t="s">
        <v>45</v>
      </c>
      <c r="G258" s="112" t="s">
        <v>4792</v>
      </c>
      <c r="H258" s="112" t="s">
        <v>272</v>
      </c>
      <c r="I258" s="113">
        <v>124.7</v>
      </c>
    </row>
    <row r="259" spans="1:9" x14ac:dyDescent="0.2">
      <c r="A259" s="112" t="s">
        <v>22</v>
      </c>
      <c r="B259" s="112" t="s">
        <v>1508</v>
      </c>
      <c r="C259" s="142">
        <v>43031</v>
      </c>
      <c r="D259" s="112">
        <v>7170464</v>
      </c>
      <c r="E259" s="112">
        <v>16562</v>
      </c>
      <c r="F259" s="112" t="s">
        <v>45</v>
      </c>
      <c r="G259" s="112" t="s">
        <v>4792</v>
      </c>
      <c r="H259" s="112" t="s">
        <v>272</v>
      </c>
      <c r="I259" s="113">
        <v>845.69</v>
      </c>
    </row>
    <row r="260" spans="1:9" x14ac:dyDescent="0.2">
      <c r="A260" s="112" t="s">
        <v>22</v>
      </c>
      <c r="B260" s="112" t="s">
        <v>4217</v>
      </c>
      <c r="C260" s="142">
        <v>43032</v>
      </c>
      <c r="D260" s="112" t="s">
        <v>5857</v>
      </c>
      <c r="E260" s="112">
        <v>16573</v>
      </c>
      <c r="F260" s="112" t="s">
        <v>45</v>
      </c>
      <c r="G260" s="112" t="s">
        <v>46</v>
      </c>
      <c r="H260" s="112" t="s">
        <v>272</v>
      </c>
      <c r="I260" s="113">
        <v>76.53</v>
      </c>
    </row>
    <row r="261" spans="1:9" x14ac:dyDescent="0.2">
      <c r="A261" s="112" t="s">
        <v>22</v>
      </c>
      <c r="B261" s="112" t="s">
        <v>5858</v>
      </c>
      <c r="C261" s="142">
        <v>43032</v>
      </c>
      <c r="D261" s="112" t="s">
        <v>5859</v>
      </c>
      <c r="E261" s="112">
        <v>16574</v>
      </c>
      <c r="F261" s="112" t="s">
        <v>45</v>
      </c>
      <c r="G261" s="112" t="s">
        <v>46</v>
      </c>
      <c r="H261" s="112" t="s">
        <v>272</v>
      </c>
      <c r="I261" s="113">
        <v>56.81</v>
      </c>
    </row>
    <row r="262" spans="1:9" x14ac:dyDescent="0.2">
      <c r="A262" s="112" t="s">
        <v>22</v>
      </c>
      <c r="B262" s="112" t="s">
        <v>5033</v>
      </c>
      <c r="C262" s="142">
        <v>43032</v>
      </c>
      <c r="D262" s="112">
        <v>267603</v>
      </c>
      <c r="E262" s="112">
        <v>16580</v>
      </c>
      <c r="F262" s="112" t="s">
        <v>45</v>
      </c>
      <c r="G262" s="112" t="s">
        <v>46</v>
      </c>
      <c r="H262" s="112" t="s">
        <v>272</v>
      </c>
      <c r="I262" s="113">
        <v>76.53</v>
      </c>
    </row>
    <row r="263" spans="1:9" x14ac:dyDescent="0.2">
      <c r="A263" s="112" t="s">
        <v>22</v>
      </c>
      <c r="B263" s="112" t="s">
        <v>2587</v>
      </c>
      <c r="C263" s="142">
        <v>43033</v>
      </c>
      <c r="D263" s="112" t="s">
        <v>5860</v>
      </c>
      <c r="E263" s="112">
        <v>16585</v>
      </c>
      <c r="F263" s="112" t="s">
        <v>45</v>
      </c>
      <c r="G263" s="112" t="s">
        <v>46</v>
      </c>
      <c r="H263" s="112" t="s">
        <v>272</v>
      </c>
      <c r="I263" s="113">
        <v>22.71</v>
      </c>
    </row>
    <row r="264" spans="1:9" x14ac:dyDescent="0.2">
      <c r="A264" s="112" t="s">
        <v>22</v>
      </c>
      <c r="B264" s="112" t="s">
        <v>4170</v>
      </c>
      <c r="C264" s="142">
        <v>43033</v>
      </c>
      <c r="D264" s="112" t="s">
        <v>5861</v>
      </c>
      <c r="E264" s="112">
        <v>16586</v>
      </c>
      <c r="F264" s="112" t="s">
        <v>45</v>
      </c>
      <c r="G264" s="112" t="s">
        <v>46</v>
      </c>
      <c r="H264" s="112" t="s">
        <v>272</v>
      </c>
      <c r="I264" s="113">
        <v>151.93</v>
      </c>
    </row>
    <row r="265" spans="1:9" x14ac:dyDescent="0.2">
      <c r="A265" s="112" t="s">
        <v>22</v>
      </c>
      <c r="B265" s="112" t="s">
        <v>4171</v>
      </c>
      <c r="C265" s="142">
        <v>43033</v>
      </c>
      <c r="D265" s="112" t="s">
        <v>5862</v>
      </c>
      <c r="E265" s="112">
        <v>16587</v>
      </c>
      <c r="F265" s="112" t="s">
        <v>45</v>
      </c>
      <c r="G265" s="112" t="s">
        <v>46</v>
      </c>
      <c r="H265" s="112" t="s">
        <v>272</v>
      </c>
      <c r="I265" s="113">
        <v>108.32</v>
      </c>
    </row>
    <row r="266" spans="1:9" x14ac:dyDescent="0.2">
      <c r="A266" s="112" t="s">
        <v>22</v>
      </c>
      <c r="B266" s="112" t="s">
        <v>5863</v>
      </c>
      <c r="C266" s="142">
        <v>43033</v>
      </c>
      <c r="D266" s="112" t="s">
        <v>5864</v>
      </c>
      <c r="E266" s="112">
        <v>16600</v>
      </c>
      <c r="F266" s="112" t="s">
        <v>45</v>
      </c>
      <c r="G266" s="112" t="s">
        <v>4792</v>
      </c>
      <c r="H266" s="112" t="s">
        <v>272</v>
      </c>
      <c r="I266" s="113">
        <v>1197.72</v>
      </c>
    </row>
    <row r="267" spans="1:9" x14ac:dyDescent="0.2">
      <c r="A267" s="112" t="s">
        <v>22</v>
      </c>
      <c r="B267" s="112" t="s">
        <v>2071</v>
      </c>
      <c r="C267" s="142">
        <v>43035</v>
      </c>
      <c r="D267" s="112">
        <v>267603</v>
      </c>
      <c r="E267" s="112">
        <v>16580</v>
      </c>
      <c r="F267" s="112" t="s">
        <v>45</v>
      </c>
      <c r="G267" s="112" t="s">
        <v>46</v>
      </c>
      <c r="H267" s="112" t="s">
        <v>1411</v>
      </c>
      <c r="I267" s="113">
        <v>-76.53</v>
      </c>
    </row>
    <row r="268" spans="1:9" x14ac:dyDescent="0.2">
      <c r="A268" s="112" t="s">
        <v>22</v>
      </c>
      <c r="B268" s="112" t="s">
        <v>5865</v>
      </c>
      <c r="C268" s="142">
        <v>43038</v>
      </c>
      <c r="D268" s="112" t="s">
        <v>5866</v>
      </c>
      <c r="E268" s="112">
        <v>16637</v>
      </c>
      <c r="F268" s="112" t="s">
        <v>45</v>
      </c>
      <c r="G268" s="112" t="s">
        <v>46</v>
      </c>
      <c r="H268" s="112" t="s">
        <v>272</v>
      </c>
      <c r="I268" s="113">
        <v>3103.46</v>
      </c>
    </row>
    <row r="269" spans="1:9" x14ac:dyDescent="0.2">
      <c r="A269" s="112" t="s">
        <v>22</v>
      </c>
      <c r="B269" s="112" t="s">
        <v>5867</v>
      </c>
      <c r="C269" s="142">
        <v>43038</v>
      </c>
      <c r="D269" s="112">
        <v>4286</v>
      </c>
      <c r="E269" s="112">
        <v>16640</v>
      </c>
      <c r="F269" s="112" t="s">
        <v>45</v>
      </c>
      <c r="G269" s="112" t="s">
        <v>46</v>
      </c>
      <c r="H269" s="112" t="s">
        <v>272</v>
      </c>
      <c r="I269" s="113">
        <v>948</v>
      </c>
    </row>
    <row r="270" spans="1:9" x14ac:dyDescent="0.2">
      <c r="A270" s="112" t="s">
        <v>22</v>
      </c>
      <c r="B270" s="112" t="s">
        <v>4097</v>
      </c>
      <c r="C270" s="142">
        <v>43039</v>
      </c>
      <c r="D270" s="112">
        <v>7192563</v>
      </c>
      <c r="E270" s="112">
        <v>16620</v>
      </c>
      <c r="F270" s="112" t="s">
        <v>45</v>
      </c>
      <c r="G270" s="112" t="s">
        <v>4792</v>
      </c>
      <c r="H270" s="112" t="s">
        <v>272</v>
      </c>
      <c r="I270" s="113">
        <v>943.1</v>
      </c>
    </row>
    <row r="271" spans="1:9" x14ac:dyDescent="0.2">
      <c r="A271" s="112" t="s">
        <v>22</v>
      </c>
      <c r="B271" s="112" t="s">
        <v>4100</v>
      </c>
      <c r="C271" s="142">
        <v>43039</v>
      </c>
      <c r="D271" s="112">
        <v>7192562</v>
      </c>
      <c r="E271" s="112">
        <v>16621</v>
      </c>
      <c r="F271" s="112" t="s">
        <v>45</v>
      </c>
      <c r="G271" s="112" t="s">
        <v>4792</v>
      </c>
      <c r="H271" s="112" t="s">
        <v>272</v>
      </c>
      <c r="I271" s="113">
        <v>3078.19</v>
      </c>
    </row>
    <row r="272" spans="1:9" x14ac:dyDescent="0.2">
      <c r="A272" s="112" t="s">
        <v>22</v>
      </c>
      <c r="B272" s="112" t="s">
        <v>3544</v>
      </c>
      <c r="C272" s="142">
        <v>43039</v>
      </c>
      <c r="D272" s="112">
        <v>7184437</v>
      </c>
      <c r="E272" s="112">
        <v>16624</v>
      </c>
      <c r="F272" s="112" t="s">
        <v>45</v>
      </c>
      <c r="G272" s="112" t="s">
        <v>4792</v>
      </c>
      <c r="H272" s="112" t="s">
        <v>272</v>
      </c>
      <c r="I272" s="113">
        <v>912.07</v>
      </c>
    </row>
    <row r="273" spans="1:10" x14ac:dyDescent="0.2">
      <c r="A273" s="112" t="s">
        <v>36</v>
      </c>
      <c r="B273" s="112" t="s">
        <v>5957</v>
      </c>
      <c r="C273" s="142">
        <v>43013</v>
      </c>
      <c r="D273" s="112">
        <v>4688</v>
      </c>
      <c r="E273" s="112">
        <v>16470</v>
      </c>
      <c r="F273" s="112" t="s">
        <v>45</v>
      </c>
      <c r="G273" s="112" t="s">
        <v>46</v>
      </c>
      <c r="H273" s="112" t="s">
        <v>5345</v>
      </c>
      <c r="I273" s="113">
        <v>14000</v>
      </c>
    </row>
    <row r="274" spans="1:10" x14ac:dyDescent="0.2">
      <c r="A274" s="112" t="s">
        <v>36</v>
      </c>
      <c r="B274" s="112" t="s">
        <v>5958</v>
      </c>
      <c r="C274" s="142">
        <v>43032</v>
      </c>
      <c r="D274" s="112">
        <v>43693393</v>
      </c>
      <c r="E274" s="112">
        <v>16571</v>
      </c>
      <c r="F274" s="112" t="s">
        <v>45</v>
      </c>
      <c r="G274" s="112" t="s">
        <v>46</v>
      </c>
      <c r="H274" s="112" t="s">
        <v>343</v>
      </c>
      <c r="I274" s="113">
        <v>456.03</v>
      </c>
    </row>
    <row r="275" spans="1:10" x14ac:dyDescent="0.2">
      <c r="A275" s="112" t="s">
        <v>23</v>
      </c>
      <c r="B275" s="112" t="s">
        <v>5868</v>
      </c>
      <c r="C275" s="142">
        <v>43014</v>
      </c>
      <c r="D275" s="112" t="s">
        <v>5869</v>
      </c>
      <c r="E275" s="112">
        <v>16476</v>
      </c>
      <c r="F275" s="112" t="s">
        <v>286</v>
      </c>
      <c r="G275" s="112" t="s">
        <v>46</v>
      </c>
      <c r="H275" s="112" t="s">
        <v>287</v>
      </c>
      <c r="I275" s="113">
        <v>500</v>
      </c>
    </row>
    <row r="276" spans="1:10" x14ac:dyDescent="0.2">
      <c r="A276" s="112" t="s">
        <v>23</v>
      </c>
      <c r="B276" s="112" t="s">
        <v>5870</v>
      </c>
      <c r="C276" s="142">
        <v>43017</v>
      </c>
      <c r="D276" s="112">
        <v>6822</v>
      </c>
      <c r="E276" s="112">
        <v>16486</v>
      </c>
      <c r="F276" s="112" t="s">
        <v>286</v>
      </c>
      <c r="G276" s="112" t="s">
        <v>46</v>
      </c>
      <c r="H276" s="112" t="s">
        <v>287</v>
      </c>
      <c r="I276" s="113">
        <v>2500</v>
      </c>
    </row>
    <row r="277" spans="1:10" x14ac:dyDescent="0.2">
      <c r="A277" s="112" t="s">
        <v>23</v>
      </c>
      <c r="B277" s="112" t="s">
        <v>5871</v>
      </c>
      <c r="C277" s="142">
        <v>43017</v>
      </c>
      <c r="D277" s="112">
        <v>76211</v>
      </c>
      <c r="E277" s="112">
        <v>16487</v>
      </c>
      <c r="F277" s="112" t="s">
        <v>286</v>
      </c>
      <c r="G277" s="112" t="s">
        <v>46</v>
      </c>
      <c r="H277" s="112" t="s">
        <v>287</v>
      </c>
      <c r="I277" s="113">
        <v>2500</v>
      </c>
    </row>
    <row r="278" spans="1:10" x14ac:dyDescent="0.2">
      <c r="A278" s="112" t="s">
        <v>23</v>
      </c>
      <c r="B278" s="112" t="s">
        <v>5872</v>
      </c>
      <c r="C278" s="142">
        <v>43017</v>
      </c>
      <c r="D278" s="112">
        <v>8088</v>
      </c>
      <c r="E278" s="112">
        <v>16490</v>
      </c>
      <c r="F278" s="112" t="s">
        <v>45</v>
      </c>
      <c r="G278" s="112" t="s">
        <v>46</v>
      </c>
      <c r="H278" s="112" t="s">
        <v>287</v>
      </c>
      <c r="I278" s="113">
        <v>4500</v>
      </c>
    </row>
    <row r="279" spans="1:10" x14ac:dyDescent="0.2">
      <c r="A279" s="112" t="s">
        <v>6</v>
      </c>
      <c r="B279" s="112" t="s">
        <v>5702</v>
      </c>
      <c r="C279" s="142">
        <v>43014</v>
      </c>
      <c r="D279" s="112">
        <v>1274</v>
      </c>
      <c r="E279" s="112">
        <v>16474</v>
      </c>
      <c r="F279" s="112" t="s">
        <v>45</v>
      </c>
      <c r="G279" s="112" t="s">
        <v>46</v>
      </c>
      <c r="H279" s="112" t="s">
        <v>186</v>
      </c>
      <c r="I279" s="113">
        <v>1083.02</v>
      </c>
    </row>
    <row r="280" spans="1:10" x14ac:dyDescent="0.2">
      <c r="A280" s="112" t="s">
        <v>6</v>
      </c>
      <c r="B280" s="112" t="s">
        <v>3124</v>
      </c>
      <c r="C280" s="142">
        <v>43017</v>
      </c>
      <c r="D280" s="112" t="s">
        <v>5703</v>
      </c>
      <c r="E280" s="112">
        <v>16477</v>
      </c>
      <c r="F280" s="112" t="s">
        <v>45</v>
      </c>
      <c r="G280" s="112" t="s">
        <v>46</v>
      </c>
      <c r="H280" s="112" t="s">
        <v>183</v>
      </c>
      <c r="I280" s="113">
        <v>3866.99</v>
      </c>
    </row>
    <row r="281" spans="1:10" x14ac:dyDescent="0.2">
      <c r="A281" s="112" t="s">
        <v>6</v>
      </c>
      <c r="B281" s="112" t="s">
        <v>3386</v>
      </c>
      <c r="C281" s="142">
        <v>43017</v>
      </c>
      <c r="D281" s="112" t="s">
        <v>5704</v>
      </c>
      <c r="E281" s="112">
        <v>16478</v>
      </c>
      <c r="F281" s="112" t="s">
        <v>45</v>
      </c>
      <c r="G281" s="112" t="s">
        <v>46</v>
      </c>
      <c r="H281" s="112" t="s">
        <v>186</v>
      </c>
      <c r="I281" s="113">
        <v>10093.16</v>
      </c>
    </row>
    <row r="282" spans="1:10" x14ac:dyDescent="0.2">
      <c r="A282" s="112" t="s">
        <v>6</v>
      </c>
      <c r="B282" s="112" t="s">
        <v>4226</v>
      </c>
      <c r="C282" s="142">
        <v>43033</v>
      </c>
      <c r="D282" s="112" t="s">
        <v>5705</v>
      </c>
      <c r="E282" s="112">
        <v>16597</v>
      </c>
      <c r="F282" s="112" t="s">
        <v>45</v>
      </c>
      <c r="G282" s="112" t="s">
        <v>46</v>
      </c>
      <c r="H282" s="112" t="s">
        <v>464</v>
      </c>
      <c r="I282" s="113">
        <v>12054.91</v>
      </c>
    </row>
    <row r="283" spans="1:10" x14ac:dyDescent="0.2">
      <c r="A283" s="112" t="s">
        <v>6</v>
      </c>
      <c r="B283" s="112" t="s">
        <v>5706</v>
      </c>
      <c r="C283" s="142">
        <v>43038</v>
      </c>
      <c r="D283" s="112">
        <v>45125038</v>
      </c>
      <c r="E283" s="112">
        <v>16638</v>
      </c>
      <c r="F283" s="112" t="s">
        <v>45</v>
      </c>
      <c r="G283" s="112" t="s">
        <v>46</v>
      </c>
      <c r="H283" s="112" t="s">
        <v>186</v>
      </c>
      <c r="I283" s="113">
        <v>5041.38</v>
      </c>
    </row>
    <row r="284" spans="1:10" x14ac:dyDescent="0.2">
      <c r="A284" s="112" t="s">
        <v>6</v>
      </c>
      <c r="B284" s="112" t="s">
        <v>5707</v>
      </c>
      <c r="C284" s="142">
        <v>43038</v>
      </c>
      <c r="D284" s="112" t="s">
        <v>5708</v>
      </c>
      <c r="E284" s="112">
        <v>16644</v>
      </c>
      <c r="F284" s="112" t="s">
        <v>45</v>
      </c>
      <c r="G284" s="112" t="s">
        <v>46</v>
      </c>
      <c r="H284" s="112" t="s">
        <v>4365</v>
      </c>
      <c r="I284" s="113">
        <v>689.17</v>
      </c>
    </row>
    <row r="285" spans="1:10" x14ac:dyDescent="0.2">
      <c r="A285" s="112" t="s">
        <v>6</v>
      </c>
      <c r="B285" s="112" t="s">
        <v>5709</v>
      </c>
      <c r="C285" s="142">
        <v>43038</v>
      </c>
      <c r="D285" s="112" t="s">
        <v>5710</v>
      </c>
      <c r="E285" s="112">
        <v>16645</v>
      </c>
      <c r="F285" s="112" t="s">
        <v>45</v>
      </c>
      <c r="G285" s="112" t="s">
        <v>46</v>
      </c>
      <c r="H285" s="112" t="s">
        <v>5711</v>
      </c>
      <c r="I285" s="113">
        <v>472.01</v>
      </c>
    </row>
    <row r="286" spans="1:10" x14ac:dyDescent="0.2">
      <c r="A286" s="112" t="s">
        <v>6</v>
      </c>
      <c r="B286" s="112" t="s">
        <v>5712</v>
      </c>
      <c r="C286" s="142">
        <v>43038</v>
      </c>
      <c r="D286" s="112" t="s">
        <v>5713</v>
      </c>
      <c r="E286" s="112">
        <v>16646</v>
      </c>
      <c r="F286" s="112" t="s">
        <v>45</v>
      </c>
      <c r="G286" s="112" t="s">
        <v>46</v>
      </c>
      <c r="H286" s="112" t="s">
        <v>3843</v>
      </c>
      <c r="I286" s="113">
        <v>3571.11</v>
      </c>
      <c r="J286" s="112"/>
    </row>
    <row r="287" spans="1:10" x14ac:dyDescent="0.2">
      <c r="A287" s="112" t="s">
        <v>6</v>
      </c>
      <c r="B287" s="112" t="s">
        <v>5714</v>
      </c>
      <c r="C287" s="142">
        <v>43038</v>
      </c>
      <c r="D287" s="112" t="s">
        <v>5715</v>
      </c>
      <c r="E287" s="112">
        <v>16647</v>
      </c>
      <c r="F287" s="112" t="s">
        <v>45</v>
      </c>
      <c r="G287" s="112" t="s">
        <v>46</v>
      </c>
      <c r="H287" s="112" t="s">
        <v>464</v>
      </c>
      <c r="I287" s="113">
        <v>201.21</v>
      </c>
    </row>
    <row r="288" spans="1:10" x14ac:dyDescent="0.2">
      <c r="A288" s="112" t="s">
        <v>441</v>
      </c>
      <c r="B288" s="112" t="s">
        <v>5873</v>
      </c>
      <c r="C288" s="142">
        <v>43031</v>
      </c>
      <c r="D288" s="112">
        <v>662205</v>
      </c>
      <c r="E288" s="112">
        <v>16548</v>
      </c>
      <c r="F288" s="112" t="s">
        <v>45</v>
      </c>
      <c r="G288" s="112" t="s">
        <v>4792</v>
      </c>
      <c r="H288" s="112" t="s">
        <v>1412</v>
      </c>
      <c r="I288" s="113">
        <v>157.56</v>
      </c>
    </row>
    <row r="289" spans="1:10" x14ac:dyDescent="0.2">
      <c r="A289" s="112" t="s">
        <v>441</v>
      </c>
      <c r="B289" s="112" t="s">
        <v>5874</v>
      </c>
      <c r="C289" s="142">
        <v>43038</v>
      </c>
      <c r="D289" s="112" t="s">
        <v>5875</v>
      </c>
      <c r="E289" s="112">
        <v>16643</v>
      </c>
      <c r="F289" s="112" t="s">
        <v>45</v>
      </c>
      <c r="G289" s="112" t="s">
        <v>46</v>
      </c>
      <c r="H289" s="112" t="s">
        <v>3849</v>
      </c>
      <c r="I289" s="113">
        <v>1587.62</v>
      </c>
    </row>
    <row r="290" spans="1:10" x14ac:dyDescent="0.2">
      <c r="A290" s="112" t="s">
        <v>441</v>
      </c>
      <c r="B290" s="112" t="s">
        <v>5876</v>
      </c>
      <c r="C290" s="142">
        <v>43039</v>
      </c>
      <c r="D290" s="112" t="s">
        <v>5877</v>
      </c>
      <c r="E290" s="112">
        <v>16628</v>
      </c>
      <c r="F290" s="112" t="s">
        <v>45</v>
      </c>
      <c r="G290" s="112" t="s">
        <v>4792</v>
      </c>
      <c r="H290" s="112" t="s">
        <v>1412</v>
      </c>
      <c r="I290" s="113">
        <v>198.51</v>
      </c>
    </row>
    <row r="291" spans="1:10" x14ac:dyDescent="0.2">
      <c r="A291" s="112" t="s">
        <v>441</v>
      </c>
      <c r="B291" s="112" t="s">
        <v>5878</v>
      </c>
      <c r="C291" s="142">
        <v>43039</v>
      </c>
      <c r="D291" s="112">
        <v>673524</v>
      </c>
      <c r="E291" s="112">
        <v>16630</v>
      </c>
      <c r="F291" s="112" t="s">
        <v>45</v>
      </c>
      <c r="G291" s="112" t="s">
        <v>4792</v>
      </c>
      <c r="H291" s="112" t="s">
        <v>1412</v>
      </c>
      <c r="I291" s="113">
        <v>157.56</v>
      </c>
      <c r="J291" s="112"/>
    </row>
    <row r="292" spans="1:10" x14ac:dyDescent="0.2">
      <c r="A292" s="112" t="s">
        <v>31</v>
      </c>
      <c r="B292" s="112" t="s">
        <v>3124</v>
      </c>
      <c r="C292" s="142">
        <v>43017</v>
      </c>
      <c r="D292" s="112" t="s">
        <v>5703</v>
      </c>
      <c r="E292" s="112">
        <v>16477</v>
      </c>
      <c r="F292" s="112" t="s">
        <v>45</v>
      </c>
      <c r="G292" s="112" t="s">
        <v>46</v>
      </c>
      <c r="H292" s="112" t="s">
        <v>183</v>
      </c>
      <c r="I292" s="113">
        <v>1933.5</v>
      </c>
      <c r="J292" s="112"/>
    </row>
    <row r="293" spans="1:10" x14ac:dyDescent="0.2">
      <c r="A293" s="112" t="s">
        <v>31</v>
      </c>
      <c r="B293" s="112" t="s">
        <v>4226</v>
      </c>
      <c r="C293" s="142">
        <v>43033</v>
      </c>
      <c r="D293" s="112" t="s">
        <v>5705</v>
      </c>
      <c r="E293" s="112">
        <v>16597</v>
      </c>
      <c r="F293" s="112" t="s">
        <v>45</v>
      </c>
      <c r="G293" s="112" t="s">
        <v>46</v>
      </c>
      <c r="H293" s="112" t="s">
        <v>3498</v>
      </c>
      <c r="I293" s="113">
        <v>6027.45</v>
      </c>
      <c r="J293" s="112"/>
    </row>
    <row r="294" spans="1:10" x14ac:dyDescent="0.2">
      <c r="A294" s="112" t="s">
        <v>31</v>
      </c>
      <c r="B294" s="112" t="s">
        <v>5714</v>
      </c>
      <c r="C294" s="142">
        <v>43038</v>
      </c>
      <c r="D294" s="112" t="s">
        <v>5715</v>
      </c>
      <c r="E294" s="112">
        <v>16647</v>
      </c>
      <c r="F294" s="112" t="s">
        <v>45</v>
      </c>
      <c r="G294" s="112" t="s">
        <v>46</v>
      </c>
      <c r="H294" s="112" t="s">
        <v>3850</v>
      </c>
      <c r="I294" s="113">
        <v>100.61</v>
      </c>
    </row>
    <row r="295" spans="1:10" x14ac:dyDescent="0.2">
      <c r="A295" s="112" t="s">
        <v>37</v>
      </c>
      <c r="B295" s="112" t="s">
        <v>3124</v>
      </c>
      <c r="C295" s="142">
        <v>43017</v>
      </c>
      <c r="D295" s="112" t="s">
        <v>5703</v>
      </c>
      <c r="E295" s="112">
        <v>16477</v>
      </c>
      <c r="F295" s="112" t="s">
        <v>45</v>
      </c>
      <c r="G295" s="112" t="s">
        <v>46</v>
      </c>
      <c r="H295" s="112" t="s">
        <v>183</v>
      </c>
      <c r="I295" s="113">
        <v>644.5</v>
      </c>
    </row>
    <row r="296" spans="1:10" x14ac:dyDescent="0.2">
      <c r="A296" s="112" t="s">
        <v>37</v>
      </c>
      <c r="B296" s="112" t="s">
        <v>4226</v>
      </c>
      <c r="C296" s="142">
        <v>43033</v>
      </c>
      <c r="D296" s="112" t="s">
        <v>5705</v>
      </c>
      <c r="E296" s="112">
        <v>16597</v>
      </c>
      <c r="F296" s="112" t="s">
        <v>45</v>
      </c>
      <c r="G296" s="112" t="s">
        <v>46</v>
      </c>
      <c r="H296" s="112" t="s">
        <v>3498</v>
      </c>
      <c r="I296" s="113">
        <v>2009.15</v>
      </c>
    </row>
    <row r="297" spans="1:10" x14ac:dyDescent="0.2">
      <c r="A297" s="112" t="s">
        <v>37</v>
      </c>
      <c r="B297" s="112" t="s">
        <v>5714</v>
      </c>
      <c r="C297" s="142">
        <v>43038</v>
      </c>
      <c r="D297" s="112" t="s">
        <v>5715</v>
      </c>
      <c r="E297" s="112">
        <v>16647</v>
      </c>
      <c r="F297" s="112" t="s">
        <v>45</v>
      </c>
      <c r="G297" s="112" t="s">
        <v>46</v>
      </c>
      <c r="H297" s="112" t="s">
        <v>3850</v>
      </c>
      <c r="I297" s="113">
        <v>33.54</v>
      </c>
    </row>
    <row r="298" spans="1:10" x14ac:dyDescent="0.2">
      <c r="A298" s="112" t="s">
        <v>427</v>
      </c>
      <c r="B298" s="112" t="s">
        <v>5716</v>
      </c>
      <c r="C298" s="142">
        <v>43013</v>
      </c>
      <c r="D298" s="112" t="s">
        <v>5717</v>
      </c>
      <c r="E298" s="112">
        <v>16467</v>
      </c>
      <c r="F298" s="112" t="s">
        <v>45</v>
      </c>
      <c r="G298" s="112" t="s">
        <v>46</v>
      </c>
      <c r="H298" s="112" t="s">
        <v>466</v>
      </c>
      <c r="I298" s="113">
        <v>5714.28</v>
      </c>
    </row>
    <row r="299" spans="1:10" x14ac:dyDescent="0.2">
      <c r="A299" s="112" t="s">
        <v>427</v>
      </c>
      <c r="B299" s="112" t="s">
        <v>5718</v>
      </c>
      <c r="C299" s="142">
        <v>43014</v>
      </c>
      <c r="D299" s="112">
        <v>13</v>
      </c>
      <c r="E299" s="112">
        <v>16475</v>
      </c>
      <c r="F299" s="112" t="s">
        <v>45</v>
      </c>
      <c r="G299" s="112" t="s">
        <v>46</v>
      </c>
      <c r="H299" s="112" t="s">
        <v>466</v>
      </c>
      <c r="I299" s="113">
        <v>17142.86</v>
      </c>
    </row>
    <row r="300" spans="1:10" x14ac:dyDescent="0.2">
      <c r="A300" s="112" t="s">
        <v>427</v>
      </c>
      <c r="B300" s="112" t="s">
        <v>5719</v>
      </c>
      <c r="C300" s="142">
        <v>43027</v>
      </c>
      <c r="D300" s="112" t="s">
        <v>5720</v>
      </c>
      <c r="E300" s="112">
        <v>16541</v>
      </c>
      <c r="F300" s="112" t="s">
        <v>45</v>
      </c>
      <c r="G300" s="112" t="s">
        <v>46</v>
      </c>
      <c r="H300" s="112" t="s">
        <v>466</v>
      </c>
      <c r="I300" s="113">
        <v>13548.39</v>
      </c>
    </row>
    <row r="301" spans="1:10" x14ac:dyDescent="0.2">
      <c r="A301" s="112" t="s">
        <v>427</v>
      </c>
      <c r="B301" s="112" t="s">
        <v>5721</v>
      </c>
      <c r="C301" s="142">
        <v>43038</v>
      </c>
      <c r="D301" s="112" t="s">
        <v>5722</v>
      </c>
      <c r="E301" s="112">
        <v>16634</v>
      </c>
      <c r="F301" s="112" t="s">
        <v>45</v>
      </c>
      <c r="G301" s="112" t="s">
        <v>46</v>
      </c>
      <c r="H301" s="112" t="s">
        <v>466</v>
      </c>
      <c r="I301" s="113">
        <v>7350</v>
      </c>
    </row>
    <row r="302" spans="1:10" x14ac:dyDescent="0.2">
      <c r="A302" s="112" t="s">
        <v>442</v>
      </c>
      <c r="B302" s="112" t="s">
        <v>3909</v>
      </c>
      <c r="C302" s="142">
        <v>43013</v>
      </c>
      <c r="D302" s="112">
        <v>1258</v>
      </c>
      <c r="E302" s="112">
        <v>16469</v>
      </c>
      <c r="F302" s="112" t="s">
        <v>45</v>
      </c>
      <c r="G302" s="112" t="s">
        <v>46</v>
      </c>
      <c r="H302" s="112" t="s">
        <v>497</v>
      </c>
      <c r="I302" s="113">
        <v>4000</v>
      </c>
    </row>
    <row r="303" spans="1:10" x14ac:dyDescent="0.2">
      <c r="A303" s="112" t="s">
        <v>442</v>
      </c>
      <c r="B303" s="112" t="s">
        <v>5879</v>
      </c>
      <c r="C303" s="142">
        <v>43027</v>
      </c>
      <c r="D303" s="112">
        <v>671</v>
      </c>
      <c r="E303" s="112">
        <v>16536</v>
      </c>
      <c r="F303" s="112" t="s">
        <v>45</v>
      </c>
      <c r="G303" s="112" t="s">
        <v>46</v>
      </c>
      <c r="H303" s="112" t="s">
        <v>497</v>
      </c>
      <c r="I303" s="113">
        <v>14000</v>
      </c>
    </row>
    <row r="304" spans="1:10" x14ac:dyDescent="0.2">
      <c r="A304" s="112" t="s">
        <v>826</v>
      </c>
      <c r="B304" s="112" t="s">
        <v>3908</v>
      </c>
      <c r="C304" s="142">
        <v>43013</v>
      </c>
      <c r="D304" s="112">
        <v>47</v>
      </c>
      <c r="E304" s="112" t="s">
        <v>6204</v>
      </c>
      <c r="F304" s="112" t="s">
        <v>190</v>
      </c>
      <c r="G304" s="112" t="s">
        <v>46</v>
      </c>
      <c r="H304" s="112" t="s">
        <v>5979</v>
      </c>
      <c r="I304" s="113">
        <v>16666.669999999998</v>
      </c>
    </row>
    <row r="305" spans="1:10" x14ac:dyDescent="0.2">
      <c r="A305" s="112" t="s">
        <v>826</v>
      </c>
      <c r="B305" s="112" t="s">
        <v>5980</v>
      </c>
      <c r="C305" s="142">
        <v>43038</v>
      </c>
      <c r="D305" s="112" t="s">
        <v>5981</v>
      </c>
      <c r="E305" s="112" t="s">
        <v>6205</v>
      </c>
      <c r="F305" s="112" t="s">
        <v>190</v>
      </c>
      <c r="G305" s="112" t="s">
        <v>46</v>
      </c>
      <c r="H305" s="112" t="s">
        <v>5982</v>
      </c>
      <c r="I305" s="113">
        <v>43842.400000000001</v>
      </c>
    </row>
    <row r="306" spans="1:10" x14ac:dyDescent="0.2">
      <c r="A306" s="112" t="s">
        <v>7</v>
      </c>
      <c r="B306" s="112" t="s">
        <v>5723</v>
      </c>
      <c r="C306" s="142">
        <v>43017</v>
      </c>
      <c r="D306" s="112">
        <v>5386</v>
      </c>
      <c r="E306" s="112">
        <v>16484</v>
      </c>
      <c r="F306" s="112" t="s">
        <v>45</v>
      </c>
      <c r="G306" s="112" t="s">
        <v>46</v>
      </c>
      <c r="H306" s="112" t="s">
        <v>5724</v>
      </c>
      <c r="I306" s="113">
        <v>681.05</v>
      </c>
    </row>
    <row r="307" spans="1:10" x14ac:dyDescent="0.2">
      <c r="A307" s="112" t="s">
        <v>7</v>
      </c>
      <c r="B307" s="112" t="s">
        <v>5725</v>
      </c>
      <c r="C307" s="142">
        <v>43017</v>
      </c>
      <c r="D307" s="112">
        <v>5481</v>
      </c>
      <c r="E307" s="112" t="s">
        <v>6152</v>
      </c>
      <c r="F307" s="112" t="s">
        <v>190</v>
      </c>
      <c r="G307" s="112" t="s">
        <v>46</v>
      </c>
      <c r="H307" s="112" t="s">
        <v>5726</v>
      </c>
      <c r="I307" s="113">
        <v>408.63</v>
      </c>
      <c r="J307" s="112"/>
    </row>
    <row r="308" spans="1:10" x14ac:dyDescent="0.2">
      <c r="A308" s="112" t="s">
        <v>7</v>
      </c>
      <c r="B308" s="112" t="s">
        <v>5727</v>
      </c>
      <c r="C308" s="142">
        <v>43017</v>
      </c>
      <c r="D308" s="112">
        <v>5606</v>
      </c>
      <c r="E308" s="112" t="s">
        <v>6153</v>
      </c>
      <c r="F308" s="112" t="s">
        <v>190</v>
      </c>
      <c r="G308" s="112" t="s">
        <v>46</v>
      </c>
      <c r="H308" s="112" t="s">
        <v>5726</v>
      </c>
      <c r="I308" s="113">
        <v>408.63</v>
      </c>
    </row>
    <row r="309" spans="1:10" x14ac:dyDescent="0.2">
      <c r="A309" s="112" t="s">
        <v>7</v>
      </c>
      <c r="B309" s="112" t="s">
        <v>5728</v>
      </c>
      <c r="C309" s="142">
        <v>43017</v>
      </c>
      <c r="D309" s="112">
        <v>5654</v>
      </c>
      <c r="E309" s="112" t="s">
        <v>6154</v>
      </c>
      <c r="F309" s="112" t="s">
        <v>190</v>
      </c>
      <c r="G309" s="112" t="s">
        <v>46</v>
      </c>
      <c r="H309" s="112" t="s">
        <v>5726</v>
      </c>
      <c r="I309" s="113">
        <v>136.21</v>
      </c>
    </row>
    <row r="310" spans="1:10" x14ac:dyDescent="0.2">
      <c r="A310" s="112" t="s">
        <v>7</v>
      </c>
      <c r="B310" s="112" t="s">
        <v>5729</v>
      </c>
      <c r="C310" s="142">
        <v>43017</v>
      </c>
      <c r="D310" s="112">
        <v>5657</v>
      </c>
      <c r="E310" s="112" t="s">
        <v>6155</v>
      </c>
      <c r="F310" s="112" t="s">
        <v>190</v>
      </c>
      <c r="G310" s="112" t="s">
        <v>46</v>
      </c>
      <c r="H310" s="112" t="s">
        <v>5726</v>
      </c>
      <c r="I310" s="113">
        <v>136.21</v>
      </c>
    </row>
    <row r="311" spans="1:10" x14ac:dyDescent="0.2">
      <c r="A311" s="112" t="s">
        <v>7</v>
      </c>
      <c r="B311" s="112" t="s">
        <v>5730</v>
      </c>
      <c r="C311" s="142">
        <v>43017</v>
      </c>
      <c r="D311" s="112">
        <v>5740</v>
      </c>
      <c r="E311" s="112" t="s">
        <v>6156</v>
      </c>
      <c r="F311" s="112" t="s">
        <v>190</v>
      </c>
      <c r="G311" s="112" t="s">
        <v>46</v>
      </c>
      <c r="H311" s="112" t="s">
        <v>5726</v>
      </c>
      <c r="I311" s="113">
        <v>681.05</v>
      </c>
    </row>
    <row r="312" spans="1:10" x14ac:dyDescent="0.2">
      <c r="A312" s="112" t="s">
        <v>7</v>
      </c>
      <c r="B312" s="112" t="s">
        <v>5731</v>
      </c>
      <c r="C312" s="142">
        <v>43017</v>
      </c>
      <c r="D312" s="112">
        <v>5848</v>
      </c>
      <c r="E312" s="112" t="s">
        <v>6157</v>
      </c>
      <c r="F312" s="112" t="s">
        <v>190</v>
      </c>
      <c r="G312" s="112" t="s">
        <v>46</v>
      </c>
      <c r="H312" s="112" t="s">
        <v>5726</v>
      </c>
      <c r="I312" s="113">
        <v>272.42</v>
      </c>
    </row>
    <row r="313" spans="1:10" x14ac:dyDescent="0.2">
      <c r="A313" s="112" t="s">
        <v>7</v>
      </c>
      <c r="B313" s="112" t="s">
        <v>5732</v>
      </c>
      <c r="C313" s="142">
        <v>43017</v>
      </c>
      <c r="D313" s="112">
        <v>6106</v>
      </c>
      <c r="E313" s="112" t="s">
        <v>6158</v>
      </c>
      <c r="F313" s="112" t="s">
        <v>190</v>
      </c>
      <c r="G313" s="112" t="s">
        <v>46</v>
      </c>
      <c r="H313" s="112" t="s">
        <v>5726</v>
      </c>
      <c r="I313" s="113">
        <v>544.84</v>
      </c>
    </row>
    <row r="314" spans="1:10" x14ac:dyDescent="0.2">
      <c r="A314" s="112" t="s">
        <v>7</v>
      </c>
      <c r="B314" s="112" t="s">
        <v>5733</v>
      </c>
      <c r="C314" s="142">
        <v>43017</v>
      </c>
      <c r="D314" s="112">
        <v>6199</v>
      </c>
      <c r="E314" s="112" t="s">
        <v>6159</v>
      </c>
      <c r="F314" s="112" t="s">
        <v>190</v>
      </c>
      <c r="G314" s="112" t="s">
        <v>46</v>
      </c>
      <c r="H314" s="112" t="s">
        <v>5726</v>
      </c>
      <c r="I314" s="113">
        <v>1089.68</v>
      </c>
    </row>
    <row r="315" spans="1:10" x14ac:dyDescent="0.2">
      <c r="A315" s="112" t="s">
        <v>7</v>
      </c>
      <c r="B315" s="112" t="s">
        <v>3272</v>
      </c>
      <c r="C315" s="142">
        <v>43017</v>
      </c>
      <c r="D315" s="112">
        <v>6209</v>
      </c>
      <c r="E315" s="112" t="s">
        <v>6160</v>
      </c>
      <c r="F315" s="112" t="s">
        <v>190</v>
      </c>
      <c r="G315" s="112" t="s">
        <v>46</v>
      </c>
      <c r="H315" s="112" t="s">
        <v>5726</v>
      </c>
      <c r="I315" s="113">
        <v>1770.73</v>
      </c>
    </row>
    <row r="316" spans="1:10" x14ac:dyDescent="0.2">
      <c r="A316" s="112" t="s">
        <v>7</v>
      </c>
      <c r="B316" s="112" t="s">
        <v>5734</v>
      </c>
      <c r="C316" s="142">
        <v>43017</v>
      </c>
      <c r="D316" s="112">
        <v>6285</v>
      </c>
      <c r="E316" s="112" t="s">
        <v>6161</v>
      </c>
      <c r="F316" s="112" t="s">
        <v>190</v>
      </c>
      <c r="G316" s="112" t="s">
        <v>46</v>
      </c>
      <c r="H316" s="112" t="s">
        <v>5726</v>
      </c>
      <c r="I316" s="113">
        <v>272.42</v>
      </c>
    </row>
    <row r="317" spans="1:10" x14ac:dyDescent="0.2">
      <c r="A317" s="112" t="s">
        <v>7</v>
      </c>
      <c r="B317" s="112" t="s">
        <v>3274</v>
      </c>
      <c r="C317" s="142">
        <v>43017</v>
      </c>
      <c r="D317" s="112">
        <v>6449</v>
      </c>
      <c r="E317" s="112" t="s">
        <v>6162</v>
      </c>
      <c r="F317" s="112" t="s">
        <v>190</v>
      </c>
      <c r="G317" s="112" t="s">
        <v>46</v>
      </c>
      <c r="H317" s="112" t="s">
        <v>5726</v>
      </c>
      <c r="I317" s="113">
        <v>136.21</v>
      </c>
      <c r="J317" s="112"/>
    </row>
    <row r="318" spans="1:10" x14ac:dyDescent="0.2">
      <c r="A318" s="112" t="s">
        <v>7</v>
      </c>
      <c r="B318" s="112" t="s">
        <v>5735</v>
      </c>
      <c r="C318" s="142">
        <v>43017</v>
      </c>
      <c r="D318" s="112">
        <v>6677</v>
      </c>
      <c r="E318" s="112" t="s">
        <v>6163</v>
      </c>
      <c r="F318" s="112" t="s">
        <v>190</v>
      </c>
      <c r="G318" s="112" t="s">
        <v>46</v>
      </c>
      <c r="H318" s="112" t="s">
        <v>5726</v>
      </c>
      <c r="I318" s="113">
        <v>953.47</v>
      </c>
    </row>
    <row r="319" spans="1:10" x14ac:dyDescent="0.2">
      <c r="A319" s="112" t="s">
        <v>7</v>
      </c>
      <c r="B319" s="112" t="s">
        <v>3126</v>
      </c>
      <c r="C319" s="142">
        <v>43017</v>
      </c>
      <c r="D319" s="112">
        <v>6695</v>
      </c>
      <c r="E319" s="112" t="s">
        <v>6164</v>
      </c>
      <c r="F319" s="112" t="s">
        <v>190</v>
      </c>
      <c r="G319" s="112" t="s">
        <v>46</v>
      </c>
      <c r="H319" s="112" t="s">
        <v>5726</v>
      </c>
      <c r="I319" s="113">
        <v>544.84</v>
      </c>
    </row>
    <row r="320" spans="1:10" x14ac:dyDescent="0.2">
      <c r="A320" s="112" t="s">
        <v>7</v>
      </c>
      <c r="B320" s="112" t="s">
        <v>4176</v>
      </c>
      <c r="C320" s="142">
        <v>43017</v>
      </c>
      <c r="D320" s="112">
        <v>6819</v>
      </c>
      <c r="E320" s="112" t="s">
        <v>6165</v>
      </c>
      <c r="F320" s="112" t="s">
        <v>190</v>
      </c>
      <c r="G320" s="112" t="s">
        <v>46</v>
      </c>
      <c r="H320" s="112" t="s">
        <v>5736</v>
      </c>
      <c r="I320" s="113">
        <v>408.63</v>
      </c>
    </row>
    <row r="321" spans="1:9" x14ac:dyDescent="0.2">
      <c r="A321" s="112" t="s">
        <v>7</v>
      </c>
      <c r="B321" s="112" t="s">
        <v>5737</v>
      </c>
      <c r="C321" s="142">
        <v>43017</v>
      </c>
      <c r="D321" s="112">
        <v>6938</v>
      </c>
      <c r="E321" s="112" t="s">
        <v>6166</v>
      </c>
      <c r="F321" s="112" t="s">
        <v>190</v>
      </c>
      <c r="G321" s="112" t="s">
        <v>46</v>
      </c>
      <c r="H321" s="112" t="s">
        <v>5726</v>
      </c>
      <c r="I321" s="113">
        <v>408.63</v>
      </c>
    </row>
    <row r="322" spans="1:9" x14ac:dyDescent="0.2">
      <c r="A322" s="112" t="s">
        <v>7</v>
      </c>
      <c r="B322" s="112" t="s">
        <v>5738</v>
      </c>
      <c r="C322" s="142">
        <v>43017</v>
      </c>
      <c r="D322" s="112">
        <v>6982</v>
      </c>
      <c r="E322" s="112" t="s">
        <v>6167</v>
      </c>
      <c r="F322" s="112" t="s">
        <v>190</v>
      </c>
      <c r="G322" s="112" t="s">
        <v>46</v>
      </c>
      <c r="H322" s="112" t="s">
        <v>5726</v>
      </c>
      <c r="I322" s="113">
        <v>817.26</v>
      </c>
    </row>
    <row r="323" spans="1:9" x14ac:dyDescent="0.2">
      <c r="A323" s="112" t="s">
        <v>7</v>
      </c>
      <c r="B323" s="112" t="s">
        <v>5739</v>
      </c>
      <c r="C323" s="142">
        <v>43017</v>
      </c>
      <c r="D323" s="112">
        <v>6995</v>
      </c>
      <c r="E323" s="112" t="s">
        <v>6168</v>
      </c>
      <c r="F323" s="112" t="s">
        <v>190</v>
      </c>
      <c r="G323" s="112" t="s">
        <v>46</v>
      </c>
      <c r="H323" s="112" t="s">
        <v>5726</v>
      </c>
      <c r="I323" s="113">
        <v>136.21</v>
      </c>
    </row>
    <row r="324" spans="1:9" x14ac:dyDescent="0.2">
      <c r="A324" s="112" t="s">
        <v>7</v>
      </c>
      <c r="B324" s="112" t="s">
        <v>1006</v>
      </c>
      <c r="C324" s="142">
        <v>43017</v>
      </c>
      <c r="D324" s="112">
        <v>7092</v>
      </c>
      <c r="E324" s="112" t="s">
        <v>6169</v>
      </c>
      <c r="F324" s="112" t="s">
        <v>190</v>
      </c>
      <c r="G324" s="112" t="s">
        <v>46</v>
      </c>
      <c r="H324" s="112" t="s">
        <v>5726</v>
      </c>
      <c r="I324" s="113">
        <v>817.26</v>
      </c>
    </row>
    <row r="325" spans="1:9" x14ac:dyDescent="0.2">
      <c r="A325" s="112" t="s">
        <v>7</v>
      </c>
      <c r="B325" s="112" t="s">
        <v>5740</v>
      </c>
      <c r="C325" s="142">
        <v>43017</v>
      </c>
      <c r="D325" s="112">
        <v>7348</v>
      </c>
      <c r="E325" s="112" t="s">
        <v>6170</v>
      </c>
      <c r="F325" s="112" t="s">
        <v>190</v>
      </c>
      <c r="G325" s="112" t="s">
        <v>46</v>
      </c>
      <c r="H325" s="112" t="s">
        <v>5726</v>
      </c>
      <c r="I325" s="113">
        <v>136.21</v>
      </c>
    </row>
    <row r="326" spans="1:9" x14ac:dyDescent="0.2">
      <c r="A326" s="112" t="s">
        <v>7</v>
      </c>
      <c r="B326" s="112" t="s">
        <v>5741</v>
      </c>
      <c r="C326" s="142">
        <v>43017</v>
      </c>
      <c r="D326" s="112">
        <v>7486</v>
      </c>
      <c r="E326" s="112" t="s">
        <v>6171</v>
      </c>
      <c r="F326" s="112" t="s">
        <v>190</v>
      </c>
      <c r="G326" s="112" t="s">
        <v>46</v>
      </c>
      <c r="H326" s="112" t="s">
        <v>5726</v>
      </c>
      <c r="I326" s="113">
        <v>408.63</v>
      </c>
    </row>
    <row r="327" spans="1:9" x14ac:dyDescent="0.2">
      <c r="A327" s="112" t="s">
        <v>7</v>
      </c>
      <c r="B327" s="112" t="s">
        <v>5742</v>
      </c>
      <c r="C327" s="142">
        <v>43017</v>
      </c>
      <c r="D327" s="112">
        <v>7494</v>
      </c>
      <c r="E327" s="112" t="s">
        <v>6172</v>
      </c>
      <c r="F327" s="112" t="s">
        <v>190</v>
      </c>
      <c r="G327" s="112" t="s">
        <v>46</v>
      </c>
      <c r="H327" s="112" t="s">
        <v>5726</v>
      </c>
      <c r="I327" s="113">
        <v>408.63</v>
      </c>
    </row>
    <row r="328" spans="1:9" x14ac:dyDescent="0.2">
      <c r="A328" s="112" t="s">
        <v>7</v>
      </c>
      <c r="B328" s="112" t="s">
        <v>5743</v>
      </c>
      <c r="C328" s="142">
        <v>43017</v>
      </c>
      <c r="D328" s="112">
        <v>7525</v>
      </c>
      <c r="E328" s="112" t="s">
        <v>6173</v>
      </c>
      <c r="F328" s="112" t="s">
        <v>190</v>
      </c>
      <c r="G328" s="112" t="s">
        <v>46</v>
      </c>
      <c r="H328" s="112" t="s">
        <v>5726</v>
      </c>
      <c r="I328" s="113">
        <v>272.42</v>
      </c>
    </row>
    <row r="329" spans="1:9" x14ac:dyDescent="0.2">
      <c r="A329" s="112" t="s">
        <v>7</v>
      </c>
      <c r="B329" s="112" t="s">
        <v>869</v>
      </c>
      <c r="C329" s="142">
        <v>43017</v>
      </c>
      <c r="D329" s="112">
        <v>7614</v>
      </c>
      <c r="E329" s="112" t="s">
        <v>6174</v>
      </c>
      <c r="F329" s="112" t="s">
        <v>190</v>
      </c>
      <c r="G329" s="112" t="s">
        <v>46</v>
      </c>
      <c r="H329" s="112" t="s">
        <v>5726</v>
      </c>
      <c r="I329" s="113">
        <v>817.26</v>
      </c>
    </row>
    <row r="330" spans="1:9" x14ac:dyDescent="0.2">
      <c r="A330" s="112" t="s">
        <v>7</v>
      </c>
      <c r="B330" s="112" t="s">
        <v>871</v>
      </c>
      <c r="C330" s="142">
        <v>43017</v>
      </c>
      <c r="D330" s="112">
        <v>7621</v>
      </c>
      <c r="E330" s="112" t="s">
        <v>6175</v>
      </c>
      <c r="F330" s="112" t="s">
        <v>190</v>
      </c>
      <c r="G330" s="112" t="s">
        <v>46</v>
      </c>
      <c r="H330" s="112" t="s">
        <v>5726</v>
      </c>
      <c r="I330" s="113">
        <v>1634.52</v>
      </c>
    </row>
    <row r="331" spans="1:9" x14ac:dyDescent="0.2">
      <c r="A331" s="112" t="s">
        <v>7</v>
      </c>
      <c r="B331" s="112" t="s">
        <v>872</v>
      </c>
      <c r="C331" s="142">
        <v>43017</v>
      </c>
      <c r="D331" s="112">
        <v>7810</v>
      </c>
      <c r="E331" s="112" t="s">
        <v>6176</v>
      </c>
      <c r="F331" s="112" t="s">
        <v>190</v>
      </c>
      <c r="G331" s="112" t="s">
        <v>46</v>
      </c>
      <c r="H331" s="112" t="s">
        <v>5726</v>
      </c>
      <c r="I331" s="113">
        <v>136.21</v>
      </c>
    </row>
    <row r="332" spans="1:9" x14ac:dyDescent="0.2">
      <c r="A332" s="112" t="s">
        <v>7</v>
      </c>
      <c r="B332" s="112" t="s">
        <v>873</v>
      </c>
      <c r="C332" s="142">
        <v>43017</v>
      </c>
      <c r="D332" s="112">
        <v>7934</v>
      </c>
      <c r="E332" s="112" t="s">
        <v>6177</v>
      </c>
      <c r="F332" s="112" t="s">
        <v>190</v>
      </c>
      <c r="G332" s="112" t="s">
        <v>46</v>
      </c>
      <c r="H332" s="112" t="s">
        <v>5726</v>
      </c>
      <c r="I332" s="113">
        <v>1362.1</v>
      </c>
    </row>
    <row r="333" spans="1:9" x14ac:dyDescent="0.2">
      <c r="A333" s="112" t="s">
        <v>7</v>
      </c>
      <c r="B333" s="112" t="s">
        <v>874</v>
      </c>
      <c r="C333" s="142">
        <v>43017</v>
      </c>
      <c r="D333" s="112">
        <v>8128</v>
      </c>
      <c r="E333" s="112" t="s">
        <v>6178</v>
      </c>
      <c r="F333" s="112" t="s">
        <v>190</v>
      </c>
      <c r="G333" s="112" t="s">
        <v>46</v>
      </c>
      <c r="H333" s="112" t="s">
        <v>5726</v>
      </c>
      <c r="I333" s="113">
        <v>953.47</v>
      </c>
    </row>
    <row r="334" spans="1:9" x14ac:dyDescent="0.2">
      <c r="A334" s="112" t="s">
        <v>7</v>
      </c>
      <c r="B334" s="112" t="s">
        <v>875</v>
      </c>
      <c r="C334" s="142">
        <v>43017</v>
      </c>
      <c r="D334" s="112">
        <v>8147</v>
      </c>
      <c r="E334" s="112" t="s">
        <v>6179</v>
      </c>
      <c r="F334" s="112" t="s">
        <v>190</v>
      </c>
      <c r="G334" s="112" t="s">
        <v>46</v>
      </c>
      <c r="H334" s="112" t="s">
        <v>5744</v>
      </c>
      <c r="I334" s="113">
        <v>136.21</v>
      </c>
    </row>
    <row r="335" spans="1:9" x14ac:dyDescent="0.2">
      <c r="A335" s="112" t="s">
        <v>7</v>
      </c>
      <c r="B335" s="112" t="s">
        <v>4339</v>
      </c>
      <c r="C335" s="142">
        <v>43019</v>
      </c>
      <c r="D335" s="112">
        <v>8223</v>
      </c>
      <c r="E335" s="112" t="s">
        <v>6180</v>
      </c>
      <c r="F335" s="112" t="s">
        <v>190</v>
      </c>
      <c r="G335" s="112" t="s">
        <v>46</v>
      </c>
      <c r="H335" s="112" t="s">
        <v>5726</v>
      </c>
      <c r="I335" s="113">
        <v>272.42</v>
      </c>
    </row>
    <row r="336" spans="1:9" x14ac:dyDescent="0.2">
      <c r="A336" s="112" t="s">
        <v>7</v>
      </c>
      <c r="B336" s="112" t="s">
        <v>2375</v>
      </c>
      <c r="C336" s="142">
        <v>43035</v>
      </c>
      <c r="D336" s="112" t="s">
        <v>5745</v>
      </c>
      <c r="E336" s="112" t="s">
        <v>6181</v>
      </c>
      <c r="F336" s="112" t="s">
        <v>225</v>
      </c>
      <c r="G336" s="112" t="s">
        <v>46</v>
      </c>
      <c r="H336" s="112" t="s">
        <v>5746</v>
      </c>
      <c r="I336" s="113">
        <v>872</v>
      </c>
    </row>
    <row r="337" spans="1:9" x14ac:dyDescent="0.2">
      <c r="A337" s="112" t="s">
        <v>443</v>
      </c>
      <c r="B337" s="112" t="s">
        <v>5852</v>
      </c>
      <c r="C337" s="142">
        <v>43033</v>
      </c>
      <c r="D337" s="112" t="s">
        <v>49</v>
      </c>
      <c r="E337" s="112">
        <v>34825</v>
      </c>
      <c r="F337" s="112" t="s">
        <v>50</v>
      </c>
      <c r="G337" s="112" t="s">
        <v>51</v>
      </c>
      <c r="H337" s="112" t="s">
        <v>491</v>
      </c>
      <c r="I337" s="113">
        <v>65.040000000000006</v>
      </c>
    </row>
    <row r="338" spans="1:9" x14ac:dyDescent="0.2">
      <c r="A338" s="112" t="s">
        <v>443</v>
      </c>
      <c r="B338" s="112" t="s">
        <v>5880</v>
      </c>
      <c r="C338" s="142">
        <v>43039</v>
      </c>
      <c r="D338" s="112" t="s">
        <v>5881</v>
      </c>
      <c r="E338" s="112">
        <v>16664</v>
      </c>
      <c r="F338" s="112" t="s">
        <v>45</v>
      </c>
      <c r="G338" s="112" t="s">
        <v>46</v>
      </c>
      <c r="H338" s="112" t="s">
        <v>501</v>
      </c>
      <c r="I338" s="113">
        <v>230.27</v>
      </c>
    </row>
    <row r="339" spans="1:9" x14ac:dyDescent="0.2">
      <c r="A339" s="112" t="s">
        <v>449</v>
      </c>
      <c r="B339" s="112" t="s">
        <v>4817</v>
      </c>
      <c r="C339" s="142">
        <v>43018</v>
      </c>
      <c r="D339" s="112" t="s">
        <v>49</v>
      </c>
      <c r="E339" s="112">
        <v>34658</v>
      </c>
      <c r="F339" s="112" t="s">
        <v>50</v>
      </c>
      <c r="G339" s="112" t="s">
        <v>51</v>
      </c>
      <c r="H339" s="112" t="s">
        <v>4358</v>
      </c>
      <c r="I339" s="113">
        <v>54.45</v>
      </c>
    </row>
    <row r="340" spans="1:9" x14ac:dyDescent="0.2">
      <c r="A340" s="112" t="s">
        <v>449</v>
      </c>
      <c r="B340" s="112" t="s">
        <v>2359</v>
      </c>
      <c r="C340" s="142">
        <v>43018</v>
      </c>
      <c r="D340" s="112" t="s">
        <v>49</v>
      </c>
      <c r="E340" s="112">
        <v>34659</v>
      </c>
      <c r="F340" s="112" t="s">
        <v>50</v>
      </c>
      <c r="G340" s="112" t="s">
        <v>51</v>
      </c>
      <c r="H340" s="112" t="s">
        <v>4358</v>
      </c>
      <c r="I340" s="113">
        <v>65.040000000000006</v>
      </c>
    </row>
    <row r="341" spans="1:9" x14ac:dyDescent="0.2">
      <c r="A341" s="112" t="s">
        <v>453</v>
      </c>
      <c r="B341" s="112" t="s">
        <v>5951</v>
      </c>
      <c r="C341" s="142">
        <v>43021</v>
      </c>
      <c r="D341" s="112" t="s">
        <v>49</v>
      </c>
      <c r="E341" s="112">
        <v>34719</v>
      </c>
      <c r="F341" s="112" t="s">
        <v>50</v>
      </c>
      <c r="G341" s="112" t="s">
        <v>46</v>
      </c>
      <c r="H341" s="112" t="s">
        <v>5952</v>
      </c>
      <c r="I341" s="113">
        <v>90.75</v>
      </c>
    </row>
    <row r="342" spans="1:9" x14ac:dyDescent="0.2">
      <c r="A342" s="112" t="s">
        <v>453</v>
      </c>
      <c r="B342" s="112" t="s">
        <v>1602</v>
      </c>
      <c r="C342" s="142">
        <v>43033</v>
      </c>
      <c r="D342" s="112" t="s">
        <v>49</v>
      </c>
      <c r="E342" s="112">
        <v>34823</v>
      </c>
      <c r="F342" s="112" t="s">
        <v>50</v>
      </c>
      <c r="G342" s="112" t="s">
        <v>51</v>
      </c>
      <c r="H342" s="112" t="s">
        <v>5953</v>
      </c>
      <c r="I342" s="113">
        <v>32.520000000000003</v>
      </c>
    </row>
    <row r="343" spans="1:9" x14ac:dyDescent="0.2">
      <c r="A343" s="112" t="s">
        <v>453</v>
      </c>
      <c r="B343" s="112" t="s">
        <v>665</v>
      </c>
      <c r="C343" s="142">
        <v>43039</v>
      </c>
      <c r="D343" s="112" t="s">
        <v>49</v>
      </c>
      <c r="E343" s="112">
        <v>34880</v>
      </c>
      <c r="F343" s="112" t="s">
        <v>50</v>
      </c>
      <c r="G343" s="112" t="s">
        <v>51</v>
      </c>
      <c r="H343" s="112" t="s">
        <v>5956</v>
      </c>
      <c r="I343" s="113">
        <v>74.349999999999994</v>
      </c>
    </row>
    <row r="344" spans="1:9" x14ac:dyDescent="0.2">
      <c r="A344" s="112" t="s">
        <v>1934</v>
      </c>
      <c r="B344" s="112" t="s">
        <v>2622</v>
      </c>
      <c r="C344" s="142">
        <v>43038</v>
      </c>
      <c r="D344" s="112" t="s">
        <v>5747</v>
      </c>
      <c r="E344" s="112">
        <v>16616</v>
      </c>
      <c r="F344" s="112" t="s">
        <v>45</v>
      </c>
      <c r="G344" s="112" t="s">
        <v>46</v>
      </c>
      <c r="H344" s="112" t="s">
        <v>2250</v>
      </c>
      <c r="I344" s="113">
        <v>45.23</v>
      </c>
    </row>
    <row r="345" spans="1:9" x14ac:dyDescent="0.2">
      <c r="A345" s="112" t="s">
        <v>1934</v>
      </c>
      <c r="B345" s="112" t="s">
        <v>4074</v>
      </c>
      <c r="C345" s="142">
        <v>43038</v>
      </c>
      <c r="D345" s="112" t="s">
        <v>5748</v>
      </c>
      <c r="E345" s="112">
        <v>16617</v>
      </c>
      <c r="F345" s="112" t="s">
        <v>45</v>
      </c>
      <c r="G345" s="112" t="s">
        <v>46</v>
      </c>
      <c r="H345" s="112" t="s">
        <v>2250</v>
      </c>
      <c r="I345" s="113">
        <v>3059.64</v>
      </c>
    </row>
    <row r="346" spans="1:9" x14ac:dyDescent="0.2">
      <c r="A346" s="112" t="s">
        <v>1934</v>
      </c>
      <c r="B346" s="112" t="s">
        <v>5099</v>
      </c>
      <c r="C346" s="142">
        <v>43038</v>
      </c>
      <c r="D346" s="112" t="s">
        <v>5749</v>
      </c>
      <c r="E346" s="112">
        <v>16618</v>
      </c>
      <c r="F346" s="112" t="s">
        <v>45</v>
      </c>
      <c r="G346" s="112" t="s">
        <v>46</v>
      </c>
      <c r="H346" s="112" t="s">
        <v>2250</v>
      </c>
      <c r="I346" s="113">
        <v>485.89</v>
      </c>
    </row>
    <row r="347" spans="1:9" x14ac:dyDescent="0.2">
      <c r="A347" s="112" t="s">
        <v>1939</v>
      </c>
      <c r="B347" s="112" t="s">
        <v>2622</v>
      </c>
      <c r="C347" s="142">
        <v>43038</v>
      </c>
      <c r="D347" s="112" t="s">
        <v>5747</v>
      </c>
      <c r="E347" s="112">
        <v>16616</v>
      </c>
      <c r="F347" s="112" t="s">
        <v>45</v>
      </c>
      <c r="G347" s="112" t="s">
        <v>46</v>
      </c>
      <c r="H347" s="112" t="s">
        <v>2250</v>
      </c>
      <c r="I347" s="113">
        <v>135.69999999999999</v>
      </c>
    </row>
    <row r="348" spans="1:9" x14ac:dyDescent="0.2">
      <c r="A348" s="112" t="s">
        <v>1939</v>
      </c>
      <c r="B348" s="112" t="s">
        <v>4074</v>
      </c>
      <c r="C348" s="142">
        <v>43038</v>
      </c>
      <c r="D348" s="112" t="s">
        <v>5748</v>
      </c>
      <c r="E348" s="112">
        <v>16617</v>
      </c>
      <c r="F348" s="112" t="s">
        <v>45</v>
      </c>
      <c r="G348" s="112" t="s">
        <v>46</v>
      </c>
      <c r="H348" s="112" t="s">
        <v>2250</v>
      </c>
      <c r="I348" s="113">
        <v>9178.93</v>
      </c>
    </row>
    <row r="349" spans="1:9" x14ac:dyDescent="0.2">
      <c r="A349" s="112" t="s">
        <v>1939</v>
      </c>
      <c r="B349" s="112" t="s">
        <v>5099</v>
      </c>
      <c r="C349" s="142">
        <v>43038</v>
      </c>
      <c r="D349" s="112" t="s">
        <v>5749</v>
      </c>
      <c r="E349" s="112">
        <v>16618</v>
      </c>
      <c r="F349" s="112" t="s">
        <v>45</v>
      </c>
      <c r="G349" s="112" t="s">
        <v>46</v>
      </c>
      <c r="H349" s="112" t="s">
        <v>2250</v>
      </c>
      <c r="I349" s="113">
        <v>1457.68</v>
      </c>
    </row>
    <row r="350" spans="1:9" x14ac:dyDescent="0.2">
      <c r="A350" s="112" t="s">
        <v>1941</v>
      </c>
      <c r="B350" s="112" t="s">
        <v>2622</v>
      </c>
      <c r="C350" s="142">
        <v>43038</v>
      </c>
      <c r="D350" s="112" t="s">
        <v>5747</v>
      </c>
      <c r="E350" s="112">
        <v>16616</v>
      </c>
      <c r="F350" s="112" t="s">
        <v>45</v>
      </c>
      <c r="G350" s="112" t="s">
        <v>46</v>
      </c>
      <c r="H350" s="112" t="s">
        <v>2250</v>
      </c>
      <c r="I350" s="113">
        <v>45.23</v>
      </c>
    </row>
    <row r="351" spans="1:9" x14ac:dyDescent="0.2">
      <c r="A351" s="112" t="s">
        <v>1941</v>
      </c>
      <c r="B351" s="112" t="s">
        <v>4074</v>
      </c>
      <c r="C351" s="142">
        <v>43038</v>
      </c>
      <c r="D351" s="112" t="s">
        <v>5748</v>
      </c>
      <c r="E351" s="112">
        <v>16617</v>
      </c>
      <c r="F351" s="112" t="s">
        <v>45</v>
      </c>
      <c r="G351" s="112" t="s">
        <v>46</v>
      </c>
      <c r="H351" s="112" t="s">
        <v>2250</v>
      </c>
      <c r="I351" s="113">
        <v>3059.64</v>
      </c>
    </row>
    <row r="352" spans="1:9" x14ac:dyDescent="0.2">
      <c r="A352" s="112" t="s">
        <v>1941</v>
      </c>
      <c r="B352" s="112" t="s">
        <v>5099</v>
      </c>
      <c r="C352" s="142">
        <v>43038</v>
      </c>
      <c r="D352" s="112" t="s">
        <v>5749</v>
      </c>
      <c r="E352" s="112">
        <v>16618</v>
      </c>
      <c r="F352" s="112" t="s">
        <v>45</v>
      </c>
      <c r="G352" s="112" t="s">
        <v>46</v>
      </c>
      <c r="H352" s="112" t="s">
        <v>2250</v>
      </c>
      <c r="I352" s="113">
        <v>485.89</v>
      </c>
    </row>
    <row r="353" spans="1:9" x14ac:dyDescent="0.2">
      <c r="A353" s="112" t="s">
        <v>24</v>
      </c>
      <c r="B353" s="112" t="s">
        <v>5882</v>
      </c>
      <c r="C353" s="142">
        <v>43010</v>
      </c>
      <c r="D353" s="112">
        <v>2199</v>
      </c>
      <c r="E353" s="112">
        <v>16451</v>
      </c>
      <c r="F353" s="112" t="s">
        <v>45</v>
      </c>
      <c r="G353" s="112" t="s">
        <v>46</v>
      </c>
      <c r="H353" s="112" t="s">
        <v>4368</v>
      </c>
      <c r="I353" s="113">
        <v>1426.27</v>
      </c>
    </row>
    <row r="354" spans="1:9" x14ac:dyDescent="0.2">
      <c r="A354" s="112" t="s">
        <v>24</v>
      </c>
      <c r="B354" s="112" t="s">
        <v>5883</v>
      </c>
      <c r="C354" s="142">
        <v>43013</v>
      </c>
      <c r="D354" s="112">
        <v>2217</v>
      </c>
      <c r="E354" s="112">
        <v>16471</v>
      </c>
      <c r="F354" s="112" t="s">
        <v>45</v>
      </c>
      <c r="G354" s="112" t="s">
        <v>46</v>
      </c>
      <c r="H354" s="112" t="s">
        <v>4368</v>
      </c>
      <c r="I354" s="113">
        <v>138.88999999999999</v>
      </c>
    </row>
    <row r="355" spans="1:9" x14ac:dyDescent="0.2">
      <c r="A355" s="112" t="s">
        <v>24</v>
      </c>
      <c r="B355" s="112" t="s">
        <v>5884</v>
      </c>
      <c r="C355" s="142">
        <v>43019</v>
      </c>
      <c r="D355" s="112">
        <v>2243</v>
      </c>
      <c r="E355" s="112">
        <v>16505</v>
      </c>
      <c r="F355" s="112" t="s">
        <v>45</v>
      </c>
      <c r="G355" s="112" t="s">
        <v>46</v>
      </c>
      <c r="H355" s="112" t="s">
        <v>4368</v>
      </c>
      <c r="I355" s="113">
        <v>4673.22</v>
      </c>
    </row>
    <row r="356" spans="1:9" x14ac:dyDescent="0.2">
      <c r="A356" s="112" t="s">
        <v>24</v>
      </c>
      <c r="B356" s="112" t="s">
        <v>5044</v>
      </c>
      <c r="C356" s="142">
        <v>43032</v>
      </c>
      <c r="D356" s="112" t="s">
        <v>5885</v>
      </c>
      <c r="E356" s="112">
        <v>16582</v>
      </c>
      <c r="F356" s="112" t="s">
        <v>45</v>
      </c>
      <c r="G356" s="112" t="s">
        <v>46</v>
      </c>
      <c r="H356" s="112" t="s">
        <v>5886</v>
      </c>
      <c r="I356" s="113">
        <v>71.55</v>
      </c>
    </row>
    <row r="357" spans="1:9" x14ac:dyDescent="0.2">
      <c r="A357" s="112" t="s">
        <v>24</v>
      </c>
      <c r="B357" s="112" t="s">
        <v>5887</v>
      </c>
      <c r="C357" s="142">
        <v>43032</v>
      </c>
      <c r="D357" s="112">
        <v>1491798</v>
      </c>
      <c r="E357" s="112">
        <v>16583</v>
      </c>
      <c r="F357" s="112" t="s">
        <v>45</v>
      </c>
      <c r="G357" s="112" t="s">
        <v>46</v>
      </c>
      <c r="H357" s="112" t="s">
        <v>5886</v>
      </c>
      <c r="I357" s="113">
        <v>53.45</v>
      </c>
    </row>
    <row r="358" spans="1:9" x14ac:dyDescent="0.2">
      <c r="A358" s="112" t="s">
        <v>24</v>
      </c>
      <c r="B358" s="112" t="s">
        <v>5888</v>
      </c>
      <c r="C358" s="142">
        <v>43032</v>
      </c>
      <c r="D358" s="112">
        <v>14391033</v>
      </c>
      <c r="E358" s="112">
        <v>16584</v>
      </c>
      <c r="F358" s="112" t="s">
        <v>45</v>
      </c>
      <c r="G358" s="112" t="s">
        <v>46</v>
      </c>
      <c r="H358" s="112" t="s">
        <v>5886</v>
      </c>
      <c r="I358" s="113">
        <v>61.21</v>
      </c>
    </row>
    <row r="359" spans="1:9" x14ac:dyDescent="0.2">
      <c r="A359" s="112" t="s">
        <v>24</v>
      </c>
      <c r="B359" s="112" t="s">
        <v>2380</v>
      </c>
      <c r="C359" s="142">
        <v>43035</v>
      </c>
      <c r="D359" s="112">
        <v>14521902</v>
      </c>
      <c r="E359" s="112">
        <v>16607</v>
      </c>
      <c r="F359" s="112" t="s">
        <v>45</v>
      </c>
      <c r="G359" s="112" t="s">
        <v>46</v>
      </c>
      <c r="H359" s="112" t="s">
        <v>2490</v>
      </c>
      <c r="I359" s="113">
        <v>63.79</v>
      </c>
    </row>
    <row r="360" spans="1:9" x14ac:dyDescent="0.2">
      <c r="A360" s="112" t="s">
        <v>24</v>
      </c>
      <c r="B360" s="112" t="s">
        <v>1077</v>
      </c>
      <c r="C360" s="142">
        <v>43035</v>
      </c>
      <c r="D360" s="112">
        <v>14522771</v>
      </c>
      <c r="E360" s="112">
        <v>16608</v>
      </c>
      <c r="F360" s="112" t="s">
        <v>45</v>
      </c>
      <c r="G360" s="112" t="s">
        <v>46</v>
      </c>
      <c r="H360" s="112" t="s">
        <v>2490</v>
      </c>
      <c r="I360" s="113">
        <v>63.79</v>
      </c>
    </row>
    <row r="361" spans="1:9" x14ac:dyDescent="0.2">
      <c r="A361" s="112" t="s">
        <v>24</v>
      </c>
      <c r="B361" s="112" t="s">
        <v>920</v>
      </c>
      <c r="C361" s="142">
        <v>43035</v>
      </c>
      <c r="D361" s="112">
        <v>14521337</v>
      </c>
      <c r="E361" s="112">
        <v>16609</v>
      </c>
      <c r="F361" s="112" t="s">
        <v>45</v>
      </c>
      <c r="G361" s="112" t="s">
        <v>46</v>
      </c>
      <c r="H361" s="112" t="s">
        <v>2490</v>
      </c>
      <c r="I361" s="113">
        <v>63.79</v>
      </c>
    </row>
    <row r="362" spans="1:9" x14ac:dyDescent="0.2">
      <c r="A362" s="112" t="s">
        <v>24</v>
      </c>
      <c r="B362" s="112" t="s">
        <v>5889</v>
      </c>
      <c r="C362" s="142">
        <v>43038</v>
      </c>
      <c r="D362" s="112">
        <v>2291</v>
      </c>
      <c r="E362" s="112">
        <v>16642</v>
      </c>
      <c r="F362" s="112" t="s">
        <v>45</v>
      </c>
      <c r="G362" s="112" t="s">
        <v>46</v>
      </c>
      <c r="H362" s="112" t="s">
        <v>4368</v>
      </c>
      <c r="I362" s="113">
        <v>3774.57</v>
      </c>
    </row>
    <row r="363" spans="1:9" x14ac:dyDescent="0.2">
      <c r="A363" s="112" t="s">
        <v>5405</v>
      </c>
      <c r="B363" s="112" t="s">
        <v>5750</v>
      </c>
      <c r="C363" s="142">
        <v>43039</v>
      </c>
      <c r="D363" s="112">
        <v>15959</v>
      </c>
      <c r="E363" s="112" t="s">
        <v>6182</v>
      </c>
      <c r="F363" s="112" t="s">
        <v>225</v>
      </c>
      <c r="G363" s="112" t="s">
        <v>4792</v>
      </c>
      <c r="I363" s="113">
        <v>12</v>
      </c>
    </row>
    <row r="364" spans="1:9" x14ac:dyDescent="0.2">
      <c r="A364" s="112" t="s">
        <v>5407</v>
      </c>
      <c r="B364" s="112" t="s">
        <v>5395</v>
      </c>
      <c r="C364" s="142">
        <v>43039</v>
      </c>
      <c r="D364" s="112">
        <v>382200</v>
      </c>
      <c r="E364" s="112" t="s">
        <v>6195</v>
      </c>
      <c r="F364" s="112" t="s">
        <v>225</v>
      </c>
      <c r="G364" s="112" t="s">
        <v>46</v>
      </c>
      <c r="I364" s="113">
        <v>71</v>
      </c>
    </row>
    <row r="365" spans="1:9" x14ac:dyDescent="0.2">
      <c r="A365" s="112" t="s">
        <v>5408</v>
      </c>
      <c r="B365" s="112" t="s">
        <v>3955</v>
      </c>
      <c r="C365" s="142">
        <v>43039</v>
      </c>
      <c r="D365" s="112">
        <v>50150</v>
      </c>
      <c r="E365" s="112" t="s">
        <v>6196</v>
      </c>
      <c r="F365" s="112" t="s">
        <v>225</v>
      </c>
      <c r="G365" s="112" t="s">
        <v>46</v>
      </c>
      <c r="I365" s="113">
        <v>14</v>
      </c>
    </row>
    <row r="366" spans="1:9" x14ac:dyDescent="0.2">
      <c r="A366" s="112" t="s">
        <v>8</v>
      </c>
      <c r="B366" s="112" t="s">
        <v>5751</v>
      </c>
      <c r="C366" s="142">
        <v>43014</v>
      </c>
      <c r="D366" s="112" t="s">
        <v>5752</v>
      </c>
      <c r="E366" s="112" t="s">
        <v>6183</v>
      </c>
      <c r="F366" s="112" t="s">
        <v>225</v>
      </c>
      <c r="G366" s="112" t="s">
        <v>46</v>
      </c>
      <c r="H366" s="112" t="s">
        <v>1432</v>
      </c>
      <c r="I366" s="113">
        <v>28933.91</v>
      </c>
    </row>
    <row r="367" spans="1:9" x14ac:dyDescent="0.2">
      <c r="A367" s="112" t="s">
        <v>8</v>
      </c>
      <c r="B367" s="112" t="s">
        <v>2682</v>
      </c>
      <c r="C367" s="142">
        <v>43027</v>
      </c>
      <c r="D367" s="112">
        <v>21899932</v>
      </c>
      <c r="E367" s="112" t="s">
        <v>6184</v>
      </c>
      <c r="F367" s="112" t="s">
        <v>225</v>
      </c>
      <c r="G367" s="112" t="s">
        <v>46</v>
      </c>
      <c r="H367" s="112" t="s">
        <v>1432</v>
      </c>
      <c r="I367" s="113">
        <v>977.87</v>
      </c>
    </row>
    <row r="368" spans="1:9" x14ac:dyDescent="0.2">
      <c r="A368" s="112" t="s">
        <v>8</v>
      </c>
      <c r="B368" s="112" t="s">
        <v>2683</v>
      </c>
      <c r="C368" s="142">
        <v>43027</v>
      </c>
      <c r="D368" s="112">
        <v>21899931</v>
      </c>
      <c r="E368" s="112" t="s">
        <v>6185</v>
      </c>
      <c r="F368" s="112" t="s">
        <v>225</v>
      </c>
      <c r="G368" s="112" t="s">
        <v>46</v>
      </c>
      <c r="H368" s="112" t="s">
        <v>1432</v>
      </c>
      <c r="I368" s="113">
        <v>847.69</v>
      </c>
    </row>
    <row r="369" spans="1:9" x14ac:dyDescent="0.2">
      <c r="A369" s="112" t="s">
        <v>8</v>
      </c>
      <c r="B369" s="112" t="s">
        <v>2551</v>
      </c>
      <c r="C369" s="142">
        <v>43027</v>
      </c>
      <c r="D369" s="112">
        <v>21899934</v>
      </c>
      <c r="E369" s="112" t="s">
        <v>6186</v>
      </c>
      <c r="F369" s="112" t="s">
        <v>225</v>
      </c>
      <c r="G369" s="112" t="s">
        <v>46</v>
      </c>
      <c r="H369" s="112" t="s">
        <v>1432</v>
      </c>
      <c r="I369" s="113">
        <v>295.14</v>
      </c>
    </row>
    <row r="370" spans="1:9" x14ac:dyDescent="0.2">
      <c r="A370" s="112" t="s">
        <v>9</v>
      </c>
      <c r="B370" s="112" t="s">
        <v>5753</v>
      </c>
      <c r="C370" s="142">
        <v>43010</v>
      </c>
      <c r="D370" s="112">
        <v>31699</v>
      </c>
      <c r="E370" s="112">
        <v>16447</v>
      </c>
      <c r="F370" s="112" t="s">
        <v>45</v>
      </c>
      <c r="G370" s="112" t="s">
        <v>4792</v>
      </c>
      <c r="H370" s="112" t="s">
        <v>193</v>
      </c>
      <c r="I370" s="113">
        <v>139.71</v>
      </c>
    </row>
    <row r="371" spans="1:9" x14ac:dyDescent="0.2">
      <c r="A371" s="112" t="s">
        <v>9</v>
      </c>
      <c r="B371" s="112" t="s">
        <v>5754</v>
      </c>
      <c r="C371" s="142">
        <v>43019</v>
      </c>
      <c r="D371" s="112">
        <v>6743</v>
      </c>
      <c r="E371" s="112">
        <v>16501</v>
      </c>
      <c r="F371" s="112" t="s">
        <v>45</v>
      </c>
      <c r="G371" s="112" t="s">
        <v>4792</v>
      </c>
      <c r="H371" s="112" t="s">
        <v>193</v>
      </c>
      <c r="I371" s="113">
        <v>258.77999999999997</v>
      </c>
    </row>
    <row r="372" spans="1:9" x14ac:dyDescent="0.2">
      <c r="A372" s="112" t="s">
        <v>9</v>
      </c>
      <c r="B372" s="112" t="s">
        <v>5755</v>
      </c>
      <c r="C372" s="142">
        <v>43026</v>
      </c>
      <c r="D372" s="112">
        <v>31933</v>
      </c>
      <c r="E372" s="112">
        <v>16525</v>
      </c>
      <c r="F372" s="112" t="s">
        <v>45</v>
      </c>
      <c r="G372" s="112" t="s">
        <v>4792</v>
      </c>
      <c r="H372" s="112" t="s">
        <v>193</v>
      </c>
      <c r="I372" s="113">
        <v>627.29</v>
      </c>
    </row>
    <row r="373" spans="1:9" x14ac:dyDescent="0.2">
      <c r="A373" s="112" t="s">
        <v>9</v>
      </c>
      <c r="B373" s="112" t="s">
        <v>5756</v>
      </c>
      <c r="C373" s="142">
        <v>43026</v>
      </c>
      <c r="D373" s="112">
        <v>31935</v>
      </c>
      <c r="E373" s="112">
        <v>16526</v>
      </c>
      <c r="F373" s="112" t="s">
        <v>45</v>
      </c>
      <c r="G373" s="112" t="s">
        <v>4792</v>
      </c>
      <c r="H373" s="112" t="s">
        <v>193</v>
      </c>
      <c r="I373" s="113">
        <v>436.69</v>
      </c>
    </row>
    <row r="374" spans="1:9" x14ac:dyDescent="0.2">
      <c r="A374" s="112" t="s">
        <v>9</v>
      </c>
      <c r="B374" s="112" t="s">
        <v>5757</v>
      </c>
      <c r="C374" s="142">
        <v>43026</v>
      </c>
      <c r="D374" s="112">
        <v>31934</v>
      </c>
      <c r="E374" s="112">
        <v>16527</v>
      </c>
      <c r="F374" s="112" t="s">
        <v>45</v>
      </c>
      <c r="G374" s="112" t="s">
        <v>4792</v>
      </c>
      <c r="H374" s="112" t="s">
        <v>193</v>
      </c>
      <c r="I374" s="113">
        <v>235.59</v>
      </c>
    </row>
    <row r="375" spans="1:9" x14ac:dyDescent="0.2">
      <c r="A375" s="112" t="s">
        <v>9</v>
      </c>
      <c r="B375" s="112" t="s">
        <v>3343</v>
      </c>
      <c r="C375" s="142">
        <v>43026</v>
      </c>
      <c r="D375" s="112">
        <v>31932</v>
      </c>
      <c r="E375" s="112">
        <v>16528</v>
      </c>
      <c r="F375" s="112" t="s">
        <v>45</v>
      </c>
      <c r="G375" s="112" t="s">
        <v>4792</v>
      </c>
      <c r="H375" s="112" t="s">
        <v>193</v>
      </c>
      <c r="I375" s="113">
        <v>1571.41</v>
      </c>
    </row>
    <row r="376" spans="1:9" x14ac:dyDescent="0.2">
      <c r="A376" s="112" t="s">
        <v>9</v>
      </c>
      <c r="B376" s="112" t="s">
        <v>5758</v>
      </c>
      <c r="C376" s="142">
        <v>43031</v>
      </c>
      <c r="D376" s="112" t="s">
        <v>5759</v>
      </c>
      <c r="E376" s="112">
        <v>16554</v>
      </c>
      <c r="F376" s="112" t="s">
        <v>45</v>
      </c>
      <c r="G376" s="112" t="s">
        <v>46</v>
      </c>
      <c r="H376" s="112" t="s">
        <v>193</v>
      </c>
      <c r="I376" s="113">
        <v>193.89</v>
      </c>
    </row>
    <row r="377" spans="1:9" x14ac:dyDescent="0.2">
      <c r="A377" s="112" t="s">
        <v>9</v>
      </c>
      <c r="B377" s="112" t="s">
        <v>5000</v>
      </c>
      <c r="C377" s="142">
        <v>43032</v>
      </c>
      <c r="D377" s="112">
        <v>31931</v>
      </c>
      <c r="E377" s="112">
        <v>16566</v>
      </c>
      <c r="F377" s="112" t="s">
        <v>45</v>
      </c>
      <c r="G377" s="112" t="s">
        <v>4792</v>
      </c>
      <c r="H377" s="112" t="s">
        <v>193</v>
      </c>
      <c r="I377" s="113">
        <v>45.3</v>
      </c>
    </row>
    <row r="378" spans="1:9" x14ac:dyDescent="0.2">
      <c r="A378" s="112" t="s">
        <v>9</v>
      </c>
      <c r="B378" s="112" t="s">
        <v>5006</v>
      </c>
      <c r="C378" s="142">
        <v>43032</v>
      </c>
      <c r="D378" s="112">
        <v>6196</v>
      </c>
      <c r="E378" s="112">
        <v>16567</v>
      </c>
      <c r="F378" s="112" t="s">
        <v>45</v>
      </c>
      <c r="G378" s="112" t="s">
        <v>4792</v>
      </c>
      <c r="H378" s="112" t="s">
        <v>193</v>
      </c>
      <c r="I378" s="113">
        <v>290.8</v>
      </c>
    </row>
    <row r="379" spans="1:9" x14ac:dyDescent="0.2">
      <c r="A379" s="112" t="s">
        <v>9</v>
      </c>
      <c r="B379" s="112" t="s">
        <v>4333</v>
      </c>
      <c r="C379" s="142">
        <v>43039</v>
      </c>
      <c r="D379" s="112">
        <v>32150</v>
      </c>
      <c r="E379" s="112">
        <v>16622</v>
      </c>
      <c r="F379" s="112" t="s">
        <v>45</v>
      </c>
      <c r="G379" s="112" t="s">
        <v>4792</v>
      </c>
      <c r="H379" s="112" t="s">
        <v>193</v>
      </c>
      <c r="I379" s="113">
        <v>45.3</v>
      </c>
    </row>
    <row r="380" spans="1:9" x14ac:dyDescent="0.2">
      <c r="A380" s="112" t="s">
        <v>9</v>
      </c>
      <c r="B380" s="112" t="s">
        <v>4106</v>
      </c>
      <c r="C380" s="142">
        <v>43039</v>
      </c>
      <c r="D380" s="112">
        <v>32157</v>
      </c>
      <c r="E380" s="112">
        <v>16625</v>
      </c>
      <c r="F380" s="112" t="s">
        <v>45</v>
      </c>
      <c r="G380" s="112" t="s">
        <v>4792</v>
      </c>
      <c r="H380" s="112" t="s">
        <v>193</v>
      </c>
      <c r="I380" s="113">
        <v>36.21</v>
      </c>
    </row>
    <row r="381" spans="1:9" x14ac:dyDescent="0.2">
      <c r="A381" s="112" t="s">
        <v>9</v>
      </c>
      <c r="B381" s="112" t="s">
        <v>3023</v>
      </c>
      <c r="C381" s="142">
        <v>43039</v>
      </c>
      <c r="D381" s="112">
        <v>2478</v>
      </c>
      <c r="E381" s="112">
        <v>16627</v>
      </c>
      <c r="F381" s="112" t="s">
        <v>45</v>
      </c>
      <c r="G381" s="112" t="s">
        <v>4792</v>
      </c>
      <c r="H381" s="112" t="s">
        <v>193</v>
      </c>
      <c r="I381" s="113">
        <v>566.25</v>
      </c>
    </row>
    <row r="382" spans="1:9" x14ac:dyDescent="0.2">
      <c r="A382" s="112" t="s">
        <v>17</v>
      </c>
      <c r="B382" s="112" t="s">
        <v>5753</v>
      </c>
      <c r="C382" s="142">
        <v>43010</v>
      </c>
      <c r="D382" s="112">
        <v>31699</v>
      </c>
      <c r="E382" s="112">
        <v>16447</v>
      </c>
      <c r="F382" s="112" t="s">
        <v>45</v>
      </c>
      <c r="G382" s="112" t="s">
        <v>4792</v>
      </c>
      <c r="H382" s="112" t="s">
        <v>193</v>
      </c>
      <c r="I382" s="113">
        <v>23.29</v>
      </c>
    </row>
    <row r="383" spans="1:9" x14ac:dyDescent="0.2">
      <c r="A383" s="112" t="s">
        <v>17</v>
      </c>
      <c r="B383" s="112" t="s">
        <v>5754</v>
      </c>
      <c r="C383" s="142">
        <v>43019</v>
      </c>
      <c r="D383" s="112">
        <v>6743</v>
      </c>
      <c r="E383" s="112">
        <v>16501</v>
      </c>
      <c r="F383" s="112" t="s">
        <v>45</v>
      </c>
      <c r="G383" s="112" t="s">
        <v>4792</v>
      </c>
      <c r="H383" s="112" t="s">
        <v>193</v>
      </c>
      <c r="I383" s="113">
        <v>43.13</v>
      </c>
    </row>
    <row r="384" spans="1:9" x14ac:dyDescent="0.2">
      <c r="A384" s="112" t="s">
        <v>17</v>
      </c>
      <c r="B384" s="112" t="s">
        <v>5755</v>
      </c>
      <c r="C384" s="142">
        <v>43026</v>
      </c>
      <c r="D384" s="112">
        <v>31933</v>
      </c>
      <c r="E384" s="112">
        <v>16525</v>
      </c>
      <c r="F384" s="112" t="s">
        <v>45</v>
      </c>
      <c r="G384" s="112" t="s">
        <v>4792</v>
      </c>
      <c r="H384" s="112" t="s">
        <v>193</v>
      </c>
      <c r="I384" s="113">
        <v>104.55</v>
      </c>
    </row>
    <row r="385" spans="1:9" x14ac:dyDescent="0.2">
      <c r="A385" s="112" t="s">
        <v>17</v>
      </c>
      <c r="B385" s="112" t="s">
        <v>5756</v>
      </c>
      <c r="C385" s="142">
        <v>43026</v>
      </c>
      <c r="D385" s="112">
        <v>31935</v>
      </c>
      <c r="E385" s="112">
        <v>16526</v>
      </c>
      <c r="F385" s="112" t="s">
        <v>45</v>
      </c>
      <c r="G385" s="112" t="s">
        <v>4792</v>
      </c>
      <c r="H385" s="112" t="s">
        <v>193</v>
      </c>
      <c r="I385" s="113">
        <v>72.78</v>
      </c>
    </row>
    <row r="386" spans="1:9" x14ac:dyDescent="0.2">
      <c r="A386" s="112" t="s">
        <v>17</v>
      </c>
      <c r="B386" s="112" t="s">
        <v>5757</v>
      </c>
      <c r="C386" s="142">
        <v>43026</v>
      </c>
      <c r="D386" s="112">
        <v>31934</v>
      </c>
      <c r="E386" s="112">
        <v>16527</v>
      </c>
      <c r="F386" s="112" t="s">
        <v>45</v>
      </c>
      <c r="G386" s="112" t="s">
        <v>4792</v>
      </c>
      <c r="H386" s="112" t="s">
        <v>193</v>
      </c>
      <c r="I386" s="113">
        <v>39.270000000000003</v>
      </c>
    </row>
    <row r="387" spans="1:9" x14ac:dyDescent="0.2">
      <c r="A387" s="112" t="s">
        <v>17</v>
      </c>
      <c r="B387" s="112" t="s">
        <v>3343</v>
      </c>
      <c r="C387" s="142">
        <v>43026</v>
      </c>
      <c r="D387" s="112">
        <v>31932</v>
      </c>
      <c r="E387" s="112">
        <v>16528</v>
      </c>
      <c r="F387" s="112" t="s">
        <v>45</v>
      </c>
      <c r="G387" s="112" t="s">
        <v>4792</v>
      </c>
      <c r="H387" s="112" t="s">
        <v>193</v>
      </c>
      <c r="I387" s="113">
        <v>261.89999999999998</v>
      </c>
    </row>
    <row r="388" spans="1:9" x14ac:dyDescent="0.2">
      <c r="A388" s="112" t="s">
        <v>17</v>
      </c>
      <c r="B388" s="112" t="s">
        <v>5758</v>
      </c>
      <c r="C388" s="142">
        <v>43031</v>
      </c>
      <c r="D388" s="112" t="s">
        <v>5759</v>
      </c>
      <c r="E388" s="112">
        <v>16554</v>
      </c>
      <c r="F388" s="112" t="s">
        <v>45</v>
      </c>
      <c r="G388" s="112" t="s">
        <v>46</v>
      </c>
      <c r="H388" s="112" t="s">
        <v>193</v>
      </c>
      <c r="I388" s="113">
        <v>32.31</v>
      </c>
    </row>
    <row r="389" spans="1:9" x14ac:dyDescent="0.2">
      <c r="A389" s="112" t="s">
        <v>17</v>
      </c>
      <c r="B389" s="112" t="s">
        <v>5000</v>
      </c>
      <c r="C389" s="142">
        <v>43032</v>
      </c>
      <c r="D389" s="112">
        <v>31931</v>
      </c>
      <c r="E389" s="112">
        <v>16566</v>
      </c>
      <c r="F389" s="112" t="s">
        <v>45</v>
      </c>
      <c r="G389" s="112" t="s">
        <v>4792</v>
      </c>
      <c r="H389" s="112" t="s">
        <v>193</v>
      </c>
      <c r="I389" s="113">
        <v>7.55</v>
      </c>
    </row>
    <row r="390" spans="1:9" x14ac:dyDescent="0.2">
      <c r="A390" s="112" t="s">
        <v>17</v>
      </c>
      <c r="B390" s="112" t="s">
        <v>5006</v>
      </c>
      <c r="C390" s="142">
        <v>43032</v>
      </c>
      <c r="D390" s="112">
        <v>6196</v>
      </c>
      <c r="E390" s="112">
        <v>16567</v>
      </c>
      <c r="F390" s="112" t="s">
        <v>45</v>
      </c>
      <c r="G390" s="112" t="s">
        <v>4792</v>
      </c>
      <c r="H390" s="112" t="s">
        <v>193</v>
      </c>
      <c r="I390" s="113">
        <v>48.47</v>
      </c>
    </row>
    <row r="391" spans="1:9" x14ac:dyDescent="0.2">
      <c r="A391" s="112" t="s">
        <v>17</v>
      </c>
      <c r="B391" s="112" t="s">
        <v>4333</v>
      </c>
      <c r="C391" s="142">
        <v>43039</v>
      </c>
      <c r="D391" s="112">
        <v>32150</v>
      </c>
      <c r="E391" s="112">
        <v>16622</v>
      </c>
      <c r="F391" s="112" t="s">
        <v>45</v>
      </c>
      <c r="G391" s="112" t="s">
        <v>4792</v>
      </c>
      <c r="H391" s="112" t="s">
        <v>193</v>
      </c>
      <c r="I391" s="113">
        <v>7.55</v>
      </c>
    </row>
    <row r="392" spans="1:9" x14ac:dyDescent="0.2">
      <c r="A392" s="112" t="s">
        <v>17</v>
      </c>
      <c r="B392" s="112" t="s">
        <v>4106</v>
      </c>
      <c r="C392" s="142">
        <v>43039</v>
      </c>
      <c r="D392" s="112">
        <v>32157</v>
      </c>
      <c r="E392" s="112">
        <v>16625</v>
      </c>
      <c r="F392" s="112" t="s">
        <v>45</v>
      </c>
      <c r="G392" s="112" t="s">
        <v>4792</v>
      </c>
      <c r="H392" s="112" t="s">
        <v>193</v>
      </c>
      <c r="I392" s="113">
        <v>6.04</v>
      </c>
    </row>
    <row r="393" spans="1:9" x14ac:dyDescent="0.2">
      <c r="A393" s="112" t="s">
        <v>17</v>
      </c>
      <c r="B393" s="112" t="s">
        <v>3023</v>
      </c>
      <c r="C393" s="142">
        <v>43039</v>
      </c>
      <c r="D393" s="112">
        <v>2478</v>
      </c>
      <c r="E393" s="112">
        <v>16627</v>
      </c>
      <c r="F393" s="112" t="s">
        <v>45</v>
      </c>
      <c r="G393" s="112" t="s">
        <v>4792</v>
      </c>
      <c r="H393" s="112" t="s">
        <v>193</v>
      </c>
      <c r="I393" s="113">
        <v>94.38</v>
      </c>
    </row>
    <row r="394" spans="1:9" x14ac:dyDescent="0.2">
      <c r="A394" s="112" t="s">
        <v>25</v>
      </c>
      <c r="B394" s="112" t="s">
        <v>5753</v>
      </c>
      <c r="C394" s="142">
        <v>43010</v>
      </c>
      <c r="D394" s="112">
        <v>31699</v>
      </c>
      <c r="E394" s="112">
        <v>16447</v>
      </c>
      <c r="F394" s="112" t="s">
        <v>45</v>
      </c>
      <c r="G394" s="112" t="s">
        <v>4792</v>
      </c>
      <c r="H394" s="112" t="s">
        <v>193</v>
      </c>
      <c r="I394" s="113">
        <v>116.43</v>
      </c>
    </row>
    <row r="395" spans="1:9" x14ac:dyDescent="0.2">
      <c r="A395" s="112" t="s">
        <v>25</v>
      </c>
      <c r="B395" s="112" t="s">
        <v>5754</v>
      </c>
      <c r="C395" s="142">
        <v>43019</v>
      </c>
      <c r="D395" s="112">
        <v>6743</v>
      </c>
      <c r="E395" s="112">
        <v>16501</v>
      </c>
      <c r="F395" s="112" t="s">
        <v>45</v>
      </c>
      <c r="G395" s="112" t="s">
        <v>4792</v>
      </c>
      <c r="H395" s="112" t="s">
        <v>193</v>
      </c>
      <c r="I395" s="113">
        <v>215.65</v>
      </c>
    </row>
    <row r="396" spans="1:9" x14ac:dyDescent="0.2">
      <c r="A396" s="112" t="s">
        <v>25</v>
      </c>
      <c r="B396" s="112" t="s">
        <v>5755</v>
      </c>
      <c r="C396" s="142">
        <v>43026</v>
      </c>
      <c r="D396" s="112">
        <v>31933</v>
      </c>
      <c r="E396" s="112">
        <v>16525</v>
      </c>
      <c r="F396" s="112" t="s">
        <v>45</v>
      </c>
      <c r="G396" s="112" t="s">
        <v>4792</v>
      </c>
      <c r="H396" s="112" t="s">
        <v>193</v>
      </c>
      <c r="I396" s="113">
        <v>522.74</v>
      </c>
    </row>
    <row r="397" spans="1:9" x14ac:dyDescent="0.2">
      <c r="A397" s="112" t="s">
        <v>25</v>
      </c>
      <c r="B397" s="112" t="s">
        <v>5756</v>
      </c>
      <c r="C397" s="142">
        <v>43026</v>
      </c>
      <c r="D397" s="112">
        <v>31935</v>
      </c>
      <c r="E397" s="112">
        <v>16526</v>
      </c>
      <c r="F397" s="112" t="s">
        <v>45</v>
      </c>
      <c r="G397" s="112" t="s">
        <v>4792</v>
      </c>
      <c r="H397" s="112" t="s">
        <v>193</v>
      </c>
      <c r="I397" s="113">
        <v>363.91</v>
      </c>
    </row>
    <row r="398" spans="1:9" x14ac:dyDescent="0.2">
      <c r="A398" s="112" t="s">
        <v>25</v>
      </c>
      <c r="B398" s="112" t="s">
        <v>5757</v>
      </c>
      <c r="C398" s="142">
        <v>43026</v>
      </c>
      <c r="D398" s="112">
        <v>31934</v>
      </c>
      <c r="E398" s="112">
        <v>16527</v>
      </c>
      <c r="F398" s="112" t="s">
        <v>45</v>
      </c>
      <c r="G398" s="112" t="s">
        <v>4792</v>
      </c>
      <c r="H398" s="112" t="s">
        <v>193</v>
      </c>
      <c r="I398" s="113">
        <v>196.33</v>
      </c>
    </row>
    <row r="399" spans="1:9" x14ac:dyDescent="0.2">
      <c r="A399" s="112" t="s">
        <v>25</v>
      </c>
      <c r="B399" s="112" t="s">
        <v>3343</v>
      </c>
      <c r="C399" s="142">
        <v>43026</v>
      </c>
      <c r="D399" s="112">
        <v>31932</v>
      </c>
      <c r="E399" s="112">
        <v>16528</v>
      </c>
      <c r="F399" s="112" t="s">
        <v>45</v>
      </c>
      <c r="G399" s="112" t="s">
        <v>4792</v>
      </c>
      <c r="H399" s="112" t="s">
        <v>193</v>
      </c>
      <c r="I399" s="113">
        <v>1309.51</v>
      </c>
    </row>
    <row r="400" spans="1:9" x14ac:dyDescent="0.2">
      <c r="A400" s="112" t="s">
        <v>25</v>
      </c>
      <c r="B400" s="112" t="s">
        <v>5758</v>
      </c>
      <c r="C400" s="142">
        <v>43031</v>
      </c>
      <c r="D400" s="112" t="s">
        <v>5759</v>
      </c>
      <c r="E400" s="112">
        <v>16554</v>
      </c>
      <c r="F400" s="112" t="s">
        <v>45</v>
      </c>
      <c r="G400" s="112" t="s">
        <v>46</v>
      </c>
      <c r="H400" s="112" t="s">
        <v>193</v>
      </c>
      <c r="I400" s="113">
        <v>161.57</v>
      </c>
    </row>
    <row r="401" spans="1:9" x14ac:dyDescent="0.2">
      <c r="A401" s="112" t="s">
        <v>25</v>
      </c>
      <c r="B401" s="112" t="s">
        <v>5000</v>
      </c>
      <c r="C401" s="142">
        <v>43032</v>
      </c>
      <c r="D401" s="112">
        <v>31931</v>
      </c>
      <c r="E401" s="112">
        <v>16566</v>
      </c>
      <c r="F401" s="112" t="s">
        <v>45</v>
      </c>
      <c r="G401" s="112" t="s">
        <v>4792</v>
      </c>
      <c r="H401" s="112" t="s">
        <v>193</v>
      </c>
      <c r="I401" s="113">
        <v>37.75</v>
      </c>
    </row>
    <row r="402" spans="1:9" x14ac:dyDescent="0.2">
      <c r="A402" s="112" t="s">
        <v>25</v>
      </c>
      <c r="B402" s="112" t="s">
        <v>5006</v>
      </c>
      <c r="C402" s="142">
        <v>43032</v>
      </c>
      <c r="D402" s="112">
        <v>6196</v>
      </c>
      <c r="E402" s="112">
        <v>16567</v>
      </c>
      <c r="F402" s="112" t="s">
        <v>45</v>
      </c>
      <c r="G402" s="112" t="s">
        <v>4792</v>
      </c>
      <c r="H402" s="112" t="s">
        <v>193</v>
      </c>
      <c r="I402" s="113">
        <v>242.34</v>
      </c>
    </row>
    <row r="403" spans="1:9" x14ac:dyDescent="0.2">
      <c r="A403" s="112" t="s">
        <v>25</v>
      </c>
      <c r="B403" s="112" t="s">
        <v>4333</v>
      </c>
      <c r="C403" s="142">
        <v>43039</v>
      </c>
      <c r="D403" s="112">
        <v>32150</v>
      </c>
      <c r="E403" s="112">
        <v>16622</v>
      </c>
      <c r="F403" s="112" t="s">
        <v>45</v>
      </c>
      <c r="G403" s="112" t="s">
        <v>4792</v>
      </c>
      <c r="H403" s="112" t="s">
        <v>193</v>
      </c>
      <c r="I403" s="113">
        <v>37.75</v>
      </c>
    </row>
    <row r="404" spans="1:9" x14ac:dyDescent="0.2">
      <c r="A404" s="112" t="s">
        <v>25</v>
      </c>
      <c r="B404" s="112" t="s">
        <v>4106</v>
      </c>
      <c r="C404" s="142">
        <v>43039</v>
      </c>
      <c r="D404" s="112">
        <v>32157</v>
      </c>
      <c r="E404" s="112">
        <v>16625</v>
      </c>
      <c r="F404" s="112" t="s">
        <v>45</v>
      </c>
      <c r="G404" s="112" t="s">
        <v>4792</v>
      </c>
      <c r="H404" s="112" t="s">
        <v>193</v>
      </c>
      <c r="I404" s="113">
        <v>30.18</v>
      </c>
    </row>
    <row r="405" spans="1:9" x14ac:dyDescent="0.2">
      <c r="A405" s="112" t="s">
        <v>25</v>
      </c>
      <c r="B405" s="112" t="s">
        <v>3023</v>
      </c>
      <c r="C405" s="142">
        <v>43039</v>
      </c>
      <c r="D405" s="112">
        <v>2478</v>
      </c>
      <c r="E405" s="112">
        <v>16627</v>
      </c>
      <c r="F405" s="112" t="s">
        <v>45</v>
      </c>
      <c r="G405" s="112" t="s">
        <v>4792</v>
      </c>
      <c r="H405" s="112" t="s">
        <v>193</v>
      </c>
      <c r="I405" s="113">
        <v>471.88</v>
      </c>
    </row>
    <row r="406" spans="1:9" x14ac:dyDescent="0.2">
      <c r="A406" s="112" t="s">
        <v>32</v>
      </c>
      <c r="B406" s="112" t="s">
        <v>5753</v>
      </c>
      <c r="C406" s="142">
        <v>43010</v>
      </c>
      <c r="D406" s="112">
        <v>31699</v>
      </c>
      <c r="E406" s="112">
        <v>16447</v>
      </c>
      <c r="F406" s="112" t="s">
        <v>45</v>
      </c>
      <c r="G406" s="112" t="s">
        <v>4792</v>
      </c>
      <c r="H406" s="112" t="s">
        <v>193</v>
      </c>
      <c r="I406" s="113">
        <v>46.57</v>
      </c>
    </row>
    <row r="407" spans="1:9" x14ac:dyDescent="0.2">
      <c r="A407" s="112" t="s">
        <v>32</v>
      </c>
      <c r="B407" s="112" t="s">
        <v>5754</v>
      </c>
      <c r="C407" s="142">
        <v>43019</v>
      </c>
      <c r="D407" s="112">
        <v>6743</v>
      </c>
      <c r="E407" s="112">
        <v>16501</v>
      </c>
      <c r="F407" s="112" t="s">
        <v>45</v>
      </c>
      <c r="G407" s="112" t="s">
        <v>4792</v>
      </c>
      <c r="H407" s="112" t="s">
        <v>193</v>
      </c>
      <c r="I407" s="113">
        <v>86.26</v>
      </c>
    </row>
    <row r="408" spans="1:9" x14ac:dyDescent="0.2">
      <c r="A408" s="112" t="s">
        <v>32</v>
      </c>
      <c r="B408" s="112" t="s">
        <v>5755</v>
      </c>
      <c r="C408" s="142">
        <v>43026</v>
      </c>
      <c r="D408" s="112">
        <v>31933</v>
      </c>
      <c r="E408" s="112">
        <v>16525</v>
      </c>
      <c r="F408" s="112" t="s">
        <v>45</v>
      </c>
      <c r="G408" s="112" t="s">
        <v>4792</v>
      </c>
      <c r="H408" s="112" t="s">
        <v>193</v>
      </c>
      <c r="I408" s="113">
        <v>209.1</v>
      </c>
    </row>
    <row r="409" spans="1:9" x14ac:dyDescent="0.2">
      <c r="A409" s="112" t="s">
        <v>32</v>
      </c>
      <c r="B409" s="112" t="s">
        <v>5756</v>
      </c>
      <c r="C409" s="142">
        <v>43026</v>
      </c>
      <c r="D409" s="112">
        <v>31935</v>
      </c>
      <c r="E409" s="112">
        <v>16526</v>
      </c>
      <c r="F409" s="112" t="s">
        <v>45</v>
      </c>
      <c r="G409" s="112" t="s">
        <v>4792</v>
      </c>
      <c r="H409" s="112" t="s">
        <v>193</v>
      </c>
      <c r="I409" s="113">
        <v>145.56</v>
      </c>
    </row>
    <row r="410" spans="1:9" x14ac:dyDescent="0.2">
      <c r="A410" s="112" t="s">
        <v>32</v>
      </c>
      <c r="B410" s="112" t="s">
        <v>5757</v>
      </c>
      <c r="C410" s="142">
        <v>43026</v>
      </c>
      <c r="D410" s="112">
        <v>31934</v>
      </c>
      <c r="E410" s="112">
        <v>16527</v>
      </c>
      <c r="F410" s="112" t="s">
        <v>45</v>
      </c>
      <c r="G410" s="112" t="s">
        <v>4792</v>
      </c>
      <c r="H410" s="112" t="s">
        <v>193</v>
      </c>
      <c r="I410" s="113">
        <v>78.53</v>
      </c>
    </row>
    <row r="411" spans="1:9" x14ac:dyDescent="0.2">
      <c r="A411" s="112" t="s">
        <v>32</v>
      </c>
      <c r="B411" s="112" t="s">
        <v>3343</v>
      </c>
      <c r="C411" s="142">
        <v>43026</v>
      </c>
      <c r="D411" s="112">
        <v>31932</v>
      </c>
      <c r="E411" s="112">
        <v>16528</v>
      </c>
      <c r="F411" s="112" t="s">
        <v>45</v>
      </c>
      <c r="G411" s="112" t="s">
        <v>4792</v>
      </c>
      <c r="H411" s="112" t="s">
        <v>193</v>
      </c>
      <c r="I411" s="113">
        <v>523.79999999999995</v>
      </c>
    </row>
    <row r="412" spans="1:9" x14ac:dyDescent="0.2">
      <c r="A412" s="112" t="s">
        <v>32</v>
      </c>
      <c r="B412" s="112" t="s">
        <v>5758</v>
      </c>
      <c r="C412" s="142">
        <v>43031</v>
      </c>
      <c r="D412" s="112" t="s">
        <v>5759</v>
      </c>
      <c r="E412" s="112">
        <v>16554</v>
      </c>
      <c r="F412" s="112" t="s">
        <v>45</v>
      </c>
      <c r="G412" s="112" t="s">
        <v>46</v>
      </c>
      <c r="H412" s="112" t="s">
        <v>193</v>
      </c>
      <c r="I412" s="113">
        <v>64.63</v>
      </c>
    </row>
    <row r="413" spans="1:9" x14ac:dyDescent="0.2">
      <c r="A413" s="112" t="s">
        <v>32</v>
      </c>
      <c r="B413" s="112" t="s">
        <v>5000</v>
      </c>
      <c r="C413" s="142">
        <v>43032</v>
      </c>
      <c r="D413" s="112">
        <v>31931</v>
      </c>
      <c r="E413" s="112">
        <v>16566</v>
      </c>
      <c r="F413" s="112" t="s">
        <v>45</v>
      </c>
      <c r="G413" s="112" t="s">
        <v>4792</v>
      </c>
      <c r="H413" s="112" t="s">
        <v>193</v>
      </c>
      <c r="I413" s="113">
        <v>15.1</v>
      </c>
    </row>
    <row r="414" spans="1:9" x14ac:dyDescent="0.2">
      <c r="A414" s="112" t="s">
        <v>32</v>
      </c>
      <c r="B414" s="112" t="s">
        <v>5006</v>
      </c>
      <c r="C414" s="142">
        <v>43032</v>
      </c>
      <c r="D414" s="112">
        <v>6196</v>
      </c>
      <c r="E414" s="112">
        <v>16567</v>
      </c>
      <c r="F414" s="112" t="s">
        <v>45</v>
      </c>
      <c r="G414" s="112" t="s">
        <v>4792</v>
      </c>
      <c r="H414" s="112" t="s">
        <v>193</v>
      </c>
      <c r="I414" s="113">
        <v>96.93</v>
      </c>
    </row>
    <row r="415" spans="1:9" x14ac:dyDescent="0.2">
      <c r="A415" s="112" t="s">
        <v>32</v>
      </c>
      <c r="B415" s="112" t="s">
        <v>4333</v>
      </c>
      <c r="C415" s="142">
        <v>43039</v>
      </c>
      <c r="D415" s="112">
        <v>32150</v>
      </c>
      <c r="E415" s="112">
        <v>16622</v>
      </c>
      <c r="F415" s="112" t="s">
        <v>45</v>
      </c>
      <c r="G415" s="112" t="s">
        <v>4792</v>
      </c>
      <c r="H415" s="112" t="s">
        <v>193</v>
      </c>
      <c r="I415" s="113">
        <v>15.1</v>
      </c>
    </row>
    <row r="416" spans="1:9" x14ac:dyDescent="0.2">
      <c r="A416" s="112" t="s">
        <v>32</v>
      </c>
      <c r="B416" s="112" t="s">
        <v>4106</v>
      </c>
      <c r="C416" s="142">
        <v>43039</v>
      </c>
      <c r="D416" s="112">
        <v>32157</v>
      </c>
      <c r="E416" s="112">
        <v>16625</v>
      </c>
      <c r="F416" s="112" t="s">
        <v>45</v>
      </c>
      <c r="G416" s="112" t="s">
        <v>4792</v>
      </c>
      <c r="H416" s="112" t="s">
        <v>193</v>
      </c>
      <c r="I416" s="113">
        <v>12.07</v>
      </c>
    </row>
    <row r="417" spans="1:10" x14ac:dyDescent="0.2">
      <c r="A417" s="112" t="s">
        <v>32</v>
      </c>
      <c r="B417" s="112" t="s">
        <v>3023</v>
      </c>
      <c r="C417" s="142">
        <v>43039</v>
      </c>
      <c r="D417" s="112">
        <v>2478</v>
      </c>
      <c r="E417" s="112">
        <v>16627</v>
      </c>
      <c r="F417" s="112" t="s">
        <v>45</v>
      </c>
      <c r="G417" s="112" t="s">
        <v>4792</v>
      </c>
      <c r="H417" s="112" t="s">
        <v>193</v>
      </c>
      <c r="I417" s="113">
        <v>188.75</v>
      </c>
      <c r="J417" s="112"/>
    </row>
    <row r="418" spans="1:10" x14ac:dyDescent="0.2">
      <c r="A418" s="112" t="s">
        <v>38</v>
      </c>
      <c r="B418" s="112" t="s">
        <v>5753</v>
      </c>
      <c r="C418" s="142">
        <v>43010</v>
      </c>
      <c r="D418" s="112">
        <v>31699</v>
      </c>
      <c r="E418" s="112">
        <v>16447</v>
      </c>
      <c r="F418" s="112" t="s">
        <v>45</v>
      </c>
      <c r="G418" s="112" t="s">
        <v>4792</v>
      </c>
      <c r="H418" s="112" t="s">
        <v>193</v>
      </c>
      <c r="I418" s="113">
        <v>139.71</v>
      </c>
    </row>
    <row r="419" spans="1:10" x14ac:dyDescent="0.2">
      <c r="A419" s="112" t="s">
        <v>38</v>
      </c>
      <c r="B419" s="112" t="s">
        <v>5754</v>
      </c>
      <c r="C419" s="142">
        <v>43019</v>
      </c>
      <c r="D419" s="112">
        <v>6743</v>
      </c>
      <c r="E419" s="112">
        <v>16501</v>
      </c>
      <c r="F419" s="112" t="s">
        <v>45</v>
      </c>
      <c r="G419" s="112" t="s">
        <v>4792</v>
      </c>
      <c r="H419" s="112" t="s">
        <v>193</v>
      </c>
      <c r="I419" s="113">
        <v>258.77999999999997</v>
      </c>
    </row>
    <row r="420" spans="1:10" x14ac:dyDescent="0.2">
      <c r="A420" s="112" t="s">
        <v>38</v>
      </c>
      <c r="B420" s="112" t="s">
        <v>5755</v>
      </c>
      <c r="C420" s="142">
        <v>43026</v>
      </c>
      <c r="D420" s="112">
        <v>31933</v>
      </c>
      <c r="E420" s="112">
        <v>16525</v>
      </c>
      <c r="F420" s="112" t="s">
        <v>45</v>
      </c>
      <c r="G420" s="112" t="s">
        <v>4792</v>
      </c>
      <c r="H420" s="112" t="s">
        <v>193</v>
      </c>
      <c r="I420" s="113">
        <v>627.29</v>
      </c>
    </row>
    <row r="421" spans="1:10" x14ac:dyDescent="0.2">
      <c r="A421" s="112" t="s">
        <v>38</v>
      </c>
      <c r="B421" s="112" t="s">
        <v>5756</v>
      </c>
      <c r="C421" s="142">
        <v>43026</v>
      </c>
      <c r="D421" s="112">
        <v>31935</v>
      </c>
      <c r="E421" s="112">
        <v>16526</v>
      </c>
      <c r="F421" s="112" t="s">
        <v>45</v>
      </c>
      <c r="G421" s="112" t="s">
        <v>4792</v>
      </c>
      <c r="H421" s="112" t="s">
        <v>193</v>
      </c>
      <c r="I421" s="113">
        <v>436.69</v>
      </c>
    </row>
    <row r="422" spans="1:10" x14ac:dyDescent="0.2">
      <c r="A422" s="112" t="s">
        <v>38</v>
      </c>
      <c r="B422" s="112" t="s">
        <v>5757</v>
      </c>
      <c r="C422" s="142">
        <v>43026</v>
      </c>
      <c r="D422" s="112">
        <v>31934</v>
      </c>
      <c r="E422" s="112">
        <v>16527</v>
      </c>
      <c r="F422" s="112" t="s">
        <v>45</v>
      </c>
      <c r="G422" s="112" t="s">
        <v>4792</v>
      </c>
      <c r="H422" s="112" t="s">
        <v>193</v>
      </c>
      <c r="I422" s="113">
        <v>235.59</v>
      </c>
    </row>
    <row r="423" spans="1:10" x14ac:dyDescent="0.2">
      <c r="A423" s="112" t="s">
        <v>38</v>
      </c>
      <c r="B423" s="112" t="s">
        <v>3343</v>
      </c>
      <c r="C423" s="142">
        <v>43026</v>
      </c>
      <c r="D423" s="112">
        <v>31932</v>
      </c>
      <c r="E423" s="112">
        <v>16528</v>
      </c>
      <c r="F423" s="112" t="s">
        <v>45</v>
      </c>
      <c r="G423" s="112" t="s">
        <v>4792</v>
      </c>
      <c r="H423" s="112" t="s">
        <v>193</v>
      </c>
      <c r="I423" s="113">
        <v>1571.41</v>
      </c>
    </row>
    <row r="424" spans="1:10" x14ac:dyDescent="0.2">
      <c r="A424" s="112" t="s">
        <v>38</v>
      </c>
      <c r="B424" s="112" t="s">
        <v>5758</v>
      </c>
      <c r="C424" s="142">
        <v>43031</v>
      </c>
      <c r="D424" s="112" t="s">
        <v>5759</v>
      </c>
      <c r="E424" s="112">
        <v>16554</v>
      </c>
      <c r="F424" s="112" t="s">
        <v>45</v>
      </c>
      <c r="G424" s="112" t="s">
        <v>46</v>
      </c>
      <c r="H424" s="112" t="s">
        <v>193</v>
      </c>
      <c r="I424" s="113">
        <v>193.89</v>
      </c>
    </row>
    <row r="425" spans="1:10" x14ac:dyDescent="0.2">
      <c r="A425" s="112" t="s">
        <v>38</v>
      </c>
      <c r="B425" s="112" t="s">
        <v>5000</v>
      </c>
      <c r="C425" s="142">
        <v>43032</v>
      </c>
      <c r="D425" s="112">
        <v>31931</v>
      </c>
      <c r="E425" s="112">
        <v>16566</v>
      </c>
      <c r="F425" s="112" t="s">
        <v>45</v>
      </c>
      <c r="G425" s="112" t="s">
        <v>4792</v>
      </c>
      <c r="H425" s="112" t="s">
        <v>193</v>
      </c>
      <c r="I425" s="113">
        <v>45.3</v>
      </c>
    </row>
    <row r="426" spans="1:10" x14ac:dyDescent="0.2">
      <c r="A426" s="112" t="s">
        <v>38</v>
      </c>
      <c r="B426" s="112" t="s">
        <v>5006</v>
      </c>
      <c r="C426" s="142">
        <v>43032</v>
      </c>
      <c r="D426" s="112">
        <v>6196</v>
      </c>
      <c r="E426" s="112">
        <v>16567</v>
      </c>
      <c r="F426" s="112" t="s">
        <v>45</v>
      </c>
      <c r="G426" s="112" t="s">
        <v>4792</v>
      </c>
      <c r="H426" s="112" t="s">
        <v>193</v>
      </c>
      <c r="I426" s="113">
        <v>290.8</v>
      </c>
    </row>
    <row r="427" spans="1:10" x14ac:dyDescent="0.2">
      <c r="A427" s="112" t="s">
        <v>38</v>
      </c>
      <c r="B427" s="112" t="s">
        <v>4333</v>
      </c>
      <c r="C427" s="142">
        <v>43039</v>
      </c>
      <c r="D427" s="112">
        <v>32150</v>
      </c>
      <c r="E427" s="112">
        <v>16622</v>
      </c>
      <c r="F427" s="112" t="s">
        <v>45</v>
      </c>
      <c r="G427" s="112" t="s">
        <v>4792</v>
      </c>
      <c r="H427" s="112" t="s">
        <v>193</v>
      </c>
      <c r="I427" s="113">
        <v>45.3</v>
      </c>
    </row>
    <row r="428" spans="1:10" x14ac:dyDescent="0.2">
      <c r="A428" s="112" t="s">
        <v>38</v>
      </c>
      <c r="B428" s="112" t="s">
        <v>4106</v>
      </c>
      <c r="C428" s="142">
        <v>43039</v>
      </c>
      <c r="D428" s="112">
        <v>32157</v>
      </c>
      <c r="E428" s="112">
        <v>16625</v>
      </c>
      <c r="F428" s="112" t="s">
        <v>45</v>
      </c>
      <c r="G428" s="112" t="s">
        <v>4792</v>
      </c>
      <c r="H428" s="112" t="s">
        <v>193</v>
      </c>
      <c r="I428" s="113">
        <v>36.21</v>
      </c>
      <c r="J428" s="112"/>
    </row>
    <row r="429" spans="1:10" x14ac:dyDescent="0.2">
      <c r="A429" s="112" t="s">
        <v>38</v>
      </c>
      <c r="B429" s="112" t="s">
        <v>3023</v>
      </c>
      <c r="C429" s="142">
        <v>43039</v>
      </c>
      <c r="D429" s="112">
        <v>2478</v>
      </c>
      <c r="E429" s="112">
        <v>16627</v>
      </c>
      <c r="F429" s="112" t="s">
        <v>45</v>
      </c>
      <c r="G429" s="112" t="s">
        <v>4792</v>
      </c>
      <c r="H429" s="112" t="s">
        <v>193</v>
      </c>
      <c r="I429" s="113">
        <v>566.25</v>
      </c>
    </row>
    <row r="430" spans="1:10" x14ac:dyDescent="0.2">
      <c r="A430" s="112" t="s">
        <v>10</v>
      </c>
      <c r="B430" s="112" t="s">
        <v>547</v>
      </c>
      <c r="C430" s="142">
        <v>43033</v>
      </c>
      <c r="D430" s="112" t="s">
        <v>5760</v>
      </c>
      <c r="E430" s="112">
        <v>16593</v>
      </c>
      <c r="F430" s="112" t="s">
        <v>45</v>
      </c>
      <c r="G430" s="112" t="s">
        <v>46</v>
      </c>
      <c r="H430" s="112" t="s">
        <v>5761</v>
      </c>
      <c r="I430" s="113">
        <v>66964.289999999994</v>
      </c>
    </row>
    <row r="431" spans="1:10" x14ac:dyDescent="0.2">
      <c r="A431" s="112" t="s">
        <v>10</v>
      </c>
      <c r="B431" s="112" t="s">
        <v>5762</v>
      </c>
      <c r="C431" s="142">
        <v>43033</v>
      </c>
      <c r="D431" s="112" t="s">
        <v>5763</v>
      </c>
      <c r="E431" s="112">
        <v>16594</v>
      </c>
      <c r="F431" s="112" t="s">
        <v>45</v>
      </c>
      <c r="G431" s="112" t="s">
        <v>46</v>
      </c>
      <c r="H431" s="112" t="s">
        <v>5764</v>
      </c>
      <c r="I431" s="113">
        <v>66964.289999999994</v>
      </c>
    </row>
    <row r="432" spans="1:10" x14ac:dyDescent="0.2">
      <c r="A432" s="112" t="s">
        <v>10</v>
      </c>
      <c r="B432" s="112" t="s">
        <v>5765</v>
      </c>
      <c r="C432" s="142">
        <v>43038</v>
      </c>
      <c r="D432" s="112" t="s">
        <v>5766</v>
      </c>
      <c r="E432" s="112">
        <v>16650</v>
      </c>
      <c r="F432" s="112" t="s">
        <v>45</v>
      </c>
      <c r="G432" s="112" t="s">
        <v>46</v>
      </c>
      <c r="H432" s="112" t="s">
        <v>2452</v>
      </c>
      <c r="I432" s="113">
        <v>53879.31</v>
      </c>
    </row>
    <row r="433" spans="1:9" x14ac:dyDescent="0.2">
      <c r="A433" s="112" t="s">
        <v>10</v>
      </c>
      <c r="B433" s="112" t="s">
        <v>5767</v>
      </c>
      <c r="C433" s="142">
        <v>43039</v>
      </c>
      <c r="D433" s="112" t="s">
        <v>5766</v>
      </c>
      <c r="E433" s="112">
        <v>16650</v>
      </c>
      <c r="F433" s="112" t="s">
        <v>45</v>
      </c>
      <c r="G433" s="112" t="s">
        <v>46</v>
      </c>
      <c r="H433" s="112" t="s">
        <v>5768</v>
      </c>
      <c r="I433" s="113">
        <v>-53879.31</v>
      </c>
    </row>
    <row r="434" spans="1:9" x14ac:dyDescent="0.2">
      <c r="A434" s="112" t="s">
        <v>26</v>
      </c>
      <c r="B434" s="112" t="s">
        <v>547</v>
      </c>
      <c r="C434" s="142">
        <v>43033</v>
      </c>
      <c r="D434" s="112" t="s">
        <v>5760</v>
      </c>
      <c r="E434" s="112">
        <v>16593</v>
      </c>
      <c r="F434" s="112" t="s">
        <v>45</v>
      </c>
      <c r="G434" s="112" t="s">
        <v>46</v>
      </c>
      <c r="H434" s="112" t="s">
        <v>5761</v>
      </c>
      <c r="I434" s="113">
        <v>26785.71</v>
      </c>
    </row>
    <row r="435" spans="1:9" x14ac:dyDescent="0.2">
      <c r="A435" s="112" t="s">
        <v>26</v>
      </c>
      <c r="B435" s="112" t="s">
        <v>5762</v>
      </c>
      <c r="C435" s="142">
        <v>43033</v>
      </c>
      <c r="D435" s="112" t="s">
        <v>5763</v>
      </c>
      <c r="E435" s="112">
        <v>16594</v>
      </c>
      <c r="F435" s="112" t="s">
        <v>45</v>
      </c>
      <c r="G435" s="112" t="s">
        <v>46</v>
      </c>
      <c r="H435" s="112" t="s">
        <v>5764</v>
      </c>
      <c r="I435" s="113">
        <v>26785.71</v>
      </c>
    </row>
    <row r="436" spans="1:9" x14ac:dyDescent="0.2">
      <c r="A436" s="112" t="s">
        <v>26</v>
      </c>
      <c r="B436" s="112" t="s">
        <v>5765</v>
      </c>
      <c r="C436" s="142">
        <v>43038</v>
      </c>
      <c r="D436" s="112" t="s">
        <v>5766</v>
      </c>
      <c r="E436" s="112">
        <v>16650</v>
      </c>
      <c r="F436" s="112" t="s">
        <v>45</v>
      </c>
      <c r="G436" s="112" t="s">
        <v>46</v>
      </c>
      <c r="H436" s="112" t="s">
        <v>2452</v>
      </c>
      <c r="I436" s="113">
        <v>21551.72</v>
      </c>
    </row>
    <row r="437" spans="1:9" x14ac:dyDescent="0.2">
      <c r="A437" s="112" t="s">
        <v>26</v>
      </c>
      <c r="B437" s="112" t="s">
        <v>5767</v>
      </c>
      <c r="C437" s="142">
        <v>43039</v>
      </c>
      <c r="D437" s="112" t="s">
        <v>5766</v>
      </c>
      <c r="E437" s="112">
        <v>16650</v>
      </c>
      <c r="F437" s="112" t="s">
        <v>45</v>
      </c>
      <c r="G437" s="112" t="s">
        <v>46</v>
      </c>
      <c r="H437" s="112" t="s">
        <v>5768</v>
      </c>
      <c r="I437" s="113">
        <v>-21551.72</v>
      </c>
    </row>
    <row r="438" spans="1:9" x14ac:dyDescent="0.2">
      <c r="A438" s="112" t="s">
        <v>39</v>
      </c>
      <c r="B438" s="112" t="s">
        <v>547</v>
      </c>
      <c r="C438" s="142">
        <v>43033</v>
      </c>
      <c r="D438" s="112" t="s">
        <v>5760</v>
      </c>
      <c r="E438" s="112">
        <v>16593</v>
      </c>
      <c r="F438" s="112" t="s">
        <v>45</v>
      </c>
      <c r="G438" s="112" t="s">
        <v>46</v>
      </c>
      <c r="H438" s="112" t="s">
        <v>5761</v>
      </c>
      <c r="I438" s="113">
        <v>40178.57</v>
      </c>
    </row>
    <row r="439" spans="1:9" x14ac:dyDescent="0.2">
      <c r="A439" s="112" t="s">
        <v>39</v>
      </c>
      <c r="B439" s="112" t="s">
        <v>5762</v>
      </c>
      <c r="C439" s="142">
        <v>43033</v>
      </c>
      <c r="D439" s="112" t="s">
        <v>5763</v>
      </c>
      <c r="E439" s="112">
        <v>16594</v>
      </c>
      <c r="F439" s="112" t="s">
        <v>45</v>
      </c>
      <c r="G439" s="112" t="s">
        <v>46</v>
      </c>
      <c r="H439" s="112" t="s">
        <v>5764</v>
      </c>
      <c r="I439" s="113">
        <v>40178.57</v>
      </c>
    </row>
    <row r="440" spans="1:9" x14ac:dyDescent="0.2">
      <c r="A440" s="112" t="s">
        <v>39</v>
      </c>
      <c r="B440" s="112" t="s">
        <v>5765</v>
      </c>
      <c r="C440" s="142">
        <v>43038</v>
      </c>
      <c r="D440" s="112" t="s">
        <v>5766</v>
      </c>
      <c r="E440" s="112">
        <v>16650</v>
      </c>
      <c r="F440" s="112" t="s">
        <v>45</v>
      </c>
      <c r="G440" s="112" t="s">
        <v>46</v>
      </c>
      <c r="H440" s="112" t="s">
        <v>2452</v>
      </c>
      <c r="I440" s="113">
        <v>32327.59</v>
      </c>
    </row>
    <row r="441" spans="1:9" x14ac:dyDescent="0.2">
      <c r="A441" s="112" t="s">
        <v>39</v>
      </c>
      <c r="B441" s="112" t="s">
        <v>5767</v>
      </c>
      <c r="C441" s="142">
        <v>43039</v>
      </c>
      <c r="D441" s="112" t="s">
        <v>5766</v>
      </c>
      <c r="E441" s="112">
        <v>16650</v>
      </c>
      <c r="F441" s="112" t="s">
        <v>45</v>
      </c>
      <c r="G441" s="112" t="s">
        <v>46</v>
      </c>
      <c r="H441" s="112" t="s">
        <v>5768</v>
      </c>
      <c r="I441" s="113">
        <v>-32327.59</v>
      </c>
    </row>
    <row r="442" spans="1:9" x14ac:dyDescent="0.2">
      <c r="A442" s="112" t="s">
        <v>11</v>
      </c>
      <c r="B442" s="112" t="s">
        <v>5769</v>
      </c>
      <c r="C442" s="142">
        <v>43013</v>
      </c>
      <c r="D442" s="112">
        <v>1897</v>
      </c>
      <c r="E442" s="112">
        <v>16473</v>
      </c>
      <c r="F442" s="112" t="s">
        <v>45</v>
      </c>
      <c r="G442" s="112" t="s">
        <v>46</v>
      </c>
      <c r="H442" s="112" t="s">
        <v>208</v>
      </c>
      <c r="I442" s="113">
        <v>1320</v>
      </c>
    </row>
    <row r="443" spans="1:9" x14ac:dyDescent="0.2">
      <c r="A443" s="112" t="s">
        <v>11</v>
      </c>
      <c r="B443" s="112" t="s">
        <v>5770</v>
      </c>
      <c r="C443" s="142">
        <v>43027</v>
      </c>
      <c r="D443" s="112">
        <v>1907</v>
      </c>
      <c r="E443" s="112">
        <v>16537</v>
      </c>
      <c r="F443" s="112" t="s">
        <v>45</v>
      </c>
      <c r="G443" s="112" t="s">
        <v>46</v>
      </c>
      <c r="H443" s="112" t="s">
        <v>208</v>
      </c>
      <c r="I443" s="113">
        <v>1320</v>
      </c>
    </row>
    <row r="444" spans="1:9" x14ac:dyDescent="0.2">
      <c r="A444" s="112" t="s">
        <v>11</v>
      </c>
      <c r="B444" s="112" t="s">
        <v>5771</v>
      </c>
      <c r="C444" s="142">
        <v>43027</v>
      </c>
      <c r="D444" s="112">
        <v>1906</v>
      </c>
      <c r="E444" s="112">
        <v>16538</v>
      </c>
      <c r="F444" s="112" t="s">
        <v>45</v>
      </c>
      <c r="G444" s="112" t="s">
        <v>46</v>
      </c>
      <c r="H444" s="112" t="s">
        <v>208</v>
      </c>
      <c r="I444" s="113">
        <v>1320</v>
      </c>
    </row>
    <row r="445" spans="1:9" x14ac:dyDescent="0.2">
      <c r="A445" s="112" t="s">
        <v>11</v>
      </c>
      <c r="B445" s="112" t="s">
        <v>4288</v>
      </c>
      <c r="C445" s="142">
        <v>43032</v>
      </c>
      <c r="D445" s="112">
        <v>478</v>
      </c>
      <c r="E445" s="112">
        <v>16575</v>
      </c>
      <c r="F445" s="112" t="s">
        <v>45</v>
      </c>
      <c r="G445" s="112" t="s">
        <v>46</v>
      </c>
      <c r="H445" s="112" t="s">
        <v>208</v>
      </c>
      <c r="I445" s="113">
        <v>600</v>
      </c>
    </row>
    <row r="446" spans="1:9" x14ac:dyDescent="0.2">
      <c r="A446" s="112" t="s">
        <v>11</v>
      </c>
      <c r="B446" s="112" t="s">
        <v>2650</v>
      </c>
      <c r="C446" s="142">
        <v>43038</v>
      </c>
      <c r="D446" s="112">
        <v>1858</v>
      </c>
      <c r="E446" s="112">
        <v>16330</v>
      </c>
      <c r="F446" s="112" t="s">
        <v>45</v>
      </c>
      <c r="G446" s="112" t="s">
        <v>46</v>
      </c>
      <c r="H446" s="112" t="s">
        <v>5355</v>
      </c>
      <c r="I446" s="113">
        <v>-3451.72</v>
      </c>
    </row>
    <row r="447" spans="1:9" x14ac:dyDescent="0.2">
      <c r="A447" s="112" t="s">
        <v>11</v>
      </c>
      <c r="B447" s="112" t="s">
        <v>2562</v>
      </c>
      <c r="C447" s="142">
        <v>43038</v>
      </c>
      <c r="D447" s="112">
        <v>1897</v>
      </c>
      <c r="E447" s="112">
        <v>16473</v>
      </c>
      <c r="F447" s="112" t="s">
        <v>45</v>
      </c>
      <c r="G447" s="112" t="s">
        <v>46</v>
      </c>
      <c r="H447" s="112" t="s">
        <v>5355</v>
      </c>
      <c r="I447" s="113">
        <v>-1320</v>
      </c>
    </row>
    <row r="448" spans="1:9" x14ac:dyDescent="0.2">
      <c r="A448" s="112" t="s">
        <v>11</v>
      </c>
      <c r="B448" s="112" t="s">
        <v>2709</v>
      </c>
      <c r="C448" s="142">
        <v>43038</v>
      </c>
      <c r="D448" s="112">
        <v>1803</v>
      </c>
      <c r="E448" s="112">
        <v>16383</v>
      </c>
      <c r="F448" s="112" t="s">
        <v>45</v>
      </c>
      <c r="G448" s="112" t="s">
        <v>46</v>
      </c>
      <c r="H448" s="112" t="s">
        <v>5772</v>
      </c>
      <c r="I448" s="113">
        <v>-1320</v>
      </c>
    </row>
    <row r="449" spans="1:9" x14ac:dyDescent="0.2">
      <c r="A449" s="112" t="s">
        <v>11</v>
      </c>
      <c r="B449" s="112" t="s">
        <v>5773</v>
      </c>
      <c r="C449" s="142">
        <v>43038</v>
      </c>
      <c r="D449" s="112">
        <v>1928</v>
      </c>
      <c r="E449" s="112">
        <v>16635</v>
      </c>
      <c r="F449" s="112" t="s">
        <v>45</v>
      </c>
      <c r="G449" s="112" t="s">
        <v>46</v>
      </c>
      <c r="H449" s="112" t="s">
        <v>208</v>
      </c>
      <c r="I449" s="113">
        <v>3451.73</v>
      </c>
    </row>
    <row r="450" spans="1:9" x14ac:dyDescent="0.2">
      <c r="A450" s="112" t="s">
        <v>11</v>
      </c>
      <c r="B450" s="112" t="s">
        <v>5774</v>
      </c>
      <c r="C450" s="142">
        <v>43038</v>
      </c>
      <c r="D450" s="112">
        <v>1858</v>
      </c>
      <c r="E450" s="112">
        <v>16636</v>
      </c>
      <c r="F450" s="112" t="s">
        <v>45</v>
      </c>
      <c r="G450" s="112" t="s">
        <v>46</v>
      </c>
      <c r="H450" s="112" t="s">
        <v>208</v>
      </c>
      <c r="I450" s="113">
        <v>3451.73</v>
      </c>
    </row>
    <row r="451" spans="1:9" x14ac:dyDescent="0.2">
      <c r="A451" s="112" t="s">
        <v>428</v>
      </c>
      <c r="B451" s="112" t="s">
        <v>3753</v>
      </c>
      <c r="C451" s="142">
        <v>43027</v>
      </c>
      <c r="D451" s="112" t="s">
        <v>5775</v>
      </c>
      <c r="E451" s="112">
        <v>20081</v>
      </c>
      <c r="F451" s="112" t="s">
        <v>225</v>
      </c>
      <c r="G451" s="112" t="s">
        <v>46</v>
      </c>
      <c r="H451" s="112" t="s">
        <v>472</v>
      </c>
      <c r="I451" s="113">
        <v>951.88</v>
      </c>
    </row>
    <row r="452" spans="1:9" x14ac:dyDescent="0.2">
      <c r="A452" s="112" t="s">
        <v>428</v>
      </c>
      <c r="B452" s="112" t="s">
        <v>5776</v>
      </c>
      <c r="C452" s="142">
        <v>43038</v>
      </c>
      <c r="D452" s="112" t="s">
        <v>5777</v>
      </c>
      <c r="E452" s="112">
        <v>20145</v>
      </c>
      <c r="F452" s="112" t="s">
        <v>225</v>
      </c>
      <c r="G452" s="112" t="s">
        <v>46</v>
      </c>
      <c r="H452" s="112" t="s">
        <v>1434</v>
      </c>
      <c r="I452" s="113">
        <v>1237.8499999999999</v>
      </c>
    </row>
    <row r="453" spans="1:9" x14ac:dyDescent="0.2">
      <c r="A453" s="112" t="s">
        <v>428</v>
      </c>
      <c r="B453" s="112" t="s">
        <v>5778</v>
      </c>
      <c r="C453" s="142">
        <v>43038</v>
      </c>
      <c r="D453" s="112" t="s">
        <v>5779</v>
      </c>
      <c r="E453" s="112">
        <v>20147</v>
      </c>
      <c r="F453" s="112" t="s">
        <v>225</v>
      </c>
      <c r="G453" s="112" t="s">
        <v>46</v>
      </c>
      <c r="H453" s="112" t="s">
        <v>4371</v>
      </c>
      <c r="I453" s="113">
        <v>1452.57</v>
      </c>
    </row>
    <row r="454" spans="1:9" x14ac:dyDescent="0.2">
      <c r="A454" s="112" t="s">
        <v>428</v>
      </c>
      <c r="B454" s="112" t="s">
        <v>5780</v>
      </c>
      <c r="C454" s="142">
        <v>43038</v>
      </c>
      <c r="D454" s="112" t="s">
        <v>5781</v>
      </c>
      <c r="E454" s="112" t="s">
        <v>6187</v>
      </c>
      <c r="F454" s="112" t="s">
        <v>190</v>
      </c>
      <c r="G454" s="112" t="s">
        <v>46</v>
      </c>
      <c r="H454" s="112" t="s">
        <v>2492</v>
      </c>
      <c r="I454" s="113">
        <v>525</v>
      </c>
    </row>
    <row r="455" spans="1:9" x14ac:dyDescent="0.2">
      <c r="A455" s="112" t="s">
        <v>428</v>
      </c>
      <c r="B455" s="112" t="s">
        <v>5780</v>
      </c>
      <c r="C455" s="142">
        <v>43038</v>
      </c>
      <c r="D455" s="112" t="s">
        <v>5781</v>
      </c>
      <c r="E455" s="112" t="s">
        <v>6187</v>
      </c>
      <c r="F455" s="112" t="s">
        <v>190</v>
      </c>
      <c r="G455" s="112" t="s">
        <v>46</v>
      </c>
      <c r="H455" s="112" t="s">
        <v>2492</v>
      </c>
      <c r="I455" s="113">
        <v>53.62</v>
      </c>
    </row>
    <row r="456" spans="1:9" x14ac:dyDescent="0.2">
      <c r="A456" s="112" t="s">
        <v>428</v>
      </c>
      <c r="B456" s="112" t="s">
        <v>5780</v>
      </c>
      <c r="C456" s="142">
        <v>43038</v>
      </c>
      <c r="D456" s="112" t="s">
        <v>5781</v>
      </c>
      <c r="E456" s="112" t="s">
        <v>6187</v>
      </c>
      <c r="F456" s="112" t="s">
        <v>190</v>
      </c>
      <c r="G456" s="112" t="s">
        <v>46</v>
      </c>
      <c r="H456" s="112" t="s">
        <v>2492</v>
      </c>
      <c r="I456" s="113">
        <v>250</v>
      </c>
    </row>
    <row r="457" spans="1:9" x14ac:dyDescent="0.2">
      <c r="A457" s="112" t="s">
        <v>428</v>
      </c>
      <c r="B457" s="112" t="s">
        <v>5780</v>
      </c>
      <c r="C457" s="142">
        <v>43038</v>
      </c>
      <c r="D457" s="112" t="s">
        <v>5781</v>
      </c>
      <c r="E457" s="112" t="s">
        <v>6187</v>
      </c>
      <c r="F457" s="112" t="s">
        <v>190</v>
      </c>
      <c r="G457" s="112" t="s">
        <v>46</v>
      </c>
      <c r="H457" s="112" t="s">
        <v>2492</v>
      </c>
      <c r="I457" s="113">
        <v>101802.3</v>
      </c>
    </row>
    <row r="458" spans="1:9" x14ac:dyDescent="0.2">
      <c r="A458" s="112" t="s">
        <v>428</v>
      </c>
      <c r="B458" s="112" t="s">
        <v>5782</v>
      </c>
      <c r="C458" s="142">
        <v>43039</v>
      </c>
      <c r="D458" s="112" t="s">
        <v>5783</v>
      </c>
      <c r="E458" s="112">
        <v>20146</v>
      </c>
      <c r="F458" s="112" t="s">
        <v>225</v>
      </c>
      <c r="G458" s="112" t="s">
        <v>46</v>
      </c>
      <c r="H458" s="112" t="s">
        <v>4371</v>
      </c>
      <c r="I458" s="113">
        <v>1726.45</v>
      </c>
    </row>
    <row r="459" spans="1:9" x14ac:dyDescent="0.2">
      <c r="A459" s="112" t="s">
        <v>434</v>
      </c>
      <c r="B459" s="112" t="s">
        <v>5780</v>
      </c>
      <c r="C459" s="142">
        <v>43038</v>
      </c>
      <c r="D459" s="112" t="s">
        <v>5781</v>
      </c>
      <c r="E459" s="112" t="s">
        <v>6187</v>
      </c>
      <c r="F459" s="112" t="s">
        <v>190</v>
      </c>
      <c r="G459" s="112" t="s">
        <v>46</v>
      </c>
      <c r="H459" s="112" t="s">
        <v>2492</v>
      </c>
      <c r="I459" s="113">
        <v>7131.34</v>
      </c>
    </row>
    <row r="460" spans="1:9" x14ac:dyDescent="0.2">
      <c r="A460" s="112" t="s">
        <v>434</v>
      </c>
      <c r="B460" s="112" t="s">
        <v>5780</v>
      </c>
      <c r="C460" s="142">
        <v>43038</v>
      </c>
      <c r="D460" s="112" t="s">
        <v>5781</v>
      </c>
      <c r="E460" s="112" t="s">
        <v>6187</v>
      </c>
      <c r="F460" s="112" t="s">
        <v>190</v>
      </c>
      <c r="G460" s="112" t="s">
        <v>46</v>
      </c>
      <c r="H460" s="112" t="s">
        <v>2492</v>
      </c>
      <c r="I460" s="113">
        <v>5926.4</v>
      </c>
    </row>
    <row r="461" spans="1:9" x14ac:dyDescent="0.2">
      <c r="A461" s="112" t="s">
        <v>434</v>
      </c>
      <c r="B461" s="112" t="s">
        <v>5780</v>
      </c>
      <c r="C461" s="142">
        <v>43038</v>
      </c>
      <c r="D461" s="112" t="s">
        <v>5781</v>
      </c>
      <c r="E461" s="112" t="s">
        <v>6187</v>
      </c>
      <c r="F461" s="112" t="s">
        <v>190</v>
      </c>
      <c r="G461" s="112" t="s">
        <v>46</v>
      </c>
      <c r="H461" s="112" t="s">
        <v>2492</v>
      </c>
      <c r="I461" s="113">
        <v>600</v>
      </c>
    </row>
    <row r="462" spans="1:9" x14ac:dyDescent="0.2">
      <c r="A462" s="112" t="s">
        <v>12</v>
      </c>
      <c r="B462" s="112" t="s">
        <v>43</v>
      </c>
      <c r="C462" s="142">
        <v>43013</v>
      </c>
      <c r="D462" s="112" t="s">
        <v>5784</v>
      </c>
      <c r="E462" s="112">
        <v>16465</v>
      </c>
      <c r="F462" s="112" t="s">
        <v>286</v>
      </c>
      <c r="G462" s="112" t="s">
        <v>46</v>
      </c>
      <c r="H462" s="112" t="s">
        <v>1436</v>
      </c>
      <c r="I462" s="113">
        <v>120000</v>
      </c>
    </row>
    <row r="463" spans="1:9" x14ac:dyDescent="0.2">
      <c r="A463" s="112" t="s">
        <v>12</v>
      </c>
      <c r="B463" s="112" t="s">
        <v>1519</v>
      </c>
      <c r="C463" s="142">
        <v>43017</v>
      </c>
      <c r="D463" s="112" t="s">
        <v>5785</v>
      </c>
      <c r="E463" s="112">
        <v>16491</v>
      </c>
      <c r="F463" s="112" t="s">
        <v>45</v>
      </c>
      <c r="G463" s="112" t="s">
        <v>46</v>
      </c>
      <c r="H463" s="112" t="s">
        <v>1436</v>
      </c>
      <c r="I463" s="113">
        <v>50000</v>
      </c>
    </row>
    <row r="464" spans="1:9" x14ac:dyDescent="0.2">
      <c r="A464" s="112" t="s">
        <v>13</v>
      </c>
      <c r="B464" s="112" t="s">
        <v>5786</v>
      </c>
      <c r="C464" s="142">
        <v>43019</v>
      </c>
      <c r="D464" s="112" t="s">
        <v>5787</v>
      </c>
      <c r="E464" s="112">
        <v>16493</v>
      </c>
      <c r="F464" s="112" t="s">
        <v>45</v>
      </c>
      <c r="G464" s="112" t="s">
        <v>4792</v>
      </c>
      <c r="H464" s="112" t="s">
        <v>216</v>
      </c>
      <c r="I464" s="113">
        <v>39797.35</v>
      </c>
    </row>
    <row r="465" spans="1:10" x14ac:dyDescent="0.2">
      <c r="A465" s="112" t="s">
        <v>13</v>
      </c>
      <c r="B465" s="112" t="s">
        <v>3433</v>
      </c>
      <c r="C465" s="142">
        <v>43019</v>
      </c>
      <c r="D465" s="112" t="s">
        <v>5787</v>
      </c>
      <c r="E465" s="112">
        <v>16493</v>
      </c>
      <c r="F465" s="112" t="s">
        <v>45</v>
      </c>
      <c r="G465" s="112" t="s">
        <v>4792</v>
      </c>
      <c r="H465" s="112" t="s">
        <v>2495</v>
      </c>
      <c r="I465" s="113">
        <v>-39797.35</v>
      </c>
    </row>
    <row r="466" spans="1:10" x14ac:dyDescent="0.2">
      <c r="A466" s="112" t="s">
        <v>13</v>
      </c>
      <c r="B466" s="112" t="s">
        <v>1577</v>
      </c>
      <c r="C466" s="142">
        <v>43019</v>
      </c>
      <c r="D466" s="112" t="s">
        <v>5787</v>
      </c>
      <c r="E466" s="112">
        <v>16494</v>
      </c>
      <c r="F466" s="112" t="s">
        <v>45</v>
      </c>
      <c r="G466" s="112" t="s">
        <v>4792</v>
      </c>
      <c r="H466" s="112" t="s">
        <v>216</v>
      </c>
      <c r="I466" s="113">
        <v>39797.35</v>
      </c>
    </row>
    <row r="467" spans="1:10" x14ac:dyDescent="0.2">
      <c r="A467" s="112" t="s">
        <v>13</v>
      </c>
      <c r="B467" s="112" t="s">
        <v>2670</v>
      </c>
      <c r="C467" s="142">
        <v>43019</v>
      </c>
      <c r="D467" s="112" t="s">
        <v>5788</v>
      </c>
      <c r="E467" s="112">
        <v>16495</v>
      </c>
      <c r="F467" s="112" t="s">
        <v>45</v>
      </c>
      <c r="G467" s="112" t="s">
        <v>4792</v>
      </c>
      <c r="H467" s="112" t="s">
        <v>216</v>
      </c>
      <c r="I467" s="113">
        <v>40218.57</v>
      </c>
    </row>
    <row r="468" spans="1:10" x14ac:dyDescent="0.2">
      <c r="A468" s="112" t="s">
        <v>13</v>
      </c>
      <c r="B468" s="112" t="s">
        <v>1038</v>
      </c>
      <c r="C468" s="142">
        <v>43031</v>
      </c>
      <c r="D468" s="112">
        <v>13377</v>
      </c>
      <c r="E468" s="112">
        <v>16543</v>
      </c>
      <c r="F468" s="112" t="s">
        <v>45</v>
      </c>
      <c r="G468" s="112" t="s">
        <v>4792</v>
      </c>
      <c r="H468" s="112" t="s">
        <v>216</v>
      </c>
      <c r="I468" s="113">
        <v>86.53</v>
      </c>
    </row>
    <row r="469" spans="1:10" x14ac:dyDescent="0.2">
      <c r="A469" s="112" t="s">
        <v>13</v>
      </c>
      <c r="B469" s="112" t="s">
        <v>3791</v>
      </c>
      <c r="C469" s="142">
        <v>43031</v>
      </c>
      <c r="D469" s="112">
        <v>1800934</v>
      </c>
      <c r="E469" s="112">
        <v>16546</v>
      </c>
      <c r="F469" s="112" t="s">
        <v>45</v>
      </c>
      <c r="G469" s="112" t="s">
        <v>4792</v>
      </c>
      <c r="H469" s="112" t="s">
        <v>475</v>
      </c>
      <c r="I469" s="113">
        <v>43.27</v>
      </c>
    </row>
    <row r="470" spans="1:10" x14ac:dyDescent="0.2">
      <c r="A470" s="112" t="s">
        <v>13</v>
      </c>
      <c r="B470" s="112" t="s">
        <v>5789</v>
      </c>
      <c r="C470" s="142">
        <v>43031</v>
      </c>
      <c r="D470" s="112" t="s">
        <v>5790</v>
      </c>
      <c r="E470" s="112">
        <v>16560</v>
      </c>
      <c r="F470" s="112" t="s">
        <v>45</v>
      </c>
      <c r="G470" s="112" t="s">
        <v>46</v>
      </c>
      <c r="H470" s="112" t="s">
        <v>475</v>
      </c>
      <c r="I470" s="113">
        <v>173.06</v>
      </c>
    </row>
    <row r="471" spans="1:10" x14ac:dyDescent="0.2">
      <c r="A471" s="112" t="s">
        <v>13</v>
      </c>
      <c r="B471" s="112" t="s">
        <v>1046</v>
      </c>
      <c r="C471" s="142">
        <v>43031</v>
      </c>
      <c r="D471" s="112" t="s">
        <v>5791</v>
      </c>
      <c r="E471" s="112">
        <v>16563</v>
      </c>
      <c r="F471" s="112" t="s">
        <v>45</v>
      </c>
      <c r="G471" s="112" t="s">
        <v>4792</v>
      </c>
      <c r="H471" s="112" t="s">
        <v>475</v>
      </c>
      <c r="I471" s="113">
        <v>27362.639999999999</v>
      </c>
    </row>
    <row r="472" spans="1:10" x14ac:dyDescent="0.2">
      <c r="A472" s="112" t="s">
        <v>13</v>
      </c>
      <c r="B472" s="112" t="s">
        <v>2590</v>
      </c>
      <c r="C472" s="142">
        <v>43033</v>
      </c>
      <c r="D472" s="112">
        <v>88095</v>
      </c>
      <c r="E472" s="112">
        <v>16589</v>
      </c>
      <c r="F472" s="112" t="s">
        <v>45</v>
      </c>
      <c r="G472" s="112" t="s">
        <v>46</v>
      </c>
      <c r="H472" s="112" t="s">
        <v>475</v>
      </c>
      <c r="I472" s="113">
        <v>147.1</v>
      </c>
    </row>
    <row r="473" spans="1:10" x14ac:dyDescent="0.2">
      <c r="A473" s="112" t="s">
        <v>13</v>
      </c>
      <c r="B473" s="112" t="s">
        <v>1597</v>
      </c>
      <c r="C473" s="142">
        <v>43035</v>
      </c>
      <c r="D473" s="112" t="s">
        <v>5792</v>
      </c>
      <c r="E473" s="112">
        <v>16615</v>
      </c>
      <c r="F473" s="112" t="s">
        <v>45</v>
      </c>
      <c r="G473" s="112" t="s">
        <v>4792</v>
      </c>
      <c r="H473" s="112" t="s">
        <v>475</v>
      </c>
      <c r="I473" s="113">
        <v>27038.42</v>
      </c>
    </row>
    <row r="474" spans="1:10" x14ac:dyDescent="0.2">
      <c r="A474" s="112" t="s">
        <v>14</v>
      </c>
      <c r="B474" s="112" t="s">
        <v>3372</v>
      </c>
      <c r="C474" s="142">
        <v>43027</v>
      </c>
      <c r="D474" s="112">
        <v>671</v>
      </c>
      <c r="E474" s="112">
        <v>16535</v>
      </c>
      <c r="F474" s="112" t="s">
        <v>45</v>
      </c>
      <c r="G474" s="112" t="s">
        <v>46</v>
      </c>
      <c r="H474" s="112" t="s">
        <v>222</v>
      </c>
      <c r="I474" s="113">
        <v>2519.6</v>
      </c>
      <c r="J474" s="112"/>
    </row>
    <row r="475" spans="1:10" x14ac:dyDescent="0.2">
      <c r="A475" s="112" t="s">
        <v>14</v>
      </c>
      <c r="B475" s="112" t="s">
        <v>3373</v>
      </c>
      <c r="C475" s="142">
        <v>43027</v>
      </c>
      <c r="D475" s="112">
        <v>671</v>
      </c>
      <c r="E475" s="112">
        <v>16535</v>
      </c>
      <c r="F475" s="112" t="s">
        <v>45</v>
      </c>
      <c r="G475" s="112" t="s">
        <v>46</v>
      </c>
      <c r="H475" s="112" t="s">
        <v>5793</v>
      </c>
      <c r="I475" s="113">
        <v>-2519.6</v>
      </c>
    </row>
    <row r="476" spans="1:10" x14ac:dyDescent="0.2">
      <c r="A476" s="112" t="s">
        <v>27</v>
      </c>
      <c r="B476" s="112" t="s">
        <v>3216</v>
      </c>
      <c r="C476" s="142">
        <v>43027</v>
      </c>
      <c r="D476" s="112">
        <v>72</v>
      </c>
      <c r="E476" s="112" t="s">
        <v>6198</v>
      </c>
      <c r="F476" s="112" t="s">
        <v>225</v>
      </c>
      <c r="G476" s="112" t="s">
        <v>46</v>
      </c>
      <c r="H476" s="112" t="s">
        <v>3391</v>
      </c>
      <c r="I476" s="113">
        <v>51000</v>
      </c>
    </row>
    <row r="477" spans="1:10" x14ac:dyDescent="0.2">
      <c r="A477" s="112" t="s">
        <v>27</v>
      </c>
      <c r="B477" s="112" t="s">
        <v>3372</v>
      </c>
      <c r="C477" s="142">
        <v>43027</v>
      </c>
      <c r="D477" s="112">
        <v>671</v>
      </c>
      <c r="E477" s="112">
        <v>16535</v>
      </c>
      <c r="F477" s="112" t="s">
        <v>45</v>
      </c>
      <c r="G477" s="112" t="s">
        <v>46</v>
      </c>
      <c r="H477" s="112" t="s">
        <v>222</v>
      </c>
      <c r="I477" s="113">
        <v>2519.6</v>
      </c>
      <c r="J477" s="112"/>
    </row>
    <row r="478" spans="1:10" x14ac:dyDescent="0.2">
      <c r="A478" s="112" t="s">
        <v>27</v>
      </c>
      <c r="B478" s="112" t="s">
        <v>3373</v>
      </c>
      <c r="C478" s="142">
        <v>43027</v>
      </c>
      <c r="D478" s="112">
        <v>671</v>
      </c>
      <c r="E478" s="112">
        <v>16535</v>
      </c>
      <c r="F478" s="112" t="s">
        <v>45</v>
      </c>
      <c r="G478" s="112" t="s">
        <v>46</v>
      </c>
      <c r="H478" s="112" t="s">
        <v>5793</v>
      </c>
      <c r="I478" s="113">
        <v>-2519.6</v>
      </c>
    </row>
    <row r="479" spans="1:10" x14ac:dyDescent="0.2">
      <c r="A479" s="112" t="s">
        <v>27</v>
      </c>
      <c r="B479" s="112" t="s">
        <v>4224</v>
      </c>
      <c r="C479" s="142">
        <v>43033</v>
      </c>
      <c r="D479" s="112">
        <v>74</v>
      </c>
      <c r="E479" s="112">
        <v>16596</v>
      </c>
      <c r="F479" s="112" t="s">
        <v>286</v>
      </c>
      <c r="G479" s="112" t="s">
        <v>46</v>
      </c>
      <c r="H479" s="112" t="s">
        <v>3391</v>
      </c>
      <c r="I479" s="113">
        <v>15734.27</v>
      </c>
    </row>
    <row r="480" spans="1:10" x14ac:dyDescent="0.2">
      <c r="A480" s="112" t="s">
        <v>5410</v>
      </c>
      <c r="B480" s="112" t="s">
        <v>5949</v>
      </c>
      <c r="C480" s="142">
        <v>43038</v>
      </c>
      <c r="D480" s="112" t="s">
        <v>5950</v>
      </c>
      <c r="E480" s="112">
        <v>16639</v>
      </c>
      <c r="F480" s="112" t="s">
        <v>45</v>
      </c>
      <c r="G480" s="112" t="s">
        <v>46</v>
      </c>
      <c r="H480" s="112" t="s">
        <v>1416</v>
      </c>
      <c r="I480" s="113">
        <v>5300.54</v>
      </c>
    </row>
    <row r="481" spans="1:9" x14ac:dyDescent="0.2">
      <c r="A481" s="112" t="s">
        <v>40</v>
      </c>
      <c r="B481" s="112" t="s">
        <v>3372</v>
      </c>
      <c r="C481" s="142">
        <v>43027</v>
      </c>
      <c r="D481" s="112">
        <v>671</v>
      </c>
      <c r="E481" s="112">
        <v>16535</v>
      </c>
      <c r="F481" s="112" t="s">
        <v>45</v>
      </c>
      <c r="G481" s="112" t="s">
        <v>46</v>
      </c>
      <c r="H481" s="112" t="s">
        <v>222</v>
      </c>
      <c r="I481" s="113">
        <v>1259.8</v>
      </c>
    </row>
    <row r="482" spans="1:9" x14ac:dyDescent="0.2">
      <c r="A482" s="112" t="s">
        <v>40</v>
      </c>
      <c r="B482" s="112" t="s">
        <v>3373</v>
      </c>
      <c r="C482" s="142">
        <v>43027</v>
      </c>
      <c r="D482" s="112">
        <v>671</v>
      </c>
      <c r="E482" s="112">
        <v>16535</v>
      </c>
      <c r="F482" s="112" t="s">
        <v>45</v>
      </c>
      <c r="G482" s="112" t="s">
        <v>46</v>
      </c>
      <c r="H482" s="112" t="s">
        <v>5793</v>
      </c>
      <c r="I482" s="113">
        <v>-1259.8</v>
      </c>
    </row>
    <row r="483" spans="1:9" x14ac:dyDescent="0.2">
      <c r="A483" s="112" t="s">
        <v>15</v>
      </c>
      <c r="B483" s="112" t="s">
        <v>5794</v>
      </c>
      <c r="C483" s="142">
        <v>43010</v>
      </c>
      <c r="D483" s="112">
        <v>15639</v>
      </c>
      <c r="E483" s="112" t="s">
        <v>6188</v>
      </c>
      <c r="F483" s="112" t="s">
        <v>190</v>
      </c>
      <c r="G483" s="112" t="s">
        <v>46</v>
      </c>
      <c r="H483" s="112" t="s">
        <v>5795</v>
      </c>
      <c r="I483" s="113">
        <v>12</v>
      </c>
    </row>
    <row r="484" spans="1:9" x14ac:dyDescent="0.2">
      <c r="A484" s="112" t="s">
        <v>15</v>
      </c>
      <c r="B484" s="112" t="s">
        <v>5796</v>
      </c>
      <c r="C484" s="142">
        <v>43014</v>
      </c>
      <c r="D484" s="112" t="s">
        <v>5797</v>
      </c>
      <c r="E484" s="112" t="s">
        <v>6189</v>
      </c>
      <c r="F484" s="112" t="s">
        <v>225</v>
      </c>
      <c r="G484" s="112" t="s">
        <v>46</v>
      </c>
      <c r="H484" s="112" t="s">
        <v>500</v>
      </c>
      <c r="I484" s="113">
        <v>57</v>
      </c>
    </row>
    <row r="485" spans="1:9" x14ac:dyDescent="0.2">
      <c r="A485" s="112" t="s">
        <v>18</v>
      </c>
      <c r="B485" s="112" t="s">
        <v>5843</v>
      </c>
      <c r="C485" s="142">
        <v>43038</v>
      </c>
      <c r="D485" s="112" t="s">
        <v>5844</v>
      </c>
      <c r="E485" s="112">
        <v>35129</v>
      </c>
      <c r="F485" s="112" t="s">
        <v>50</v>
      </c>
      <c r="G485" s="112" t="s">
        <v>46</v>
      </c>
      <c r="H485" s="112" t="s">
        <v>5845</v>
      </c>
      <c r="I485" s="113">
        <v>380</v>
      </c>
    </row>
    <row r="486" spans="1:9" x14ac:dyDescent="0.2">
      <c r="A486" s="112" t="s">
        <v>444</v>
      </c>
      <c r="B486" s="112" t="s">
        <v>5890</v>
      </c>
      <c r="C486" s="142">
        <v>43027</v>
      </c>
      <c r="D486" s="112" t="s">
        <v>5891</v>
      </c>
      <c r="E486" s="112" t="s">
        <v>6199</v>
      </c>
      <c r="F486" s="112" t="s">
        <v>225</v>
      </c>
      <c r="G486" s="112" t="s">
        <v>46</v>
      </c>
      <c r="H486" s="112" t="s">
        <v>5892</v>
      </c>
      <c r="I486" s="113">
        <v>600</v>
      </c>
    </row>
    <row r="487" spans="1:9" x14ac:dyDescent="0.2">
      <c r="A487" s="112" t="s">
        <v>444</v>
      </c>
      <c r="B487" s="112" t="s">
        <v>3411</v>
      </c>
      <c r="C487" s="142">
        <v>43033</v>
      </c>
      <c r="D487" s="112" t="s">
        <v>49</v>
      </c>
      <c r="E487" s="112">
        <v>34824</v>
      </c>
      <c r="F487" s="112" t="s">
        <v>50</v>
      </c>
      <c r="G487" s="112" t="s">
        <v>51</v>
      </c>
      <c r="H487" s="112" t="s">
        <v>491</v>
      </c>
      <c r="I487" s="113">
        <v>410</v>
      </c>
    </row>
    <row r="488" spans="1:9" x14ac:dyDescent="0.2">
      <c r="A488" s="112" t="s">
        <v>444</v>
      </c>
      <c r="B488" s="112" t="s">
        <v>5852</v>
      </c>
      <c r="C488" s="142">
        <v>43033</v>
      </c>
      <c r="D488" s="112" t="s">
        <v>49</v>
      </c>
      <c r="E488" s="112">
        <v>34825</v>
      </c>
      <c r="F488" s="112" t="s">
        <v>50</v>
      </c>
      <c r="G488" s="112" t="s">
        <v>51</v>
      </c>
      <c r="H488" s="112" t="s">
        <v>491</v>
      </c>
      <c r="I488" s="113">
        <v>258</v>
      </c>
    </row>
    <row r="489" spans="1:9" x14ac:dyDescent="0.2">
      <c r="A489" s="112" t="s">
        <v>4142</v>
      </c>
      <c r="B489" s="112" t="s">
        <v>4817</v>
      </c>
      <c r="C489" s="142">
        <v>43018</v>
      </c>
      <c r="D489" s="112" t="s">
        <v>49</v>
      </c>
      <c r="E489" s="112">
        <v>34658</v>
      </c>
      <c r="F489" s="112" t="s">
        <v>50</v>
      </c>
      <c r="G489" s="112" t="s">
        <v>51</v>
      </c>
      <c r="H489" s="112" t="s">
        <v>4358</v>
      </c>
      <c r="I489" s="113">
        <v>291</v>
      </c>
    </row>
    <row r="490" spans="1:9" x14ac:dyDescent="0.2">
      <c r="A490" s="112" t="s">
        <v>4142</v>
      </c>
      <c r="B490" s="112" t="s">
        <v>2359</v>
      </c>
      <c r="C490" s="142">
        <v>43018</v>
      </c>
      <c r="D490" s="112" t="s">
        <v>49</v>
      </c>
      <c r="E490" s="112">
        <v>34659</v>
      </c>
      <c r="F490" s="112" t="s">
        <v>50</v>
      </c>
      <c r="G490" s="112" t="s">
        <v>51</v>
      </c>
      <c r="H490" s="112" t="s">
        <v>4358</v>
      </c>
      <c r="I490" s="113">
        <v>52</v>
      </c>
    </row>
    <row r="491" spans="1:9" x14ac:dyDescent="0.2">
      <c r="A491" s="112" t="s">
        <v>454</v>
      </c>
      <c r="B491" s="112" t="s">
        <v>5951</v>
      </c>
      <c r="C491" s="142">
        <v>43021</v>
      </c>
      <c r="D491" s="112" t="s">
        <v>49</v>
      </c>
      <c r="E491" s="112">
        <v>34719</v>
      </c>
      <c r="F491" s="112" t="s">
        <v>50</v>
      </c>
      <c r="G491" s="112" t="s">
        <v>46</v>
      </c>
      <c r="H491" s="112" t="s">
        <v>5952</v>
      </c>
      <c r="I491" s="113">
        <v>365</v>
      </c>
    </row>
    <row r="492" spans="1:9" x14ac:dyDescent="0.2">
      <c r="A492" s="112" t="s">
        <v>454</v>
      </c>
      <c r="B492" s="112" t="s">
        <v>1602</v>
      </c>
      <c r="C492" s="142">
        <v>43033</v>
      </c>
      <c r="D492" s="112" t="s">
        <v>49</v>
      </c>
      <c r="E492" s="112">
        <v>34823</v>
      </c>
      <c r="F492" s="112" t="s">
        <v>50</v>
      </c>
      <c r="G492" s="112" t="s">
        <v>51</v>
      </c>
      <c r="H492" s="112" t="s">
        <v>5953</v>
      </c>
      <c r="I492" s="113">
        <v>342</v>
      </c>
    </row>
    <row r="493" spans="1:9" x14ac:dyDescent="0.2">
      <c r="A493" s="112" t="s">
        <v>454</v>
      </c>
      <c r="B493" s="112" t="s">
        <v>665</v>
      </c>
      <c r="C493" s="142">
        <v>43039</v>
      </c>
      <c r="D493" s="112" t="s">
        <v>49</v>
      </c>
      <c r="E493" s="112">
        <v>34880</v>
      </c>
      <c r="F493" s="112" t="s">
        <v>50</v>
      </c>
      <c r="G493" s="112" t="s">
        <v>51</v>
      </c>
      <c r="H493" s="112" t="s">
        <v>5956</v>
      </c>
      <c r="I493" s="113">
        <v>314</v>
      </c>
    </row>
    <row r="494" spans="1:9" x14ac:dyDescent="0.2">
      <c r="A494" s="112" t="s">
        <v>2479</v>
      </c>
      <c r="B494" s="112" t="s">
        <v>3423</v>
      </c>
      <c r="C494" s="142">
        <v>43017</v>
      </c>
      <c r="D494" s="112">
        <v>1432068</v>
      </c>
      <c r="E494" s="112">
        <v>16479</v>
      </c>
      <c r="F494" s="112" t="s">
        <v>45</v>
      </c>
      <c r="G494" s="112" t="s">
        <v>46</v>
      </c>
      <c r="H494" s="112" t="s">
        <v>4379</v>
      </c>
      <c r="I494" s="113">
        <v>6895.5</v>
      </c>
    </row>
    <row r="495" spans="1:9" x14ac:dyDescent="0.2">
      <c r="A495" s="112" t="s">
        <v>3965</v>
      </c>
      <c r="B495" s="112" t="s">
        <v>3423</v>
      </c>
      <c r="C495" s="142">
        <v>43017</v>
      </c>
      <c r="D495" s="112">
        <v>1432068</v>
      </c>
      <c r="E495" s="112">
        <v>16479</v>
      </c>
      <c r="F495" s="112" t="s">
        <v>45</v>
      </c>
      <c r="G495" s="112" t="s">
        <v>46</v>
      </c>
      <c r="H495" s="112" t="s">
        <v>4379</v>
      </c>
      <c r="I495" s="113">
        <v>1379.1</v>
      </c>
    </row>
    <row r="496" spans="1:9" x14ac:dyDescent="0.2">
      <c r="A496" s="112" t="s">
        <v>3966</v>
      </c>
      <c r="B496" s="112" t="s">
        <v>3423</v>
      </c>
      <c r="C496" s="142">
        <v>43017</v>
      </c>
      <c r="D496" s="112">
        <v>1432068</v>
      </c>
      <c r="E496" s="112">
        <v>16479</v>
      </c>
      <c r="F496" s="112" t="s">
        <v>45</v>
      </c>
      <c r="G496" s="112" t="s">
        <v>46</v>
      </c>
      <c r="H496" s="112" t="s">
        <v>4379</v>
      </c>
      <c r="I496" s="113">
        <v>1379.1</v>
      </c>
    </row>
    <row r="497" spans="1:9" x14ac:dyDescent="0.2">
      <c r="A497" s="112" t="s">
        <v>2480</v>
      </c>
      <c r="B497" s="112" t="s">
        <v>3423</v>
      </c>
      <c r="C497" s="142">
        <v>43017</v>
      </c>
      <c r="D497" s="112">
        <v>1432068</v>
      </c>
      <c r="E497" s="112">
        <v>16479</v>
      </c>
      <c r="F497" s="112" t="s">
        <v>45</v>
      </c>
      <c r="G497" s="112" t="s">
        <v>46</v>
      </c>
      <c r="H497" s="112" t="s">
        <v>4379</v>
      </c>
      <c r="I497" s="113">
        <v>4137.3</v>
      </c>
    </row>
    <row r="498" spans="1:9" x14ac:dyDescent="0.2">
      <c r="A498" s="112" t="s">
        <v>28</v>
      </c>
      <c r="B498" s="112" t="s">
        <v>5893</v>
      </c>
      <c r="C498" s="142">
        <v>43013</v>
      </c>
      <c r="D498" s="112">
        <v>4233</v>
      </c>
      <c r="E498" s="112">
        <v>16466</v>
      </c>
      <c r="F498" s="112" t="s">
        <v>286</v>
      </c>
      <c r="G498" s="112" t="s">
        <v>46</v>
      </c>
      <c r="H498" s="112" t="s">
        <v>295</v>
      </c>
      <c r="I498" s="113">
        <v>1000</v>
      </c>
    </row>
    <row r="499" spans="1:9" x14ac:dyDescent="0.2">
      <c r="A499" s="112" t="s">
        <v>28</v>
      </c>
      <c r="B499" s="112" t="s">
        <v>5894</v>
      </c>
      <c r="C499" s="142">
        <v>43027</v>
      </c>
      <c r="D499" s="112">
        <v>711</v>
      </c>
      <c r="E499" s="112">
        <v>16539</v>
      </c>
      <c r="F499" s="112" t="s">
        <v>286</v>
      </c>
      <c r="G499" s="112" t="s">
        <v>46</v>
      </c>
      <c r="H499" s="112" t="s">
        <v>295</v>
      </c>
      <c r="I499" s="113">
        <v>200</v>
      </c>
    </row>
    <row r="500" spans="1:9" x14ac:dyDescent="0.2">
      <c r="A500" s="112" t="s">
        <v>28</v>
      </c>
      <c r="B500" s="112" t="s">
        <v>5895</v>
      </c>
      <c r="C500" s="142">
        <v>43033</v>
      </c>
      <c r="D500" s="112" t="s">
        <v>5896</v>
      </c>
      <c r="E500" s="112">
        <v>16595</v>
      </c>
      <c r="F500" s="112" t="s">
        <v>286</v>
      </c>
      <c r="G500" s="112" t="s">
        <v>46</v>
      </c>
      <c r="H500" s="112" t="s">
        <v>295</v>
      </c>
      <c r="I500" s="113">
        <v>10000</v>
      </c>
    </row>
    <row r="501" spans="1:9" x14ac:dyDescent="0.2">
      <c r="A501" s="112" t="s">
        <v>28</v>
      </c>
      <c r="B501" s="112" t="s">
        <v>563</v>
      </c>
      <c r="C501" s="142">
        <v>43038</v>
      </c>
      <c r="D501" s="112" t="s">
        <v>5897</v>
      </c>
      <c r="E501" s="112">
        <v>16619</v>
      </c>
      <c r="F501" s="112" t="s">
        <v>286</v>
      </c>
      <c r="G501" s="112" t="s">
        <v>46</v>
      </c>
      <c r="H501" s="112" t="s">
        <v>295</v>
      </c>
      <c r="I501" s="113">
        <v>8000</v>
      </c>
    </row>
    <row r="502" spans="1:9" x14ac:dyDescent="0.2">
      <c r="A502" s="112" t="s">
        <v>16</v>
      </c>
      <c r="B502" s="112" t="s">
        <v>1539</v>
      </c>
      <c r="C502" s="142">
        <v>43009</v>
      </c>
      <c r="D502" s="112" t="s">
        <v>720</v>
      </c>
      <c r="E502" s="112">
        <v>31860</v>
      </c>
      <c r="F502" s="112" t="s">
        <v>50</v>
      </c>
      <c r="G502" s="112" t="s">
        <v>46</v>
      </c>
      <c r="H502" s="112" t="s">
        <v>1392</v>
      </c>
      <c r="I502" s="113">
        <v>30000</v>
      </c>
    </row>
    <row r="503" spans="1:9" x14ac:dyDescent="0.2">
      <c r="A503" s="112" t="s">
        <v>16</v>
      </c>
      <c r="B503" s="112" t="s">
        <v>3967</v>
      </c>
      <c r="C503" s="142">
        <v>43009</v>
      </c>
      <c r="D503" s="112" t="s">
        <v>2506</v>
      </c>
      <c r="E503" s="112">
        <v>33281</v>
      </c>
      <c r="F503" s="112" t="s">
        <v>50</v>
      </c>
      <c r="G503" s="112" t="s">
        <v>46</v>
      </c>
      <c r="H503" s="112" t="s">
        <v>3312</v>
      </c>
      <c r="I503" s="113">
        <v>12509.23</v>
      </c>
    </row>
    <row r="504" spans="1:9" x14ac:dyDescent="0.2">
      <c r="A504" s="112" t="s">
        <v>16</v>
      </c>
      <c r="B504" s="112" t="s">
        <v>3968</v>
      </c>
      <c r="C504" s="142">
        <v>43009</v>
      </c>
      <c r="D504" s="112" t="s">
        <v>2506</v>
      </c>
      <c r="E504" s="112">
        <v>33289</v>
      </c>
      <c r="F504" s="112" t="s">
        <v>50</v>
      </c>
      <c r="G504" s="112" t="s">
        <v>46</v>
      </c>
      <c r="H504" s="112" t="s">
        <v>2506</v>
      </c>
      <c r="I504" s="113">
        <v>15219.56</v>
      </c>
    </row>
    <row r="505" spans="1:9" x14ac:dyDescent="0.2">
      <c r="A505" s="112" t="s">
        <v>16</v>
      </c>
      <c r="B505" s="112" t="s">
        <v>1595</v>
      </c>
      <c r="C505" s="142">
        <v>43012</v>
      </c>
      <c r="D505" s="112" t="s">
        <v>5798</v>
      </c>
      <c r="E505" s="112">
        <v>19892</v>
      </c>
      <c r="F505" s="112" t="s">
        <v>190</v>
      </c>
      <c r="G505" s="112" t="s">
        <v>46</v>
      </c>
      <c r="H505" s="112" t="s">
        <v>5799</v>
      </c>
      <c r="I505" s="113">
        <v>556.62</v>
      </c>
    </row>
    <row r="506" spans="1:9" x14ac:dyDescent="0.2">
      <c r="A506" s="112" t="s">
        <v>16</v>
      </c>
      <c r="B506" s="112" t="s">
        <v>5800</v>
      </c>
      <c r="C506" s="142">
        <v>43014</v>
      </c>
      <c r="D506" s="112" t="s">
        <v>5801</v>
      </c>
      <c r="E506" s="112">
        <v>20019</v>
      </c>
      <c r="F506" s="112" t="s">
        <v>190</v>
      </c>
      <c r="G506" s="112" t="s">
        <v>46</v>
      </c>
      <c r="H506" s="112" t="s">
        <v>5802</v>
      </c>
      <c r="I506" s="113">
        <v>100649.22</v>
      </c>
    </row>
    <row r="507" spans="1:9" x14ac:dyDescent="0.2">
      <c r="A507" s="112" t="s">
        <v>16</v>
      </c>
      <c r="B507" s="112" t="s">
        <v>5803</v>
      </c>
      <c r="C507" s="142">
        <v>43021</v>
      </c>
      <c r="D507" s="112" t="s">
        <v>5804</v>
      </c>
      <c r="E507" s="112">
        <v>20108</v>
      </c>
      <c r="F507" s="112" t="s">
        <v>190</v>
      </c>
      <c r="G507" s="112" t="s">
        <v>46</v>
      </c>
      <c r="H507" s="112" t="s">
        <v>5805</v>
      </c>
      <c r="I507" s="113">
        <v>289841.5</v>
      </c>
    </row>
    <row r="508" spans="1:9" x14ac:dyDescent="0.2">
      <c r="A508" s="112" t="s">
        <v>16</v>
      </c>
      <c r="B508" s="112" t="s">
        <v>5145</v>
      </c>
      <c r="C508" s="142">
        <v>43021</v>
      </c>
      <c r="D508" s="112" t="s">
        <v>5806</v>
      </c>
      <c r="E508" s="112">
        <v>20109</v>
      </c>
      <c r="F508" s="112" t="s">
        <v>190</v>
      </c>
      <c r="G508" s="112" t="s">
        <v>46</v>
      </c>
      <c r="H508" s="112" t="s">
        <v>5807</v>
      </c>
      <c r="I508" s="113">
        <v>92464.06</v>
      </c>
    </row>
    <row r="509" spans="1:9" x14ac:dyDescent="0.2">
      <c r="A509" s="112" t="s">
        <v>16</v>
      </c>
      <c r="B509" s="112" t="s">
        <v>4196</v>
      </c>
      <c r="C509" s="142">
        <v>43026</v>
      </c>
      <c r="D509" s="112" t="s">
        <v>5808</v>
      </c>
      <c r="E509" s="112">
        <v>20112</v>
      </c>
      <c r="F509" s="112" t="s">
        <v>190</v>
      </c>
      <c r="G509" s="112" t="s">
        <v>46</v>
      </c>
      <c r="H509" s="112" t="s">
        <v>5809</v>
      </c>
      <c r="I509" s="113">
        <v>13801.71</v>
      </c>
    </row>
    <row r="510" spans="1:9" x14ac:dyDescent="0.2">
      <c r="A510" s="112" t="s">
        <v>16</v>
      </c>
      <c r="B510" s="112" t="s">
        <v>4287</v>
      </c>
      <c r="C510" s="142">
        <v>43028</v>
      </c>
      <c r="D510" s="112" t="s">
        <v>5810</v>
      </c>
      <c r="E510" s="112">
        <v>20113</v>
      </c>
      <c r="F510" s="112" t="s">
        <v>190</v>
      </c>
      <c r="G510" s="112" t="s">
        <v>46</v>
      </c>
      <c r="H510" s="112" t="s">
        <v>5811</v>
      </c>
      <c r="I510" s="113">
        <v>145097.73000000001</v>
      </c>
    </row>
    <row r="511" spans="1:9" x14ac:dyDescent="0.2">
      <c r="A511" s="112" t="s">
        <v>16</v>
      </c>
      <c r="B511" s="112" t="s">
        <v>2060</v>
      </c>
      <c r="C511" s="142">
        <v>43035</v>
      </c>
      <c r="D511" s="112" t="s">
        <v>5812</v>
      </c>
      <c r="E511" s="112">
        <v>20329</v>
      </c>
      <c r="F511" s="112" t="s">
        <v>190</v>
      </c>
      <c r="G511" s="112" t="s">
        <v>46</v>
      </c>
      <c r="H511" s="112" t="s">
        <v>5813</v>
      </c>
      <c r="I511" s="113">
        <v>197350.62</v>
      </c>
    </row>
    <row r="512" spans="1:9" x14ac:dyDescent="0.2">
      <c r="A512" s="112" t="s">
        <v>16</v>
      </c>
      <c r="B512" s="112" t="s">
        <v>5814</v>
      </c>
      <c r="C512" s="142">
        <v>43038</v>
      </c>
      <c r="D512" s="112" t="s">
        <v>5815</v>
      </c>
      <c r="E512" s="112">
        <v>20119</v>
      </c>
      <c r="F512" s="112" t="s">
        <v>190</v>
      </c>
      <c r="G512" s="112" t="s">
        <v>46</v>
      </c>
      <c r="H512" s="112" t="s">
        <v>5816</v>
      </c>
      <c r="I512" s="113">
        <v>60293.26</v>
      </c>
    </row>
    <row r="513" spans="1:9" x14ac:dyDescent="0.2">
      <c r="A513" s="112" t="s">
        <v>16</v>
      </c>
      <c r="B513" s="112" t="s">
        <v>5817</v>
      </c>
      <c r="C513" s="142">
        <v>43039</v>
      </c>
      <c r="D513" s="112" t="s">
        <v>5818</v>
      </c>
      <c r="E513" s="112">
        <v>20152</v>
      </c>
      <c r="F513" s="112" t="s">
        <v>190</v>
      </c>
      <c r="G513" s="112" t="s">
        <v>46</v>
      </c>
      <c r="I513" s="113">
        <v>3438.79</v>
      </c>
    </row>
    <row r="514" spans="1:9" x14ac:dyDescent="0.2">
      <c r="A514" s="112" t="s">
        <v>19</v>
      </c>
      <c r="B514" s="112" t="s">
        <v>1539</v>
      </c>
      <c r="C514" s="142">
        <v>43009</v>
      </c>
      <c r="D514" s="112" t="s">
        <v>720</v>
      </c>
      <c r="E514" s="112">
        <v>31860</v>
      </c>
      <c r="F514" s="112" t="s">
        <v>50</v>
      </c>
      <c r="G514" s="112" t="s">
        <v>46</v>
      </c>
      <c r="H514" s="112" t="s">
        <v>1392</v>
      </c>
      <c r="I514" s="113">
        <v>10000</v>
      </c>
    </row>
    <row r="515" spans="1:9" x14ac:dyDescent="0.2">
      <c r="A515" s="112" t="s">
        <v>19</v>
      </c>
      <c r="B515" s="112" t="s">
        <v>3967</v>
      </c>
      <c r="C515" s="142">
        <v>43009</v>
      </c>
      <c r="D515" s="112" t="s">
        <v>2506</v>
      </c>
      <c r="E515" s="112">
        <v>33281</v>
      </c>
      <c r="F515" s="112" t="s">
        <v>50</v>
      </c>
      <c r="G515" s="112" t="s">
        <v>46</v>
      </c>
      <c r="H515" s="112" t="s">
        <v>3312</v>
      </c>
      <c r="I515" s="113">
        <v>1096.97</v>
      </c>
    </row>
    <row r="516" spans="1:9" x14ac:dyDescent="0.2">
      <c r="A516" s="112" t="s">
        <v>19</v>
      </c>
      <c r="B516" s="112" t="s">
        <v>3968</v>
      </c>
      <c r="C516" s="142">
        <v>43009</v>
      </c>
      <c r="D516" s="112" t="s">
        <v>2506</v>
      </c>
      <c r="E516" s="112">
        <v>33289</v>
      </c>
      <c r="F516" s="112" t="s">
        <v>50</v>
      </c>
      <c r="G516" s="112" t="s">
        <v>46</v>
      </c>
      <c r="H516" s="112" t="s">
        <v>2506</v>
      </c>
      <c r="I516" s="113">
        <v>4121.97</v>
      </c>
    </row>
    <row r="517" spans="1:9" x14ac:dyDescent="0.2">
      <c r="A517" s="112" t="s">
        <v>19</v>
      </c>
      <c r="B517" s="112" t="s">
        <v>5800</v>
      </c>
      <c r="C517" s="142">
        <v>43014</v>
      </c>
      <c r="D517" s="112" t="s">
        <v>5801</v>
      </c>
      <c r="E517" s="112">
        <v>20019</v>
      </c>
      <c r="F517" s="112" t="s">
        <v>190</v>
      </c>
      <c r="G517" s="112" t="s">
        <v>46</v>
      </c>
      <c r="H517" s="112" t="s">
        <v>5802</v>
      </c>
      <c r="I517" s="113">
        <v>46720.82</v>
      </c>
    </row>
    <row r="518" spans="1:9" x14ac:dyDescent="0.2">
      <c r="A518" s="112" t="s">
        <v>19</v>
      </c>
      <c r="B518" s="112" t="s">
        <v>5803</v>
      </c>
      <c r="C518" s="142">
        <v>43021</v>
      </c>
      <c r="D518" s="112" t="s">
        <v>5804</v>
      </c>
      <c r="E518" s="112">
        <v>20108</v>
      </c>
      <c r="F518" s="112" t="s">
        <v>190</v>
      </c>
      <c r="G518" s="112" t="s">
        <v>46</v>
      </c>
      <c r="H518" s="112" t="s">
        <v>5805</v>
      </c>
      <c r="I518" s="113">
        <v>22502.3</v>
      </c>
    </row>
    <row r="519" spans="1:9" x14ac:dyDescent="0.2">
      <c r="A519" s="112" t="s">
        <v>19</v>
      </c>
      <c r="B519" s="112" t="s">
        <v>5145</v>
      </c>
      <c r="C519" s="142">
        <v>43021</v>
      </c>
      <c r="D519" s="112" t="s">
        <v>5806</v>
      </c>
      <c r="E519" s="112">
        <v>20109</v>
      </c>
      <c r="F519" s="112" t="s">
        <v>190</v>
      </c>
      <c r="G519" s="112" t="s">
        <v>46</v>
      </c>
      <c r="H519" s="112" t="s">
        <v>5807</v>
      </c>
      <c r="I519" s="113">
        <v>22475.119999999999</v>
      </c>
    </row>
    <row r="520" spans="1:9" x14ac:dyDescent="0.2">
      <c r="A520" s="112" t="s">
        <v>19</v>
      </c>
      <c r="B520" s="112" t="s">
        <v>4287</v>
      </c>
      <c r="C520" s="142">
        <v>43028</v>
      </c>
      <c r="D520" s="112" t="s">
        <v>5810</v>
      </c>
      <c r="E520" s="112">
        <v>20113</v>
      </c>
      <c r="F520" s="112" t="s">
        <v>190</v>
      </c>
      <c r="G520" s="112" t="s">
        <v>46</v>
      </c>
      <c r="H520" s="112" t="s">
        <v>5811</v>
      </c>
      <c r="I520" s="113">
        <v>26699.9</v>
      </c>
    </row>
    <row r="521" spans="1:9" x14ac:dyDescent="0.2">
      <c r="A521" s="112" t="s">
        <v>19</v>
      </c>
      <c r="B521" s="112" t="s">
        <v>2060</v>
      </c>
      <c r="C521" s="142">
        <v>43035</v>
      </c>
      <c r="D521" s="112" t="s">
        <v>5812</v>
      </c>
      <c r="E521" s="112">
        <v>20329</v>
      </c>
      <c r="F521" s="112" t="s">
        <v>190</v>
      </c>
      <c r="G521" s="112" t="s">
        <v>46</v>
      </c>
      <c r="H521" s="112" t="s">
        <v>5813</v>
      </c>
      <c r="I521" s="113">
        <v>54053.03</v>
      </c>
    </row>
    <row r="522" spans="1:9" x14ac:dyDescent="0.2">
      <c r="A522" s="112" t="s">
        <v>19</v>
      </c>
      <c r="B522" s="112" t="s">
        <v>5814</v>
      </c>
      <c r="C522" s="142">
        <v>43038</v>
      </c>
      <c r="D522" s="112" t="s">
        <v>5815</v>
      </c>
      <c r="E522" s="112">
        <v>20119</v>
      </c>
      <c r="F522" s="112" t="s">
        <v>190</v>
      </c>
      <c r="G522" s="112" t="s">
        <v>46</v>
      </c>
      <c r="H522" s="112" t="s">
        <v>5816</v>
      </c>
      <c r="I522" s="113">
        <v>5201.3</v>
      </c>
    </row>
    <row r="523" spans="1:9" x14ac:dyDescent="0.2">
      <c r="A523" s="112" t="s">
        <v>19</v>
      </c>
      <c r="B523" s="112" t="s">
        <v>602</v>
      </c>
      <c r="C523" s="142">
        <v>43039</v>
      </c>
      <c r="D523" s="112" t="s">
        <v>5846</v>
      </c>
      <c r="E523" s="112">
        <v>20148</v>
      </c>
      <c r="F523" s="112" t="s">
        <v>190</v>
      </c>
      <c r="G523" s="112" t="s">
        <v>46</v>
      </c>
      <c r="H523" s="112" t="s">
        <v>5847</v>
      </c>
      <c r="I523" s="113">
        <v>13500</v>
      </c>
    </row>
    <row r="524" spans="1:9" x14ac:dyDescent="0.2">
      <c r="A524" s="112" t="s">
        <v>20</v>
      </c>
      <c r="B524" s="112" t="s">
        <v>1539</v>
      </c>
      <c r="C524" s="142">
        <v>43009</v>
      </c>
      <c r="D524" s="112" t="s">
        <v>720</v>
      </c>
      <c r="E524" s="112">
        <v>31860</v>
      </c>
      <c r="F524" s="112" t="s">
        <v>50</v>
      </c>
      <c r="G524" s="112" t="s">
        <v>46</v>
      </c>
      <c r="H524" s="112" t="s">
        <v>1392</v>
      </c>
      <c r="I524" s="113">
        <v>5000</v>
      </c>
    </row>
    <row r="525" spans="1:9" x14ac:dyDescent="0.2">
      <c r="A525" s="112" t="s">
        <v>20</v>
      </c>
      <c r="B525" s="112" t="s">
        <v>3967</v>
      </c>
      <c r="C525" s="142">
        <v>43009</v>
      </c>
      <c r="D525" s="112" t="s">
        <v>2506</v>
      </c>
      <c r="E525" s="112">
        <v>33281</v>
      </c>
      <c r="F525" s="112" t="s">
        <v>50</v>
      </c>
      <c r="G525" s="112" t="s">
        <v>46</v>
      </c>
      <c r="H525" s="112" t="s">
        <v>3312</v>
      </c>
      <c r="I525" s="113">
        <v>1868.63</v>
      </c>
    </row>
    <row r="526" spans="1:9" x14ac:dyDescent="0.2">
      <c r="A526" s="112" t="s">
        <v>20</v>
      </c>
      <c r="B526" s="112" t="s">
        <v>5803</v>
      </c>
      <c r="C526" s="142">
        <v>43021</v>
      </c>
      <c r="D526" s="112" t="s">
        <v>5804</v>
      </c>
      <c r="E526" s="112">
        <v>20108</v>
      </c>
      <c r="F526" s="112" t="s">
        <v>190</v>
      </c>
      <c r="G526" s="112" t="s">
        <v>46</v>
      </c>
      <c r="H526" s="112" t="s">
        <v>5805</v>
      </c>
      <c r="I526" s="113">
        <v>73310.83</v>
      </c>
    </row>
    <row r="527" spans="1:9" x14ac:dyDescent="0.2">
      <c r="A527" s="112" t="s">
        <v>20</v>
      </c>
      <c r="B527" s="112" t="s">
        <v>5814</v>
      </c>
      <c r="C527" s="142">
        <v>43038</v>
      </c>
      <c r="D527" s="112" t="s">
        <v>5815</v>
      </c>
      <c r="E527" s="112">
        <v>20119</v>
      </c>
      <c r="F527" s="112" t="s">
        <v>190</v>
      </c>
      <c r="G527" s="112" t="s">
        <v>46</v>
      </c>
      <c r="H527" s="112" t="s">
        <v>5816</v>
      </c>
      <c r="I527" s="113">
        <v>16151.36</v>
      </c>
    </row>
    <row r="528" spans="1:9" x14ac:dyDescent="0.2">
      <c r="A528" s="112" t="s">
        <v>29</v>
      </c>
      <c r="B528" s="112" t="s">
        <v>1539</v>
      </c>
      <c r="C528" s="142">
        <v>43009</v>
      </c>
      <c r="D528" s="112" t="s">
        <v>720</v>
      </c>
      <c r="E528" s="112">
        <v>31860</v>
      </c>
      <c r="F528" s="112" t="s">
        <v>50</v>
      </c>
      <c r="G528" s="112" t="s">
        <v>46</v>
      </c>
      <c r="H528" s="112" t="s">
        <v>1392</v>
      </c>
      <c r="I528" s="113">
        <v>20000</v>
      </c>
    </row>
    <row r="529" spans="1:9" x14ac:dyDescent="0.2">
      <c r="A529" s="112" t="s">
        <v>29</v>
      </c>
      <c r="B529" s="112" t="s">
        <v>3967</v>
      </c>
      <c r="C529" s="142">
        <v>43009</v>
      </c>
      <c r="D529" s="112" t="s">
        <v>2506</v>
      </c>
      <c r="E529" s="112">
        <v>33281</v>
      </c>
      <c r="F529" s="112" t="s">
        <v>50</v>
      </c>
      <c r="G529" s="112" t="s">
        <v>46</v>
      </c>
      <c r="H529" s="112" t="s">
        <v>3312</v>
      </c>
      <c r="I529" s="113">
        <v>4655.5</v>
      </c>
    </row>
    <row r="530" spans="1:9" x14ac:dyDescent="0.2">
      <c r="A530" s="112" t="s">
        <v>29</v>
      </c>
      <c r="B530" s="112" t="s">
        <v>5800</v>
      </c>
      <c r="C530" s="142">
        <v>43014</v>
      </c>
      <c r="D530" s="112" t="s">
        <v>5801</v>
      </c>
      <c r="E530" s="112">
        <v>20019</v>
      </c>
      <c r="F530" s="112" t="s">
        <v>190</v>
      </c>
      <c r="G530" s="112" t="s">
        <v>46</v>
      </c>
      <c r="H530" s="112" t="s">
        <v>5802</v>
      </c>
      <c r="I530" s="113">
        <v>11822.89</v>
      </c>
    </row>
    <row r="531" spans="1:9" x14ac:dyDescent="0.2">
      <c r="A531" s="112" t="s">
        <v>29</v>
      </c>
      <c r="B531" s="112" t="s">
        <v>5803</v>
      </c>
      <c r="C531" s="142">
        <v>43021</v>
      </c>
      <c r="D531" s="112" t="s">
        <v>5804</v>
      </c>
      <c r="E531" s="112">
        <v>20108</v>
      </c>
      <c r="F531" s="112" t="s">
        <v>190</v>
      </c>
      <c r="G531" s="112" t="s">
        <v>46</v>
      </c>
      <c r="H531" s="112" t="s">
        <v>5805</v>
      </c>
      <c r="I531" s="113">
        <v>174736.83</v>
      </c>
    </row>
    <row r="532" spans="1:9" x14ac:dyDescent="0.2">
      <c r="A532" s="112" t="s">
        <v>29</v>
      </c>
      <c r="B532" s="112" t="s">
        <v>5145</v>
      </c>
      <c r="C532" s="142">
        <v>43021</v>
      </c>
      <c r="D532" s="112" t="s">
        <v>5806</v>
      </c>
      <c r="E532" s="112">
        <v>20109</v>
      </c>
      <c r="F532" s="112" t="s">
        <v>190</v>
      </c>
      <c r="G532" s="112" t="s">
        <v>46</v>
      </c>
      <c r="H532" s="112" t="s">
        <v>5807</v>
      </c>
      <c r="I532" s="113">
        <v>12297.38</v>
      </c>
    </row>
    <row r="533" spans="1:9" x14ac:dyDescent="0.2">
      <c r="A533" s="112" t="s">
        <v>29</v>
      </c>
      <c r="B533" s="112" t="s">
        <v>4287</v>
      </c>
      <c r="C533" s="142">
        <v>43028</v>
      </c>
      <c r="D533" s="112" t="s">
        <v>5810</v>
      </c>
      <c r="E533" s="112">
        <v>20113</v>
      </c>
      <c r="F533" s="112" t="s">
        <v>190</v>
      </c>
      <c r="G533" s="112" t="s">
        <v>46</v>
      </c>
      <c r="H533" s="112" t="s">
        <v>5811</v>
      </c>
      <c r="I533" s="113">
        <v>12574.17</v>
      </c>
    </row>
    <row r="534" spans="1:9" x14ac:dyDescent="0.2">
      <c r="A534" s="112" t="s">
        <v>29</v>
      </c>
      <c r="B534" s="112" t="s">
        <v>2060</v>
      </c>
      <c r="C534" s="142">
        <v>43035</v>
      </c>
      <c r="D534" s="112" t="s">
        <v>5812</v>
      </c>
      <c r="E534" s="112">
        <v>20329</v>
      </c>
      <c r="F534" s="112" t="s">
        <v>190</v>
      </c>
      <c r="G534" s="112" t="s">
        <v>46</v>
      </c>
      <c r="H534" s="112" t="s">
        <v>5813</v>
      </c>
      <c r="I534" s="113">
        <v>11625.2</v>
      </c>
    </row>
    <row r="535" spans="1:9" x14ac:dyDescent="0.2">
      <c r="A535" s="112" t="s">
        <v>29</v>
      </c>
      <c r="B535" s="112" t="s">
        <v>5814</v>
      </c>
      <c r="C535" s="142">
        <v>43038</v>
      </c>
      <c r="D535" s="112" t="s">
        <v>5815</v>
      </c>
      <c r="E535" s="112">
        <v>20119</v>
      </c>
      <c r="F535" s="112" t="s">
        <v>190</v>
      </c>
      <c r="G535" s="112" t="s">
        <v>46</v>
      </c>
      <c r="H535" s="112" t="s">
        <v>5816</v>
      </c>
      <c r="I535" s="113">
        <v>152219.85</v>
      </c>
    </row>
    <row r="536" spans="1:9" x14ac:dyDescent="0.2">
      <c r="A536" s="112" t="s">
        <v>33</v>
      </c>
      <c r="B536" s="112" t="s">
        <v>3967</v>
      </c>
      <c r="C536" s="142">
        <v>43009</v>
      </c>
      <c r="D536" s="112" t="s">
        <v>2506</v>
      </c>
      <c r="E536" s="112">
        <v>33281</v>
      </c>
      <c r="F536" s="112" t="s">
        <v>50</v>
      </c>
      <c r="G536" s="112" t="s">
        <v>46</v>
      </c>
      <c r="H536" s="112" t="s">
        <v>3312</v>
      </c>
      <c r="I536" s="113">
        <v>865.85</v>
      </c>
    </row>
    <row r="537" spans="1:9" x14ac:dyDescent="0.2">
      <c r="A537" s="112" t="s">
        <v>33</v>
      </c>
      <c r="B537" s="112" t="s">
        <v>5803</v>
      </c>
      <c r="C537" s="142">
        <v>43021</v>
      </c>
      <c r="D537" s="112" t="s">
        <v>5804</v>
      </c>
      <c r="E537" s="112">
        <v>20108</v>
      </c>
      <c r="F537" s="112" t="s">
        <v>190</v>
      </c>
      <c r="G537" s="112" t="s">
        <v>46</v>
      </c>
      <c r="H537" s="112" t="s">
        <v>5805</v>
      </c>
      <c r="I537" s="113">
        <v>45778.8</v>
      </c>
    </row>
    <row r="538" spans="1:9" x14ac:dyDescent="0.2">
      <c r="A538" s="112" t="s">
        <v>33</v>
      </c>
      <c r="B538" s="112" t="s">
        <v>5814</v>
      </c>
      <c r="C538" s="142">
        <v>43038</v>
      </c>
      <c r="D538" s="112" t="s">
        <v>5815</v>
      </c>
      <c r="E538" s="112">
        <v>20119</v>
      </c>
      <c r="F538" s="112" t="s">
        <v>190</v>
      </c>
      <c r="G538" s="112" t="s">
        <v>46</v>
      </c>
      <c r="H538" s="112" t="s">
        <v>5816</v>
      </c>
      <c r="I538" s="113">
        <v>9855</v>
      </c>
    </row>
    <row r="539" spans="1:9" x14ac:dyDescent="0.2">
      <c r="A539" s="112" t="s">
        <v>41</v>
      </c>
      <c r="B539" s="112" t="s">
        <v>1539</v>
      </c>
      <c r="C539" s="142">
        <v>43009</v>
      </c>
      <c r="D539" s="112" t="s">
        <v>720</v>
      </c>
      <c r="E539" s="112">
        <v>31860</v>
      </c>
      <c r="F539" s="112" t="s">
        <v>50</v>
      </c>
      <c r="G539" s="112" t="s">
        <v>46</v>
      </c>
      <c r="H539" s="112" t="s">
        <v>1392</v>
      </c>
      <c r="I539" s="113">
        <v>15000</v>
      </c>
    </row>
    <row r="540" spans="1:9" x14ac:dyDescent="0.2">
      <c r="A540" s="112" t="s">
        <v>41</v>
      </c>
      <c r="B540" s="112" t="s">
        <v>3967</v>
      </c>
      <c r="C540" s="142">
        <v>43009</v>
      </c>
      <c r="D540" s="112" t="s">
        <v>2506</v>
      </c>
      <c r="E540" s="112">
        <v>33281</v>
      </c>
      <c r="F540" s="112" t="s">
        <v>50</v>
      </c>
      <c r="G540" s="112" t="s">
        <v>46</v>
      </c>
      <c r="H540" s="112" t="s">
        <v>3312</v>
      </c>
      <c r="I540" s="113">
        <v>5377.85</v>
      </c>
    </row>
    <row r="541" spans="1:9" x14ac:dyDescent="0.2">
      <c r="A541" s="112" t="s">
        <v>41</v>
      </c>
      <c r="B541" s="112" t="s">
        <v>3968</v>
      </c>
      <c r="C541" s="142">
        <v>43009</v>
      </c>
      <c r="D541" s="112" t="s">
        <v>2506</v>
      </c>
      <c r="E541" s="112">
        <v>33289</v>
      </c>
      <c r="F541" s="112" t="s">
        <v>50</v>
      </c>
      <c r="G541" s="112" t="s">
        <v>46</v>
      </c>
      <c r="H541" s="112" t="s">
        <v>2506</v>
      </c>
      <c r="I541" s="113">
        <v>677.26</v>
      </c>
    </row>
    <row r="542" spans="1:9" x14ac:dyDescent="0.2">
      <c r="A542" s="112" t="s">
        <v>41</v>
      </c>
      <c r="B542" s="112" t="s">
        <v>5800</v>
      </c>
      <c r="C542" s="142">
        <v>43014</v>
      </c>
      <c r="D542" s="112" t="s">
        <v>5801</v>
      </c>
      <c r="E542" s="112">
        <v>20019</v>
      </c>
      <c r="F542" s="112" t="s">
        <v>190</v>
      </c>
      <c r="G542" s="112" t="s">
        <v>46</v>
      </c>
      <c r="H542" s="112" t="s">
        <v>5802</v>
      </c>
      <c r="I542" s="113">
        <v>12896.66</v>
      </c>
    </row>
    <row r="543" spans="1:9" x14ac:dyDescent="0.2">
      <c r="A543" s="112" t="s">
        <v>41</v>
      </c>
      <c r="B543" s="112" t="s">
        <v>5803</v>
      </c>
      <c r="C543" s="142">
        <v>43021</v>
      </c>
      <c r="D543" s="112" t="s">
        <v>5804</v>
      </c>
      <c r="E543" s="112">
        <v>20108</v>
      </c>
      <c r="F543" s="112" t="s">
        <v>190</v>
      </c>
      <c r="G543" s="112" t="s">
        <v>46</v>
      </c>
      <c r="H543" s="112" t="s">
        <v>5805</v>
      </c>
      <c r="I543" s="113">
        <v>106725.16</v>
      </c>
    </row>
    <row r="544" spans="1:9" x14ac:dyDescent="0.2">
      <c r="A544" s="112" t="s">
        <v>41</v>
      </c>
      <c r="B544" s="112" t="s">
        <v>5145</v>
      </c>
      <c r="C544" s="142">
        <v>43021</v>
      </c>
      <c r="D544" s="112" t="s">
        <v>5806</v>
      </c>
      <c r="E544" s="112">
        <v>20109</v>
      </c>
      <c r="F544" s="112" t="s">
        <v>190</v>
      </c>
      <c r="G544" s="112" t="s">
        <v>46</v>
      </c>
      <c r="H544" s="112" t="s">
        <v>5807</v>
      </c>
      <c r="I544" s="113">
        <v>23003.19</v>
      </c>
    </row>
    <row r="545" spans="1:9" x14ac:dyDescent="0.2">
      <c r="A545" s="112" t="s">
        <v>41</v>
      </c>
      <c r="B545" s="112" t="s">
        <v>4287</v>
      </c>
      <c r="C545" s="142">
        <v>43028</v>
      </c>
      <c r="D545" s="112" t="s">
        <v>5810</v>
      </c>
      <c r="E545" s="112">
        <v>20113</v>
      </c>
      <c r="F545" s="112" t="s">
        <v>190</v>
      </c>
      <c r="G545" s="112" t="s">
        <v>46</v>
      </c>
      <c r="H545" s="112" t="s">
        <v>5811</v>
      </c>
      <c r="I545" s="113">
        <v>11718.54</v>
      </c>
    </row>
    <row r="546" spans="1:9" x14ac:dyDescent="0.2">
      <c r="A546" s="112" t="s">
        <v>41</v>
      </c>
      <c r="B546" s="112" t="s">
        <v>2060</v>
      </c>
      <c r="C546" s="142">
        <v>43035</v>
      </c>
      <c r="D546" s="112" t="s">
        <v>5812</v>
      </c>
      <c r="E546" s="112">
        <v>20329</v>
      </c>
      <c r="F546" s="112" t="s">
        <v>190</v>
      </c>
      <c r="G546" s="112" t="s">
        <v>46</v>
      </c>
      <c r="H546" s="112" t="s">
        <v>5813</v>
      </c>
      <c r="I546" s="113">
        <v>16650.93</v>
      </c>
    </row>
    <row r="547" spans="1:9" x14ac:dyDescent="0.2">
      <c r="A547" s="112" t="s">
        <v>41</v>
      </c>
      <c r="B547" s="112" t="s">
        <v>5814</v>
      </c>
      <c r="C547" s="142">
        <v>43038</v>
      </c>
      <c r="D547" s="112" t="s">
        <v>5815</v>
      </c>
      <c r="E547" s="112">
        <v>20119</v>
      </c>
      <c r="F547" s="112" t="s">
        <v>190</v>
      </c>
      <c r="G547" s="112" t="s">
        <v>46</v>
      </c>
      <c r="H547" s="112" t="s">
        <v>5816</v>
      </c>
      <c r="I547" s="113">
        <v>35619.14</v>
      </c>
    </row>
    <row r="548" spans="1:9" x14ac:dyDescent="0.2">
      <c r="A548" s="112" t="s">
        <v>42</v>
      </c>
      <c r="B548" s="112" t="s">
        <v>1539</v>
      </c>
      <c r="C548" s="142">
        <v>43009</v>
      </c>
      <c r="D548" s="112" t="s">
        <v>720</v>
      </c>
      <c r="E548" s="112">
        <v>31860</v>
      </c>
      <c r="F548" s="112" t="s">
        <v>50</v>
      </c>
      <c r="G548" s="112" t="s">
        <v>46</v>
      </c>
      <c r="H548" s="112" t="s">
        <v>1392</v>
      </c>
      <c r="I548" s="113">
        <v>20000</v>
      </c>
    </row>
    <row r="549" spans="1:9" x14ac:dyDescent="0.2">
      <c r="A549" s="112" t="s">
        <v>42</v>
      </c>
      <c r="B549" s="112" t="s">
        <v>5983</v>
      </c>
      <c r="C549" s="142">
        <v>43019</v>
      </c>
      <c r="D549" s="112" t="s">
        <v>5984</v>
      </c>
      <c r="E549" s="112" t="s">
        <v>6206</v>
      </c>
      <c r="F549" s="112" t="s">
        <v>190</v>
      </c>
      <c r="G549" s="112" t="s">
        <v>46</v>
      </c>
      <c r="H549" s="112" t="s">
        <v>347</v>
      </c>
      <c r="I549" s="113">
        <v>271276.59999999998</v>
      </c>
    </row>
    <row r="550" spans="1:9" x14ac:dyDescent="0.2">
      <c r="A550" s="112" t="s">
        <v>42</v>
      </c>
      <c r="B550" s="112" t="s">
        <v>957</v>
      </c>
      <c r="C550" s="142">
        <v>43033</v>
      </c>
      <c r="D550" s="112" t="s">
        <v>5985</v>
      </c>
      <c r="E550" s="112" t="s">
        <v>6207</v>
      </c>
      <c r="F550" s="112" t="s">
        <v>190</v>
      </c>
      <c r="G550" s="112" t="s">
        <v>46</v>
      </c>
      <c r="H550" s="112" t="s">
        <v>347</v>
      </c>
      <c r="I550" s="113">
        <v>193617.03</v>
      </c>
    </row>
    <row r="551" spans="1:9" x14ac:dyDescent="0.2">
      <c r="A551" s="112" t="s">
        <v>429</v>
      </c>
      <c r="B551" s="112" t="s">
        <v>3753</v>
      </c>
      <c r="C551" s="142">
        <v>43027</v>
      </c>
      <c r="D551" s="112" t="s">
        <v>5775</v>
      </c>
      <c r="E551" s="112">
        <v>20081</v>
      </c>
      <c r="F551" s="112" t="s">
        <v>225</v>
      </c>
      <c r="G551" s="112" t="s">
        <v>46</v>
      </c>
      <c r="H551" s="112" t="s">
        <v>2492</v>
      </c>
      <c r="I551" s="113">
        <v>4615.04</v>
      </c>
    </row>
    <row r="552" spans="1:9" x14ac:dyDescent="0.2">
      <c r="A552" s="112" t="s">
        <v>429</v>
      </c>
      <c r="B552" s="112" t="s">
        <v>5776</v>
      </c>
      <c r="C552" s="142">
        <v>43038</v>
      </c>
      <c r="D552" s="112" t="s">
        <v>5777</v>
      </c>
      <c r="E552" s="112">
        <v>20145</v>
      </c>
      <c r="F552" s="112" t="s">
        <v>225</v>
      </c>
      <c r="G552" s="112" t="s">
        <v>46</v>
      </c>
      <c r="H552" s="112" t="s">
        <v>2492</v>
      </c>
      <c r="I552" s="113">
        <v>16622.63</v>
      </c>
    </row>
    <row r="553" spans="1:9" x14ac:dyDescent="0.2">
      <c r="A553" s="112" t="s">
        <v>429</v>
      </c>
      <c r="B553" s="112" t="s">
        <v>5778</v>
      </c>
      <c r="C553" s="142">
        <v>43038</v>
      </c>
      <c r="D553" s="112" t="s">
        <v>5779</v>
      </c>
      <c r="E553" s="112">
        <v>20147</v>
      </c>
      <c r="F553" s="112" t="s">
        <v>225</v>
      </c>
      <c r="G553" s="112" t="s">
        <v>46</v>
      </c>
      <c r="H553" s="112" t="s">
        <v>2492</v>
      </c>
      <c r="I553" s="113">
        <v>6658.33</v>
      </c>
    </row>
    <row r="554" spans="1:9" x14ac:dyDescent="0.2">
      <c r="A554" s="112" t="s">
        <v>429</v>
      </c>
      <c r="B554" s="112" t="s">
        <v>5782</v>
      </c>
      <c r="C554" s="142">
        <v>43039</v>
      </c>
      <c r="D554" s="112" t="s">
        <v>5783</v>
      </c>
      <c r="E554" s="112">
        <v>20146</v>
      </c>
      <c r="F554" s="112" t="s">
        <v>225</v>
      </c>
      <c r="G554" s="112" t="s">
        <v>46</v>
      </c>
      <c r="H554" s="112" t="s">
        <v>2492</v>
      </c>
      <c r="I554" s="113">
        <v>14015.53</v>
      </c>
    </row>
    <row r="555" spans="1:9" x14ac:dyDescent="0.2">
      <c r="A555" s="112" t="s">
        <v>430</v>
      </c>
      <c r="B555" s="112" t="s">
        <v>5819</v>
      </c>
      <c r="C555" s="142">
        <v>43010</v>
      </c>
      <c r="D555" s="112">
        <v>5008</v>
      </c>
      <c r="E555" s="112" t="s">
        <v>6190</v>
      </c>
      <c r="F555" s="112" t="s">
        <v>225</v>
      </c>
      <c r="G555" s="112" t="s">
        <v>46</v>
      </c>
      <c r="H555" s="112" t="s">
        <v>476</v>
      </c>
      <c r="I555" s="113">
        <v>6491.4</v>
      </c>
    </row>
    <row r="556" spans="1:9" x14ac:dyDescent="0.2">
      <c r="A556" s="112" t="s">
        <v>430</v>
      </c>
      <c r="B556" s="112" t="s">
        <v>5820</v>
      </c>
      <c r="C556" s="142">
        <v>43010</v>
      </c>
      <c r="D556" s="112">
        <v>374623</v>
      </c>
      <c r="E556" s="112" t="s">
        <v>6191</v>
      </c>
      <c r="F556" s="112" t="s">
        <v>190</v>
      </c>
      <c r="G556" s="112" t="s">
        <v>46</v>
      </c>
      <c r="I556" s="113">
        <v>462.93</v>
      </c>
    </row>
    <row r="557" spans="1:9" x14ac:dyDescent="0.2">
      <c r="A557" s="112" t="s">
        <v>430</v>
      </c>
      <c r="B557" s="112" t="s">
        <v>4309</v>
      </c>
      <c r="C557" s="142">
        <v>43010</v>
      </c>
      <c r="D557" s="112" t="s">
        <v>5821</v>
      </c>
      <c r="E557" s="112">
        <v>19903</v>
      </c>
      <c r="F557" s="112" t="s">
        <v>190</v>
      </c>
      <c r="G557" s="112" t="s">
        <v>46</v>
      </c>
      <c r="I557" s="113">
        <v>118.53</v>
      </c>
    </row>
    <row r="558" spans="1:9" x14ac:dyDescent="0.2">
      <c r="A558" s="112" t="s">
        <v>430</v>
      </c>
      <c r="B558" s="112" t="s">
        <v>5822</v>
      </c>
      <c r="C558" s="142">
        <v>43010</v>
      </c>
      <c r="D558" s="112" t="s">
        <v>5823</v>
      </c>
      <c r="E558" s="112" t="s">
        <v>6192</v>
      </c>
      <c r="F558" s="112" t="s">
        <v>225</v>
      </c>
      <c r="G558" s="112" t="s">
        <v>46</v>
      </c>
      <c r="I558" s="113">
        <v>471.74</v>
      </c>
    </row>
    <row r="559" spans="1:9" x14ac:dyDescent="0.2">
      <c r="A559" s="112" t="s">
        <v>30</v>
      </c>
      <c r="B559" s="112" t="s">
        <v>5898</v>
      </c>
      <c r="C559" s="142">
        <v>43010</v>
      </c>
      <c r="D559" s="112">
        <v>1240649</v>
      </c>
      <c r="E559" s="112">
        <v>16463</v>
      </c>
      <c r="F559" s="112" t="s">
        <v>45</v>
      </c>
      <c r="G559" s="112" t="s">
        <v>46</v>
      </c>
      <c r="H559" s="112" t="s">
        <v>4390</v>
      </c>
      <c r="I559" s="113">
        <v>610.71</v>
      </c>
    </row>
    <row r="560" spans="1:9" x14ac:dyDescent="0.2">
      <c r="A560" s="112" t="s">
        <v>30</v>
      </c>
      <c r="B560" s="112" t="s">
        <v>5520</v>
      </c>
      <c r="C560" s="142">
        <v>43011</v>
      </c>
      <c r="D560" s="112">
        <v>32</v>
      </c>
      <c r="E560" s="112" t="s">
        <v>6063</v>
      </c>
      <c r="F560" s="112" t="s">
        <v>225</v>
      </c>
      <c r="G560" s="112" t="s">
        <v>46</v>
      </c>
      <c r="H560" s="112" t="s">
        <v>5899</v>
      </c>
      <c r="I560" s="113">
        <v>192</v>
      </c>
    </row>
    <row r="561" spans="1:9" x14ac:dyDescent="0.2">
      <c r="A561" s="112" t="s">
        <v>30</v>
      </c>
      <c r="B561" s="112" t="s">
        <v>5520</v>
      </c>
      <c r="C561" s="142">
        <v>43011</v>
      </c>
      <c r="D561" s="112">
        <v>32</v>
      </c>
      <c r="E561" s="112" t="s">
        <v>6063</v>
      </c>
      <c r="F561" s="112" t="s">
        <v>225</v>
      </c>
      <c r="G561" s="112" t="s">
        <v>46</v>
      </c>
      <c r="H561" s="112" t="s">
        <v>5900</v>
      </c>
      <c r="I561" s="113">
        <v>480</v>
      </c>
    </row>
    <row r="562" spans="1:9" x14ac:dyDescent="0.2">
      <c r="A562" s="112" t="s">
        <v>30</v>
      </c>
      <c r="B562" s="112" t="s">
        <v>5520</v>
      </c>
      <c r="C562" s="142">
        <v>43011</v>
      </c>
      <c r="D562" s="112">
        <v>32</v>
      </c>
      <c r="E562" s="112" t="s">
        <v>6063</v>
      </c>
      <c r="F562" s="112" t="s">
        <v>225</v>
      </c>
      <c r="G562" s="112" t="s">
        <v>46</v>
      </c>
      <c r="H562" s="112" t="s">
        <v>5901</v>
      </c>
      <c r="I562" s="113">
        <v>270</v>
      </c>
    </row>
    <row r="563" spans="1:9" x14ac:dyDescent="0.2">
      <c r="A563" s="112" t="s">
        <v>30</v>
      </c>
      <c r="B563" s="112" t="s">
        <v>4262</v>
      </c>
      <c r="C563" s="142">
        <v>43019</v>
      </c>
      <c r="D563" s="112" t="s">
        <v>5902</v>
      </c>
      <c r="E563" s="112">
        <v>16496</v>
      </c>
      <c r="F563" s="112" t="s">
        <v>286</v>
      </c>
      <c r="G563" s="112" t="s">
        <v>4792</v>
      </c>
      <c r="H563" s="112" t="s">
        <v>5903</v>
      </c>
      <c r="I563" s="113">
        <v>0</v>
      </c>
    </row>
    <row r="564" spans="1:9" x14ac:dyDescent="0.2">
      <c r="A564" s="112" t="s">
        <v>30</v>
      </c>
      <c r="B564" s="112" t="s">
        <v>2539</v>
      </c>
      <c r="C564" s="142">
        <v>43019</v>
      </c>
      <c r="D564" s="112" t="s">
        <v>5534</v>
      </c>
      <c r="E564" s="112" t="s">
        <v>6064</v>
      </c>
      <c r="F564" s="112" t="s">
        <v>225</v>
      </c>
      <c r="G564" s="112" t="s">
        <v>46</v>
      </c>
      <c r="H564" s="112" t="s">
        <v>5904</v>
      </c>
      <c r="I564" s="113">
        <v>360</v>
      </c>
    </row>
    <row r="565" spans="1:9" x14ac:dyDescent="0.2">
      <c r="A565" s="112" t="s">
        <v>30</v>
      </c>
      <c r="B565" s="112" t="s">
        <v>5905</v>
      </c>
      <c r="C565" s="142">
        <v>43019</v>
      </c>
      <c r="D565" s="112" t="s">
        <v>5906</v>
      </c>
      <c r="E565" s="112">
        <v>16506</v>
      </c>
      <c r="F565" s="112" t="s">
        <v>45</v>
      </c>
      <c r="G565" s="112" t="s">
        <v>46</v>
      </c>
      <c r="H565" s="112" t="s">
        <v>298</v>
      </c>
      <c r="I565" s="113">
        <v>6630</v>
      </c>
    </row>
    <row r="566" spans="1:9" x14ac:dyDescent="0.2">
      <c r="A566" s="112" t="s">
        <v>30</v>
      </c>
      <c r="B566" s="112" t="s">
        <v>4892</v>
      </c>
      <c r="C566" s="142">
        <v>43020</v>
      </c>
      <c r="D566" s="112">
        <v>405211907</v>
      </c>
      <c r="E566" s="112">
        <v>16508</v>
      </c>
      <c r="F566" s="112" t="s">
        <v>45</v>
      </c>
      <c r="G566" s="112" t="s">
        <v>4792</v>
      </c>
      <c r="H566" s="112" t="s">
        <v>298</v>
      </c>
      <c r="I566" s="113">
        <v>19.829999999999998</v>
      </c>
    </row>
    <row r="567" spans="1:9" x14ac:dyDescent="0.2">
      <c r="A567" s="112" t="s">
        <v>30</v>
      </c>
      <c r="B567" s="112" t="s">
        <v>142</v>
      </c>
      <c r="C567" s="142">
        <v>43020</v>
      </c>
      <c r="D567" s="112" t="s">
        <v>5907</v>
      </c>
      <c r="E567" s="112">
        <v>16509</v>
      </c>
      <c r="F567" s="112" t="s">
        <v>286</v>
      </c>
      <c r="G567" s="112" t="s">
        <v>4792</v>
      </c>
      <c r="H567" s="112" t="s">
        <v>298</v>
      </c>
      <c r="I567" s="113">
        <v>377</v>
      </c>
    </row>
    <row r="568" spans="1:9" x14ac:dyDescent="0.2">
      <c r="A568" s="112" t="s">
        <v>30</v>
      </c>
      <c r="B568" s="112" t="s">
        <v>5908</v>
      </c>
      <c r="C568" s="142">
        <v>43020</v>
      </c>
      <c r="D568" s="112" t="s">
        <v>5909</v>
      </c>
      <c r="E568" s="112">
        <v>16510</v>
      </c>
      <c r="F568" s="112" t="s">
        <v>45</v>
      </c>
      <c r="G568" s="112" t="s">
        <v>4792</v>
      </c>
      <c r="H568" s="112" t="s">
        <v>298</v>
      </c>
      <c r="I568" s="113">
        <v>100</v>
      </c>
    </row>
    <row r="569" spans="1:9" x14ac:dyDescent="0.2">
      <c r="A569" s="112" t="s">
        <v>30</v>
      </c>
      <c r="B569" s="112" t="s">
        <v>5910</v>
      </c>
      <c r="C569" s="142">
        <v>43022</v>
      </c>
      <c r="D569" s="112">
        <v>639</v>
      </c>
      <c r="E569" s="112">
        <v>16523</v>
      </c>
      <c r="F569" s="112" t="s">
        <v>45</v>
      </c>
      <c r="G569" s="112" t="s">
        <v>46</v>
      </c>
      <c r="H569" s="112" t="s">
        <v>298</v>
      </c>
      <c r="I569" s="113">
        <v>350</v>
      </c>
    </row>
    <row r="570" spans="1:9" x14ac:dyDescent="0.2">
      <c r="A570" s="112" t="s">
        <v>30</v>
      </c>
      <c r="B570" s="112" t="s">
        <v>5911</v>
      </c>
      <c r="C570" s="142">
        <v>43027</v>
      </c>
      <c r="D570" s="112" t="s">
        <v>5912</v>
      </c>
      <c r="E570" s="112">
        <v>16540</v>
      </c>
      <c r="F570" s="112" t="s">
        <v>45</v>
      </c>
      <c r="G570" s="112" t="s">
        <v>46</v>
      </c>
      <c r="H570" s="112" t="s">
        <v>298</v>
      </c>
      <c r="I570" s="113">
        <v>6120</v>
      </c>
    </row>
    <row r="571" spans="1:9" x14ac:dyDescent="0.2">
      <c r="A571" s="112" t="s">
        <v>30</v>
      </c>
      <c r="B571" s="112" t="s">
        <v>5890</v>
      </c>
      <c r="C571" s="142">
        <v>43027</v>
      </c>
      <c r="D571" s="112" t="s">
        <v>5891</v>
      </c>
      <c r="E571" s="112" t="s">
        <v>6199</v>
      </c>
      <c r="F571" s="112" t="s">
        <v>225</v>
      </c>
      <c r="G571" s="112" t="s">
        <v>46</v>
      </c>
      <c r="H571" s="112" t="s">
        <v>5892</v>
      </c>
      <c r="I571" s="113">
        <v>1205.17</v>
      </c>
    </row>
    <row r="572" spans="1:9" x14ac:dyDescent="0.2">
      <c r="A572" s="112" t="s">
        <v>30</v>
      </c>
      <c r="B572" s="112" t="s">
        <v>4216</v>
      </c>
      <c r="C572" s="142">
        <v>43031</v>
      </c>
      <c r="D572" s="112" t="s">
        <v>5913</v>
      </c>
      <c r="E572" s="112">
        <v>16542</v>
      </c>
      <c r="F572" s="112" t="s">
        <v>45</v>
      </c>
      <c r="G572" s="112" t="s">
        <v>4792</v>
      </c>
      <c r="H572" s="112" t="s">
        <v>501</v>
      </c>
      <c r="I572" s="113">
        <v>1189.6500000000001</v>
      </c>
    </row>
    <row r="573" spans="1:9" x14ac:dyDescent="0.2">
      <c r="A573" s="112" t="s">
        <v>30</v>
      </c>
      <c r="B573" s="112" t="s">
        <v>598</v>
      </c>
      <c r="C573" s="142">
        <v>43031</v>
      </c>
      <c r="D573" s="112" t="s">
        <v>5914</v>
      </c>
      <c r="E573" s="112">
        <v>16545</v>
      </c>
      <c r="F573" s="112" t="s">
        <v>45</v>
      </c>
      <c r="G573" s="112" t="s">
        <v>4792</v>
      </c>
      <c r="H573" s="112" t="s">
        <v>298</v>
      </c>
      <c r="I573" s="113">
        <f>465.17+994</f>
        <v>1459.17</v>
      </c>
    </row>
    <row r="574" spans="1:9" x14ac:dyDescent="0.2">
      <c r="A574" s="112" t="s">
        <v>30</v>
      </c>
      <c r="B574" s="112" t="s">
        <v>621</v>
      </c>
      <c r="C574" s="142">
        <v>43031</v>
      </c>
      <c r="D574" s="112" t="s">
        <v>5915</v>
      </c>
      <c r="E574" s="112">
        <v>16547</v>
      </c>
      <c r="F574" s="112" t="s">
        <v>45</v>
      </c>
      <c r="G574" s="112" t="s">
        <v>4792</v>
      </c>
      <c r="H574" s="112" t="s">
        <v>298</v>
      </c>
      <c r="I574" s="113">
        <v>240</v>
      </c>
    </row>
    <row r="575" spans="1:9" x14ac:dyDescent="0.2">
      <c r="A575" s="112" t="s">
        <v>30</v>
      </c>
      <c r="B575" s="112" t="s">
        <v>626</v>
      </c>
      <c r="C575" s="142">
        <v>43031</v>
      </c>
      <c r="D575" s="112" t="s">
        <v>5916</v>
      </c>
      <c r="E575" s="112">
        <v>16550</v>
      </c>
      <c r="F575" s="112" t="s">
        <v>45</v>
      </c>
      <c r="G575" s="112" t="s">
        <v>4792</v>
      </c>
      <c r="H575" s="112" t="s">
        <v>298</v>
      </c>
      <c r="I575" s="113">
        <v>118.1</v>
      </c>
    </row>
    <row r="576" spans="1:9" x14ac:dyDescent="0.2">
      <c r="A576" s="112" t="s">
        <v>30</v>
      </c>
      <c r="B576" s="112" t="s">
        <v>5917</v>
      </c>
      <c r="C576" s="142">
        <v>43031</v>
      </c>
      <c r="D576" s="112" t="s">
        <v>5918</v>
      </c>
      <c r="E576" s="112">
        <v>16555</v>
      </c>
      <c r="F576" s="112" t="s">
        <v>45</v>
      </c>
      <c r="G576" s="112" t="s">
        <v>46</v>
      </c>
      <c r="H576" s="112" t="s">
        <v>298</v>
      </c>
      <c r="I576" s="113">
        <v>182.33</v>
      </c>
    </row>
    <row r="577" spans="1:10" x14ac:dyDescent="0.2">
      <c r="A577" s="112" t="s">
        <v>30</v>
      </c>
      <c r="B577" s="112" t="s">
        <v>5919</v>
      </c>
      <c r="C577" s="142">
        <v>43031</v>
      </c>
      <c r="D577" s="112" t="s">
        <v>5920</v>
      </c>
      <c r="E577" s="112">
        <v>16556</v>
      </c>
      <c r="F577" s="112" t="s">
        <v>45</v>
      </c>
      <c r="G577" s="112" t="s">
        <v>46</v>
      </c>
      <c r="H577" s="112" t="s">
        <v>298</v>
      </c>
      <c r="I577" s="113">
        <v>258.62</v>
      </c>
    </row>
    <row r="578" spans="1:10" x14ac:dyDescent="0.2">
      <c r="A578" s="112" t="s">
        <v>30</v>
      </c>
      <c r="B578" s="112" t="s">
        <v>2251</v>
      </c>
      <c r="C578" s="142">
        <v>43031</v>
      </c>
      <c r="E578" s="112">
        <v>16557</v>
      </c>
      <c r="F578" s="112" t="s">
        <v>286</v>
      </c>
      <c r="G578" s="112" t="s">
        <v>46</v>
      </c>
      <c r="H578" s="112" t="s">
        <v>298</v>
      </c>
      <c r="I578" s="113">
        <v>500</v>
      </c>
    </row>
    <row r="579" spans="1:10" x14ac:dyDescent="0.2">
      <c r="A579" s="112" t="s">
        <v>30</v>
      </c>
      <c r="B579" s="112" t="s">
        <v>4320</v>
      </c>
      <c r="C579" s="142">
        <v>43031</v>
      </c>
      <c r="D579" s="112">
        <v>14194091</v>
      </c>
      <c r="E579" s="112">
        <v>16559</v>
      </c>
      <c r="F579" s="112" t="s">
        <v>45</v>
      </c>
      <c r="G579" s="112" t="s">
        <v>46</v>
      </c>
      <c r="H579" s="112" t="s">
        <v>298</v>
      </c>
      <c r="I579" s="113">
        <v>61.21</v>
      </c>
    </row>
    <row r="580" spans="1:10" x14ac:dyDescent="0.2">
      <c r="A580" s="112" t="s">
        <v>30</v>
      </c>
      <c r="B580" s="112" t="s">
        <v>5921</v>
      </c>
      <c r="C580" s="142">
        <v>43031</v>
      </c>
      <c r="E580" s="112">
        <v>16561</v>
      </c>
      <c r="F580" s="112" t="s">
        <v>286</v>
      </c>
      <c r="G580" s="112" t="s">
        <v>46</v>
      </c>
      <c r="H580" s="112" t="s">
        <v>298</v>
      </c>
      <c r="I580" s="113">
        <v>1659</v>
      </c>
      <c r="J580" s="112"/>
    </row>
    <row r="581" spans="1:10" x14ac:dyDescent="0.2">
      <c r="A581" s="112" t="s">
        <v>30</v>
      </c>
      <c r="B581" s="112" t="s">
        <v>5014</v>
      </c>
      <c r="C581" s="142">
        <v>43032</v>
      </c>
      <c r="D581" s="112">
        <v>1566</v>
      </c>
      <c r="E581" s="112">
        <v>16568</v>
      </c>
      <c r="F581" s="112" t="s">
        <v>45</v>
      </c>
      <c r="G581" s="112" t="s">
        <v>4792</v>
      </c>
      <c r="H581" s="112" t="s">
        <v>298</v>
      </c>
      <c r="I581" s="113">
        <v>1350</v>
      </c>
    </row>
    <row r="582" spans="1:10" ht="12.75" customHeight="1" x14ac:dyDescent="0.2">
      <c r="A582" s="112" t="s">
        <v>30</v>
      </c>
      <c r="B582" s="112" t="s">
        <v>5922</v>
      </c>
      <c r="C582" s="142">
        <v>43032</v>
      </c>
      <c r="D582" s="112">
        <v>1567</v>
      </c>
      <c r="E582" s="112">
        <v>16569</v>
      </c>
      <c r="F582" s="112" t="s">
        <v>45</v>
      </c>
      <c r="G582" s="112" t="s">
        <v>4792</v>
      </c>
      <c r="H582" s="112" t="s">
        <v>298</v>
      </c>
      <c r="I582" s="113">
        <v>2000</v>
      </c>
    </row>
    <row r="583" spans="1:10" x14ac:dyDescent="0.2">
      <c r="A583" s="112" t="s">
        <v>30</v>
      </c>
      <c r="B583" s="112" t="s">
        <v>4025</v>
      </c>
      <c r="C583" s="142">
        <v>43032</v>
      </c>
      <c r="D583" s="112" t="s">
        <v>5923</v>
      </c>
      <c r="E583" s="112">
        <v>16570</v>
      </c>
      <c r="F583" s="112" t="s">
        <v>45</v>
      </c>
      <c r="G583" s="112" t="s">
        <v>4792</v>
      </c>
      <c r="H583" s="112" t="s">
        <v>298</v>
      </c>
      <c r="I583" s="113">
        <v>1884.18</v>
      </c>
    </row>
    <row r="584" spans="1:10" x14ac:dyDescent="0.2">
      <c r="A584" s="112" t="s">
        <v>30</v>
      </c>
      <c r="B584" s="112" t="s">
        <v>5924</v>
      </c>
      <c r="C584" s="142">
        <v>43032</v>
      </c>
      <c r="D584" s="112">
        <v>3541</v>
      </c>
      <c r="E584" s="112">
        <v>16579</v>
      </c>
      <c r="F584" s="112" t="s">
        <v>45</v>
      </c>
      <c r="G584" s="112" t="s">
        <v>46</v>
      </c>
      <c r="H584" s="112" t="s">
        <v>298</v>
      </c>
      <c r="I584" s="113">
        <v>181.6</v>
      </c>
    </row>
    <row r="585" spans="1:10" x14ac:dyDescent="0.2">
      <c r="A585" s="112" t="s">
        <v>30</v>
      </c>
      <c r="B585" s="112" t="s">
        <v>5041</v>
      </c>
      <c r="C585" s="142">
        <v>43032</v>
      </c>
      <c r="D585" s="112">
        <v>667340</v>
      </c>
      <c r="E585" s="112">
        <v>16581</v>
      </c>
      <c r="F585" s="112" t="s">
        <v>45</v>
      </c>
      <c r="G585" s="112" t="s">
        <v>46</v>
      </c>
      <c r="H585" s="112" t="s">
        <v>298</v>
      </c>
      <c r="I585" s="113">
        <v>157.56</v>
      </c>
    </row>
    <row r="586" spans="1:10" x14ac:dyDescent="0.2">
      <c r="A586" s="112" t="s">
        <v>30</v>
      </c>
      <c r="B586" s="112" t="s">
        <v>2589</v>
      </c>
      <c r="C586" s="142">
        <v>43033</v>
      </c>
      <c r="D586" s="112">
        <v>12522723</v>
      </c>
      <c r="E586" s="112">
        <v>16588</v>
      </c>
      <c r="F586" s="112" t="s">
        <v>45</v>
      </c>
      <c r="G586" s="112" t="s">
        <v>46</v>
      </c>
      <c r="H586" s="112" t="s">
        <v>298</v>
      </c>
      <c r="I586" s="113">
        <v>59.48</v>
      </c>
    </row>
    <row r="587" spans="1:10" x14ac:dyDescent="0.2">
      <c r="A587" s="112" t="s">
        <v>30</v>
      </c>
      <c r="B587" s="112" t="s">
        <v>2591</v>
      </c>
      <c r="C587" s="142">
        <v>43033</v>
      </c>
      <c r="D587" s="112">
        <v>179095</v>
      </c>
      <c r="E587" s="112">
        <v>16590</v>
      </c>
      <c r="F587" s="112" t="s">
        <v>286</v>
      </c>
      <c r="G587" s="112" t="s">
        <v>46</v>
      </c>
      <c r="H587" s="112" t="s">
        <v>298</v>
      </c>
      <c r="I587" s="113">
        <v>328</v>
      </c>
    </row>
    <row r="588" spans="1:10" x14ac:dyDescent="0.2">
      <c r="A588" s="112" t="s">
        <v>30</v>
      </c>
      <c r="B588" s="112" t="s">
        <v>4172</v>
      </c>
      <c r="C588" s="142">
        <v>43033</v>
      </c>
      <c r="D588" s="112" t="s">
        <v>5925</v>
      </c>
      <c r="E588" s="112">
        <v>16591</v>
      </c>
      <c r="F588" s="112" t="s">
        <v>45</v>
      </c>
      <c r="G588" s="112" t="s">
        <v>46</v>
      </c>
      <c r="H588" s="112" t="s">
        <v>501</v>
      </c>
      <c r="I588" s="113">
        <v>189.66</v>
      </c>
    </row>
    <row r="589" spans="1:10" x14ac:dyDescent="0.2">
      <c r="A589" s="112" t="s">
        <v>30</v>
      </c>
      <c r="B589" s="112" t="s">
        <v>5299</v>
      </c>
      <c r="C589" s="142">
        <v>43033</v>
      </c>
      <c r="D589" s="112">
        <v>1560</v>
      </c>
      <c r="E589" s="112">
        <v>16592</v>
      </c>
      <c r="F589" s="112" t="s">
        <v>45</v>
      </c>
      <c r="G589" s="112" t="s">
        <v>46</v>
      </c>
      <c r="H589" s="112" t="s">
        <v>298</v>
      </c>
      <c r="I589" s="113">
        <v>120</v>
      </c>
    </row>
    <row r="590" spans="1:10" x14ac:dyDescent="0.2">
      <c r="A590" s="112" t="s">
        <v>30</v>
      </c>
      <c r="B590" s="112" t="s">
        <v>5926</v>
      </c>
      <c r="C590" s="142">
        <v>43034</v>
      </c>
      <c r="D590" s="112">
        <v>5179095</v>
      </c>
      <c r="E590" s="112">
        <v>16601</v>
      </c>
      <c r="F590" s="112" t="s">
        <v>45</v>
      </c>
      <c r="G590" s="112" t="s">
        <v>4792</v>
      </c>
      <c r="H590" s="112" t="s">
        <v>298</v>
      </c>
      <c r="I590" s="113">
        <v>36.21</v>
      </c>
      <c r="J590" s="112"/>
    </row>
    <row r="591" spans="1:10" x14ac:dyDescent="0.2">
      <c r="A591" s="112" t="s">
        <v>30</v>
      </c>
      <c r="B591" s="112" t="s">
        <v>5148</v>
      </c>
      <c r="C591" s="142">
        <v>43035</v>
      </c>
      <c r="D591" s="112" t="s">
        <v>5927</v>
      </c>
      <c r="E591" s="112">
        <v>16602</v>
      </c>
      <c r="F591" s="112" t="s">
        <v>45</v>
      </c>
      <c r="G591" s="112" t="s">
        <v>46</v>
      </c>
      <c r="H591" s="112" t="s">
        <v>4390</v>
      </c>
      <c r="I591" s="113">
        <v>1262.5</v>
      </c>
    </row>
    <row r="592" spans="1:10" x14ac:dyDescent="0.2">
      <c r="A592" s="112" t="s">
        <v>30</v>
      </c>
      <c r="B592" s="112" t="s">
        <v>5928</v>
      </c>
      <c r="C592" s="142">
        <v>43035</v>
      </c>
      <c r="D592" s="112" t="s">
        <v>5929</v>
      </c>
      <c r="E592" s="112">
        <v>16603</v>
      </c>
      <c r="F592" s="112" t="s">
        <v>45</v>
      </c>
      <c r="G592" s="112" t="s">
        <v>46</v>
      </c>
      <c r="H592" s="112" t="s">
        <v>4390</v>
      </c>
      <c r="I592" s="113">
        <v>193.45</v>
      </c>
    </row>
    <row r="593" spans="1:9" x14ac:dyDescent="0.2">
      <c r="A593" s="112" t="s">
        <v>30</v>
      </c>
      <c r="B593" s="112" t="s">
        <v>5930</v>
      </c>
      <c r="C593" s="142">
        <v>43035</v>
      </c>
      <c r="D593" s="112" t="s">
        <v>5931</v>
      </c>
      <c r="E593" s="112">
        <v>16604</v>
      </c>
      <c r="F593" s="112" t="s">
        <v>45</v>
      </c>
      <c r="G593" s="112" t="s">
        <v>46</v>
      </c>
      <c r="H593" s="112" t="s">
        <v>298</v>
      </c>
      <c r="I593" s="113">
        <v>236.37</v>
      </c>
    </row>
    <row r="594" spans="1:9" x14ac:dyDescent="0.2">
      <c r="A594" s="112" t="s">
        <v>30</v>
      </c>
      <c r="B594" s="112" t="s">
        <v>5932</v>
      </c>
      <c r="C594" s="142">
        <v>43035</v>
      </c>
      <c r="D594" s="112" t="s">
        <v>5933</v>
      </c>
      <c r="E594" s="112">
        <v>16605</v>
      </c>
      <c r="F594" s="112" t="s">
        <v>45</v>
      </c>
      <c r="G594" s="112" t="s">
        <v>46</v>
      </c>
      <c r="H594" s="112" t="s">
        <v>4390</v>
      </c>
      <c r="I594" s="113">
        <v>683.05</v>
      </c>
    </row>
    <row r="595" spans="1:9" x14ac:dyDescent="0.2">
      <c r="A595" s="112" t="s">
        <v>30</v>
      </c>
      <c r="B595" s="112" t="s">
        <v>5934</v>
      </c>
      <c r="C595" s="142">
        <v>43035</v>
      </c>
      <c r="D595" s="112">
        <v>23707</v>
      </c>
      <c r="E595" s="112">
        <v>16606</v>
      </c>
      <c r="F595" s="112" t="s">
        <v>45</v>
      </c>
      <c r="G595" s="112" t="s">
        <v>46</v>
      </c>
      <c r="H595" s="112" t="s">
        <v>501</v>
      </c>
      <c r="I595" s="113">
        <v>64.66</v>
      </c>
    </row>
    <row r="596" spans="1:9" x14ac:dyDescent="0.2">
      <c r="A596" s="112" t="s">
        <v>30</v>
      </c>
      <c r="B596" s="112" t="s">
        <v>5935</v>
      </c>
      <c r="C596" s="142">
        <v>43035</v>
      </c>
      <c r="D596" s="112">
        <v>160423</v>
      </c>
      <c r="E596" s="112">
        <v>16612</v>
      </c>
      <c r="F596" s="112" t="s">
        <v>45</v>
      </c>
      <c r="G596" s="112" t="s">
        <v>4792</v>
      </c>
      <c r="H596" s="112" t="s">
        <v>298</v>
      </c>
      <c r="I596" s="113">
        <v>155.16999999999999</v>
      </c>
    </row>
    <row r="597" spans="1:9" x14ac:dyDescent="0.2">
      <c r="A597" s="112" t="s">
        <v>30</v>
      </c>
      <c r="B597" s="112" t="s">
        <v>5936</v>
      </c>
      <c r="C597" s="142">
        <v>43039</v>
      </c>
      <c r="D597" s="112">
        <v>5389405</v>
      </c>
      <c r="E597" s="112">
        <v>16629</v>
      </c>
      <c r="F597" s="112" t="s">
        <v>45</v>
      </c>
      <c r="G597" s="112" t="s">
        <v>4792</v>
      </c>
      <c r="H597" s="112" t="s">
        <v>501</v>
      </c>
      <c r="I597" s="113">
        <v>223.43</v>
      </c>
    </row>
    <row r="598" spans="1:9" x14ac:dyDescent="0.2">
      <c r="A598" s="112" t="s">
        <v>30</v>
      </c>
      <c r="B598" s="112" t="s">
        <v>3950</v>
      </c>
      <c r="C598" s="142">
        <v>43039</v>
      </c>
      <c r="D598" s="112">
        <v>8833</v>
      </c>
      <c r="E598" s="112">
        <v>16631</v>
      </c>
      <c r="F598" s="112" t="s">
        <v>286</v>
      </c>
      <c r="G598" s="112" t="s">
        <v>4792</v>
      </c>
      <c r="H598" s="112" t="s">
        <v>298</v>
      </c>
      <c r="I598" s="113">
        <v>230</v>
      </c>
    </row>
    <row r="599" spans="1:9" x14ac:dyDescent="0.2">
      <c r="A599" s="112" t="s">
        <v>30</v>
      </c>
      <c r="B599" s="112" t="s">
        <v>5937</v>
      </c>
      <c r="C599" s="142">
        <v>43039</v>
      </c>
      <c r="D599" s="112">
        <v>24631</v>
      </c>
      <c r="E599" s="112">
        <v>16658</v>
      </c>
      <c r="F599" s="112" t="s">
        <v>45</v>
      </c>
      <c r="G599" s="112" t="s">
        <v>4792</v>
      </c>
      <c r="H599" s="112" t="s">
        <v>298</v>
      </c>
      <c r="I599" s="113">
        <v>300</v>
      </c>
    </row>
    <row r="600" spans="1:9" x14ac:dyDescent="0.2">
      <c r="A600" s="112" t="s">
        <v>30</v>
      </c>
      <c r="B600" s="112" t="s">
        <v>5938</v>
      </c>
      <c r="C600" s="142">
        <v>43039</v>
      </c>
      <c r="D600" s="112">
        <v>177736</v>
      </c>
      <c r="E600" s="112">
        <v>16659</v>
      </c>
      <c r="F600" s="112" t="s">
        <v>45</v>
      </c>
      <c r="G600" s="112" t="s">
        <v>4792</v>
      </c>
      <c r="H600" s="112" t="s">
        <v>298</v>
      </c>
      <c r="I600" s="113">
        <v>91.33</v>
      </c>
    </row>
    <row r="601" spans="1:9" x14ac:dyDescent="0.2">
      <c r="A601" s="112" t="s">
        <v>30</v>
      </c>
      <c r="B601" s="112" t="s">
        <v>5939</v>
      </c>
      <c r="C601" s="142">
        <v>43039</v>
      </c>
      <c r="D601" s="112">
        <v>159607</v>
      </c>
      <c r="E601" s="112">
        <v>16662</v>
      </c>
      <c r="F601" s="112" t="s">
        <v>286</v>
      </c>
      <c r="G601" s="112" t="s">
        <v>46</v>
      </c>
      <c r="H601" s="112" t="s">
        <v>298</v>
      </c>
      <c r="I601" s="113">
        <v>590</v>
      </c>
    </row>
    <row r="602" spans="1:9" x14ac:dyDescent="0.2">
      <c r="A602" s="112" t="s">
        <v>30</v>
      </c>
      <c r="B602" s="112" t="s">
        <v>5940</v>
      </c>
      <c r="C602" s="142">
        <v>43039</v>
      </c>
      <c r="D602" s="112">
        <v>159605</v>
      </c>
      <c r="E602" s="112">
        <v>16663</v>
      </c>
      <c r="F602" s="112" t="s">
        <v>45</v>
      </c>
      <c r="G602" s="112" t="s">
        <v>46</v>
      </c>
      <c r="H602" s="112" t="s">
        <v>298</v>
      </c>
      <c r="I602" s="113">
        <v>56.72</v>
      </c>
    </row>
    <row r="603" spans="1:9" x14ac:dyDescent="0.2">
      <c r="A603" s="112" t="s">
        <v>455</v>
      </c>
      <c r="B603" s="112" t="s">
        <v>5520</v>
      </c>
      <c r="C603" s="142">
        <v>43011</v>
      </c>
      <c r="D603" s="112">
        <v>32</v>
      </c>
      <c r="E603" s="112" t="s">
        <v>6063</v>
      </c>
      <c r="F603" s="112" t="s">
        <v>225</v>
      </c>
      <c r="G603" s="112" t="s">
        <v>46</v>
      </c>
      <c r="H603" s="112" t="s">
        <v>5959</v>
      </c>
      <c r="I603" s="113">
        <v>757.24</v>
      </c>
    </row>
    <row r="604" spans="1:9" x14ac:dyDescent="0.2">
      <c r="A604" s="112" t="s">
        <v>455</v>
      </c>
      <c r="B604" s="112" t="s">
        <v>5520</v>
      </c>
      <c r="C604" s="142">
        <v>43011</v>
      </c>
      <c r="D604" s="112">
        <v>32</v>
      </c>
      <c r="E604" s="112" t="s">
        <v>6063</v>
      </c>
      <c r="F604" s="112" t="s">
        <v>225</v>
      </c>
      <c r="G604" s="112" t="s">
        <v>46</v>
      </c>
      <c r="H604" s="112" t="s">
        <v>5960</v>
      </c>
      <c r="I604" s="113">
        <v>1357.24</v>
      </c>
    </row>
    <row r="605" spans="1:9" x14ac:dyDescent="0.2">
      <c r="A605" s="112" t="s">
        <v>455</v>
      </c>
      <c r="B605" s="112" t="s">
        <v>5520</v>
      </c>
      <c r="C605" s="142">
        <v>43011</v>
      </c>
      <c r="D605" s="112">
        <v>32</v>
      </c>
      <c r="E605" s="112" t="s">
        <v>6063</v>
      </c>
      <c r="F605" s="112" t="s">
        <v>225</v>
      </c>
      <c r="G605" s="112" t="s">
        <v>46</v>
      </c>
      <c r="H605" s="112" t="s">
        <v>5961</v>
      </c>
      <c r="I605" s="113">
        <v>1309.24</v>
      </c>
    </row>
    <row r="606" spans="1:9" x14ac:dyDescent="0.2">
      <c r="A606" s="112" t="s">
        <v>455</v>
      </c>
      <c r="B606" s="112" t="s">
        <v>5520</v>
      </c>
      <c r="C606" s="142">
        <v>43011</v>
      </c>
      <c r="D606" s="112">
        <v>32</v>
      </c>
      <c r="E606" s="112" t="s">
        <v>6063</v>
      </c>
      <c r="F606" s="112" t="s">
        <v>225</v>
      </c>
      <c r="G606" s="112" t="s">
        <v>46</v>
      </c>
      <c r="H606" s="112" t="s">
        <v>5962</v>
      </c>
      <c r="I606" s="113">
        <v>845.79</v>
      </c>
    </row>
    <row r="607" spans="1:9" x14ac:dyDescent="0.2">
      <c r="A607" s="112" t="s">
        <v>455</v>
      </c>
      <c r="B607" s="112" t="s">
        <v>2539</v>
      </c>
      <c r="C607" s="142">
        <v>43019</v>
      </c>
      <c r="D607" s="112" t="s">
        <v>5534</v>
      </c>
      <c r="E607" s="112" t="s">
        <v>6064</v>
      </c>
      <c r="F607" s="112" t="s">
        <v>225</v>
      </c>
      <c r="G607" s="112" t="s">
        <v>46</v>
      </c>
      <c r="H607" s="112" t="s">
        <v>5963</v>
      </c>
      <c r="I607" s="113">
        <f>1357.24+0.48</f>
        <v>1357.72</v>
      </c>
    </row>
    <row r="608" spans="1:9" x14ac:dyDescent="0.2">
      <c r="A608" s="112" t="s">
        <v>455</v>
      </c>
      <c r="B608" s="112" t="s">
        <v>5964</v>
      </c>
      <c r="C608" s="142">
        <v>43032</v>
      </c>
      <c r="D608" s="112">
        <v>160263</v>
      </c>
      <c r="E608" s="112">
        <v>16577</v>
      </c>
      <c r="F608" s="112" t="s">
        <v>45</v>
      </c>
      <c r="G608" s="112" t="s">
        <v>46</v>
      </c>
      <c r="H608" s="112" t="s">
        <v>508</v>
      </c>
      <c r="I608" s="113">
        <v>155.16999999999999</v>
      </c>
    </row>
    <row r="609" spans="1:10" x14ac:dyDescent="0.2">
      <c r="A609" s="112" t="s">
        <v>455</v>
      </c>
      <c r="B609" s="112" t="s">
        <v>5965</v>
      </c>
      <c r="C609" s="142">
        <v>43038</v>
      </c>
      <c r="D609" s="112" t="s">
        <v>5966</v>
      </c>
      <c r="E609" s="112">
        <v>16656</v>
      </c>
      <c r="F609" s="112" t="s">
        <v>45</v>
      </c>
      <c r="G609" s="112" t="s">
        <v>46</v>
      </c>
      <c r="H609" s="112" t="s">
        <v>508</v>
      </c>
      <c r="I609" s="113">
        <v>3312</v>
      </c>
    </row>
    <row r="610" spans="1:10" x14ac:dyDescent="0.2">
      <c r="A610" s="112" t="s">
        <v>455</v>
      </c>
      <c r="B610" s="112" t="s">
        <v>5967</v>
      </c>
      <c r="C610" s="142">
        <v>43038</v>
      </c>
      <c r="D610" s="112">
        <v>38342</v>
      </c>
      <c r="E610" s="112">
        <v>16657</v>
      </c>
      <c r="F610" s="112" t="s">
        <v>45</v>
      </c>
      <c r="G610" s="112" t="s">
        <v>46</v>
      </c>
      <c r="H610" s="112" t="s">
        <v>508</v>
      </c>
      <c r="I610" s="113">
        <v>37600</v>
      </c>
    </row>
    <row r="611" spans="1:10" x14ac:dyDescent="0.2">
      <c r="A611" s="112" t="s">
        <v>455</v>
      </c>
      <c r="B611" s="112" t="s">
        <v>5968</v>
      </c>
      <c r="C611" s="142">
        <v>43038</v>
      </c>
      <c r="D611" s="112" t="s">
        <v>5969</v>
      </c>
      <c r="E611" s="112" t="s">
        <v>6203</v>
      </c>
      <c r="F611" s="112" t="s">
        <v>190</v>
      </c>
      <c r="G611" s="112" t="s">
        <v>46</v>
      </c>
      <c r="H611" s="112" t="s">
        <v>5970</v>
      </c>
      <c r="I611" s="113">
        <v>8121.02</v>
      </c>
    </row>
    <row r="612" spans="1:10" x14ac:dyDescent="0.2">
      <c r="A612" s="112" t="s">
        <v>459</v>
      </c>
      <c r="B612" s="112" t="s">
        <v>5986</v>
      </c>
      <c r="C612" s="142">
        <v>43010</v>
      </c>
      <c r="D612" s="112" t="s">
        <v>5323</v>
      </c>
      <c r="E612" s="112">
        <v>19908</v>
      </c>
      <c r="F612" s="112" t="s">
        <v>225</v>
      </c>
      <c r="G612" s="112" t="s">
        <v>46</v>
      </c>
      <c r="I612" s="113">
        <v>231.68</v>
      </c>
    </row>
    <row r="613" spans="1:10" x14ac:dyDescent="0.2">
      <c r="A613" s="112" t="s">
        <v>459</v>
      </c>
      <c r="B613" s="112" t="s">
        <v>5987</v>
      </c>
      <c r="C613" s="142">
        <v>43010</v>
      </c>
      <c r="D613" s="112" t="s">
        <v>5323</v>
      </c>
      <c r="E613" s="112">
        <v>19908</v>
      </c>
      <c r="F613" s="112" t="s">
        <v>225</v>
      </c>
      <c r="G613" s="112" t="s">
        <v>46</v>
      </c>
      <c r="H613" s="112" t="s">
        <v>2831</v>
      </c>
      <c r="I613" s="113">
        <v>-231.68</v>
      </c>
    </row>
    <row r="614" spans="1:10" x14ac:dyDescent="0.2">
      <c r="A614" s="112" t="s">
        <v>459</v>
      </c>
      <c r="B614" s="112" t="s">
        <v>5796</v>
      </c>
      <c r="C614" s="142">
        <v>43014</v>
      </c>
      <c r="D614" s="112" t="s">
        <v>5797</v>
      </c>
      <c r="E614" s="112" t="s">
        <v>6189</v>
      </c>
      <c r="F614" s="112" t="s">
        <v>225</v>
      </c>
      <c r="G614" s="112" t="s">
        <v>46</v>
      </c>
      <c r="H614" s="112" t="s">
        <v>5988</v>
      </c>
      <c r="I614" s="113">
        <v>170.69</v>
      </c>
    </row>
    <row r="615" spans="1:10" x14ac:dyDescent="0.2">
      <c r="A615" s="112" t="s">
        <v>459</v>
      </c>
      <c r="B615" s="112" t="s">
        <v>5796</v>
      </c>
      <c r="C615" s="142">
        <v>43014</v>
      </c>
      <c r="D615" s="112" t="s">
        <v>5797</v>
      </c>
      <c r="E615" s="112" t="s">
        <v>6189</v>
      </c>
      <c r="F615" s="112" t="s">
        <v>225</v>
      </c>
      <c r="G615" s="112" t="s">
        <v>46</v>
      </c>
      <c r="H615" s="112" t="s">
        <v>5989</v>
      </c>
      <c r="I615" s="113">
        <v>690.23</v>
      </c>
    </row>
    <row r="616" spans="1:10" x14ac:dyDescent="0.2">
      <c r="A616" s="112" t="s">
        <v>459</v>
      </c>
      <c r="B616" s="112" t="s">
        <v>259</v>
      </c>
      <c r="C616" s="142">
        <v>43027</v>
      </c>
      <c r="D616" s="112" t="s">
        <v>5990</v>
      </c>
      <c r="E616" s="112" t="s">
        <v>6208</v>
      </c>
      <c r="F616" s="112" t="s">
        <v>190</v>
      </c>
      <c r="G616" s="112" t="s">
        <v>46</v>
      </c>
      <c r="H616" s="112" t="s">
        <v>5991</v>
      </c>
      <c r="I616" s="113">
        <v>39577.370000000003</v>
      </c>
    </row>
    <row r="617" spans="1:10" x14ac:dyDescent="0.2">
      <c r="A617" s="112" t="s">
        <v>459</v>
      </c>
      <c r="B617" s="112" t="s">
        <v>2022</v>
      </c>
      <c r="C617" s="142">
        <v>43027</v>
      </c>
      <c r="D617" s="112" t="s">
        <v>5992</v>
      </c>
      <c r="E617" s="112" t="s">
        <v>6209</v>
      </c>
      <c r="F617" s="112" t="s">
        <v>190</v>
      </c>
      <c r="G617" s="112" t="s">
        <v>46</v>
      </c>
      <c r="H617" s="112" t="s">
        <v>5993</v>
      </c>
      <c r="I617" s="113">
        <v>43357.760000000002</v>
      </c>
      <c r="J617" s="112"/>
    </row>
    <row r="618" spans="1:10" x14ac:dyDescent="0.2">
      <c r="A618" s="112" t="s">
        <v>459</v>
      </c>
      <c r="B618" s="112" t="s">
        <v>5994</v>
      </c>
      <c r="C618" s="142">
        <v>43039</v>
      </c>
      <c r="D618" s="112" t="s">
        <v>5995</v>
      </c>
      <c r="E618" s="112">
        <v>34882</v>
      </c>
      <c r="F618" s="112" t="s">
        <v>50</v>
      </c>
      <c r="G618" s="112" t="s">
        <v>812</v>
      </c>
      <c r="H618" s="112" t="s">
        <v>5996</v>
      </c>
      <c r="I618" s="113">
        <v>125664</v>
      </c>
    </row>
    <row r="619" spans="1:10" x14ac:dyDescent="0.2">
      <c r="A619" s="112" t="s">
        <v>1422</v>
      </c>
      <c r="B619" s="112" t="s">
        <v>592</v>
      </c>
      <c r="C619" s="142">
        <v>43035</v>
      </c>
      <c r="E619" s="112" t="s">
        <v>6193</v>
      </c>
      <c r="F619" s="112" t="s">
        <v>225</v>
      </c>
      <c r="G619" s="112" t="s">
        <v>46</v>
      </c>
      <c r="I619" s="113">
        <v>1194</v>
      </c>
      <c r="J619" s="112"/>
    </row>
    <row r="620" spans="1:10" x14ac:dyDescent="0.2">
      <c r="A620" s="112" t="s">
        <v>1422</v>
      </c>
      <c r="B620" s="112" t="s">
        <v>5824</v>
      </c>
      <c r="C620" s="142">
        <v>43039</v>
      </c>
      <c r="D620" s="112" t="s">
        <v>5825</v>
      </c>
      <c r="E620" s="112" t="s">
        <v>6194</v>
      </c>
      <c r="F620" s="112" t="s">
        <v>225</v>
      </c>
      <c r="G620" s="112" t="s">
        <v>46</v>
      </c>
      <c r="I620" s="113">
        <v>100</v>
      </c>
    </row>
    <row r="621" spans="1:10" x14ac:dyDescent="0.2">
      <c r="A621" s="112" t="s">
        <v>4154</v>
      </c>
      <c r="B621" s="112" t="s">
        <v>5848</v>
      </c>
      <c r="C621" s="142">
        <v>43039</v>
      </c>
      <c r="D621" s="112" t="s">
        <v>5849</v>
      </c>
      <c r="E621" s="112" t="s">
        <v>6197</v>
      </c>
      <c r="F621" s="112" t="s">
        <v>225</v>
      </c>
      <c r="G621" s="112" t="s">
        <v>46</v>
      </c>
      <c r="I621" s="113">
        <v>158</v>
      </c>
    </row>
    <row r="622" spans="1:10" x14ac:dyDescent="0.2">
      <c r="A622" s="112" t="s">
        <v>4155</v>
      </c>
      <c r="B622" s="112" t="s">
        <v>3257</v>
      </c>
      <c r="C622" s="142">
        <v>43035</v>
      </c>
      <c r="D622" s="112">
        <v>2346602</v>
      </c>
      <c r="E622" s="112" t="s">
        <v>6200</v>
      </c>
      <c r="F622" s="112" t="s">
        <v>225</v>
      </c>
      <c r="G622" s="112" t="s">
        <v>46</v>
      </c>
      <c r="I622" s="113">
        <v>608.27</v>
      </c>
    </row>
    <row r="623" spans="1:10" x14ac:dyDescent="0.2">
      <c r="A623" s="112" t="s">
        <v>432</v>
      </c>
      <c r="B623" s="112" t="s">
        <v>3756</v>
      </c>
      <c r="C623" s="142">
        <v>43025</v>
      </c>
      <c r="D623" s="112" t="s">
        <v>5826</v>
      </c>
      <c r="E623" s="112">
        <v>20110</v>
      </c>
      <c r="F623" s="112" t="s">
        <v>190</v>
      </c>
      <c r="G623" s="112" t="s">
        <v>46</v>
      </c>
      <c r="H623" s="112" t="s">
        <v>5827</v>
      </c>
      <c r="I623" s="113">
        <v>83934.27</v>
      </c>
    </row>
    <row r="624" spans="1:10" x14ac:dyDescent="0.2">
      <c r="A624" s="112" t="s">
        <v>4004</v>
      </c>
      <c r="B624" s="112" t="s">
        <v>3756</v>
      </c>
      <c r="C624" s="142">
        <v>43025</v>
      </c>
      <c r="D624" s="112" t="s">
        <v>5826</v>
      </c>
      <c r="E624" s="112">
        <v>20110</v>
      </c>
      <c r="F624" s="112" t="s">
        <v>190</v>
      </c>
      <c r="G624" s="112" t="s">
        <v>46</v>
      </c>
      <c r="H624" s="112" t="s">
        <v>5827</v>
      </c>
      <c r="I624" s="113">
        <v>11933.68</v>
      </c>
    </row>
    <row r="625" spans="1:12" x14ac:dyDescent="0.2">
      <c r="A625" s="112" t="s">
        <v>4156</v>
      </c>
      <c r="B625" s="112" t="s">
        <v>3756</v>
      </c>
      <c r="C625" s="142">
        <v>43025</v>
      </c>
      <c r="D625" s="112" t="s">
        <v>5826</v>
      </c>
      <c r="E625" s="112">
        <v>20110</v>
      </c>
      <c r="F625" s="112" t="s">
        <v>190</v>
      </c>
      <c r="G625" s="112" t="s">
        <v>46</v>
      </c>
      <c r="H625" s="112" t="s">
        <v>5827</v>
      </c>
      <c r="I625" s="113">
        <v>7905.73</v>
      </c>
    </row>
    <row r="626" spans="1:12" x14ac:dyDescent="0.2">
      <c r="A626" s="112" t="s">
        <v>446</v>
      </c>
      <c r="B626" s="112" t="s">
        <v>3756</v>
      </c>
      <c r="C626" s="142">
        <v>43025</v>
      </c>
      <c r="D626" s="112" t="s">
        <v>5826</v>
      </c>
      <c r="E626" s="112">
        <v>20110</v>
      </c>
      <c r="F626" s="112" t="s">
        <v>190</v>
      </c>
      <c r="G626" s="112" t="s">
        <v>46</v>
      </c>
      <c r="H626" s="112" t="s">
        <v>5827</v>
      </c>
      <c r="I626" s="113">
        <v>37545.120000000003</v>
      </c>
    </row>
    <row r="627" spans="1:12" x14ac:dyDescent="0.2">
      <c r="A627" s="112" t="s">
        <v>451</v>
      </c>
      <c r="B627" s="112" t="s">
        <v>3756</v>
      </c>
      <c r="C627" s="142">
        <v>43025</v>
      </c>
      <c r="D627" s="112" t="s">
        <v>5826</v>
      </c>
      <c r="E627" s="112">
        <v>20110</v>
      </c>
      <c r="F627" s="112" t="s">
        <v>190</v>
      </c>
      <c r="G627" s="112" t="s">
        <v>46</v>
      </c>
      <c r="H627" s="112" t="s">
        <v>5827</v>
      </c>
      <c r="I627" s="113">
        <v>4865.6899999999996</v>
      </c>
    </row>
    <row r="628" spans="1:12" x14ac:dyDescent="0.2">
      <c r="A628" s="112" t="s">
        <v>5409</v>
      </c>
      <c r="B628" s="112" t="s">
        <v>2396</v>
      </c>
      <c r="C628" s="142">
        <v>43034</v>
      </c>
      <c r="D628" s="112" t="s">
        <v>5971</v>
      </c>
      <c r="E628" s="112">
        <v>20136</v>
      </c>
      <c r="F628" s="112" t="s">
        <v>190</v>
      </c>
      <c r="G628" s="112" t="s">
        <v>46</v>
      </c>
      <c r="H628" s="112" t="s">
        <v>5972</v>
      </c>
      <c r="I628" s="113">
        <v>44370</v>
      </c>
    </row>
    <row r="629" spans="1:12" x14ac:dyDescent="0.2">
      <c r="A629" s="112" t="s">
        <v>1940</v>
      </c>
      <c r="B629" s="112" t="s">
        <v>5941</v>
      </c>
      <c r="C629" s="142">
        <v>43039</v>
      </c>
      <c r="D629" s="112" t="s">
        <v>5942</v>
      </c>
      <c r="E629" s="112">
        <v>20118</v>
      </c>
      <c r="F629" s="112" t="s">
        <v>190</v>
      </c>
      <c r="G629" s="112" t="s">
        <v>46</v>
      </c>
      <c r="H629" s="112" t="s">
        <v>5943</v>
      </c>
      <c r="I629" s="113">
        <v>3300</v>
      </c>
    </row>
    <row r="630" spans="1:12" x14ac:dyDescent="0.2">
      <c r="A630" s="112" t="s">
        <v>1942</v>
      </c>
      <c r="B630" s="112" t="s">
        <v>5973</v>
      </c>
      <c r="C630" s="142">
        <v>43025</v>
      </c>
      <c r="D630" s="112" t="s">
        <v>5974</v>
      </c>
      <c r="E630" s="112">
        <v>20111</v>
      </c>
      <c r="F630" s="112" t="s">
        <v>190</v>
      </c>
      <c r="G630" s="112" t="s">
        <v>46</v>
      </c>
      <c r="H630" s="112" t="s">
        <v>5975</v>
      </c>
      <c r="I630" s="113">
        <v>4400</v>
      </c>
    </row>
    <row r="631" spans="1:12" x14ac:dyDescent="0.2">
      <c r="A631" s="112" t="s">
        <v>457</v>
      </c>
      <c r="B631" s="112" t="s">
        <v>3756</v>
      </c>
      <c r="C631" s="142">
        <v>43025</v>
      </c>
      <c r="D631" s="112" t="s">
        <v>5826</v>
      </c>
      <c r="E631" s="112">
        <v>20110</v>
      </c>
      <c r="F631" s="112" t="s">
        <v>190</v>
      </c>
      <c r="G631" s="112" t="s">
        <v>46</v>
      </c>
      <c r="H631" s="112" t="s">
        <v>5827</v>
      </c>
      <c r="I631" s="113">
        <v>18220.97</v>
      </c>
    </row>
    <row r="632" spans="1:12" x14ac:dyDescent="0.2">
      <c r="A632" s="112" t="s">
        <v>1935</v>
      </c>
      <c r="B632" s="112" t="s">
        <v>5828</v>
      </c>
      <c r="C632" s="142">
        <v>43038</v>
      </c>
      <c r="D632" s="112" t="s">
        <v>5829</v>
      </c>
      <c r="E632" s="112">
        <v>20144</v>
      </c>
      <c r="F632" s="112" t="s">
        <v>190</v>
      </c>
      <c r="G632" s="112" t="s">
        <v>46</v>
      </c>
      <c r="H632" s="112" t="s">
        <v>5830</v>
      </c>
      <c r="I632" s="113">
        <v>365.75</v>
      </c>
    </row>
    <row r="633" spans="1:12" x14ac:dyDescent="0.2">
      <c r="A633" s="112" t="s">
        <v>1423</v>
      </c>
      <c r="B633" s="112" t="s">
        <v>5831</v>
      </c>
      <c r="C633" s="142">
        <v>43019</v>
      </c>
      <c r="D633" s="112" t="s">
        <v>5832</v>
      </c>
      <c r="E633" s="112">
        <v>20078</v>
      </c>
      <c r="F633" s="112" t="s">
        <v>190</v>
      </c>
      <c r="G633" s="112" t="s">
        <v>46</v>
      </c>
      <c r="H633" s="112" t="s">
        <v>5833</v>
      </c>
      <c r="I633" s="113">
        <v>3098.77</v>
      </c>
    </row>
    <row r="634" spans="1:12" x14ac:dyDescent="0.2">
      <c r="A634" s="112" t="s">
        <v>4024</v>
      </c>
      <c r="B634" s="112" t="s">
        <v>5944</v>
      </c>
      <c r="C634" s="142">
        <v>43032</v>
      </c>
      <c r="D634" s="112" t="s">
        <v>5945</v>
      </c>
      <c r="E634" s="112">
        <v>20117</v>
      </c>
      <c r="F634" s="112" t="s">
        <v>190</v>
      </c>
      <c r="G634" s="112" t="s">
        <v>46</v>
      </c>
      <c r="H634" s="112" t="s">
        <v>5946</v>
      </c>
      <c r="I634" s="113">
        <v>15741.53</v>
      </c>
    </row>
    <row r="635" spans="1:12" x14ac:dyDescent="0.2">
      <c r="A635" s="112" t="s">
        <v>1427</v>
      </c>
      <c r="B635" s="112" t="s">
        <v>5976</v>
      </c>
      <c r="C635" s="142">
        <v>43032</v>
      </c>
      <c r="D635" s="112" t="s">
        <v>5977</v>
      </c>
      <c r="E635" s="112">
        <v>20114</v>
      </c>
      <c r="F635" s="112" t="s">
        <v>190</v>
      </c>
      <c r="G635" s="112" t="s">
        <v>46</v>
      </c>
      <c r="H635" s="112" t="s">
        <v>5978</v>
      </c>
      <c r="I635" s="113">
        <v>1763.22</v>
      </c>
    </row>
    <row r="636" spans="1:12" x14ac:dyDescent="0.2">
      <c r="C636" s="142"/>
    </row>
    <row r="637" spans="1:12" x14ac:dyDescent="0.2">
      <c r="C637" s="142"/>
      <c r="I637" s="113">
        <f>SUM(I4:I636)</f>
        <v>4804140.4300000016</v>
      </c>
      <c r="K637" s="113"/>
      <c r="L637" s="37"/>
    </row>
    <row r="638" spans="1:12" x14ac:dyDescent="0.2">
      <c r="C638" s="142"/>
    </row>
    <row r="639" spans="1:12" x14ac:dyDescent="0.2">
      <c r="C639" s="142"/>
    </row>
    <row r="640" spans="1:12" x14ac:dyDescent="0.2">
      <c r="C640" s="142"/>
    </row>
    <row r="641" spans="3:10" x14ac:dyDescent="0.2">
      <c r="C641" s="142"/>
    </row>
    <row r="642" spans="3:10" x14ac:dyDescent="0.2">
      <c r="C642" s="142"/>
    </row>
    <row r="643" spans="3:10" x14ac:dyDescent="0.2">
      <c r="C643" s="142"/>
    </row>
    <row r="644" spans="3:10" x14ac:dyDescent="0.2">
      <c r="C644" s="142"/>
    </row>
    <row r="645" spans="3:10" x14ac:dyDescent="0.2">
      <c r="C645" s="142"/>
    </row>
    <row r="646" spans="3:10" x14ac:dyDescent="0.2">
      <c r="C646" s="142"/>
    </row>
    <row r="647" spans="3:10" x14ac:dyDescent="0.2">
      <c r="C647" s="142"/>
    </row>
    <row r="648" spans="3:10" x14ac:dyDescent="0.2">
      <c r="C648" s="142"/>
    </row>
    <row r="649" spans="3:10" x14ac:dyDescent="0.2">
      <c r="C649" s="142"/>
    </row>
    <row r="650" spans="3:10" x14ac:dyDescent="0.2">
      <c r="C650" s="142"/>
    </row>
    <row r="651" spans="3:10" x14ac:dyDescent="0.2">
      <c r="C651" s="142"/>
    </row>
    <row r="652" spans="3:10" x14ac:dyDescent="0.2">
      <c r="C652" s="142"/>
    </row>
    <row r="653" spans="3:10" x14ac:dyDescent="0.2">
      <c r="C653" s="142"/>
    </row>
    <row r="654" spans="3:10" x14ac:dyDescent="0.2">
      <c r="C654" s="142"/>
    </row>
    <row r="655" spans="3:10" x14ac:dyDescent="0.2">
      <c r="C655" s="142"/>
      <c r="J655" s="112"/>
    </row>
    <row r="656" spans="3:10" x14ac:dyDescent="0.2">
      <c r="C656" s="142"/>
    </row>
    <row r="657" spans="3:3" x14ac:dyDescent="0.2">
      <c r="C657" s="142"/>
    </row>
    <row r="658" spans="3:3" x14ac:dyDescent="0.2">
      <c r="C658" s="142"/>
    </row>
    <row r="659" spans="3:3" x14ac:dyDescent="0.2">
      <c r="C659" s="142"/>
    </row>
    <row r="660" spans="3:3" x14ac:dyDescent="0.2">
      <c r="C660" s="14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504"/>
  <sheetViews>
    <sheetView topLeftCell="A345" workbookViewId="0">
      <selection activeCell="C481" sqref="C481"/>
    </sheetView>
  </sheetViews>
  <sheetFormatPr baseColWidth="10" defaultRowHeight="15" x14ac:dyDescent="0.25"/>
  <cols>
    <col min="1" max="1" width="9.85546875" bestFit="1" customWidth="1"/>
    <col min="2" max="2" width="33.85546875" bestFit="1" customWidth="1"/>
    <col min="3" max="3" width="13.140625" bestFit="1" customWidth="1"/>
    <col min="4" max="4" width="8.7109375" bestFit="1" customWidth="1"/>
    <col min="5" max="5" width="11" bestFit="1" customWidth="1"/>
    <col min="6" max="6" width="10.7109375" bestFit="1" customWidth="1"/>
    <col min="7" max="7" width="16.140625" bestFit="1" customWidth="1"/>
    <col min="8" max="8" width="9.28515625" bestFit="1" customWidth="1"/>
    <col min="9" max="9" width="33.85546875" bestFit="1" customWidth="1"/>
    <col min="10" max="10" width="11.140625" bestFit="1" customWidth="1"/>
    <col min="11" max="11" width="6.42578125" style="66" bestFit="1" customWidth="1"/>
  </cols>
  <sheetData>
    <row r="1" spans="1:11" ht="18" x14ac:dyDescent="0.25">
      <c r="A1" s="23"/>
      <c r="B1" s="137" t="s">
        <v>351</v>
      </c>
      <c r="C1" s="138"/>
      <c r="D1" s="137"/>
      <c r="E1" s="137"/>
      <c r="F1" s="137"/>
      <c r="G1" s="137"/>
      <c r="H1" s="137"/>
      <c r="I1" s="137"/>
      <c r="J1" s="23"/>
      <c r="K1" s="69"/>
    </row>
    <row r="2" spans="1:11" ht="18" x14ac:dyDescent="0.25">
      <c r="A2" s="31"/>
      <c r="B2" s="137" t="s">
        <v>352</v>
      </c>
      <c r="C2" s="138"/>
      <c r="D2" s="137"/>
      <c r="E2" s="137"/>
      <c r="F2" s="137"/>
      <c r="G2" s="137"/>
      <c r="H2" s="137"/>
      <c r="I2" s="137"/>
      <c r="J2" s="32"/>
    </row>
    <row r="3" spans="1:11" ht="20.25" x14ac:dyDescent="0.3">
      <c r="A3" s="4"/>
      <c r="B3" s="139">
        <v>42767</v>
      </c>
      <c r="C3" s="140"/>
      <c r="D3" s="141"/>
      <c r="E3" s="141"/>
      <c r="F3" s="141"/>
      <c r="G3" s="141"/>
      <c r="H3" s="141"/>
      <c r="I3" s="141"/>
      <c r="J3" s="7"/>
      <c r="K3" s="67"/>
    </row>
    <row r="4" spans="1:11" s="44" customFormat="1" ht="11.25" x14ac:dyDescent="0.2">
      <c r="A4" s="4"/>
      <c r="B4" s="5"/>
      <c r="C4" s="29"/>
      <c r="D4" s="5"/>
      <c r="E4" s="5"/>
      <c r="F4" s="5"/>
      <c r="G4" s="5"/>
      <c r="H4" s="5"/>
      <c r="I4" s="6"/>
      <c r="J4" s="7"/>
      <c r="K4" s="67"/>
    </row>
    <row r="5" spans="1:11" s="44" customFormat="1" ht="12" thickBot="1" x14ac:dyDescent="0.25">
      <c r="A5" s="5"/>
      <c r="B5" s="5"/>
      <c r="C5" s="29"/>
      <c r="D5" s="5"/>
      <c r="E5" s="5"/>
      <c r="F5" s="5"/>
      <c r="G5" s="5"/>
      <c r="H5" s="5"/>
      <c r="I5" s="6"/>
      <c r="J5" s="7"/>
      <c r="K5" s="67"/>
    </row>
    <row r="6" spans="1:11" s="44" customFormat="1" ht="12" thickBot="1" x14ac:dyDescent="0.25">
      <c r="A6" s="59" t="s">
        <v>353</v>
      </c>
      <c r="B6" s="60" t="s">
        <v>354</v>
      </c>
      <c r="C6" s="61" t="s">
        <v>355</v>
      </c>
      <c r="D6" s="60" t="s">
        <v>356</v>
      </c>
      <c r="E6" s="62"/>
      <c r="F6" s="60" t="s">
        <v>357</v>
      </c>
      <c r="G6" s="63"/>
      <c r="H6" s="60" t="s">
        <v>358</v>
      </c>
      <c r="I6" s="60" t="s">
        <v>359</v>
      </c>
      <c r="J6" s="64" t="s">
        <v>360</v>
      </c>
      <c r="K6" s="65" t="s">
        <v>361</v>
      </c>
    </row>
    <row r="7" spans="1:11" s="44" customFormat="1" ht="11.25" hidden="1" x14ac:dyDescent="0.2">
      <c r="A7" s="46" t="s">
        <v>816</v>
      </c>
      <c r="B7" s="47" t="s">
        <v>827</v>
      </c>
      <c r="C7" s="47" t="s">
        <v>842</v>
      </c>
      <c r="D7" s="48">
        <v>42767</v>
      </c>
      <c r="E7" s="47" t="s">
        <v>1101</v>
      </c>
      <c r="F7" s="47" t="s">
        <v>1283</v>
      </c>
      <c r="G7" s="47" t="s">
        <v>190</v>
      </c>
      <c r="H7" s="47" t="s">
        <v>46</v>
      </c>
      <c r="I7" s="47" t="s">
        <v>827</v>
      </c>
      <c r="J7" s="49">
        <v>3100</v>
      </c>
      <c r="K7" s="68">
        <v>5</v>
      </c>
    </row>
    <row r="8" spans="1:11" hidden="1" x14ac:dyDescent="0.25">
      <c r="A8" s="50" t="s">
        <v>0</v>
      </c>
      <c r="B8" s="51" t="s">
        <v>47</v>
      </c>
      <c r="C8" s="51" t="s">
        <v>53</v>
      </c>
      <c r="D8" s="52">
        <v>42779</v>
      </c>
      <c r="E8" s="51" t="s">
        <v>1102</v>
      </c>
      <c r="F8" s="51">
        <v>15191</v>
      </c>
      <c r="G8" s="51" t="s">
        <v>45</v>
      </c>
      <c r="H8" s="51" t="s">
        <v>46</v>
      </c>
      <c r="I8" s="51" t="s">
        <v>47</v>
      </c>
      <c r="J8" s="53">
        <v>154068.28</v>
      </c>
      <c r="K8" s="70">
        <v>7</v>
      </c>
    </row>
    <row r="9" spans="1:11" hidden="1" x14ac:dyDescent="0.25">
      <c r="A9" s="50" t="s">
        <v>0</v>
      </c>
      <c r="B9" s="51" t="s">
        <v>828</v>
      </c>
      <c r="C9" s="51" t="s">
        <v>843</v>
      </c>
      <c r="D9" s="52">
        <v>42781</v>
      </c>
      <c r="E9" s="51" t="s">
        <v>1103</v>
      </c>
      <c r="F9" s="51">
        <v>32020</v>
      </c>
      <c r="G9" s="51" t="s">
        <v>50</v>
      </c>
      <c r="H9" s="51" t="s">
        <v>51</v>
      </c>
      <c r="I9" s="51" t="s">
        <v>828</v>
      </c>
      <c r="J9" s="53">
        <v>10331.58</v>
      </c>
      <c r="K9" s="70">
        <v>7</v>
      </c>
    </row>
    <row r="10" spans="1:11" hidden="1" x14ac:dyDescent="0.25">
      <c r="A10" s="50" t="s">
        <v>0</v>
      </c>
      <c r="B10" s="51" t="s">
        <v>47</v>
      </c>
      <c r="C10" s="51" t="s">
        <v>844</v>
      </c>
      <c r="D10" s="52">
        <v>42786</v>
      </c>
      <c r="E10" s="51">
        <v>1506</v>
      </c>
      <c r="F10" s="51">
        <v>15207</v>
      </c>
      <c r="G10" s="51" t="s">
        <v>45</v>
      </c>
      <c r="H10" s="51" t="s">
        <v>46</v>
      </c>
      <c r="I10" s="51" t="s">
        <v>47</v>
      </c>
      <c r="J10" s="53">
        <v>24002</v>
      </c>
      <c r="K10" s="70">
        <v>7</v>
      </c>
    </row>
    <row r="11" spans="1:11" hidden="1" x14ac:dyDescent="0.25">
      <c r="A11" s="50" t="s">
        <v>0</v>
      </c>
      <c r="B11" s="51" t="s">
        <v>47</v>
      </c>
      <c r="C11" s="51" t="s">
        <v>845</v>
      </c>
      <c r="D11" s="52">
        <v>42794</v>
      </c>
      <c r="E11" s="51" t="s">
        <v>1104</v>
      </c>
      <c r="F11" s="51">
        <v>15278</v>
      </c>
      <c r="G11" s="51" t="s">
        <v>45</v>
      </c>
      <c r="H11" s="51" t="s">
        <v>46</v>
      </c>
      <c r="I11" s="51" t="s">
        <v>47</v>
      </c>
      <c r="J11" s="53">
        <v>862.06</v>
      </c>
      <c r="K11" s="70">
        <v>7</v>
      </c>
    </row>
    <row r="12" spans="1:11" hidden="1" x14ac:dyDescent="0.25">
      <c r="A12" s="50" t="s">
        <v>0</v>
      </c>
      <c r="B12" s="51" t="s">
        <v>47</v>
      </c>
      <c r="C12" s="51" t="s">
        <v>846</v>
      </c>
      <c r="D12" s="52">
        <v>42794</v>
      </c>
      <c r="E12" s="51">
        <v>207295438</v>
      </c>
      <c r="F12" s="51">
        <v>15279</v>
      </c>
      <c r="G12" s="51" t="s">
        <v>45</v>
      </c>
      <c r="H12" s="51" t="s">
        <v>46</v>
      </c>
      <c r="I12" s="51" t="s">
        <v>47</v>
      </c>
      <c r="J12" s="53">
        <v>3021.9</v>
      </c>
      <c r="K12" s="70">
        <v>7</v>
      </c>
    </row>
    <row r="13" spans="1:11" hidden="1" x14ac:dyDescent="0.25">
      <c r="A13" s="50" t="s">
        <v>0</v>
      </c>
      <c r="B13" s="51" t="s">
        <v>829</v>
      </c>
      <c r="C13" s="51" t="s">
        <v>847</v>
      </c>
      <c r="D13" s="52">
        <v>42794</v>
      </c>
      <c r="E13" s="51" t="s">
        <v>1102</v>
      </c>
      <c r="F13" s="51">
        <v>15191</v>
      </c>
      <c r="G13" s="51" t="s">
        <v>45</v>
      </c>
      <c r="H13" s="51" t="s">
        <v>46</v>
      </c>
      <c r="I13" s="51" t="s">
        <v>829</v>
      </c>
      <c r="J13" s="53">
        <v>-154068.28</v>
      </c>
      <c r="K13" s="70">
        <v>7</v>
      </c>
    </row>
    <row r="14" spans="1:11" hidden="1" x14ac:dyDescent="0.25">
      <c r="A14" s="50" t="s">
        <v>0</v>
      </c>
      <c r="B14" s="51" t="s">
        <v>47</v>
      </c>
      <c r="C14" s="51" t="s">
        <v>848</v>
      </c>
      <c r="D14" s="52">
        <v>42794</v>
      </c>
      <c r="E14" s="51" t="s">
        <v>1105</v>
      </c>
      <c r="F14" s="51">
        <v>15322</v>
      </c>
      <c r="G14" s="51" t="s">
        <v>45</v>
      </c>
      <c r="H14" s="51" t="s">
        <v>46</v>
      </c>
      <c r="I14" s="51" t="s">
        <v>47</v>
      </c>
      <c r="J14" s="53">
        <v>83101</v>
      </c>
      <c r="K14" s="70">
        <v>7</v>
      </c>
    </row>
    <row r="15" spans="1:11" hidden="1" x14ac:dyDescent="0.25">
      <c r="A15" s="50" t="s">
        <v>1</v>
      </c>
      <c r="B15" s="51" t="s">
        <v>830</v>
      </c>
      <c r="C15" s="51" t="s">
        <v>849</v>
      </c>
      <c r="D15" s="52">
        <v>42789</v>
      </c>
      <c r="E15" s="51" t="s">
        <v>1106</v>
      </c>
      <c r="F15" s="51">
        <v>32090</v>
      </c>
      <c r="G15" s="51" t="s">
        <v>50</v>
      </c>
      <c r="H15" s="51" t="s">
        <v>51</v>
      </c>
      <c r="I15" s="51" t="s">
        <v>830</v>
      </c>
      <c r="J15" s="53">
        <v>3497.33</v>
      </c>
      <c r="K15" s="70">
        <v>10</v>
      </c>
    </row>
    <row r="16" spans="1:11" hidden="1" x14ac:dyDescent="0.25">
      <c r="A16" s="50" t="s">
        <v>2</v>
      </c>
      <c r="B16" s="51" t="s">
        <v>58</v>
      </c>
      <c r="C16" s="51" t="s">
        <v>850</v>
      </c>
      <c r="D16" s="52">
        <v>42767</v>
      </c>
      <c r="E16" s="51" t="s">
        <v>1107</v>
      </c>
      <c r="F16" s="51" t="s">
        <v>1284</v>
      </c>
      <c r="G16" s="51" t="s">
        <v>56</v>
      </c>
      <c r="H16" s="51" t="s">
        <v>57</v>
      </c>
      <c r="I16" s="51" t="s">
        <v>58</v>
      </c>
      <c r="J16" s="53">
        <v>4850.03</v>
      </c>
      <c r="K16" s="70">
        <v>11</v>
      </c>
    </row>
    <row r="17" spans="1:11" hidden="1" x14ac:dyDescent="0.25">
      <c r="A17" s="50" t="s">
        <v>2</v>
      </c>
      <c r="B17" s="51" t="s">
        <v>58</v>
      </c>
      <c r="C17" s="51" t="s">
        <v>851</v>
      </c>
      <c r="D17" s="52">
        <v>42767</v>
      </c>
      <c r="E17" s="51" t="s">
        <v>1108</v>
      </c>
      <c r="F17" s="51" t="s">
        <v>1285</v>
      </c>
      <c r="G17" s="51" t="s">
        <v>56</v>
      </c>
      <c r="H17" s="51" t="s">
        <v>57</v>
      </c>
      <c r="I17" s="51" t="s">
        <v>58</v>
      </c>
      <c r="J17" s="53">
        <v>261</v>
      </c>
      <c r="K17" s="70">
        <v>11</v>
      </c>
    </row>
    <row r="18" spans="1:11" hidden="1" x14ac:dyDescent="0.25">
      <c r="A18" s="50" t="s">
        <v>2</v>
      </c>
      <c r="B18" s="51" t="s">
        <v>58</v>
      </c>
      <c r="C18" s="51" t="s">
        <v>852</v>
      </c>
      <c r="D18" s="52">
        <v>42767</v>
      </c>
      <c r="E18" s="51" t="s">
        <v>1109</v>
      </c>
      <c r="F18" s="51" t="s">
        <v>1286</v>
      </c>
      <c r="G18" s="51" t="s">
        <v>56</v>
      </c>
      <c r="H18" s="51" t="s">
        <v>57</v>
      </c>
      <c r="I18" s="51" t="s">
        <v>58</v>
      </c>
      <c r="J18" s="53">
        <v>30.45</v>
      </c>
      <c r="K18" s="70">
        <v>11</v>
      </c>
    </row>
    <row r="19" spans="1:11" hidden="1" x14ac:dyDescent="0.25">
      <c r="A19" s="50" t="s">
        <v>2</v>
      </c>
      <c r="B19" s="51" t="s">
        <v>58</v>
      </c>
      <c r="C19" s="51" t="s">
        <v>853</v>
      </c>
      <c r="D19" s="52">
        <v>42767</v>
      </c>
      <c r="E19" s="51" t="s">
        <v>1110</v>
      </c>
      <c r="F19" s="51" t="s">
        <v>1287</v>
      </c>
      <c r="G19" s="51" t="s">
        <v>56</v>
      </c>
      <c r="H19" s="51" t="s">
        <v>57</v>
      </c>
      <c r="I19" s="51" t="s">
        <v>58</v>
      </c>
      <c r="J19" s="53">
        <v>30.45</v>
      </c>
      <c r="K19" s="70">
        <v>11</v>
      </c>
    </row>
    <row r="20" spans="1:11" hidden="1" x14ac:dyDescent="0.25">
      <c r="A20" s="50" t="s">
        <v>2</v>
      </c>
      <c r="B20" s="51" t="s">
        <v>58</v>
      </c>
      <c r="C20" s="51" t="s">
        <v>854</v>
      </c>
      <c r="D20" s="52">
        <v>42767</v>
      </c>
      <c r="E20" s="51" t="s">
        <v>1111</v>
      </c>
      <c r="F20" s="51" t="s">
        <v>1288</v>
      </c>
      <c r="G20" s="51" t="s">
        <v>56</v>
      </c>
      <c r="H20" s="51" t="s">
        <v>57</v>
      </c>
      <c r="I20" s="51" t="s">
        <v>58</v>
      </c>
      <c r="J20" s="53">
        <v>30.45</v>
      </c>
      <c r="K20" s="70">
        <v>11</v>
      </c>
    </row>
    <row r="21" spans="1:11" hidden="1" x14ac:dyDescent="0.25">
      <c r="A21" s="50" t="s">
        <v>2</v>
      </c>
      <c r="B21" s="51" t="s">
        <v>58</v>
      </c>
      <c r="C21" s="51" t="s">
        <v>855</v>
      </c>
      <c r="D21" s="52">
        <v>42767</v>
      </c>
      <c r="E21" s="51" t="s">
        <v>1112</v>
      </c>
      <c r="F21" s="51" t="s">
        <v>1289</v>
      </c>
      <c r="G21" s="51" t="s">
        <v>56</v>
      </c>
      <c r="H21" s="51" t="s">
        <v>57</v>
      </c>
      <c r="I21" s="51" t="s">
        <v>58</v>
      </c>
      <c r="J21" s="53">
        <v>4850.03</v>
      </c>
      <c r="K21" s="70">
        <v>11</v>
      </c>
    </row>
    <row r="22" spans="1:11" hidden="1" x14ac:dyDescent="0.25">
      <c r="A22" s="50" t="s">
        <v>2</v>
      </c>
      <c r="B22" s="51" t="s">
        <v>831</v>
      </c>
      <c r="C22" s="51" t="s">
        <v>856</v>
      </c>
      <c r="D22" s="52">
        <v>42773</v>
      </c>
      <c r="E22" s="51" t="s">
        <v>1113</v>
      </c>
      <c r="F22" s="51" t="s">
        <v>1290</v>
      </c>
      <c r="G22" s="51" t="s">
        <v>56</v>
      </c>
      <c r="H22" s="51" t="s">
        <v>1389</v>
      </c>
      <c r="I22" s="51" t="s">
        <v>831</v>
      </c>
      <c r="J22" s="53">
        <v>2610</v>
      </c>
      <c r="K22" s="70">
        <v>11</v>
      </c>
    </row>
    <row r="23" spans="1:11" hidden="1" x14ac:dyDescent="0.25">
      <c r="A23" s="50" t="s">
        <v>2</v>
      </c>
      <c r="B23" s="51" t="s">
        <v>831</v>
      </c>
      <c r="C23" s="51" t="s">
        <v>857</v>
      </c>
      <c r="D23" s="52">
        <v>42773</v>
      </c>
      <c r="E23" s="51" t="s">
        <v>1114</v>
      </c>
      <c r="F23" s="51" t="s">
        <v>1291</v>
      </c>
      <c r="G23" s="51" t="s">
        <v>56</v>
      </c>
      <c r="H23" s="51" t="s">
        <v>1389</v>
      </c>
      <c r="I23" s="51" t="s">
        <v>831</v>
      </c>
      <c r="J23" s="53">
        <v>2610</v>
      </c>
      <c r="K23" s="70">
        <v>11</v>
      </c>
    </row>
    <row r="24" spans="1:11" hidden="1" x14ac:dyDescent="0.25">
      <c r="A24" s="50" t="s">
        <v>2</v>
      </c>
      <c r="B24" s="51" t="s">
        <v>831</v>
      </c>
      <c r="C24" s="51" t="s">
        <v>858</v>
      </c>
      <c r="D24" s="52">
        <v>42773</v>
      </c>
      <c r="E24" s="51" t="s">
        <v>1115</v>
      </c>
      <c r="F24" s="51" t="s">
        <v>1292</v>
      </c>
      <c r="G24" s="51" t="s">
        <v>56</v>
      </c>
      <c r="H24" s="51" t="s">
        <v>1389</v>
      </c>
      <c r="I24" s="51" t="s">
        <v>831</v>
      </c>
      <c r="J24" s="53">
        <v>696</v>
      </c>
      <c r="K24" s="70">
        <v>11</v>
      </c>
    </row>
    <row r="25" spans="1:11" hidden="1" x14ac:dyDescent="0.25">
      <c r="A25" s="50" t="s">
        <v>2</v>
      </c>
      <c r="B25" s="51" t="s">
        <v>831</v>
      </c>
      <c r="C25" s="51" t="s">
        <v>859</v>
      </c>
      <c r="D25" s="52">
        <v>42773</v>
      </c>
      <c r="E25" s="51" t="s">
        <v>1116</v>
      </c>
      <c r="F25" s="51" t="s">
        <v>1293</v>
      </c>
      <c r="G25" s="51" t="s">
        <v>56</v>
      </c>
      <c r="H25" s="51" t="s">
        <v>1389</v>
      </c>
      <c r="I25" s="51" t="s">
        <v>831</v>
      </c>
      <c r="J25" s="53">
        <v>174</v>
      </c>
      <c r="K25" s="70">
        <v>11</v>
      </c>
    </row>
    <row r="26" spans="1:11" hidden="1" x14ac:dyDescent="0.25">
      <c r="A26" s="50" t="s">
        <v>2</v>
      </c>
      <c r="B26" s="51" t="s">
        <v>831</v>
      </c>
      <c r="C26" s="51" t="s">
        <v>860</v>
      </c>
      <c r="D26" s="52">
        <v>42773</v>
      </c>
      <c r="E26" s="51" t="s">
        <v>1117</v>
      </c>
      <c r="F26" s="51" t="s">
        <v>1294</v>
      </c>
      <c r="G26" s="51" t="s">
        <v>56</v>
      </c>
      <c r="H26" s="51" t="s">
        <v>1389</v>
      </c>
      <c r="I26" s="51" t="s">
        <v>831</v>
      </c>
      <c r="J26" s="53">
        <v>174</v>
      </c>
      <c r="K26" s="70">
        <v>11</v>
      </c>
    </row>
    <row r="27" spans="1:11" hidden="1" x14ac:dyDescent="0.25">
      <c r="A27" s="50" t="s">
        <v>2</v>
      </c>
      <c r="B27" s="51" t="s">
        <v>58</v>
      </c>
      <c r="C27" s="51" t="s">
        <v>861</v>
      </c>
      <c r="D27" s="52">
        <v>42774</v>
      </c>
      <c r="E27" s="51" t="s">
        <v>1118</v>
      </c>
      <c r="F27" s="51" t="s">
        <v>1295</v>
      </c>
      <c r="G27" s="51" t="s">
        <v>56</v>
      </c>
      <c r="H27" s="51" t="s">
        <v>1390</v>
      </c>
      <c r="I27" s="51" t="s">
        <v>58</v>
      </c>
      <c r="J27" s="53">
        <v>348</v>
      </c>
      <c r="K27" s="70">
        <v>11</v>
      </c>
    </row>
    <row r="28" spans="1:11" hidden="1" x14ac:dyDescent="0.25">
      <c r="A28" s="50" t="s">
        <v>2</v>
      </c>
      <c r="B28" s="51" t="s">
        <v>58</v>
      </c>
      <c r="C28" s="51" t="s">
        <v>862</v>
      </c>
      <c r="D28" s="52">
        <v>42774</v>
      </c>
      <c r="E28" s="51" t="s">
        <v>1119</v>
      </c>
      <c r="F28" s="51" t="s">
        <v>1296</v>
      </c>
      <c r="G28" s="51" t="s">
        <v>56</v>
      </c>
      <c r="H28" s="51" t="s">
        <v>1390</v>
      </c>
      <c r="I28" s="51" t="s">
        <v>58</v>
      </c>
      <c r="J28" s="53">
        <v>1392</v>
      </c>
      <c r="K28" s="70">
        <v>11</v>
      </c>
    </row>
    <row r="29" spans="1:11" hidden="1" x14ac:dyDescent="0.25">
      <c r="A29" s="50" t="s">
        <v>2</v>
      </c>
      <c r="B29" s="51" t="s">
        <v>58</v>
      </c>
      <c r="C29" s="51" t="s">
        <v>863</v>
      </c>
      <c r="D29" s="52">
        <v>42774</v>
      </c>
      <c r="E29" s="51" t="s">
        <v>1120</v>
      </c>
      <c r="F29" s="51" t="s">
        <v>1297</v>
      </c>
      <c r="G29" s="51" t="s">
        <v>56</v>
      </c>
      <c r="H29" s="51" t="s">
        <v>1390</v>
      </c>
      <c r="I29" s="51" t="s">
        <v>58</v>
      </c>
      <c r="J29" s="53">
        <v>1131</v>
      </c>
      <c r="K29" s="70">
        <v>11</v>
      </c>
    </row>
    <row r="30" spans="1:11" hidden="1" x14ac:dyDescent="0.25">
      <c r="A30" s="50" t="s">
        <v>2</v>
      </c>
      <c r="B30" s="51" t="s">
        <v>58</v>
      </c>
      <c r="C30" s="51" t="s">
        <v>864</v>
      </c>
      <c r="D30" s="52">
        <v>42774</v>
      </c>
      <c r="E30" s="51" t="s">
        <v>1121</v>
      </c>
      <c r="F30" s="51" t="s">
        <v>1298</v>
      </c>
      <c r="G30" s="51" t="s">
        <v>56</v>
      </c>
      <c r="H30" s="51" t="s">
        <v>1390</v>
      </c>
      <c r="I30" s="51" t="s">
        <v>58</v>
      </c>
      <c r="J30" s="53">
        <v>1740</v>
      </c>
      <c r="K30" s="70">
        <v>11</v>
      </c>
    </row>
    <row r="31" spans="1:11" hidden="1" x14ac:dyDescent="0.25">
      <c r="A31" s="50" t="s">
        <v>2</v>
      </c>
      <c r="B31" s="51" t="s">
        <v>58</v>
      </c>
      <c r="C31" s="51" t="s">
        <v>865</v>
      </c>
      <c r="D31" s="52">
        <v>42774</v>
      </c>
      <c r="E31" s="51" t="s">
        <v>1122</v>
      </c>
      <c r="F31" s="51" t="s">
        <v>1299</v>
      </c>
      <c r="G31" s="51" t="s">
        <v>56</v>
      </c>
      <c r="H31" s="51" t="s">
        <v>1390</v>
      </c>
      <c r="I31" s="51" t="s">
        <v>58</v>
      </c>
      <c r="J31" s="53">
        <v>1740</v>
      </c>
      <c r="K31" s="70">
        <v>11</v>
      </c>
    </row>
    <row r="32" spans="1:11" hidden="1" x14ac:dyDescent="0.25">
      <c r="A32" s="50" t="s">
        <v>2</v>
      </c>
      <c r="B32" s="51" t="s">
        <v>58</v>
      </c>
      <c r="C32" s="51" t="s">
        <v>866</v>
      </c>
      <c r="D32" s="52">
        <v>42774</v>
      </c>
      <c r="E32" s="51" t="s">
        <v>1123</v>
      </c>
      <c r="F32" s="51" t="s">
        <v>1300</v>
      </c>
      <c r="G32" s="51" t="s">
        <v>56</v>
      </c>
      <c r="H32" s="51" t="s">
        <v>1390</v>
      </c>
      <c r="I32" s="51" t="s">
        <v>58</v>
      </c>
      <c r="J32" s="53">
        <v>261</v>
      </c>
      <c r="K32" s="70">
        <v>11</v>
      </c>
    </row>
    <row r="33" spans="1:11" hidden="1" x14ac:dyDescent="0.25">
      <c r="A33" s="50" t="s">
        <v>2</v>
      </c>
      <c r="B33" s="51" t="s">
        <v>58</v>
      </c>
      <c r="C33" s="51" t="s">
        <v>867</v>
      </c>
      <c r="D33" s="52">
        <v>42774</v>
      </c>
      <c r="E33" s="51" t="s">
        <v>1124</v>
      </c>
      <c r="F33" s="51" t="s">
        <v>1301</v>
      </c>
      <c r="G33" s="51" t="s">
        <v>56</v>
      </c>
      <c r="H33" s="51" t="s">
        <v>1390</v>
      </c>
      <c r="I33" s="51" t="s">
        <v>58</v>
      </c>
      <c r="J33" s="53">
        <v>30.45</v>
      </c>
      <c r="K33" s="70">
        <v>11</v>
      </c>
    </row>
    <row r="34" spans="1:11" hidden="1" x14ac:dyDescent="0.25">
      <c r="A34" s="50" t="s">
        <v>2</v>
      </c>
      <c r="B34" s="51" t="s">
        <v>58</v>
      </c>
      <c r="C34" s="51" t="s">
        <v>868</v>
      </c>
      <c r="D34" s="52">
        <v>42776</v>
      </c>
      <c r="E34" s="51" t="s">
        <v>1125</v>
      </c>
      <c r="F34" s="51" t="s">
        <v>1302</v>
      </c>
      <c r="G34" s="51" t="s">
        <v>56</v>
      </c>
      <c r="H34" s="51" t="s">
        <v>1390</v>
      </c>
      <c r="I34" s="51" t="s">
        <v>58</v>
      </c>
      <c r="J34" s="53">
        <v>261</v>
      </c>
      <c r="K34" s="70">
        <v>11</v>
      </c>
    </row>
    <row r="35" spans="1:11" hidden="1" x14ac:dyDescent="0.25">
      <c r="A35" s="50" t="s">
        <v>2</v>
      </c>
      <c r="B35" s="51" t="s">
        <v>58</v>
      </c>
      <c r="C35" s="51" t="s">
        <v>869</v>
      </c>
      <c r="D35" s="52">
        <v>42776</v>
      </c>
      <c r="E35" s="51" t="s">
        <v>1126</v>
      </c>
      <c r="F35" s="51" t="s">
        <v>1303</v>
      </c>
      <c r="G35" s="51" t="s">
        <v>56</v>
      </c>
      <c r="H35" s="51" t="s">
        <v>1390</v>
      </c>
      <c r="I35" s="51" t="s">
        <v>58</v>
      </c>
      <c r="J35" s="53">
        <v>174</v>
      </c>
      <c r="K35" s="70">
        <v>11</v>
      </c>
    </row>
    <row r="36" spans="1:11" hidden="1" x14ac:dyDescent="0.25">
      <c r="A36" s="50" t="s">
        <v>2</v>
      </c>
      <c r="B36" s="51" t="s">
        <v>58</v>
      </c>
      <c r="C36" s="51" t="s">
        <v>870</v>
      </c>
      <c r="D36" s="52">
        <v>42776</v>
      </c>
      <c r="E36" s="51" t="s">
        <v>1127</v>
      </c>
      <c r="F36" s="51" t="s">
        <v>1304</v>
      </c>
      <c r="G36" s="51" t="s">
        <v>56</v>
      </c>
      <c r="H36" s="51" t="s">
        <v>1390</v>
      </c>
      <c r="I36" s="51" t="s">
        <v>58</v>
      </c>
      <c r="J36" s="53">
        <v>30.45</v>
      </c>
      <c r="K36" s="70">
        <v>11</v>
      </c>
    </row>
    <row r="37" spans="1:11" hidden="1" x14ac:dyDescent="0.25">
      <c r="A37" s="50" t="s">
        <v>2</v>
      </c>
      <c r="B37" s="51" t="s">
        <v>58</v>
      </c>
      <c r="C37" s="51" t="s">
        <v>871</v>
      </c>
      <c r="D37" s="52">
        <v>42776</v>
      </c>
      <c r="E37" s="51" t="s">
        <v>1128</v>
      </c>
      <c r="F37" s="51" t="s">
        <v>1305</v>
      </c>
      <c r="G37" s="51" t="s">
        <v>56</v>
      </c>
      <c r="H37" s="51" t="s">
        <v>1390</v>
      </c>
      <c r="I37" s="51" t="s">
        <v>58</v>
      </c>
      <c r="J37" s="53">
        <v>30.45</v>
      </c>
      <c r="K37" s="70">
        <v>11</v>
      </c>
    </row>
    <row r="38" spans="1:11" hidden="1" x14ac:dyDescent="0.25">
      <c r="A38" s="50" t="s">
        <v>2</v>
      </c>
      <c r="B38" s="51" t="s">
        <v>58</v>
      </c>
      <c r="C38" s="51" t="s">
        <v>872</v>
      </c>
      <c r="D38" s="52">
        <v>42776</v>
      </c>
      <c r="E38" s="51" t="s">
        <v>1129</v>
      </c>
      <c r="F38" s="51" t="s">
        <v>1306</v>
      </c>
      <c r="G38" s="51" t="s">
        <v>56</v>
      </c>
      <c r="H38" s="51" t="s">
        <v>1390</v>
      </c>
      <c r="I38" s="51" t="s">
        <v>58</v>
      </c>
      <c r="J38" s="53">
        <v>261</v>
      </c>
      <c r="K38" s="70">
        <v>11</v>
      </c>
    </row>
    <row r="39" spans="1:11" hidden="1" x14ac:dyDescent="0.25">
      <c r="A39" s="50" t="s">
        <v>2</v>
      </c>
      <c r="B39" s="51" t="s">
        <v>58</v>
      </c>
      <c r="C39" s="51" t="s">
        <v>873</v>
      </c>
      <c r="D39" s="52">
        <v>42776</v>
      </c>
      <c r="E39" s="51" t="s">
        <v>1130</v>
      </c>
      <c r="F39" s="51" t="s">
        <v>1307</v>
      </c>
      <c r="G39" s="51" t="s">
        <v>56</v>
      </c>
      <c r="H39" s="51" t="s">
        <v>1390</v>
      </c>
      <c r="I39" s="51" t="s">
        <v>58</v>
      </c>
      <c r="J39" s="53">
        <v>261</v>
      </c>
      <c r="K39" s="70">
        <v>11</v>
      </c>
    </row>
    <row r="40" spans="1:11" hidden="1" x14ac:dyDescent="0.25">
      <c r="A40" s="50" t="s">
        <v>2</v>
      </c>
      <c r="B40" s="51" t="s">
        <v>58</v>
      </c>
      <c r="C40" s="51" t="s">
        <v>874</v>
      </c>
      <c r="D40" s="52">
        <v>42776</v>
      </c>
      <c r="E40" s="51" t="s">
        <v>1131</v>
      </c>
      <c r="F40" s="51" t="s">
        <v>1308</v>
      </c>
      <c r="G40" s="51" t="s">
        <v>56</v>
      </c>
      <c r="H40" s="51" t="s">
        <v>1390</v>
      </c>
      <c r="I40" s="51" t="s">
        <v>58</v>
      </c>
      <c r="J40" s="53">
        <v>3741</v>
      </c>
      <c r="K40" s="70">
        <v>11</v>
      </c>
    </row>
    <row r="41" spans="1:11" hidden="1" x14ac:dyDescent="0.25">
      <c r="A41" s="50" t="s">
        <v>2</v>
      </c>
      <c r="B41" s="51" t="s">
        <v>58</v>
      </c>
      <c r="C41" s="51" t="s">
        <v>875</v>
      </c>
      <c r="D41" s="52">
        <v>42776</v>
      </c>
      <c r="E41" s="51" t="s">
        <v>1132</v>
      </c>
      <c r="F41" s="51" t="s">
        <v>1309</v>
      </c>
      <c r="G41" s="51" t="s">
        <v>56</v>
      </c>
      <c r="H41" s="51" t="s">
        <v>1390</v>
      </c>
      <c r="I41" s="51" t="s">
        <v>58</v>
      </c>
      <c r="J41" s="53">
        <v>3480</v>
      </c>
      <c r="K41" s="70">
        <v>11</v>
      </c>
    </row>
    <row r="42" spans="1:11" hidden="1" x14ac:dyDescent="0.25">
      <c r="A42" s="50" t="s">
        <v>2</v>
      </c>
      <c r="B42" s="51" t="s">
        <v>58</v>
      </c>
      <c r="C42" s="51" t="s">
        <v>876</v>
      </c>
      <c r="D42" s="52">
        <v>42776</v>
      </c>
      <c r="E42" s="51" t="s">
        <v>1133</v>
      </c>
      <c r="F42" s="51" t="s">
        <v>1310</v>
      </c>
      <c r="G42" s="51" t="s">
        <v>56</v>
      </c>
      <c r="H42" s="51" t="s">
        <v>1390</v>
      </c>
      <c r="I42" s="51" t="s">
        <v>58</v>
      </c>
      <c r="J42" s="53">
        <v>609</v>
      </c>
      <c r="K42" s="70">
        <v>11</v>
      </c>
    </row>
    <row r="43" spans="1:11" hidden="1" x14ac:dyDescent="0.25">
      <c r="A43" s="50" t="s">
        <v>2</v>
      </c>
      <c r="B43" s="51" t="s">
        <v>831</v>
      </c>
      <c r="C43" s="51" t="s">
        <v>877</v>
      </c>
      <c r="D43" s="52">
        <v>42784</v>
      </c>
      <c r="E43" s="51" t="s">
        <v>1134</v>
      </c>
      <c r="F43" s="51" t="s">
        <v>1311</v>
      </c>
      <c r="G43" s="51" t="s">
        <v>56</v>
      </c>
      <c r="H43" s="51" t="s">
        <v>1389</v>
      </c>
      <c r="I43" s="51" t="s">
        <v>831</v>
      </c>
      <c r="J43" s="53">
        <v>174</v>
      </c>
      <c r="K43" s="70">
        <v>11</v>
      </c>
    </row>
    <row r="44" spans="1:11" hidden="1" x14ac:dyDescent="0.25">
      <c r="A44" s="50" t="s">
        <v>2</v>
      </c>
      <c r="B44" s="51" t="s">
        <v>831</v>
      </c>
      <c r="C44" s="51" t="s">
        <v>878</v>
      </c>
      <c r="D44" s="52">
        <v>42784</v>
      </c>
      <c r="E44" s="51" t="s">
        <v>1135</v>
      </c>
      <c r="F44" s="51" t="s">
        <v>1312</v>
      </c>
      <c r="G44" s="51" t="s">
        <v>56</v>
      </c>
      <c r="H44" s="51" t="s">
        <v>1389</v>
      </c>
      <c r="I44" s="51" t="s">
        <v>831</v>
      </c>
      <c r="J44" s="53">
        <v>870</v>
      </c>
      <c r="K44" s="70">
        <v>11</v>
      </c>
    </row>
    <row r="45" spans="1:11" hidden="1" x14ac:dyDescent="0.25">
      <c r="A45" s="50" t="s">
        <v>2</v>
      </c>
      <c r="B45" s="51" t="s">
        <v>831</v>
      </c>
      <c r="C45" s="51" t="s">
        <v>879</v>
      </c>
      <c r="D45" s="52">
        <v>42784</v>
      </c>
      <c r="E45" s="51" t="s">
        <v>1136</v>
      </c>
      <c r="F45" s="51" t="s">
        <v>1313</v>
      </c>
      <c r="G45" s="51" t="s">
        <v>56</v>
      </c>
      <c r="H45" s="51" t="s">
        <v>1389</v>
      </c>
      <c r="I45" s="51" t="s">
        <v>831</v>
      </c>
      <c r="J45" s="53">
        <v>870</v>
      </c>
      <c r="K45" s="70">
        <v>11</v>
      </c>
    </row>
    <row r="46" spans="1:11" hidden="1" x14ac:dyDescent="0.25">
      <c r="A46" s="50" t="s">
        <v>2</v>
      </c>
      <c r="B46" s="51" t="s">
        <v>831</v>
      </c>
      <c r="C46" s="51" t="s">
        <v>880</v>
      </c>
      <c r="D46" s="52">
        <v>42784</v>
      </c>
      <c r="E46" s="51" t="s">
        <v>1137</v>
      </c>
      <c r="F46" s="51" t="s">
        <v>1314</v>
      </c>
      <c r="G46" s="51" t="s">
        <v>56</v>
      </c>
      <c r="H46" s="51" t="s">
        <v>1389</v>
      </c>
      <c r="I46" s="51" t="s">
        <v>831</v>
      </c>
      <c r="J46" s="53">
        <v>174</v>
      </c>
      <c r="K46" s="70">
        <v>11</v>
      </c>
    </row>
    <row r="47" spans="1:11" hidden="1" x14ac:dyDescent="0.25">
      <c r="A47" s="50" t="s">
        <v>2</v>
      </c>
      <c r="B47" s="51" t="s">
        <v>831</v>
      </c>
      <c r="C47" s="51" t="s">
        <v>881</v>
      </c>
      <c r="D47" s="52">
        <v>42784</v>
      </c>
      <c r="E47" s="51" t="s">
        <v>1138</v>
      </c>
      <c r="F47" s="51" t="s">
        <v>1315</v>
      </c>
      <c r="G47" s="51" t="s">
        <v>56</v>
      </c>
      <c r="H47" s="51" t="s">
        <v>1389</v>
      </c>
      <c r="I47" s="51" t="s">
        <v>831</v>
      </c>
      <c r="J47" s="53">
        <v>261</v>
      </c>
      <c r="K47" s="70">
        <v>11</v>
      </c>
    </row>
    <row r="48" spans="1:11" hidden="1" x14ac:dyDescent="0.25">
      <c r="A48" s="50" t="s">
        <v>2</v>
      </c>
      <c r="B48" s="51" t="s">
        <v>831</v>
      </c>
      <c r="C48" s="51" t="s">
        <v>882</v>
      </c>
      <c r="D48" s="52">
        <v>42784</v>
      </c>
      <c r="E48" s="51" t="s">
        <v>1139</v>
      </c>
      <c r="F48" s="51" t="s">
        <v>1316</v>
      </c>
      <c r="G48" s="51" t="s">
        <v>56</v>
      </c>
      <c r="H48" s="51" t="s">
        <v>1389</v>
      </c>
      <c r="I48" s="51" t="s">
        <v>831</v>
      </c>
      <c r="J48" s="53">
        <v>87</v>
      </c>
      <c r="K48" s="70">
        <v>11</v>
      </c>
    </row>
    <row r="49" spans="1:11" hidden="1" x14ac:dyDescent="0.25">
      <c r="A49" s="50" t="s">
        <v>2</v>
      </c>
      <c r="B49" s="51" t="s">
        <v>831</v>
      </c>
      <c r="C49" s="51" t="s">
        <v>883</v>
      </c>
      <c r="D49" s="52">
        <v>42784</v>
      </c>
      <c r="E49" s="51" t="s">
        <v>1140</v>
      </c>
      <c r="F49" s="51" t="s">
        <v>1317</v>
      </c>
      <c r="G49" s="51" t="s">
        <v>56</v>
      </c>
      <c r="H49" s="51" t="s">
        <v>1389</v>
      </c>
      <c r="I49" s="51" t="s">
        <v>831</v>
      </c>
      <c r="J49" s="53">
        <v>87</v>
      </c>
      <c r="K49" s="70">
        <v>11</v>
      </c>
    </row>
    <row r="50" spans="1:11" hidden="1" x14ac:dyDescent="0.25">
      <c r="A50" s="50" t="s">
        <v>2</v>
      </c>
      <c r="B50" s="51" t="s">
        <v>831</v>
      </c>
      <c r="C50" s="51" t="s">
        <v>884</v>
      </c>
      <c r="D50" s="52">
        <v>42784</v>
      </c>
      <c r="E50" s="51" t="s">
        <v>1141</v>
      </c>
      <c r="F50" s="51" t="s">
        <v>1318</v>
      </c>
      <c r="G50" s="51" t="s">
        <v>56</v>
      </c>
      <c r="H50" s="51" t="s">
        <v>1389</v>
      </c>
      <c r="I50" s="51" t="s">
        <v>831</v>
      </c>
      <c r="J50" s="53">
        <v>174</v>
      </c>
      <c r="K50" s="70">
        <v>11</v>
      </c>
    </row>
    <row r="51" spans="1:11" hidden="1" x14ac:dyDescent="0.25">
      <c r="A51" s="50" t="s">
        <v>2</v>
      </c>
      <c r="B51" s="51" t="s">
        <v>58</v>
      </c>
      <c r="C51" s="51" t="s">
        <v>885</v>
      </c>
      <c r="D51" s="52">
        <v>42786</v>
      </c>
      <c r="E51" s="51" t="s">
        <v>1142</v>
      </c>
      <c r="F51" s="51" t="s">
        <v>1319</v>
      </c>
      <c r="G51" s="51" t="s">
        <v>56</v>
      </c>
      <c r="H51" s="51" t="s">
        <v>1390</v>
      </c>
      <c r="I51" s="51" t="s">
        <v>58</v>
      </c>
      <c r="J51" s="53">
        <v>1653</v>
      </c>
      <c r="K51" s="70">
        <v>11</v>
      </c>
    </row>
    <row r="52" spans="1:11" hidden="1" x14ac:dyDescent="0.25">
      <c r="A52" s="50" t="s">
        <v>2</v>
      </c>
      <c r="B52" s="51" t="s">
        <v>58</v>
      </c>
      <c r="C52" s="51" t="s">
        <v>886</v>
      </c>
      <c r="D52" s="52">
        <v>42786</v>
      </c>
      <c r="E52" s="51" t="s">
        <v>1143</v>
      </c>
      <c r="F52" s="51" t="s">
        <v>1320</v>
      </c>
      <c r="G52" s="51" t="s">
        <v>56</v>
      </c>
      <c r="H52" s="51" t="s">
        <v>1390</v>
      </c>
      <c r="I52" s="51" t="s">
        <v>58</v>
      </c>
      <c r="J52" s="53">
        <v>261</v>
      </c>
      <c r="K52" s="70">
        <v>11</v>
      </c>
    </row>
    <row r="53" spans="1:11" hidden="1" x14ac:dyDescent="0.25">
      <c r="A53" s="50" t="s">
        <v>2</v>
      </c>
      <c r="B53" s="51" t="s">
        <v>58</v>
      </c>
      <c r="C53" s="51" t="s">
        <v>887</v>
      </c>
      <c r="D53" s="52">
        <v>42786</v>
      </c>
      <c r="E53" s="51" t="s">
        <v>1144</v>
      </c>
      <c r="F53" s="51" t="s">
        <v>1321</v>
      </c>
      <c r="G53" s="51" t="s">
        <v>56</v>
      </c>
      <c r="H53" s="51" t="s">
        <v>1390</v>
      </c>
      <c r="I53" s="51" t="s">
        <v>58</v>
      </c>
      <c r="J53" s="53">
        <v>174</v>
      </c>
      <c r="K53" s="70">
        <v>11</v>
      </c>
    </row>
    <row r="54" spans="1:11" hidden="1" x14ac:dyDescent="0.25">
      <c r="A54" s="50" t="s">
        <v>2</v>
      </c>
      <c r="B54" s="51" t="s">
        <v>58</v>
      </c>
      <c r="C54" s="51" t="s">
        <v>888</v>
      </c>
      <c r="D54" s="52">
        <v>42786</v>
      </c>
      <c r="E54" s="51" t="s">
        <v>1145</v>
      </c>
      <c r="F54" s="51" t="s">
        <v>1322</v>
      </c>
      <c r="G54" s="51" t="s">
        <v>56</v>
      </c>
      <c r="H54" s="51" t="s">
        <v>1390</v>
      </c>
      <c r="I54" s="51" t="s">
        <v>58</v>
      </c>
      <c r="J54" s="53">
        <v>7395</v>
      </c>
      <c r="K54" s="70">
        <v>11</v>
      </c>
    </row>
    <row r="55" spans="1:11" hidden="1" x14ac:dyDescent="0.25">
      <c r="A55" s="50" t="s">
        <v>2</v>
      </c>
      <c r="B55" s="51" t="s">
        <v>58</v>
      </c>
      <c r="C55" s="51" t="s">
        <v>889</v>
      </c>
      <c r="D55" s="52">
        <v>42786</v>
      </c>
      <c r="E55" s="51" t="s">
        <v>1146</v>
      </c>
      <c r="F55" s="51" t="s">
        <v>1323</v>
      </c>
      <c r="G55" s="51" t="s">
        <v>56</v>
      </c>
      <c r="H55" s="51" t="s">
        <v>1390</v>
      </c>
      <c r="I55" s="51" t="s">
        <v>58</v>
      </c>
      <c r="J55" s="53">
        <v>7656</v>
      </c>
      <c r="K55" s="70">
        <v>11</v>
      </c>
    </row>
    <row r="56" spans="1:11" hidden="1" x14ac:dyDescent="0.25">
      <c r="A56" s="50" t="s">
        <v>2</v>
      </c>
      <c r="B56" s="51" t="s">
        <v>58</v>
      </c>
      <c r="C56" s="51" t="s">
        <v>890</v>
      </c>
      <c r="D56" s="52">
        <v>42788</v>
      </c>
      <c r="E56" s="51" t="s">
        <v>1147</v>
      </c>
      <c r="F56" s="51" t="s">
        <v>1324</v>
      </c>
      <c r="G56" s="51" t="s">
        <v>56</v>
      </c>
      <c r="H56" s="51" t="s">
        <v>1390</v>
      </c>
      <c r="I56" s="51" t="s">
        <v>58</v>
      </c>
      <c r="J56" s="53">
        <v>1740</v>
      </c>
      <c r="K56" s="70">
        <v>11</v>
      </c>
    </row>
    <row r="57" spans="1:11" hidden="1" x14ac:dyDescent="0.25">
      <c r="A57" s="50" t="s">
        <v>2</v>
      </c>
      <c r="B57" s="51" t="s">
        <v>58</v>
      </c>
      <c r="C57" s="51" t="s">
        <v>891</v>
      </c>
      <c r="D57" s="52">
        <v>42788</v>
      </c>
      <c r="E57" s="51" t="s">
        <v>1148</v>
      </c>
      <c r="F57" s="51" t="s">
        <v>1325</v>
      </c>
      <c r="G57" s="51" t="s">
        <v>56</v>
      </c>
      <c r="H57" s="51" t="s">
        <v>1390</v>
      </c>
      <c r="I57" s="51" t="s">
        <v>58</v>
      </c>
      <c r="J57" s="53">
        <v>522</v>
      </c>
      <c r="K57" s="70">
        <v>11</v>
      </c>
    </row>
    <row r="58" spans="1:11" hidden="1" x14ac:dyDescent="0.25">
      <c r="A58" s="50" t="s">
        <v>2</v>
      </c>
      <c r="B58" s="51" t="s">
        <v>58</v>
      </c>
      <c r="C58" s="51" t="s">
        <v>892</v>
      </c>
      <c r="D58" s="52">
        <v>42788</v>
      </c>
      <c r="E58" s="51" t="s">
        <v>1149</v>
      </c>
      <c r="F58" s="51" t="s">
        <v>1326</v>
      </c>
      <c r="G58" s="51" t="s">
        <v>56</v>
      </c>
      <c r="H58" s="51" t="s">
        <v>1390</v>
      </c>
      <c r="I58" s="51" t="s">
        <v>58</v>
      </c>
      <c r="J58" s="53">
        <v>348</v>
      </c>
      <c r="K58" s="70">
        <v>11</v>
      </c>
    </row>
    <row r="59" spans="1:11" hidden="1" x14ac:dyDescent="0.25">
      <c r="A59" s="50" t="s">
        <v>2</v>
      </c>
      <c r="B59" s="51" t="s">
        <v>58</v>
      </c>
      <c r="C59" s="51" t="s">
        <v>893</v>
      </c>
      <c r="D59" s="52">
        <v>42788</v>
      </c>
      <c r="E59" s="51" t="s">
        <v>1150</v>
      </c>
      <c r="F59" s="51" t="s">
        <v>1327</v>
      </c>
      <c r="G59" s="51" t="s">
        <v>56</v>
      </c>
      <c r="H59" s="51" t="s">
        <v>1390</v>
      </c>
      <c r="I59" s="51" t="s">
        <v>58</v>
      </c>
      <c r="J59" s="53">
        <v>2088</v>
      </c>
      <c r="K59" s="70">
        <v>11</v>
      </c>
    </row>
    <row r="60" spans="1:11" hidden="1" x14ac:dyDescent="0.25">
      <c r="A60" s="50" t="s">
        <v>2</v>
      </c>
      <c r="B60" s="51" t="s">
        <v>58</v>
      </c>
      <c r="C60" s="51" t="s">
        <v>894</v>
      </c>
      <c r="D60" s="52">
        <v>42788</v>
      </c>
      <c r="E60" s="51" t="s">
        <v>1151</v>
      </c>
      <c r="F60" s="51" t="s">
        <v>1328</v>
      </c>
      <c r="G60" s="51" t="s">
        <v>56</v>
      </c>
      <c r="H60" s="51" t="s">
        <v>1390</v>
      </c>
      <c r="I60" s="51" t="s">
        <v>58</v>
      </c>
      <c r="J60" s="53">
        <v>87</v>
      </c>
      <c r="K60" s="70">
        <v>11</v>
      </c>
    </row>
    <row r="61" spans="1:11" hidden="1" x14ac:dyDescent="0.25">
      <c r="A61" s="50" t="s">
        <v>2</v>
      </c>
      <c r="B61" s="51" t="s">
        <v>58</v>
      </c>
      <c r="C61" s="51" t="s">
        <v>895</v>
      </c>
      <c r="D61" s="52">
        <v>42788</v>
      </c>
      <c r="E61" s="51" t="s">
        <v>1152</v>
      </c>
      <c r="F61" s="51" t="s">
        <v>1329</v>
      </c>
      <c r="G61" s="51" t="s">
        <v>56</v>
      </c>
      <c r="H61" s="51" t="s">
        <v>1390</v>
      </c>
      <c r="I61" s="51" t="s">
        <v>58</v>
      </c>
      <c r="J61" s="53">
        <v>1914</v>
      </c>
      <c r="K61" s="70">
        <v>11</v>
      </c>
    </row>
    <row r="62" spans="1:11" hidden="1" x14ac:dyDescent="0.25">
      <c r="A62" s="50" t="s">
        <v>2</v>
      </c>
      <c r="B62" s="51" t="s">
        <v>58</v>
      </c>
      <c r="C62" s="51" t="s">
        <v>896</v>
      </c>
      <c r="D62" s="52">
        <v>42788</v>
      </c>
      <c r="E62" s="51" t="s">
        <v>1153</v>
      </c>
      <c r="F62" s="51" t="s">
        <v>1330</v>
      </c>
      <c r="G62" s="51" t="s">
        <v>56</v>
      </c>
      <c r="H62" s="51" t="s">
        <v>1390</v>
      </c>
      <c r="I62" s="51" t="s">
        <v>58</v>
      </c>
      <c r="J62" s="53">
        <v>3654</v>
      </c>
      <c r="K62" s="70">
        <v>11</v>
      </c>
    </row>
    <row r="63" spans="1:11" hidden="1" x14ac:dyDescent="0.25">
      <c r="A63" s="50" t="s">
        <v>2</v>
      </c>
      <c r="B63" s="51" t="s">
        <v>58</v>
      </c>
      <c r="C63" s="51" t="s">
        <v>897</v>
      </c>
      <c r="D63" s="52">
        <v>42788</v>
      </c>
      <c r="E63" s="51" t="s">
        <v>1154</v>
      </c>
      <c r="F63" s="51" t="s">
        <v>1331</v>
      </c>
      <c r="G63" s="51" t="s">
        <v>56</v>
      </c>
      <c r="H63" s="51" t="s">
        <v>1390</v>
      </c>
      <c r="I63" s="51" t="s">
        <v>58</v>
      </c>
      <c r="J63" s="53">
        <v>5202.41</v>
      </c>
      <c r="K63" s="70">
        <v>11</v>
      </c>
    </row>
    <row r="64" spans="1:11" hidden="1" x14ac:dyDescent="0.25">
      <c r="A64" s="50" t="s">
        <v>2</v>
      </c>
      <c r="B64" s="51" t="s">
        <v>58</v>
      </c>
      <c r="C64" s="51" t="s">
        <v>898</v>
      </c>
      <c r="D64" s="52">
        <v>42788</v>
      </c>
      <c r="E64" s="51" t="s">
        <v>1155</v>
      </c>
      <c r="F64" s="51" t="s">
        <v>1332</v>
      </c>
      <c r="G64" s="51" t="s">
        <v>56</v>
      </c>
      <c r="H64" s="51" t="s">
        <v>1390</v>
      </c>
      <c r="I64" s="51" t="s">
        <v>58</v>
      </c>
      <c r="J64" s="53">
        <v>348</v>
      </c>
      <c r="K64" s="70">
        <v>11</v>
      </c>
    </row>
    <row r="65" spans="1:11" hidden="1" x14ac:dyDescent="0.25">
      <c r="A65" s="50" t="s">
        <v>2</v>
      </c>
      <c r="B65" s="51" t="s">
        <v>58</v>
      </c>
      <c r="C65" s="51" t="s">
        <v>899</v>
      </c>
      <c r="D65" s="52">
        <v>42788</v>
      </c>
      <c r="E65" s="51" t="s">
        <v>1156</v>
      </c>
      <c r="F65" s="51" t="s">
        <v>1333</v>
      </c>
      <c r="G65" s="51" t="s">
        <v>56</v>
      </c>
      <c r="H65" s="51" t="s">
        <v>1390</v>
      </c>
      <c r="I65" s="51" t="s">
        <v>58</v>
      </c>
      <c r="J65" s="53">
        <v>261</v>
      </c>
      <c r="K65" s="70">
        <v>11</v>
      </c>
    </row>
    <row r="66" spans="1:11" hidden="1" x14ac:dyDescent="0.25">
      <c r="A66" s="50" t="s">
        <v>2</v>
      </c>
      <c r="B66" s="51" t="s">
        <v>58</v>
      </c>
      <c r="C66" s="51" t="s">
        <v>900</v>
      </c>
      <c r="D66" s="52">
        <v>42788</v>
      </c>
      <c r="E66" s="51" t="s">
        <v>1157</v>
      </c>
      <c r="F66" s="51" t="s">
        <v>1334</v>
      </c>
      <c r="G66" s="51" t="s">
        <v>56</v>
      </c>
      <c r="H66" s="51" t="s">
        <v>1390</v>
      </c>
      <c r="I66" s="51" t="s">
        <v>58</v>
      </c>
      <c r="J66" s="53">
        <v>87</v>
      </c>
      <c r="K66" s="70">
        <v>11</v>
      </c>
    </row>
    <row r="67" spans="1:11" hidden="1" x14ac:dyDescent="0.25">
      <c r="A67" s="50" t="s">
        <v>2</v>
      </c>
      <c r="B67" s="51" t="s">
        <v>58</v>
      </c>
      <c r="C67" s="51" t="s">
        <v>901</v>
      </c>
      <c r="D67" s="52">
        <v>42788</v>
      </c>
      <c r="E67" s="51" t="s">
        <v>1158</v>
      </c>
      <c r="F67" s="51" t="s">
        <v>1335</v>
      </c>
      <c r="G67" s="51" t="s">
        <v>56</v>
      </c>
      <c r="H67" s="51" t="s">
        <v>1390</v>
      </c>
      <c r="I67" s="51" t="s">
        <v>58</v>
      </c>
      <c r="J67" s="53">
        <v>1914</v>
      </c>
      <c r="K67" s="70">
        <v>11</v>
      </c>
    </row>
    <row r="68" spans="1:11" hidden="1" x14ac:dyDescent="0.25">
      <c r="A68" s="50" t="s">
        <v>2</v>
      </c>
      <c r="B68" s="51" t="s">
        <v>58</v>
      </c>
      <c r="C68" s="51" t="s">
        <v>902</v>
      </c>
      <c r="D68" s="52">
        <v>42788</v>
      </c>
      <c r="E68" s="51" t="s">
        <v>1159</v>
      </c>
      <c r="F68" s="51" t="s">
        <v>1336</v>
      </c>
      <c r="G68" s="51" t="s">
        <v>56</v>
      </c>
      <c r="H68" s="51" t="s">
        <v>1390</v>
      </c>
      <c r="I68" s="51" t="s">
        <v>58</v>
      </c>
      <c r="J68" s="53">
        <v>1740</v>
      </c>
      <c r="K68" s="70">
        <v>11</v>
      </c>
    </row>
    <row r="69" spans="1:11" hidden="1" x14ac:dyDescent="0.25">
      <c r="A69" s="50" t="s">
        <v>2</v>
      </c>
      <c r="B69" s="51" t="s">
        <v>58</v>
      </c>
      <c r="C69" s="51" t="s">
        <v>903</v>
      </c>
      <c r="D69" s="52">
        <v>42788</v>
      </c>
      <c r="E69" s="51" t="s">
        <v>1160</v>
      </c>
      <c r="F69" s="51" t="s">
        <v>1337</v>
      </c>
      <c r="G69" s="51" t="s">
        <v>56</v>
      </c>
      <c r="H69" s="51" t="s">
        <v>1390</v>
      </c>
      <c r="I69" s="51" t="s">
        <v>58</v>
      </c>
      <c r="J69" s="53">
        <v>87</v>
      </c>
      <c r="K69" s="70">
        <v>11</v>
      </c>
    </row>
    <row r="70" spans="1:11" hidden="1" x14ac:dyDescent="0.25">
      <c r="A70" s="50" t="s">
        <v>3</v>
      </c>
      <c r="B70" s="51" t="s">
        <v>91</v>
      </c>
      <c r="C70" s="51" t="s">
        <v>904</v>
      </c>
      <c r="D70" s="52">
        <v>42775</v>
      </c>
      <c r="E70" s="51" t="s">
        <v>1161</v>
      </c>
      <c r="F70" s="51">
        <v>15188</v>
      </c>
      <c r="G70" s="51" t="s">
        <v>286</v>
      </c>
      <c r="H70" s="51" t="s">
        <v>46</v>
      </c>
      <c r="I70" s="51" t="s">
        <v>91</v>
      </c>
      <c r="J70" s="53">
        <v>1639.2</v>
      </c>
      <c r="K70" s="70">
        <v>12</v>
      </c>
    </row>
    <row r="71" spans="1:11" hidden="1" x14ac:dyDescent="0.25">
      <c r="A71" s="50" t="s">
        <v>3</v>
      </c>
      <c r="B71" s="51" t="s">
        <v>832</v>
      </c>
      <c r="C71" s="51" t="s">
        <v>905</v>
      </c>
      <c r="D71" s="52">
        <v>42775</v>
      </c>
      <c r="E71" s="51" t="s">
        <v>1161</v>
      </c>
      <c r="F71" s="51">
        <v>15188</v>
      </c>
      <c r="G71" s="51" t="s">
        <v>286</v>
      </c>
      <c r="H71" s="51" t="s">
        <v>46</v>
      </c>
      <c r="I71" s="51" t="s">
        <v>832</v>
      </c>
      <c r="J71" s="53">
        <v>-1639.2</v>
      </c>
      <c r="K71" s="70">
        <v>12</v>
      </c>
    </row>
    <row r="72" spans="1:11" hidden="1" x14ac:dyDescent="0.25">
      <c r="A72" s="50" t="s">
        <v>3</v>
      </c>
      <c r="B72" s="51" t="s">
        <v>91</v>
      </c>
      <c r="C72" s="51" t="s">
        <v>906</v>
      </c>
      <c r="D72" s="52">
        <v>42781</v>
      </c>
      <c r="E72" s="51">
        <v>728570</v>
      </c>
      <c r="F72" s="51">
        <v>15204</v>
      </c>
      <c r="G72" s="51" t="s">
        <v>286</v>
      </c>
      <c r="H72" s="51" t="s">
        <v>46</v>
      </c>
      <c r="I72" s="51" t="s">
        <v>91</v>
      </c>
      <c r="J72" s="53">
        <v>205</v>
      </c>
      <c r="K72" s="70">
        <v>12</v>
      </c>
    </row>
    <row r="73" spans="1:11" hidden="1" x14ac:dyDescent="0.25">
      <c r="A73" s="50" t="s">
        <v>3</v>
      </c>
      <c r="B73" s="51" t="s">
        <v>461</v>
      </c>
      <c r="C73" s="51" t="s">
        <v>907</v>
      </c>
      <c r="D73" s="52">
        <v>42781</v>
      </c>
      <c r="E73" s="51" t="s">
        <v>1161</v>
      </c>
      <c r="F73" s="51">
        <v>15205</v>
      </c>
      <c r="G73" s="51" t="s">
        <v>45</v>
      </c>
      <c r="H73" s="51" t="s">
        <v>46</v>
      </c>
      <c r="I73" s="51" t="s">
        <v>461</v>
      </c>
      <c r="J73" s="53">
        <v>1631.04</v>
      </c>
      <c r="K73" s="70">
        <v>12</v>
      </c>
    </row>
    <row r="74" spans="1:11" hidden="1" x14ac:dyDescent="0.25">
      <c r="A74" s="50" t="s">
        <v>3</v>
      </c>
      <c r="B74" s="51" t="s">
        <v>461</v>
      </c>
      <c r="C74" s="51" t="s">
        <v>908</v>
      </c>
      <c r="D74" s="52">
        <v>42790</v>
      </c>
      <c r="E74" s="51">
        <v>1134537</v>
      </c>
      <c r="F74" s="51">
        <v>15228</v>
      </c>
      <c r="G74" s="51" t="s">
        <v>45</v>
      </c>
      <c r="H74" s="51" t="s">
        <v>46</v>
      </c>
      <c r="I74" s="51" t="s">
        <v>461</v>
      </c>
      <c r="J74" s="53">
        <v>802.47</v>
      </c>
      <c r="K74" s="70">
        <v>12</v>
      </c>
    </row>
    <row r="75" spans="1:11" hidden="1" x14ac:dyDescent="0.25">
      <c r="A75" s="50" t="s">
        <v>3</v>
      </c>
      <c r="B75" s="51" t="s">
        <v>91</v>
      </c>
      <c r="C75" s="51" t="s">
        <v>909</v>
      </c>
      <c r="D75" s="52">
        <v>42790</v>
      </c>
      <c r="E75" s="51">
        <v>473601</v>
      </c>
      <c r="F75" s="51">
        <v>15230</v>
      </c>
      <c r="G75" s="51" t="s">
        <v>45</v>
      </c>
      <c r="H75" s="51" t="s">
        <v>46</v>
      </c>
      <c r="I75" s="51" t="s">
        <v>91</v>
      </c>
      <c r="J75" s="53">
        <v>599.80999999999995</v>
      </c>
      <c r="K75" s="70">
        <v>12</v>
      </c>
    </row>
    <row r="76" spans="1:11" hidden="1" x14ac:dyDescent="0.25">
      <c r="A76" s="50" t="s">
        <v>3</v>
      </c>
      <c r="B76" s="51" t="s">
        <v>91</v>
      </c>
      <c r="C76" s="51" t="s">
        <v>910</v>
      </c>
      <c r="D76" s="52">
        <v>42790</v>
      </c>
      <c r="E76" s="51">
        <v>473602</v>
      </c>
      <c r="F76" s="51">
        <v>15231</v>
      </c>
      <c r="G76" s="51" t="s">
        <v>286</v>
      </c>
      <c r="H76" s="51" t="s">
        <v>46</v>
      </c>
      <c r="I76" s="51" t="s">
        <v>91</v>
      </c>
      <c r="J76" s="53">
        <v>720</v>
      </c>
      <c r="K76" s="70">
        <v>12</v>
      </c>
    </row>
    <row r="77" spans="1:11" hidden="1" x14ac:dyDescent="0.25">
      <c r="A77" s="50" t="s">
        <v>3</v>
      </c>
      <c r="B77" s="51" t="s">
        <v>91</v>
      </c>
      <c r="C77" s="51" t="s">
        <v>911</v>
      </c>
      <c r="D77" s="52">
        <v>42790</v>
      </c>
      <c r="E77" s="51">
        <v>433220</v>
      </c>
      <c r="F77" s="51">
        <v>15232</v>
      </c>
      <c r="G77" s="51" t="s">
        <v>45</v>
      </c>
      <c r="H77" s="51" t="s">
        <v>46</v>
      </c>
      <c r="I77" s="51" t="s">
        <v>91</v>
      </c>
      <c r="J77" s="53">
        <v>87.93</v>
      </c>
      <c r="K77" s="70">
        <v>12</v>
      </c>
    </row>
    <row r="78" spans="1:11" hidden="1" x14ac:dyDescent="0.25">
      <c r="A78" s="50" t="s">
        <v>3</v>
      </c>
      <c r="B78" s="51" t="s">
        <v>461</v>
      </c>
      <c r="C78" s="51" t="s">
        <v>912</v>
      </c>
      <c r="D78" s="52">
        <v>42790</v>
      </c>
      <c r="E78" s="51">
        <v>950050</v>
      </c>
      <c r="F78" s="51">
        <v>15237</v>
      </c>
      <c r="G78" s="51" t="s">
        <v>45</v>
      </c>
      <c r="H78" s="51" t="s">
        <v>46</v>
      </c>
      <c r="I78" s="51" t="s">
        <v>461</v>
      </c>
      <c r="J78" s="53">
        <v>82</v>
      </c>
      <c r="K78" s="70">
        <v>12</v>
      </c>
    </row>
    <row r="79" spans="1:11" hidden="1" x14ac:dyDescent="0.25">
      <c r="A79" s="50" t="s">
        <v>3</v>
      </c>
      <c r="B79" s="51" t="s">
        <v>461</v>
      </c>
      <c r="C79" s="51" t="s">
        <v>913</v>
      </c>
      <c r="D79" s="52">
        <v>42794</v>
      </c>
      <c r="E79" s="51" t="s">
        <v>1162</v>
      </c>
      <c r="F79" s="51">
        <v>15261</v>
      </c>
      <c r="G79" s="51" t="s">
        <v>45</v>
      </c>
      <c r="H79" s="51" t="s">
        <v>46</v>
      </c>
      <c r="I79" s="51" t="s">
        <v>461</v>
      </c>
      <c r="J79" s="53">
        <v>828.34</v>
      </c>
      <c r="K79" s="70">
        <v>12</v>
      </c>
    </row>
    <row r="80" spans="1:11" hidden="1" x14ac:dyDescent="0.25">
      <c r="A80" s="50" t="s">
        <v>3</v>
      </c>
      <c r="B80" s="51" t="s">
        <v>461</v>
      </c>
      <c r="C80" s="51" t="s">
        <v>914</v>
      </c>
      <c r="D80" s="52">
        <v>42794</v>
      </c>
      <c r="E80" s="51">
        <v>85330</v>
      </c>
      <c r="F80" s="51">
        <v>15263</v>
      </c>
      <c r="G80" s="51" t="s">
        <v>45</v>
      </c>
      <c r="H80" s="51" t="s">
        <v>46</v>
      </c>
      <c r="I80" s="51" t="s">
        <v>461</v>
      </c>
      <c r="J80" s="53">
        <v>225.5</v>
      </c>
      <c r="K80" s="70">
        <v>12</v>
      </c>
    </row>
    <row r="81" spans="1:11" hidden="1" x14ac:dyDescent="0.25">
      <c r="A81" s="50" t="s">
        <v>3</v>
      </c>
      <c r="B81" s="51" t="s">
        <v>461</v>
      </c>
      <c r="C81" s="51" t="s">
        <v>915</v>
      </c>
      <c r="D81" s="52">
        <v>42794</v>
      </c>
      <c r="E81" s="51">
        <v>842380</v>
      </c>
      <c r="F81" s="51">
        <v>15271</v>
      </c>
      <c r="G81" s="51" t="s">
        <v>45</v>
      </c>
      <c r="H81" s="51" t="s">
        <v>46</v>
      </c>
      <c r="I81" s="51" t="s">
        <v>461</v>
      </c>
      <c r="J81" s="53">
        <v>123</v>
      </c>
      <c r="K81" s="70">
        <v>12</v>
      </c>
    </row>
    <row r="82" spans="1:11" hidden="1" x14ac:dyDescent="0.25">
      <c r="A82" s="50" t="s">
        <v>3</v>
      </c>
      <c r="B82" s="51" t="s">
        <v>461</v>
      </c>
      <c r="C82" s="51" t="s">
        <v>916</v>
      </c>
      <c r="D82" s="52">
        <v>42794</v>
      </c>
      <c r="E82" s="51">
        <v>1139746</v>
      </c>
      <c r="F82" s="51">
        <v>15273</v>
      </c>
      <c r="G82" s="51" t="s">
        <v>45</v>
      </c>
      <c r="H82" s="51" t="s">
        <v>46</v>
      </c>
      <c r="I82" s="51" t="s">
        <v>461</v>
      </c>
      <c r="J82" s="53">
        <v>1229.57</v>
      </c>
      <c r="K82" s="70">
        <v>12</v>
      </c>
    </row>
    <row r="83" spans="1:11" hidden="1" x14ac:dyDescent="0.25">
      <c r="A83" s="50" t="s">
        <v>3</v>
      </c>
      <c r="B83" s="51" t="s">
        <v>461</v>
      </c>
      <c r="C83" s="51" t="s">
        <v>917</v>
      </c>
      <c r="D83" s="52">
        <v>42794</v>
      </c>
      <c r="E83" s="51">
        <v>675470</v>
      </c>
      <c r="F83" s="51">
        <v>15275</v>
      </c>
      <c r="G83" s="51" t="s">
        <v>45</v>
      </c>
      <c r="H83" s="51" t="s">
        <v>46</v>
      </c>
      <c r="I83" s="51" t="s">
        <v>461</v>
      </c>
      <c r="J83" s="53">
        <v>143.5</v>
      </c>
      <c r="K83" s="70">
        <v>12</v>
      </c>
    </row>
    <row r="84" spans="1:11" hidden="1" x14ac:dyDescent="0.25">
      <c r="A84" s="50" t="s">
        <v>3</v>
      </c>
      <c r="B84" s="51" t="s">
        <v>91</v>
      </c>
      <c r="C84" s="51" t="s">
        <v>918</v>
      </c>
      <c r="D84" s="52">
        <v>42794</v>
      </c>
      <c r="E84" s="51">
        <v>477864</v>
      </c>
      <c r="F84" s="51">
        <v>15276</v>
      </c>
      <c r="G84" s="51" t="s">
        <v>286</v>
      </c>
      <c r="H84" s="51" t="s">
        <v>46</v>
      </c>
      <c r="I84" s="51" t="s">
        <v>91</v>
      </c>
      <c r="J84" s="53">
        <v>842.94</v>
      </c>
      <c r="K84" s="70">
        <v>12</v>
      </c>
    </row>
    <row r="85" spans="1:11" hidden="1" x14ac:dyDescent="0.25">
      <c r="A85" s="50" t="s">
        <v>3</v>
      </c>
      <c r="B85" s="51" t="s">
        <v>91</v>
      </c>
      <c r="C85" s="51" t="s">
        <v>919</v>
      </c>
      <c r="D85" s="52">
        <v>42794</v>
      </c>
      <c r="E85" s="51">
        <v>477903</v>
      </c>
      <c r="F85" s="51">
        <v>15277</v>
      </c>
      <c r="G85" s="51" t="s">
        <v>286</v>
      </c>
      <c r="H85" s="51" t="s">
        <v>46</v>
      </c>
      <c r="I85" s="51" t="s">
        <v>91</v>
      </c>
      <c r="J85" s="53">
        <v>1652</v>
      </c>
      <c r="K85" s="70">
        <v>12</v>
      </c>
    </row>
    <row r="86" spans="1:11" hidden="1" x14ac:dyDescent="0.25">
      <c r="A86" s="50" t="s">
        <v>3</v>
      </c>
      <c r="B86" s="51" t="s">
        <v>91</v>
      </c>
      <c r="C86" s="51" t="s">
        <v>920</v>
      </c>
      <c r="D86" s="52">
        <v>42794</v>
      </c>
      <c r="E86" s="51">
        <v>313840</v>
      </c>
      <c r="F86" s="51">
        <v>15298</v>
      </c>
      <c r="G86" s="51" t="s">
        <v>45</v>
      </c>
      <c r="H86" s="51" t="s">
        <v>46</v>
      </c>
      <c r="I86" s="51" t="s">
        <v>91</v>
      </c>
      <c r="J86" s="53">
        <v>141.38</v>
      </c>
      <c r="K86" s="70">
        <v>12</v>
      </c>
    </row>
    <row r="87" spans="1:11" hidden="1" x14ac:dyDescent="0.25">
      <c r="A87" s="50" t="s">
        <v>3</v>
      </c>
      <c r="B87" s="51" t="s">
        <v>91</v>
      </c>
      <c r="C87" s="51" t="s">
        <v>921</v>
      </c>
      <c r="D87" s="52">
        <v>42794</v>
      </c>
      <c r="E87" s="51">
        <v>479904</v>
      </c>
      <c r="F87" s="51">
        <v>15299</v>
      </c>
      <c r="G87" s="51" t="s">
        <v>45</v>
      </c>
      <c r="H87" s="51" t="s">
        <v>46</v>
      </c>
      <c r="I87" s="51" t="s">
        <v>91</v>
      </c>
      <c r="J87" s="53">
        <v>845.69</v>
      </c>
      <c r="K87" s="70">
        <v>12</v>
      </c>
    </row>
    <row r="88" spans="1:11" hidden="1" x14ac:dyDescent="0.25">
      <c r="A88" s="50" t="s">
        <v>3</v>
      </c>
      <c r="B88" s="51" t="s">
        <v>461</v>
      </c>
      <c r="C88" s="51" t="s">
        <v>922</v>
      </c>
      <c r="D88" s="52">
        <v>42794</v>
      </c>
      <c r="E88" s="51" t="s">
        <v>1163</v>
      </c>
      <c r="F88" s="51">
        <v>15302</v>
      </c>
      <c r="G88" s="51" t="s">
        <v>45</v>
      </c>
      <c r="H88" s="51" t="s">
        <v>46</v>
      </c>
      <c r="I88" s="51" t="s">
        <v>461</v>
      </c>
      <c r="J88" s="53">
        <v>792.14</v>
      </c>
      <c r="K88" s="70">
        <v>12</v>
      </c>
    </row>
    <row r="89" spans="1:11" hidden="1" x14ac:dyDescent="0.25">
      <c r="A89" s="50" t="s">
        <v>3</v>
      </c>
      <c r="B89" s="51" t="s">
        <v>461</v>
      </c>
      <c r="C89" s="51" t="s">
        <v>923</v>
      </c>
      <c r="D89" s="52">
        <v>42794</v>
      </c>
      <c r="E89" s="51" t="s">
        <v>1164</v>
      </c>
      <c r="F89" s="51">
        <v>15317</v>
      </c>
      <c r="G89" s="51" t="s">
        <v>45</v>
      </c>
      <c r="H89" s="51" t="s">
        <v>46</v>
      </c>
      <c r="I89" s="51" t="s">
        <v>461</v>
      </c>
      <c r="J89" s="53">
        <v>828.34</v>
      </c>
      <c r="K89" s="70">
        <v>12</v>
      </c>
    </row>
    <row r="90" spans="1:11" hidden="1" x14ac:dyDescent="0.25">
      <c r="A90" s="50" t="s">
        <v>3</v>
      </c>
      <c r="B90" s="51" t="s">
        <v>461</v>
      </c>
      <c r="C90" s="51" t="s">
        <v>924</v>
      </c>
      <c r="D90" s="52">
        <v>42794</v>
      </c>
      <c r="E90" s="51">
        <v>206000</v>
      </c>
      <c r="F90" s="51">
        <v>15320</v>
      </c>
      <c r="G90" s="51" t="s">
        <v>45</v>
      </c>
      <c r="H90" s="51" t="s">
        <v>46</v>
      </c>
      <c r="I90" s="51" t="s">
        <v>461</v>
      </c>
      <c r="J90" s="53">
        <v>184.5</v>
      </c>
      <c r="K90" s="70">
        <v>12</v>
      </c>
    </row>
    <row r="91" spans="1:11" hidden="1" x14ac:dyDescent="0.25">
      <c r="A91" s="50" t="s">
        <v>3</v>
      </c>
      <c r="B91" s="51" t="s">
        <v>91</v>
      </c>
      <c r="C91" s="51" t="s">
        <v>925</v>
      </c>
      <c r="D91" s="52">
        <v>42794</v>
      </c>
      <c r="E91" s="51">
        <v>381570</v>
      </c>
      <c r="F91" s="51">
        <v>15321</v>
      </c>
      <c r="G91" s="51" t="s">
        <v>45</v>
      </c>
      <c r="H91" s="51" t="s">
        <v>46</v>
      </c>
      <c r="I91" s="51" t="s">
        <v>91</v>
      </c>
      <c r="J91" s="53">
        <v>141.38</v>
      </c>
      <c r="K91" s="70">
        <v>12</v>
      </c>
    </row>
    <row r="92" spans="1:11" hidden="1" x14ac:dyDescent="0.25">
      <c r="A92" s="50" t="s">
        <v>4</v>
      </c>
      <c r="B92" s="51" t="s">
        <v>831</v>
      </c>
      <c r="C92" s="51" t="s">
        <v>926</v>
      </c>
      <c r="D92" s="52">
        <v>42773</v>
      </c>
      <c r="E92" s="51" t="s">
        <v>1165</v>
      </c>
      <c r="F92" s="51" t="s">
        <v>1338</v>
      </c>
      <c r="G92" s="51" t="s">
        <v>110</v>
      </c>
      <c r="H92" s="51" t="s">
        <v>1389</v>
      </c>
      <c r="I92" s="51" t="s">
        <v>831</v>
      </c>
      <c r="J92" s="53">
        <v>208.8</v>
      </c>
      <c r="K92" s="70">
        <v>14</v>
      </c>
    </row>
    <row r="93" spans="1:11" hidden="1" x14ac:dyDescent="0.25">
      <c r="A93" s="50" t="s">
        <v>4</v>
      </c>
      <c r="B93" s="51" t="s">
        <v>831</v>
      </c>
      <c r="C93" s="51" t="s">
        <v>927</v>
      </c>
      <c r="D93" s="52">
        <v>42773</v>
      </c>
      <c r="E93" s="51" t="s">
        <v>1166</v>
      </c>
      <c r="F93" s="51" t="s">
        <v>1339</v>
      </c>
      <c r="G93" s="51" t="s">
        <v>110</v>
      </c>
      <c r="H93" s="51" t="s">
        <v>1389</v>
      </c>
      <c r="I93" s="51" t="s">
        <v>831</v>
      </c>
      <c r="J93" s="53">
        <v>208.8</v>
      </c>
      <c r="K93" s="70">
        <v>14</v>
      </c>
    </row>
    <row r="94" spans="1:11" hidden="1" x14ac:dyDescent="0.25">
      <c r="A94" s="50" t="s">
        <v>4</v>
      </c>
      <c r="B94" s="51" t="s">
        <v>831</v>
      </c>
      <c r="C94" s="51" t="s">
        <v>928</v>
      </c>
      <c r="D94" s="52">
        <v>42773</v>
      </c>
      <c r="E94" s="51" t="s">
        <v>1167</v>
      </c>
      <c r="F94" s="51" t="s">
        <v>1340</v>
      </c>
      <c r="G94" s="51" t="s">
        <v>110</v>
      </c>
      <c r="H94" s="51" t="s">
        <v>1389</v>
      </c>
      <c r="I94" s="51" t="s">
        <v>831</v>
      </c>
      <c r="J94" s="53">
        <v>208.8</v>
      </c>
      <c r="K94" s="70">
        <v>14</v>
      </c>
    </row>
    <row r="95" spans="1:11" hidden="1" x14ac:dyDescent="0.25">
      <c r="A95" s="50" t="s">
        <v>4</v>
      </c>
      <c r="B95" s="51" t="s">
        <v>831</v>
      </c>
      <c r="C95" s="51" t="s">
        <v>929</v>
      </c>
      <c r="D95" s="52">
        <v>42773</v>
      </c>
      <c r="E95" s="51" t="s">
        <v>1168</v>
      </c>
      <c r="F95" s="51" t="s">
        <v>1341</v>
      </c>
      <c r="G95" s="51" t="s">
        <v>110</v>
      </c>
      <c r="H95" s="51" t="s">
        <v>1389</v>
      </c>
      <c r="I95" s="51" t="s">
        <v>831</v>
      </c>
      <c r="J95" s="53">
        <v>208.8</v>
      </c>
      <c r="K95" s="70">
        <v>14</v>
      </c>
    </row>
    <row r="96" spans="1:11" hidden="1" x14ac:dyDescent="0.25">
      <c r="A96" s="50" t="s">
        <v>4</v>
      </c>
      <c r="B96" s="51" t="s">
        <v>58</v>
      </c>
      <c r="C96" s="51" t="s">
        <v>930</v>
      </c>
      <c r="D96" s="52">
        <v>42774</v>
      </c>
      <c r="E96" s="51" t="s">
        <v>1169</v>
      </c>
      <c r="F96" s="51" t="s">
        <v>1342</v>
      </c>
      <c r="G96" s="51" t="s">
        <v>110</v>
      </c>
      <c r="H96" s="51" t="s">
        <v>1390</v>
      </c>
      <c r="I96" s="51" t="s">
        <v>58</v>
      </c>
      <c r="J96" s="53">
        <v>1914</v>
      </c>
      <c r="K96" s="70">
        <v>14</v>
      </c>
    </row>
    <row r="97" spans="1:11" hidden="1" x14ac:dyDescent="0.25">
      <c r="A97" s="50" t="s">
        <v>4</v>
      </c>
      <c r="B97" s="51" t="s">
        <v>58</v>
      </c>
      <c r="C97" s="51" t="s">
        <v>931</v>
      </c>
      <c r="D97" s="52">
        <v>42777</v>
      </c>
      <c r="E97" s="51" t="s">
        <v>1170</v>
      </c>
      <c r="F97" s="51" t="s">
        <v>1343</v>
      </c>
      <c r="G97" s="51" t="s">
        <v>110</v>
      </c>
      <c r="H97" s="51" t="s">
        <v>1390</v>
      </c>
      <c r="I97" s="51" t="s">
        <v>58</v>
      </c>
      <c r="J97" s="53">
        <v>208.8</v>
      </c>
      <c r="K97" s="70">
        <v>14</v>
      </c>
    </row>
    <row r="98" spans="1:11" hidden="1" x14ac:dyDescent="0.25">
      <c r="A98" s="50" t="s">
        <v>4</v>
      </c>
      <c r="B98" s="51" t="s">
        <v>58</v>
      </c>
      <c r="C98" s="51" t="s">
        <v>932</v>
      </c>
      <c r="D98" s="52">
        <v>42777</v>
      </c>
      <c r="E98" s="51" t="s">
        <v>1171</v>
      </c>
      <c r="F98" s="51" t="s">
        <v>1344</v>
      </c>
      <c r="G98" s="51" t="s">
        <v>110</v>
      </c>
      <c r="H98" s="51" t="s">
        <v>1390</v>
      </c>
      <c r="I98" s="51" t="s">
        <v>58</v>
      </c>
      <c r="J98" s="53">
        <v>208.8</v>
      </c>
      <c r="K98" s="70">
        <v>14</v>
      </c>
    </row>
    <row r="99" spans="1:11" hidden="1" x14ac:dyDescent="0.25">
      <c r="A99" s="50" t="s">
        <v>4</v>
      </c>
      <c r="B99" s="51" t="s">
        <v>58</v>
      </c>
      <c r="C99" s="51" t="s">
        <v>933</v>
      </c>
      <c r="D99" s="52">
        <v>42777</v>
      </c>
      <c r="E99" s="51" t="s">
        <v>1172</v>
      </c>
      <c r="F99" s="51" t="s">
        <v>1345</v>
      </c>
      <c r="G99" s="51" t="s">
        <v>110</v>
      </c>
      <c r="H99" s="51" t="s">
        <v>1390</v>
      </c>
      <c r="I99" s="51" t="s">
        <v>58</v>
      </c>
      <c r="J99" s="53">
        <v>208.8</v>
      </c>
      <c r="K99" s="70">
        <v>14</v>
      </c>
    </row>
    <row r="100" spans="1:11" hidden="1" x14ac:dyDescent="0.25">
      <c r="A100" s="50" t="s">
        <v>4</v>
      </c>
      <c r="B100" s="51" t="s">
        <v>58</v>
      </c>
      <c r="C100" s="51" t="s">
        <v>934</v>
      </c>
      <c r="D100" s="52">
        <v>42780</v>
      </c>
      <c r="E100" s="51" t="s">
        <v>1173</v>
      </c>
      <c r="F100" s="51" t="s">
        <v>1346</v>
      </c>
      <c r="G100" s="51" t="s">
        <v>110</v>
      </c>
      <c r="H100" s="51" t="s">
        <v>1390</v>
      </c>
      <c r="I100" s="51" t="s">
        <v>58</v>
      </c>
      <c r="J100" s="53">
        <v>208.8</v>
      </c>
      <c r="K100" s="70">
        <v>14</v>
      </c>
    </row>
    <row r="101" spans="1:11" hidden="1" x14ac:dyDescent="0.25">
      <c r="A101" s="50" t="s">
        <v>4</v>
      </c>
      <c r="B101" s="51" t="s">
        <v>58</v>
      </c>
      <c r="C101" s="51" t="s">
        <v>935</v>
      </c>
      <c r="D101" s="52">
        <v>42780</v>
      </c>
      <c r="E101" s="51" t="s">
        <v>1174</v>
      </c>
      <c r="F101" s="51" t="s">
        <v>1347</v>
      </c>
      <c r="G101" s="51" t="s">
        <v>110</v>
      </c>
      <c r="H101" s="51" t="s">
        <v>1390</v>
      </c>
      <c r="I101" s="51" t="s">
        <v>58</v>
      </c>
      <c r="J101" s="53">
        <v>208.8</v>
      </c>
      <c r="K101" s="70">
        <v>14</v>
      </c>
    </row>
    <row r="102" spans="1:11" hidden="1" x14ac:dyDescent="0.25">
      <c r="A102" s="50" t="s">
        <v>4</v>
      </c>
      <c r="B102" s="51" t="s">
        <v>119</v>
      </c>
      <c r="C102" s="51" t="s">
        <v>936</v>
      </c>
      <c r="D102" s="52">
        <v>42780</v>
      </c>
      <c r="E102" s="51" t="s">
        <v>1175</v>
      </c>
      <c r="F102" s="51">
        <v>15197</v>
      </c>
      <c r="G102" s="51" t="s">
        <v>45</v>
      </c>
      <c r="H102" s="51" t="s">
        <v>46</v>
      </c>
      <c r="I102" s="51" t="s">
        <v>119</v>
      </c>
      <c r="J102" s="53">
        <v>776.46</v>
      </c>
      <c r="K102" s="70">
        <v>14</v>
      </c>
    </row>
    <row r="103" spans="1:11" hidden="1" x14ac:dyDescent="0.25">
      <c r="A103" s="50" t="s">
        <v>4</v>
      </c>
      <c r="B103" s="51" t="s">
        <v>119</v>
      </c>
      <c r="C103" s="51" t="s">
        <v>577</v>
      </c>
      <c r="D103" s="52">
        <v>42780</v>
      </c>
      <c r="E103" s="51" t="s">
        <v>1176</v>
      </c>
      <c r="F103" s="51">
        <v>15198</v>
      </c>
      <c r="G103" s="51" t="s">
        <v>45</v>
      </c>
      <c r="H103" s="51" t="s">
        <v>46</v>
      </c>
      <c r="I103" s="51" t="s">
        <v>119</v>
      </c>
      <c r="J103" s="53">
        <v>600</v>
      </c>
      <c r="K103" s="70">
        <v>14</v>
      </c>
    </row>
    <row r="104" spans="1:11" hidden="1" x14ac:dyDescent="0.25">
      <c r="A104" s="50" t="s">
        <v>4</v>
      </c>
      <c r="B104" s="51" t="s">
        <v>119</v>
      </c>
      <c r="C104" s="51" t="s">
        <v>937</v>
      </c>
      <c r="D104" s="52">
        <v>42780</v>
      </c>
      <c r="E104" s="51" t="s">
        <v>1177</v>
      </c>
      <c r="F104" s="51">
        <v>15199</v>
      </c>
      <c r="G104" s="51" t="s">
        <v>45</v>
      </c>
      <c r="H104" s="51" t="s">
        <v>46</v>
      </c>
      <c r="I104" s="51" t="s">
        <v>119</v>
      </c>
      <c r="J104" s="53">
        <v>1963.5</v>
      </c>
      <c r="K104" s="70">
        <v>14</v>
      </c>
    </row>
    <row r="105" spans="1:11" hidden="1" x14ac:dyDescent="0.25">
      <c r="A105" s="50" t="s">
        <v>4</v>
      </c>
      <c r="B105" s="51" t="s">
        <v>119</v>
      </c>
      <c r="C105" s="51" t="s">
        <v>938</v>
      </c>
      <c r="D105" s="52">
        <v>42780</v>
      </c>
      <c r="E105" s="51">
        <v>2518</v>
      </c>
      <c r="F105" s="51">
        <v>15200</v>
      </c>
      <c r="G105" s="51" t="s">
        <v>45</v>
      </c>
      <c r="H105" s="51" t="s">
        <v>46</v>
      </c>
      <c r="I105" s="51" t="s">
        <v>119</v>
      </c>
      <c r="J105" s="53">
        <v>1730</v>
      </c>
      <c r="K105" s="70">
        <v>14</v>
      </c>
    </row>
    <row r="106" spans="1:11" hidden="1" x14ac:dyDescent="0.25">
      <c r="A106" s="50" t="s">
        <v>4</v>
      </c>
      <c r="B106" s="51" t="s">
        <v>119</v>
      </c>
      <c r="C106" s="51" t="s">
        <v>939</v>
      </c>
      <c r="D106" s="52">
        <v>42780</v>
      </c>
      <c r="E106" s="51" t="s">
        <v>1178</v>
      </c>
      <c r="F106" s="51">
        <v>15201</v>
      </c>
      <c r="G106" s="51" t="s">
        <v>45</v>
      </c>
      <c r="H106" s="51" t="s">
        <v>46</v>
      </c>
      <c r="I106" s="51" t="s">
        <v>119</v>
      </c>
      <c r="J106" s="53">
        <v>3439.2</v>
      </c>
      <c r="K106" s="70">
        <v>14</v>
      </c>
    </row>
    <row r="107" spans="1:11" hidden="1" x14ac:dyDescent="0.25">
      <c r="A107" s="50" t="s">
        <v>4</v>
      </c>
      <c r="B107" s="51" t="s">
        <v>119</v>
      </c>
      <c r="C107" s="51" t="s">
        <v>940</v>
      </c>
      <c r="D107" s="52">
        <v>42780</v>
      </c>
      <c r="E107" s="51" t="s">
        <v>1179</v>
      </c>
      <c r="F107" s="51">
        <v>15202</v>
      </c>
      <c r="G107" s="51" t="s">
        <v>45</v>
      </c>
      <c r="H107" s="51" t="s">
        <v>46</v>
      </c>
      <c r="I107" s="51" t="s">
        <v>119</v>
      </c>
      <c r="J107" s="53">
        <v>418.49</v>
      </c>
      <c r="K107" s="70">
        <v>14</v>
      </c>
    </row>
    <row r="108" spans="1:11" hidden="1" x14ac:dyDescent="0.25">
      <c r="A108" s="50" t="s">
        <v>4</v>
      </c>
      <c r="B108" s="51" t="s">
        <v>58</v>
      </c>
      <c r="C108" s="51" t="s">
        <v>941</v>
      </c>
      <c r="D108" s="52">
        <v>42781</v>
      </c>
      <c r="E108" s="51" t="s">
        <v>1180</v>
      </c>
      <c r="F108" s="51" t="s">
        <v>1348</v>
      </c>
      <c r="G108" s="51" t="s">
        <v>110</v>
      </c>
      <c r="H108" s="51" t="s">
        <v>1390</v>
      </c>
      <c r="I108" s="51" t="s">
        <v>58</v>
      </c>
      <c r="J108" s="53">
        <v>208.8</v>
      </c>
      <c r="K108" s="70">
        <v>14</v>
      </c>
    </row>
    <row r="109" spans="1:11" hidden="1" x14ac:dyDescent="0.25">
      <c r="A109" s="50" t="s">
        <v>4</v>
      </c>
      <c r="B109" s="51" t="s">
        <v>58</v>
      </c>
      <c r="C109" s="51" t="s">
        <v>942</v>
      </c>
      <c r="D109" s="52">
        <v>42781</v>
      </c>
      <c r="E109" s="51" t="s">
        <v>1181</v>
      </c>
      <c r="F109" s="51" t="s">
        <v>1349</v>
      </c>
      <c r="G109" s="51" t="s">
        <v>110</v>
      </c>
      <c r="H109" s="51" t="s">
        <v>1390</v>
      </c>
      <c r="I109" s="51" t="s">
        <v>58</v>
      </c>
      <c r="J109" s="53">
        <v>208.8</v>
      </c>
      <c r="K109" s="70">
        <v>14</v>
      </c>
    </row>
    <row r="110" spans="1:11" hidden="1" x14ac:dyDescent="0.25">
      <c r="A110" s="50" t="s">
        <v>4</v>
      </c>
      <c r="B110" s="51" t="s">
        <v>119</v>
      </c>
      <c r="C110" s="51" t="s">
        <v>943</v>
      </c>
      <c r="D110" s="52">
        <v>42786</v>
      </c>
      <c r="E110" s="51">
        <v>2538</v>
      </c>
      <c r="F110" s="51">
        <v>15210</v>
      </c>
      <c r="G110" s="51" t="s">
        <v>45</v>
      </c>
      <c r="H110" s="51" t="s">
        <v>46</v>
      </c>
      <c r="I110" s="51" t="s">
        <v>119</v>
      </c>
      <c r="J110" s="53">
        <v>2106</v>
      </c>
      <c r="K110" s="70">
        <v>14</v>
      </c>
    </row>
    <row r="111" spans="1:11" hidden="1" x14ac:dyDescent="0.25">
      <c r="A111" s="50" t="s">
        <v>4</v>
      </c>
      <c r="B111" s="51" t="s">
        <v>58</v>
      </c>
      <c r="C111" s="51" t="s">
        <v>944</v>
      </c>
      <c r="D111" s="52">
        <v>42788</v>
      </c>
      <c r="E111" s="51" t="s">
        <v>1182</v>
      </c>
      <c r="F111" s="51" t="s">
        <v>1350</v>
      </c>
      <c r="G111" s="51" t="s">
        <v>110</v>
      </c>
      <c r="H111" s="51" t="s">
        <v>1390</v>
      </c>
      <c r="I111" s="51" t="s">
        <v>58</v>
      </c>
      <c r="J111" s="53">
        <v>208.8</v>
      </c>
      <c r="K111" s="70">
        <v>14</v>
      </c>
    </row>
    <row r="112" spans="1:11" hidden="1" x14ac:dyDescent="0.25">
      <c r="A112" s="50" t="s">
        <v>4</v>
      </c>
      <c r="B112" s="51" t="s">
        <v>58</v>
      </c>
      <c r="C112" s="51" t="s">
        <v>48</v>
      </c>
      <c r="D112" s="52">
        <v>42788</v>
      </c>
      <c r="E112" s="51" t="s">
        <v>1183</v>
      </c>
      <c r="F112" s="51" t="s">
        <v>1351</v>
      </c>
      <c r="G112" s="51" t="s">
        <v>110</v>
      </c>
      <c r="H112" s="51" t="s">
        <v>1390</v>
      </c>
      <c r="I112" s="51" t="s">
        <v>58</v>
      </c>
      <c r="J112" s="53">
        <v>208.8</v>
      </c>
      <c r="K112" s="70">
        <v>14</v>
      </c>
    </row>
    <row r="113" spans="1:11" hidden="1" x14ac:dyDescent="0.25">
      <c r="A113" s="50" t="s">
        <v>4</v>
      </c>
      <c r="B113" s="51" t="s">
        <v>58</v>
      </c>
      <c r="C113" s="51" t="s">
        <v>945</v>
      </c>
      <c r="D113" s="52">
        <v>42788</v>
      </c>
      <c r="E113" s="51" t="s">
        <v>1184</v>
      </c>
      <c r="F113" s="51" t="s">
        <v>1352</v>
      </c>
      <c r="G113" s="51" t="s">
        <v>110</v>
      </c>
      <c r="H113" s="51" t="s">
        <v>1390</v>
      </c>
      <c r="I113" s="51" t="s">
        <v>58</v>
      </c>
      <c r="J113" s="53">
        <v>208.8</v>
      </c>
      <c r="K113" s="70">
        <v>14</v>
      </c>
    </row>
    <row r="114" spans="1:11" hidden="1" x14ac:dyDescent="0.25">
      <c r="A114" s="50" t="s">
        <v>4</v>
      </c>
      <c r="B114" s="51" t="s">
        <v>58</v>
      </c>
      <c r="C114" s="51" t="s">
        <v>946</v>
      </c>
      <c r="D114" s="52">
        <v>42788</v>
      </c>
      <c r="E114" s="51" t="s">
        <v>1185</v>
      </c>
      <c r="F114" s="51" t="s">
        <v>1353</v>
      </c>
      <c r="G114" s="51" t="s">
        <v>110</v>
      </c>
      <c r="H114" s="51" t="s">
        <v>1390</v>
      </c>
      <c r="I114" s="51" t="s">
        <v>58</v>
      </c>
      <c r="J114" s="53">
        <v>208.8</v>
      </c>
      <c r="K114" s="70">
        <v>14</v>
      </c>
    </row>
    <row r="115" spans="1:11" hidden="1" x14ac:dyDescent="0.25">
      <c r="A115" s="50" t="s">
        <v>4</v>
      </c>
      <c r="B115" s="51" t="s">
        <v>58</v>
      </c>
      <c r="C115" s="51" t="s">
        <v>947</v>
      </c>
      <c r="D115" s="52">
        <v>42788</v>
      </c>
      <c r="E115" s="51" t="s">
        <v>1186</v>
      </c>
      <c r="F115" s="51" t="s">
        <v>1354</v>
      </c>
      <c r="G115" s="51" t="s">
        <v>110</v>
      </c>
      <c r="H115" s="51" t="s">
        <v>1390</v>
      </c>
      <c r="I115" s="51" t="s">
        <v>58</v>
      </c>
      <c r="J115" s="53">
        <v>8748.6299999999992</v>
      </c>
      <c r="K115" s="70">
        <v>14</v>
      </c>
    </row>
    <row r="116" spans="1:11" hidden="1" x14ac:dyDescent="0.25">
      <c r="A116" s="50" t="s">
        <v>4</v>
      </c>
      <c r="B116" s="51" t="s">
        <v>58</v>
      </c>
      <c r="C116" s="51" t="s">
        <v>948</v>
      </c>
      <c r="D116" s="52">
        <v>42788</v>
      </c>
      <c r="E116" s="51" t="s">
        <v>1187</v>
      </c>
      <c r="F116" s="51" t="s">
        <v>1355</v>
      </c>
      <c r="G116" s="51" t="s">
        <v>110</v>
      </c>
      <c r="H116" s="51" t="s">
        <v>1390</v>
      </c>
      <c r="I116" s="51" t="s">
        <v>58</v>
      </c>
      <c r="J116" s="53">
        <v>1638.8</v>
      </c>
      <c r="K116" s="70">
        <v>14</v>
      </c>
    </row>
    <row r="117" spans="1:11" hidden="1" x14ac:dyDescent="0.25">
      <c r="A117" s="50" t="s">
        <v>4</v>
      </c>
      <c r="B117" s="51" t="s">
        <v>833</v>
      </c>
      <c r="C117" s="51" t="s">
        <v>620</v>
      </c>
      <c r="D117" s="52">
        <v>42790</v>
      </c>
      <c r="E117" s="51" t="s">
        <v>1188</v>
      </c>
      <c r="F117" s="51" t="s">
        <v>1356</v>
      </c>
      <c r="G117" s="51" t="s">
        <v>110</v>
      </c>
      <c r="H117" s="51" t="s">
        <v>46</v>
      </c>
      <c r="I117" s="51" t="s">
        <v>833</v>
      </c>
      <c r="J117" s="53">
        <v>11428.27</v>
      </c>
      <c r="K117" s="70">
        <v>14</v>
      </c>
    </row>
    <row r="118" spans="1:11" hidden="1" x14ac:dyDescent="0.25">
      <c r="A118" s="50" t="s">
        <v>4</v>
      </c>
      <c r="B118" s="51" t="s">
        <v>833</v>
      </c>
      <c r="C118" s="51" t="s">
        <v>949</v>
      </c>
      <c r="D118" s="52">
        <v>42790</v>
      </c>
      <c r="E118" s="51" t="s">
        <v>1188</v>
      </c>
      <c r="F118" s="51" t="s">
        <v>1357</v>
      </c>
      <c r="G118" s="51" t="s">
        <v>170</v>
      </c>
      <c r="H118" s="51" t="s">
        <v>46</v>
      </c>
      <c r="I118" s="51" t="s">
        <v>833</v>
      </c>
      <c r="J118" s="53">
        <v>-11428.27</v>
      </c>
      <c r="K118" s="70">
        <v>14</v>
      </c>
    </row>
    <row r="119" spans="1:11" hidden="1" x14ac:dyDescent="0.25">
      <c r="A119" s="50" t="s">
        <v>4</v>
      </c>
      <c r="B119" s="51" t="s">
        <v>58</v>
      </c>
      <c r="C119" s="51" t="s">
        <v>950</v>
      </c>
      <c r="D119" s="52">
        <v>42790</v>
      </c>
      <c r="E119" s="51" t="s">
        <v>1189</v>
      </c>
      <c r="F119" s="51" t="s">
        <v>1358</v>
      </c>
      <c r="G119" s="51" t="s">
        <v>110</v>
      </c>
      <c r="H119" s="51" t="s">
        <v>1390</v>
      </c>
      <c r="I119" s="51" t="s">
        <v>58</v>
      </c>
      <c r="J119" s="53">
        <v>208.8</v>
      </c>
      <c r="K119" s="70">
        <v>14</v>
      </c>
    </row>
    <row r="120" spans="1:11" hidden="1" x14ac:dyDescent="0.25">
      <c r="A120" s="50" t="s">
        <v>4</v>
      </c>
      <c r="B120" s="51" t="s">
        <v>58</v>
      </c>
      <c r="C120" s="51" t="s">
        <v>951</v>
      </c>
      <c r="D120" s="52">
        <v>42790</v>
      </c>
      <c r="E120" s="51" t="s">
        <v>1190</v>
      </c>
      <c r="F120" s="51" t="s">
        <v>1359</v>
      </c>
      <c r="G120" s="51" t="s">
        <v>110</v>
      </c>
      <c r="H120" s="51" t="s">
        <v>1390</v>
      </c>
      <c r="I120" s="51" t="s">
        <v>58</v>
      </c>
      <c r="J120" s="53">
        <v>208.8</v>
      </c>
      <c r="K120" s="70">
        <v>14</v>
      </c>
    </row>
    <row r="121" spans="1:11" hidden="1" x14ac:dyDescent="0.25">
      <c r="A121" s="50" t="s">
        <v>4</v>
      </c>
      <c r="B121" s="51" t="s">
        <v>58</v>
      </c>
      <c r="C121" s="51" t="s">
        <v>952</v>
      </c>
      <c r="D121" s="52">
        <v>42790</v>
      </c>
      <c r="E121" s="51" t="s">
        <v>1191</v>
      </c>
      <c r="F121" s="51" t="s">
        <v>1360</v>
      </c>
      <c r="G121" s="51" t="s">
        <v>110</v>
      </c>
      <c r="H121" s="51" t="s">
        <v>1390</v>
      </c>
      <c r="I121" s="51" t="s">
        <v>58</v>
      </c>
      <c r="J121" s="53">
        <v>208.8</v>
      </c>
      <c r="K121" s="70">
        <v>14</v>
      </c>
    </row>
    <row r="122" spans="1:11" hidden="1" x14ac:dyDescent="0.25">
      <c r="A122" s="50" t="s">
        <v>4</v>
      </c>
      <c r="B122" s="51" t="s">
        <v>58</v>
      </c>
      <c r="C122" s="51" t="s">
        <v>953</v>
      </c>
      <c r="D122" s="52">
        <v>42790</v>
      </c>
      <c r="E122" s="51" t="s">
        <v>1192</v>
      </c>
      <c r="F122" s="51" t="s">
        <v>1361</v>
      </c>
      <c r="G122" s="51" t="s">
        <v>110</v>
      </c>
      <c r="H122" s="51" t="s">
        <v>1390</v>
      </c>
      <c r="I122" s="51" t="s">
        <v>58</v>
      </c>
      <c r="J122" s="53">
        <v>208.8</v>
      </c>
      <c r="K122" s="70">
        <v>14</v>
      </c>
    </row>
    <row r="123" spans="1:11" hidden="1" x14ac:dyDescent="0.25">
      <c r="A123" s="50" t="s">
        <v>4</v>
      </c>
      <c r="B123" s="51" t="s">
        <v>119</v>
      </c>
      <c r="C123" s="51" t="s">
        <v>954</v>
      </c>
      <c r="D123" s="52">
        <v>42790</v>
      </c>
      <c r="E123" s="51" t="s">
        <v>1193</v>
      </c>
      <c r="F123" s="51">
        <v>15238</v>
      </c>
      <c r="G123" s="51" t="s">
        <v>45</v>
      </c>
      <c r="H123" s="51" t="s">
        <v>46</v>
      </c>
      <c r="I123" s="51" t="s">
        <v>119</v>
      </c>
      <c r="J123" s="53">
        <v>57.76</v>
      </c>
      <c r="K123" s="70">
        <v>14</v>
      </c>
    </row>
    <row r="124" spans="1:11" hidden="1" x14ac:dyDescent="0.25">
      <c r="A124" s="50" t="s">
        <v>4</v>
      </c>
      <c r="B124" s="51" t="s">
        <v>119</v>
      </c>
      <c r="C124" s="51" t="s">
        <v>955</v>
      </c>
      <c r="D124" s="52">
        <v>42793</v>
      </c>
      <c r="E124" s="51">
        <v>2558</v>
      </c>
      <c r="F124" s="51">
        <v>15242</v>
      </c>
      <c r="G124" s="51" t="s">
        <v>45</v>
      </c>
      <c r="H124" s="51" t="s">
        <v>46</v>
      </c>
      <c r="I124" s="51" t="s">
        <v>119</v>
      </c>
      <c r="J124" s="53">
        <v>330</v>
      </c>
      <c r="K124" s="70">
        <v>14</v>
      </c>
    </row>
    <row r="125" spans="1:11" hidden="1" x14ac:dyDescent="0.25">
      <c r="A125" s="50" t="s">
        <v>4</v>
      </c>
      <c r="B125" s="51" t="s">
        <v>119</v>
      </c>
      <c r="C125" s="51" t="s">
        <v>956</v>
      </c>
      <c r="D125" s="52">
        <v>42793</v>
      </c>
      <c r="E125" s="51" t="s">
        <v>1194</v>
      </c>
      <c r="F125" s="51">
        <v>15243</v>
      </c>
      <c r="G125" s="51" t="s">
        <v>45</v>
      </c>
      <c r="H125" s="51" t="s">
        <v>46</v>
      </c>
      <c r="I125" s="51" t="s">
        <v>119</v>
      </c>
      <c r="J125" s="53">
        <v>3439.2</v>
      </c>
      <c r="K125" s="70">
        <v>14</v>
      </c>
    </row>
    <row r="126" spans="1:11" hidden="1" x14ac:dyDescent="0.25">
      <c r="A126" s="50" t="s">
        <v>4</v>
      </c>
      <c r="B126" s="51" t="s">
        <v>119</v>
      </c>
      <c r="C126" s="51" t="s">
        <v>957</v>
      </c>
      <c r="D126" s="52">
        <v>42793</v>
      </c>
      <c r="E126" s="51">
        <v>7401</v>
      </c>
      <c r="F126" s="51">
        <v>15256</v>
      </c>
      <c r="G126" s="51" t="s">
        <v>45</v>
      </c>
      <c r="H126" s="51" t="s">
        <v>46</v>
      </c>
      <c r="I126" s="51" t="s">
        <v>119</v>
      </c>
      <c r="J126" s="53">
        <v>120.69</v>
      </c>
      <c r="K126" s="70">
        <v>14</v>
      </c>
    </row>
    <row r="127" spans="1:11" hidden="1" x14ac:dyDescent="0.25">
      <c r="A127" s="50" t="s">
        <v>4</v>
      </c>
      <c r="B127" s="51" t="s">
        <v>119</v>
      </c>
      <c r="C127" s="51" t="s">
        <v>958</v>
      </c>
      <c r="D127" s="52">
        <v>42794</v>
      </c>
      <c r="E127" s="51" t="s">
        <v>1195</v>
      </c>
      <c r="F127" s="51">
        <v>15268</v>
      </c>
      <c r="G127" s="51" t="s">
        <v>45</v>
      </c>
      <c r="H127" s="51" t="s">
        <v>46</v>
      </c>
      <c r="I127" s="51" t="s">
        <v>119</v>
      </c>
      <c r="J127" s="53">
        <v>89.8</v>
      </c>
      <c r="K127" s="70">
        <v>14</v>
      </c>
    </row>
    <row r="128" spans="1:11" hidden="1" x14ac:dyDescent="0.25">
      <c r="A128" s="50" t="s">
        <v>817</v>
      </c>
      <c r="B128" s="51" t="s">
        <v>834</v>
      </c>
      <c r="C128" s="51" t="s">
        <v>959</v>
      </c>
      <c r="D128" s="52">
        <v>42784</v>
      </c>
      <c r="E128" s="51" t="s">
        <v>734</v>
      </c>
      <c r="F128" s="51">
        <v>32035</v>
      </c>
      <c r="G128" s="51" t="s">
        <v>50</v>
      </c>
      <c r="H128" s="51" t="s">
        <v>812</v>
      </c>
      <c r="I128" s="51" t="s">
        <v>834</v>
      </c>
      <c r="J128" s="53">
        <v>8979.89</v>
      </c>
      <c r="K128" s="70">
        <v>25</v>
      </c>
    </row>
    <row r="129" spans="1:11" hidden="1" x14ac:dyDescent="0.25">
      <c r="A129" s="50" t="s">
        <v>5</v>
      </c>
      <c r="B129" s="51" t="s">
        <v>835</v>
      </c>
      <c r="C129" s="51" t="s">
        <v>960</v>
      </c>
      <c r="D129" s="52">
        <v>42779</v>
      </c>
      <c r="E129" s="51">
        <v>1017</v>
      </c>
      <c r="F129" s="51">
        <v>15196</v>
      </c>
      <c r="G129" s="51" t="s">
        <v>45</v>
      </c>
      <c r="H129" s="51" t="s">
        <v>46</v>
      </c>
      <c r="I129" s="51" t="s">
        <v>835</v>
      </c>
      <c r="J129" s="53">
        <v>893.41</v>
      </c>
      <c r="K129" s="70">
        <v>27</v>
      </c>
    </row>
    <row r="130" spans="1:11" hidden="1" x14ac:dyDescent="0.25">
      <c r="A130" s="50" t="s">
        <v>5</v>
      </c>
      <c r="B130" s="51" t="s">
        <v>180</v>
      </c>
      <c r="C130" s="51" t="s">
        <v>597</v>
      </c>
      <c r="D130" s="52">
        <v>42789</v>
      </c>
      <c r="E130" s="51" t="s">
        <v>1196</v>
      </c>
      <c r="F130" s="51">
        <v>15221</v>
      </c>
      <c r="G130" s="51" t="s">
        <v>45</v>
      </c>
      <c r="H130" s="51" t="s">
        <v>46</v>
      </c>
      <c r="I130" s="51" t="s">
        <v>180</v>
      </c>
      <c r="J130" s="53">
        <v>3424.2</v>
      </c>
      <c r="K130" s="70">
        <v>27</v>
      </c>
    </row>
    <row r="131" spans="1:11" hidden="1" x14ac:dyDescent="0.25">
      <c r="A131" s="50" t="s">
        <v>818</v>
      </c>
      <c r="B131" s="51" t="s">
        <v>836</v>
      </c>
      <c r="C131" s="51" t="s">
        <v>961</v>
      </c>
      <c r="D131" s="52">
        <v>42793</v>
      </c>
      <c r="E131" s="51" t="s">
        <v>1197</v>
      </c>
      <c r="F131" s="51">
        <v>15245</v>
      </c>
      <c r="G131" s="51" t="s">
        <v>45</v>
      </c>
      <c r="H131" s="51" t="s">
        <v>46</v>
      </c>
      <c r="I131" s="51" t="s">
        <v>836</v>
      </c>
      <c r="J131" s="53">
        <v>2844.83</v>
      </c>
      <c r="K131" s="70">
        <v>35</v>
      </c>
    </row>
    <row r="132" spans="1:11" hidden="1" x14ac:dyDescent="0.25">
      <c r="A132" s="50" t="s">
        <v>819</v>
      </c>
      <c r="B132" s="51" t="s">
        <v>460</v>
      </c>
      <c r="C132" s="51" t="s">
        <v>962</v>
      </c>
      <c r="D132" s="52">
        <v>42779</v>
      </c>
      <c r="E132" s="51" t="s">
        <v>1198</v>
      </c>
      <c r="F132" s="51">
        <v>15190</v>
      </c>
      <c r="G132" s="51" t="s">
        <v>286</v>
      </c>
      <c r="H132" s="51" t="s">
        <v>46</v>
      </c>
      <c r="I132" s="51" t="s">
        <v>460</v>
      </c>
      <c r="J132" s="53">
        <v>375</v>
      </c>
      <c r="K132" s="70">
        <v>43</v>
      </c>
    </row>
    <row r="133" spans="1:11" hidden="1" x14ac:dyDescent="0.25">
      <c r="A133" s="50" t="s">
        <v>6</v>
      </c>
      <c r="B133" s="51" t="s">
        <v>186</v>
      </c>
      <c r="C133" s="51" t="s">
        <v>59</v>
      </c>
      <c r="D133" s="52">
        <v>42779</v>
      </c>
      <c r="E133" s="51" t="s">
        <v>1199</v>
      </c>
      <c r="F133" s="51">
        <v>15192</v>
      </c>
      <c r="G133" s="51" t="s">
        <v>45</v>
      </c>
      <c r="H133" s="51" t="s">
        <v>46</v>
      </c>
      <c r="I133" s="51" t="s">
        <v>186</v>
      </c>
      <c r="J133" s="53">
        <v>6444.98</v>
      </c>
      <c r="K133" s="70">
        <v>45</v>
      </c>
    </row>
    <row r="134" spans="1:11" hidden="1" x14ac:dyDescent="0.25">
      <c r="A134" s="50" t="s">
        <v>6</v>
      </c>
      <c r="B134" s="51" t="s">
        <v>183</v>
      </c>
      <c r="C134" s="51" t="s">
        <v>62</v>
      </c>
      <c r="D134" s="52">
        <v>42779</v>
      </c>
      <c r="E134" s="51" t="s">
        <v>1200</v>
      </c>
      <c r="F134" s="51">
        <v>15193</v>
      </c>
      <c r="G134" s="51" t="s">
        <v>45</v>
      </c>
      <c r="H134" s="51" t="s">
        <v>46</v>
      </c>
      <c r="I134" s="51" t="s">
        <v>183</v>
      </c>
      <c r="J134" s="53">
        <v>6073.65</v>
      </c>
      <c r="K134" s="70">
        <v>45</v>
      </c>
    </row>
    <row r="135" spans="1:11" hidden="1" x14ac:dyDescent="0.25">
      <c r="A135" s="50" t="s">
        <v>6</v>
      </c>
      <c r="B135" s="51" t="s">
        <v>465</v>
      </c>
      <c r="C135" s="51" t="s">
        <v>963</v>
      </c>
      <c r="D135" s="52">
        <v>42794</v>
      </c>
      <c r="E135" s="51" t="s">
        <v>1201</v>
      </c>
      <c r="F135" s="51">
        <v>15290</v>
      </c>
      <c r="G135" s="51" t="s">
        <v>45</v>
      </c>
      <c r="H135" s="51" t="s">
        <v>46</v>
      </c>
      <c r="I135" s="51" t="s">
        <v>465</v>
      </c>
      <c r="J135" s="53">
        <v>472.01</v>
      </c>
      <c r="K135" s="70">
        <v>45</v>
      </c>
    </row>
    <row r="136" spans="1:11" hidden="1" x14ac:dyDescent="0.25">
      <c r="A136" s="50" t="s">
        <v>6</v>
      </c>
      <c r="B136" s="51" t="s">
        <v>465</v>
      </c>
      <c r="C136" s="51" t="s">
        <v>964</v>
      </c>
      <c r="D136" s="52">
        <v>42794</v>
      </c>
      <c r="E136" s="51" t="s">
        <v>1202</v>
      </c>
      <c r="F136" s="51">
        <v>15291</v>
      </c>
      <c r="G136" s="51" t="s">
        <v>45</v>
      </c>
      <c r="H136" s="51" t="s">
        <v>46</v>
      </c>
      <c r="I136" s="51" t="s">
        <v>465</v>
      </c>
      <c r="J136" s="53">
        <v>3571.11</v>
      </c>
      <c r="K136" s="70">
        <v>45</v>
      </c>
    </row>
    <row r="137" spans="1:11" hidden="1" x14ac:dyDescent="0.25">
      <c r="A137" s="50" t="s">
        <v>6</v>
      </c>
      <c r="B137" s="51" t="s">
        <v>465</v>
      </c>
      <c r="C137" s="51" t="s">
        <v>965</v>
      </c>
      <c r="D137" s="52">
        <v>42794</v>
      </c>
      <c r="E137" s="51" t="s">
        <v>1203</v>
      </c>
      <c r="F137" s="51">
        <v>15293</v>
      </c>
      <c r="G137" s="51" t="s">
        <v>45</v>
      </c>
      <c r="H137" s="51" t="s">
        <v>46</v>
      </c>
      <c r="I137" s="51" t="s">
        <v>465</v>
      </c>
      <c r="J137" s="53">
        <v>689.17</v>
      </c>
      <c r="K137" s="70">
        <v>45</v>
      </c>
    </row>
    <row r="138" spans="1:11" hidden="1" x14ac:dyDescent="0.25">
      <c r="A138" s="50" t="s">
        <v>6</v>
      </c>
      <c r="B138" s="51" t="s">
        <v>464</v>
      </c>
      <c r="C138" s="51" t="s">
        <v>966</v>
      </c>
      <c r="D138" s="52">
        <v>42794</v>
      </c>
      <c r="E138" s="51" t="s">
        <v>1204</v>
      </c>
      <c r="F138" s="51">
        <v>15295</v>
      </c>
      <c r="G138" s="51" t="s">
        <v>45</v>
      </c>
      <c r="H138" s="51" t="s">
        <v>46</v>
      </c>
      <c r="I138" s="51" t="s">
        <v>464</v>
      </c>
      <c r="J138" s="53">
        <v>14210.88</v>
      </c>
      <c r="K138" s="70">
        <v>45</v>
      </c>
    </row>
    <row r="139" spans="1:11" hidden="1" x14ac:dyDescent="0.25">
      <c r="A139" s="50" t="s">
        <v>6</v>
      </c>
      <c r="B139" s="51" t="s">
        <v>464</v>
      </c>
      <c r="C139" s="51" t="s">
        <v>967</v>
      </c>
      <c r="D139" s="52">
        <v>42794</v>
      </c>
      <c r="E139" s="51" t="s">
        <v>1205</v>
      </c>
      <c r="F139" s="51">
        <v>15296</v>
      </c>
      <c r="G139" s="51" t="s">
        <v>45</v>
      </c>
      <c r="H139" s="51" t="s">
        <v>46</v>
      </c>
      <c r="I139" s="51" t="s">
        <v>464</v>
      </c>
      <c r="J139" s="53">
        <v>614.5</v>
      </c>
      <c r="K139" s="70">
        <v>45</v>
      </c>
    </row>
    <row r="140" spans="1:11" hidden="1" x14ac:dyDescent="0.25">
      <c r="A140" s="50" t="s">
        <v>427</v>
      </c>
      <c r="B140" s="51" t="s">
        <v>466</v>
      </c>
      <c r="C140" s="51" t="s">
        <v>968</v>
      </c>
      <c r="D140" s="52">
        <v>42789</v>
      </c>
      <c r="E140" s="51">
        <v>2498</v>
      </c>
      <c r="F140" s="51">
        <v>15222</v>
      </c>
      <c r="G140" s="51" t="s">
        <v>45</v>
      </c>
      <c r="H140" s="51" t="s">
        <v>46</v>
      </c>
      <c r="I140" s="51" t="s">
        <v>466</v>
      </c>
      <c r="J140" s="53">
        <v>3786.01</v>
      </c>
      <c r="K140" s="70">
        <v>46</v>
      </c>
    </row>
    <row r="141" spans="1:11" hidden="1" x14ac:dyDescent="0.25">
      <c r="A141" s="50" t="s">
        <v>427</v>
      </c>
      <c r="B141" s="51" t="s">
        <v>466</v>
      </c>
      <c r="C141" s="51" t="s">
        <v>969</v>
      </c>
      <c r="D141" s="52">
        <v>42794</v>
      </c>
      <c r="E141" s="51" t="s">
        <v>1206</v>
      </c>
      <c r="F141" s="51">
        <v>15282</v>
      </c>
      <c r="G141" s="51" t="s">
        <v>45</v>
      </c>
      <c r="H141" s="51" t="s">
        <v>46</v>
      </c>
      <c r="I141" s="51" t="s">
        <v>466</v>
      </c>
      <c r="J141" s="53">
        <v>5713.79</v>
      </c>
      <c r="K141" s="70">
        <v>46</v>
      </c>
    </row>
    <row r="142" spans="1:11" hidden="1" x14ac:dyDescent="0.25">
      <c r="A142" s="50" t="s">
        <v>427</v>
      </c>
      <c r="B142" s="51" t="s">
        <v>466</v>
      </c>
      <c r="C142" s="51" t="s">
        <v>970</v>
      </c>
      <c r="D142" s="52">
        <v>42794</v>
      </c>
      <c r="E142" s="51" t="s">
        <v>1207</v>
      </c>
      <c r="F142" s="51">
        <v>15283</v>
      </c>
      <c r="G142" s="51" t="s">
        <v>45</v>
      </c>
      <c r="H142" s="51" t="s">
        <v>46</v>
      </c>
      <c r="I142" s="51" t="s">
        <v>466</v>
      </c>
      <c r="J142" s="53">
        <v>7350</v>
      </c>
      <c r="K142" s="70">
        <v>46</v>
      </c>
    </row>
    <row r="143" spans="1:11" hidden="1" x14ac:dyDescent="0.25">
      <c r="A143" s="50" t="s">
        <v>7</v>
      </c>
      <c r="B143" s="51" t="s">
        <v>830</v>
      </c>
      <c r="C143" s="51" t="s">
        <v>849</v>
      </c>
      <c r="D143" s="52">
        <v>42789</v>
      </c>
      <c r="E143" s="51" t="s">
        <v>1106</v>
      </c>
      <c r="F143" s="51">
        <v>32090</v>
      </c>
      <c r="G143" s="51" t="s">
        <v>50</v>
      </c>
      <c r="H143" s="51" t="s">
        <v>51</v>
      </c>
      <c r="I143" s="51" t="s">
        <v>830</v>
      </c>
      <c r="J143" s="53">
        <v>58.99</v>
      </c>
      <c r="K143" s="70">
        <v>47</v>
      </c>
    </row>
    <row r="144" spans="1:11" hidden="1" x14ac:dyDescent="0.25">
      <c r="A144" s="50" t="s">
        <v>820</v>
      </c>
      <c r="B144" s="51" t="s">
        <v>837</v>
      </c>
      <c r="C144" s="51" t="s">
        <v>971</v>
      </c>
      <c r="D144" s="52">
        <v>42794</v>
      </c>
      <c r="E144" s="51" t="s">
        <v>1208</v>
      </c>
      <c r="F144" s="51" t="s">
        <v>1362</v>
      </c>
      <c r="G144" s="51" t="s">
        <v>225</v>
      </c>
      <c r="H144" s="51" t="s">
        <v>46</v>
      </c>
      <c r="I144" s="51" t="s">
        <v>837</v>
      </c>
      <c r="J144" s="53">
        <v>1011.94</v>
      </c>
      <c r="K144" s="70">
        <v>49</v>
      </c>
    </row>
    <row r="145" spans="1:11" hidden="1" x14ac:dyDescent="0.25">
      <c r="A145" s="50" t="s">
        <v>8</v>
      </c>
      <c r="B145" s="51" t="s">
        <v>191</v>
      </c>
      <c r="C145" s="51" t="s">
        <v>972</v>
      </c>
      <c r="D145" s="52">
        <v>42768</v>
      </c>
      <c r="E145" s="51">
        <v>19703757</v>
      </c>
      <c r="F145" s="51" t="s">
        <v>1363</v>
      </c>
      <c r="G145" s="51" t="s">
        <v>190</v>
      </c>
      <c r="H145" s="51" t="s">
        <v>46</v>
      </c>
      <c r="I145" s="51" t="s">
        <v>191</v>
      </c>
      <c r="J145" s="53">
        <v>25313.79</v>
      </c>
      <c r="K145" s="70">
        <v>51</v>
      </c>
    </row>
    <row r="146" spans="1:11" hidden="1" x14ac:dyDescent="0.25">
      <c r="A146" s="50" t="s">
        <v>8</v>
      </c>
      <c r="B146" s="51" t="s">
        <v>838</v>
      </c>
      <c r="C146" s="51" t="s">
        <v>973</v>
      </c>
      <c r="D146" s="52">
        <v>42770</v>
      </c>
      <c r="E146" s="51" t="s">
        <v>1209</v>
      </c>
      <c r="F146" s="51" t="s">
        <v>1364</v>
      </c>
      <c r="G146" s="51" t="s">
        <v>190</v>
      </c>
      <c r="H146" s="51" t="s">
        <v>46</v>
      </c>
      <c r="I146" s="51" t="s">
        <v>838</v>
      </c>
      <c r="J146" s="53">
        <v>3205.21</v>
      </c>
      <c r="K146" s="70">
        <v>51</v>
      </c>
    </row>
    <row r="147" spans="1:11" hidden="1" x14ac:dyDescent="0.25">
      <c r="A147" s="50" t="s">
        <v>9</v>
      </c>
      <c r="B147" s="51" t="s">
        <v>193</v>
      </c>
      <c r="C147" s="51" t="s">
        <v>217</v>
      </c>
      <c r="D147" s="52">
        <v>42775</v>
      </c>
      <c r="E147" s="51">
        <v>27299</v>
      </c>
      <c r="F147" s="51">
        <v>15178</v>
      </c>
      <c r="G147" s="51" t="s">
        <v>45</v>
      </c>
      <c r="H147" s="51" t="s">
        <v>90</v>
      </c>
      <c r="I147" s="51" t="s">
        <v>193</v>
      </c>
      <c r="J147" s="53">
        <v>83.01</v>
      </c>
      <c r="K147" s="70">
        <v>52</v>
      </c>
    </row>
    <row r="148" spans="1:11" hidden="1" x14ac:dyDescent="0.25">
      <c r="A148" s="50" t="s">
        <v>9</v>
      </c>
      <c r="B148" s="51" t="s">
        <v>193</v>
      </c>
      <c r="C148" s="51" t="s">
        <v>974</v>
      </c>
      <c r="D148" s="52">
        <v>42775</v>
      </c>
      <c r="E148" s="51">
        <v>27305</v>
      </c>
      <c r="F148" s="51">
        <v>15179</v>
      </c>
      <c r="G148" s="51" t="s">
        <v>45</v>
      </c>
      <c r="H148" s="51" t="s">
        <v>90</v>
      </c>
      <c r="I148" s="51" t="s">
        <v>193</v>
      </c>
      <c r="J148" s="53">
        <v>755.17</v>
      </c>
      <c r="K148" s="70">
        <v>52</v>
      </c>
    </row>
    <row r="149" spans="1:11" hidden="1" x14ac:dyDescent="0.25">
      <c r="A149" s="50" t="s">
        <v>9</v>
      </c>
      <c r="B149" s="51" t="s">
        <v>193</v>
      </c>
      <c r="C149" s="51" t="s">
        <v>975</v>
      </c>
      <c r="D149" s="52">
        <v>42775</v>
      </c>
      <c r="E149" s="51">
        <v>27307</v>
      </c>
      <c r="F149" s="51">
        <v>15180</v>
      </c>
      <c r="G149" s="51" t="s">
        <v>45</v>
      </c>
      <c r="H149" s="51" t="s">
        <v>90</v>
      </c>
      <c r="I149" s="51" t="s">
        <v>193</v>
      </c>
      <c r="J149" s="53">
        <v>177.43</v>
      </c>
      <c r="K149" s="70">
        <v>52</v>
      </c>
    </row>
    <row r="150" spans="1:11" hidden="1" x14ac:dyDescent="0.25">
      <c r="A150" s="50" t="s">
        <v>9</v>
      </c>
      <c r="B150" s="51" t="s">
        <v>193</v>
      </c>
      <c r="C150" s="51" t="s">
        <v>976</v>
      </c>
      <c r="D150" s="52">
        <v>42775</v>
      </c>
      <c r="E150" s="51">
        <v>27308</v>
      </c>
      <c r="F150" s="51">
        <v>15181</v>
      </c>
      <c r="G150" s="51" t="s">
        <v>45</v>
      </c>
      <c r="H150" s="51" t="s">
        <v>90</v>
      </c>
      <c r="I150" s="51" t="s">
        <v>193</v>
      </c>
      <c r="J150" s="53">
        <v>88.19</v>
      </c>
      <c r="K150" s="70">
        <v>52</v>
      </c>
    </row>
    <row r="151" spans="1:11" hidden="1" x14ac:dyDescent="0.25">
      <c r="A151" s="50" t="s">
        <v>9</v>
      </c>
      <c r="B151" s="51" t="s">
        <v>193</v>
      </c>
      <c r="C151" s="51" t="s">
        <v>977</v>
      </c>
      <c r="D151" s="52">
        <v>42775</v>
      </c>
      <c r="E151" s="51">
        <v>27306</v>
      </c>
      <c r="F151" s="51">
        <v>15182</v>
      </c>
      <c r="G151" s="51" t="s">
        <v>45</v>
      </c>
      <c r="H151" s="51" t="s">
        <v>90</v>
      </c>
      <c r="I151" s="51" t="s">
        <v>193</v>
      </c>
      <c r="J151" s="53">
        <v>169.66</v>
      </c>
      <c r="K151" s="70">
        <v>52</v>
      </c>
    </row>
    <row r="152" spans="1:11" hidden="1" x14ac:dyDescent="0.25">
      <c r="A152" s="50" t="s">
        <v>9</v>
      </c>
      <c r="B152" s="51" t="s">
        <v>193</v>
      </c>
      <c r="C152" s="51" t="s">
        <v>978</v>
      </c>
      <c r="D152" s="52">
        <v>42775</v>
      </c>
      <c r="E152" s="51" t="s">
        <v>1210</v>
      </c>
      <c r="F152" s="51">
        <v>15187</v>
      </c>
      <c r="G152" s="51" t="s">
        <v>45</v>
      </c>
      <c r="H152" s="51" t="s">
        <v>46</v>
      </c>
      <c r="I152" s="51" t="s">
        <v>193</v>
      </c>
      <c r="J152" s="53">
        <v>163.44</v>
      </c>
      <c r="K152" s="70">
        <v>52</v>
      </c>
    </row>
    <row r="153" spans="1:11" hidden="1" x14ac:dyDescent="0.25">
      <c r="A153" s="50" t="s">
        <v>9</v>
      </c>
      <c r="B153" s="51" t="s">
        <v>839</v>
      </c>
      <c r="C153" s="51" t="s">
        <v>979</v>
      </c>
      <c r="D153" s="52">
        <v>42775</v>
      </c>
      <c r="E153" s="51" t="s">
        <v>1210</v>
      </c>
      <c r="F153" s="51">
        <v>15187</v>
      </c>
      <c r="G153" s="51" t="s">
        <v>45</v>
      </c>
      <c r="H153" s="51" t="s">
        <v>46</v>
      </c>
      <c r="I153" s="51" t="s">
        <v>839</v>
      </c>
      <c r="J153" s="53">
        <v>-163.44</v>
      </c>
      <c r="K153" s="70">
        <v>52</v>
      </c>
    </row>
    <row r="154" spans="1:11" hidden="1" x14ac:dyDescent="0.25">
      <c r="A154" s="50" t="s">
        <v>9</v>
      </c>
      <c r="B154" s="51" t="s">
        <v>193</v>
      </c>
      <c r="C154" s="51" t="s">
        <v>980</v>
      </c>
      <c r="D154" s="52">
        <v>42780</v>
      </c>
      <c r="E154" s="51">
        <v>27487</v>
      </c>
      <c r="F154" s="51">
        <v>15203</v>
      </c>
      <c r="G154" s="51" t="s">
        <v>45</v>
      </c>
      <c r="H154" s="51" t="s">
        <v>46</v>
      </c>
      <c r="I154" s="51" t="s">
        <v>193</v>
      </c>
      <c r="J154" s="53">
        <v>166.16</v>
      </c>
      <c r="K154" s="70">
        <v>52</v>
      </c>
    </row>
    <row r="155" spans="1:11" hidden="1" x14ac:dyDescent="0.25">
      <c r="A155" s="50" t="s">
        <v>9</v>
      </c>
      <c r="B155" s="51" t="s">
        <v>193</v>
      </c>
      <c r="C155" s="51" t="s">
        <v>981</v>
      </c>
      <c r="D155" s="52">
        <v>42786</v>
      </c>
      <c r="E155" s="51">
        <v>27537</v>
      </c>
      <c r="F155" s="51">
        <v>15211</v>
      </c>
      <c r="G155" s="51" t="s">
        <v>45</v>
      </c>
      <c r="H155" s="51" t="s">
        <v>46</v>
      </c>
      <c r="I155" s="51" t="s">
        <v>193</v>
      </c>
      <c r="J155" s="53">
        <v>84.05</v>
      </c>
      <c r="K155" s="70">
        <v>52</v>
      </c>
    </row>
    <row r="156" spans="1:11" hidden="1" x14ac:dyDescent="0.25">
      <c r="A156" s="50" t="s">
        <v>9</v>
      </c>
      <c r="B156" s="51" t="s">
        <v>193</v>
      </c>
      <c r="C156" s="51" t="s">
        <v>982</v>
      </c>
      <c r="D156" s="52">
        <v>42786</v>
      </c>
      <c r="E156" s="51">
        <v>27538</v>
      </c>
      <c r="F156" s="51">
        <v>15212</v>
      </c>
      <c r="G156" s="51" t="s">
        <v>45</v>
      </c>
      <c r="H156" s="51" t="s">
        <v>46</v>
      </c>
      <c r="I156" s="51" t="s">
        <v>193</v>
      </c>
      <c r="J156" s="53">
        <v>87.14</v>
      </c>
      <c r="K156" s="70">
        <v>52</v>
      </c>
    </row>
    <row r="157" spans="1:11" hidden="1" x14ac:dyDescent="0.25">
      <c r="A157" s="50" t="s">
        <v>9</v>
      </c>
      <c r="B157" s="51" t="s">
        <v>193</v>
      </c>
      <c r="C157" s="51" t="s">
        <v>983</v>
      </c>
      <c r="D157" s="52">
        <v>42786</v>
      </c>
      <c r="E157" s="51">
        <v>27536</v>
      </c>
      <c r="F157" s="51">
        <v>15213</v>
      </c>
      <c r="G157" s="51" t="s">
        <v>45</v>
      </c>
      <c r="H157" s="51" t="s">
        <v>46</v>
      </c>
      <c r="I157" s="51" t="s">
        <v>193</v>
      </c>
      <c r="J157" s="53">
        <v>633.62</v>
      </c>
      <c r="K157" s="70">
        <v>52</v>
      </c>
    </row>
    <row r="158" spans="1:11" hidden="1" x14ac:dyDescent="0.25">
      <c r="A158" s="50" t="s">
        <v>9</v>
      </c>
      <c r="B158" s="51" t="s">
        <v>839</v>
      </c>
      <c r="C158" s="51" t="s">
        <v>984</v>
      </c>
      <c r="D158" s="52">
        <v>42786</v>
      </c>
      <c r="E158" s="51">
        <v>27536</v>
      </c>
      <c r="F158" s="51">
        <v>15213</v>
      </c>
      <c r="G158" s="51" t="s">
        <v>45</v>
      </c>
      <c r="H158" s="51" t="s">
        <v>46</v>
      </c>
      <c r="I158" s="51" t="s">
        <v>839</v>
      </c>
      <c r="J158" s="53">
        <v>-633.62</v>
      </c>
      <c r="K158" s="70">
        <v>52</v>
      </c>
    </row>
    <row r="159" spans="1:11" hidden="1" x14ac:dyDescent="0.25">
      <c r="A159" s="50" t="s">
        <v>9</v>
      </c>
      <c r="B159" s="51" t="s">
        <v>839</v>
      </c>
      <c r="C159" s="51" t="s">
        <v>985</v>
      </c>
      <c r="D159" s="52">
        <v>42786</v>
      </c>
      <c r="E159" s="51">
        <v>27538</v>
      </c>
      <c r="F159" s="51">
        <v>15212</v>
      </c>
      <c r="G159" s="51" t="s">
        <v>45</v>
      </c>
      <c r="H159" s="51" t="s">
        <v>46</v>
      </c>
      <c r="I159" s="51" t="s">
        <v>839</v>
      </c>
      <c r="J159" s="53">
        <v>-87.14</v>
      </c>
      <c r="K159" s="70">
        <v>52</v>
      </c>
    </row>
    <row r="160" spans="1:11" hidden="1" x14ac:dyDescent="0.25">
      <c r="A160" s="50" t="s">
        <v>9</v>
      </c>
      <c r="B160" s="51" t="s">
        <v>193</v>
      </c>
      <c r="C160" s="51" t="s">
        <v>986</v>
      </c>
      <c r="D160" s="52">
        <v>42786</v>
      </c>
      <c r="E160" s="51">
        <v>27538</v>
      </c>
      <c r="F160" s="51">
        <v>15214</v>
      </c>
      <c r="G160" s="51" t="s">
        <v>45</v>
      </c>
      <c r="H160" s="51" t="s">
        <v>46</v>
      </c>
      <c r="I160" s="51" t="s">
        <v>193</v>
      </c>
      <c r="J160" s="53">
        <v>87.14</v>
      </c>
      <c r="K160" s="70">
        <v>52</v>
      </c>
    </row>
    <row r="161" spans="1:11" hidden="1" x14ac:dyDescent="0.25">
      <c r="A161" s="50" t="s">
        <v>9</v>
      </c>
      <c r="B161" s="51" t="s">
        <v>193</v>
      </c>
      <c r="C161" s="51" t="s">
        <v>987</v>
      </c>
      <c r="D161" s="52">
        <v>42786</v>
      </c>
      <c r="E161" s="51">
        <v>27536</v>
      </c>
      <c r="F161" s="51">
        <v>15215</v>
      </c>
      <c r="G161" s="51" t="s">
        <v>45</v>
      </c>
      <c r="H161" s="51" t="s">
        <v>46</v>
      </c>
      <c r="I161" s="51" t="s">
        <v>193</v>
      </c>
      <c r="J161" s="53">
        <v>633.62</v>
      </c>
      <c r="K161" s="70">
        <v>52</v>
      </c>
    </row>
    <row r="162" spans="1:11" hidden="1" x14ac:dyDescent="0.25">
      <c r="A162" s="50" t="s">
        <v>9</v>
      </c>
      <c r="B162" s="51" t="s">
        <v>470</v>
      </c>
      <c r="C162" s="51" t="s">
        <v>988</v>
      </c>
      <c r="D162" s="52">
        <v>42790</v>
      </c>
      <c r="E162" s="51">
        <v>114817</v>
      </c>
      <c r="F162" s="51">
        <v>15226</v>
      </c>
      <c r="G162" s="51" t="s">
        <v>45</v>
      </c>
      <c r="H162" s="51" t="s">
        <v>46</v>
      </c>
      <c r="I162" s="51" t="s">
        <v>470</v>
      </c>
      <c r="J162" s="53">
        <v>163.44999999999999</v>
      </c>
      <c r="K162" s="70">
        <v>52</v>
      </c>
    </row>
    <row r="163" spans="1:11" hidden="1" x14ac:dyDescent="0.25">
      <c r="A163" s="50" t="s">
        <v>9</v>
      </c>
      <c r="B163" s="51" t="s">
        <v>470</v>
      </c>
      <c r="C163" s="51" t="s">
        <v>989</v>
      </c>
      <c r="D163" s="52">
        <v>42794</v>
      </c>
      <c r="E163" s="51">
        <v>128241</v>
      </c>
      <c r="F163" s="51">
        <v>15289</v>
      </c>
      <c r="G163" s="51" t="s">
        <v>45</v>
      </c>
      <c r="H163" s="51" t="s">
        <v>46</v>
      </c>
      <c r="I163" s="51" t="s">
        <v>470</v>
      </c>
      <c r="J163" s="53">
        <v>51.72</v>
      </c>
      <c r="K163" s="70">
        <v>52</v>
      </c>
    </row>
    <row r="164" spans="1:11" hidden="1" x14ac:dyDescent="0.25">
      <c r="A164" s="50" t="s">
        <v>10</v>
      </c>
      <c r="B164" s="51" t="s">
        <v>204</v>
      </c>
      <c r="C164" s="51" t="s">
        <v>990</v>
      </c>
      <c r="D164" s="52">
        <v>42768</v>
      </c>
      <c r="E164" s="51" t="s">
        <v>1211</v>
      </c>
      <c r="F164" s="51">
        <v>15161</v>
      </c>
      <c r="G164" s="51" t="s">
        <v>45</v>
      </c>
      <c r="H164" s="51" t="s">
        <v>46</v>
      </c>
      <c r="I164" s="51" t="s">
        <v>204</v>
      </c>
      <c r="J164" s="53">
        <v>66964.289999999994</v>
      </c>
      <c r="K164" s="70">
        <v>56</v>
      </c>
    </row>
    <row r="165" spans="1:11" hidden="1" x14ac:dyDescent="0.25">
      <c r="A165" s="50" t="s">
        <v>10</v>
      </c>
      <c r="B165" s="51" t="s">
        <v>204</v>
      </c>
      <c r="C165" s="51" t="s">
        <v>991</v>
      </c>
      <c r="D165" s="52">
        <v>42768</v>
      </c>
      <c r="E165" s="51" t="s">
        <v>1212</v>
      </c>
      <c r="F165" s="51">
        <v>15162</v>
      </c>
      <c r="G165" s="51" t="s">
        <v>45</v>
      </c>
      <c r="H165" s="51" t="s">
        <v>46</v>
      </c>
      <c r="I165" s="51" t="s">
        <v>204</v>
      </c>
      <c r="J165" s="53">
        <v>66964.289999999994</v>
      </c>
      <c r="K165" s="70">
        <v>56</v>
      </c>
    </row>
    <row r="166" spans="1:11" hidden="1" x14ac:dyDescent="0.25">
      <c r="A166" s="50" t="s">
        <v>428</v>
      </c>
      <c r="B166" s="51" t="s">
        <v>840</v>
      </c>
      <c r="C166" s="51" t="s">
        <v>992</v>
      </c>
      <c r="D166" s="52">
        <v>42782</v>
      </c>
      <c r="E166" s="51" t="s">
        <v>1213</v>
      </c>
      <c r="F166" s="51">
        <v>18341</v>
      </c>
      <c r="G166" s="51" t="s">
        <v>813</v>
      </c>
      <c r="H166" s="51" t="s">
        <v>814</v>
      </c>
      <c r="I166" s="51" t="s">
        <v>840</v>
      </c>
      <c r="J166" s="53">
        <v>5044.09</v>
      </c>
      <c r="K166" s="70">
        <v>58</v>
      </c>
    </row>
    <row r="167" spans="1:11" hidden="1" x14ac:dyDescent="0.25">
      <c r="A167" s="50" t="s">
        <v>11</v>
      </c>
      <c r="B167" s="51" t="s">
        <v>208</v>
      </c>
      <c r="C167" s="51" t="s">
        <v>993</v>
      </c>
      <c r="D167" s="52">
        <v>42794</v>
      </c>
      <c r="E167" s="51">
        <v>3264</v>
      </c>
      <c r="F167" s="51">
        <v>15280</v>
      </c>
      <c r="G167" s="51" t="s">
        <v>45</v>
      </c>
      <c r="H167" s="51" t="s">
        <v>46</v>
      </c>
      <c r="I167" s="51" t="s">
        <v>208</v>
      </c>
      <c r="J167" s="53">
        <v>2961.23</v>
      </c>
      <c r="K167" s="70">
        <v>57</v>
      </c>
    </row>
    <row r="168" spans="1:11" hidden="1" x14ac:dyDescent="0.25">
      <c r="A168" s="50" t="s">
        <v>428</v>
      </c>
      <c r="B168" s="51" t="s">
        <v>841</v>
      </c>
      <c r="C168" s="51" t="s">
        <v>994</v>
      </c>
      <c r="D168" s="52">
        <v>42794</v>
      </c>
      <c r="E168" s="51" t="s">
        <v>1214</v>
      </c>
      <c r="F168" s="51" t="s">
        <v>1365</v>
      </c>
      <c r="G168" s="51" t="s">
        <v>190</v>
      </c>
      <c r="H168" s="51" t="s">
        <v>46</v>
      </c>
      <c r="I168" s="51" t="s">
        <v>841</v>
      </c>
      <c r="J168" s="53">
        <v>250</v>
      </c>
      <c r="K168" s="70">
        <v>58</v>
      </c>
    </row>
    <row r="169" spans="1:11" hidden="1" x14ac:dyDescent="0.25">
      <c r="A169" s="50" t="s">
        <v>428</v>
      </c>
      <c r="B169" s="51" t="s">
        <v>841</v>
      </c>
      <c r="C169" s="51" t="s">
        <v>994</v>
      </c>
      <c r="D169" s="52">
        <v>42794</v>
      </c>
      <c r="E169" s="51" t="s">
        <v>1214</v>
      </c>
      <c r="F169" s="51" t="s">
        <v>1365</v>
      </c>
      <c r="G169" s="51" t="s">
        <v>190</v>
      </c>
      <c r="H169" s="51" t="s">
        <v>46</v>
      </c>
      <c r="I169" s="51" t="s">
        <v>841</v>
      </c>
      <c r="J169" s="53">
        <v>79012.149999999994</v>
      </c>
      <c r="K169" s="70">
        <v>58</v>
      </c>
    </row>
    <row r="170" spans="1:11" hidden="1" x14ac:dyDescent="0.25">
      <c r="A170" s="50" t="s">
        <v>12</v>
      </c>
      <c r="B170" s="51" t="s">
        <v>213</v>
      </c>
      <c r="C170" s="51" t="s">
        <v>995</v>
      </c>
      <c r="D170" s="52">
        <v>42770</v>
      </c>
      <c r="E170" s="51" t="s">
        <v>1215</v>
      </c>
      <c r="F170" s="51">
        <v>15169</v>
      </c>
      <c r="G170" s="51" t="s">
        <v>45</v>
      </c>
      <c r="H170" s="51" t="s">
        <v>46</v>
      </c>
      <c r="I170" s="51" t="s">
        <v>213</v>
      </c>
      <c r="J170" s="53">
        <v>80000</v>
      </c>
      <c r="K170" s="70">
        <v>59</v>
      </c>
    </row>
    <row r="171" spans="1:11" hidden="1" x14ac:dyDescent="0.25">
      <c r="A171" s="50" t="s">
        <v>13</v>
      </c>
      <c r="B171" s="51" t="s">
        <v>216</v>
      </c>
      <c r="C171" s="51" t="s">
        <v>194</v>
      </c>
      <c r="D171" s="52">
        <v>42775</v>
      </c>
      <c r="E171" s="51" t="s">
        <v>1216</v>
      </c>
      <c r="F171" s="51">
        <v>15176</v>
      </c>
      <c r="G171" s="51" t="s">
        <v>45</v>
      </c>
      <c r="H171" s="51" t="s">
        <v>90</v>
      </c>
      <c r="I171" s="51" t="s">
        <v>216</v>
      </c>
      <c r="J171" s="53">
        <v>22051.64</v>
      </c>
      <c r="K171" s="70">
        <v>60</v>
      </c>
    </row>
    <row r="172" spans="1:11" hidden="1" x14ac:dyDescent="0.25">
      <c r="A172" s="50" t="s">
        <v>13</v>
      </c>
      <c r="B172" s="51" t="s">
        <v>216</v>
      </c>
      <c r="C172" s="51" t="s">
        <v>214</v>
      </c>
      <c r="D172" s="52">
        <v>42775</v>
      </c>
      <c r="E172" s="51" t="s">
        <v>1217</v>
      </c>
      <c r="F172" s="51">
        <v>15177</v>
      </c>
      <c r="G172" s="51" t="s">
        <v>45</v>
      </c>
      <c r="H172" s="51" t="s">
        <v>90</v>
      </c>
      <c r="I172" s="51" t="s">
        <v>216</v>
      </c>
      <c r="J172" s="53">
        <v>18756.2</v>
      </c>
      <c r="K172" s="70">
        <v>60</v>
      </c>
    </row>
    <row r="173" spans="1:11" hidden="1" x14ac:dyDescent="0.25">
      <c r="A173" s="50" t="s">
        <v>13</v>
      </c>
      <c r="B173" s="51" t="s">
        <v>216</v>
      </c>
      <c r="C173" s="51" t="s">
        <v>996</v>
      </c>
      <c r="D173" s="52">
        <v>42793</v>
      </c>
      <c r="E173" s="51" t="s">
        <v>1218</v>
      </c>
      <c r="F173" s="51">
        <v>15247</v>
      </c>
      <c r="G173" s="51" t="s">
        <v>45</v>
      </c>
      <c r="H173" s="51" t="s">
        <v>46</v>
      </c>
      <c r="I173" s="51" t="s">
        <v>216</v>
      </c>
      <c r="J173" s="53">
        <v>29192.59</v>
      </c>
      <c r="K173" s="70">
        <v>60</v>
      </c>
    </row>
    <row r="174" spans="1:11" hidden="1" x14ac:dyDescent="0.25">
      <c r="A174" s="50" t="s">
        <v>13</v>
      </c>
      <c r="B174" s="51" t="s">
        <v>216</v>
      </c>
      <c r="C174" s="51" t="s">
        <v>997</v>
      </c>
      <c r="D174" s="52">
        <v>42793</v>
      </c>
      <c r="E174" s="51" t="s">
        <v>1219</v>
      </c>
      <c r="F174" s="51">
        <v>15248</v>
      </c>
      <c r="G174" s="51" t="s">
        <v>45</v>
      </c>
      <c r="H174" s="51" t="s">
        <v>46</v>
      </c>
      <c r="I174" s="51" t="s">
        <v>216</v>
      </c>
      <c r="J174" s="53">
        <v>18725.900000000001</v>
      </c>
      <c r="K174" s="70">
        <v>60</v>
      </c>
    </row>
    <row r="175" spans="1:11" hidden="1" x14ac:dyDescent="0.25">
      <c r="A175" s="50" t="s">
        <v>13</v>
      </c>
      <c r="B175" s="51" t="s">
        <v>216</v>
      </c>
      <c r="C175" s="51" t="s">
        <v>998</v>
      </c>
      <c r="D175" s="52">
        <v>42793</v>
      </c>
      <c r="E175" s="51" t="s">
        <v>1220</v>
      </c>
      <c r="F175" s="51">
        <v>15249</v>
      </c>
      <c r="G175" s="51" t="s">
        <v>45</v>
      </c>
      <c r="H175" s="51" t="s">
        <v>46</v>
      </c>
      <c r="I175" s="51" t="s">
        <v>216</v>
      </c>
      <c r="J175" s="53">
        <v>18841.34</v>
      </c>
      <c r="K175" s="70">
        <v>60</v>
      </c>
    </row>
    <row r="176" spans="1:11" hidden="1" x14ac:dyDescent="0.25">
      <c r="A176" s="50" t="s">
        <v>13</v>
      </c>
      <c r="B176" s="51" t="s">
        <v>475</v>
      </c>
      <c r="C176" s="51" t="s">
        <v>999</v>
      </c>
      <c r="D176" s="52">
        <v>42793</v>
      </c>
      <c r="E176" s="51" t="s">
        <v>1221</v>
      </c>
      <c r="F176" s="51">
        <v>15255</v>
      </c>
      <c r="G176" s="51" t="s">
        <v>45</v>
      </c>
      <c r="H176" s="51" t="s">
        <v>46</v>
      </c>
      <c r="I176" s="51" t="s">
        <v>475</v>
      </c>
      <c r="J176" s="53">
        <v>86.53</v>
      </c>
      <c r="K176" s="70">
        <v>60</v>
      </c>
    </row>
    <row r="177" spans="1:11" hidden="1" x14ac:dyDescent="0.25">
      <c r="A177" s="50" t="s">
        <v>14</v>
      </c>
      <c r="B177" s="51" t="s">
        <v>222</v>
      </c>
      <c r="C177" s="51" t="s">
        <v>1000</v>
      </c>
      <c r="D177" s="52">
        <v>42767</v>
      </c>
      <c r="E177" s="51">
        <v>1053</v>
      </c>
      <c r="F177" s="51">
        <v>15157</v>
      </c>
      <c r="G177" s="51" t="s">
        <v>45</v>
      </c>
      <c r="H177" s="51" t="s">
        <v>46</v>
      </c>
      <c r="I177" s="51" t="s">
        <v>222</v>
      </c>
      <c r="J177" s="53">
        <v>1600</v>
      </c>
      <c r="K177" s="70">
        <v>62</v>
      </c>
    </row>
    <row r="178" spans="1:11" hidden="1" x14ac:dyDescent="0.25">
      <c r="A178" s="50" t="s">
        <v>15</v>
      </c>
      <c r="B178" s="54"/>
      <c r="C178" s="51" t="s">
        <v>1001</v>
      </c>
      <c r="D178" s="52">
        <v>42781</v>
      </c>
      <c r="E178" s="51">
        <v>2187837</v>
      </c>
      <c r="F178" s="51" t="s">
        <v>1366</v>
      </c>
      <c r="G178" s="51" t="s">
        <v>225</v>
      </c>
      <c r="H178" s="51" t="s">
        <v>46</v>
      </c>
      <c r="I178" s="54"/>
      <c r="J178" s="53">
        <v>608.27</v>
      </c>
      <c r="K178" s="70">
        <v>64</v>
      </c>
    </row>
    <row r="179" spans="1:11" hidden="1" x14ac:dyDescent="0.25">
      <c r="A179" s="50" t="s">
        <v>15</v>
      </c>
      <c r="B179" s="54"/>
      <c r="C179" s="51" t="s">
        <v>310</v>
      </c>
      <c r="D179" s="52">
        <v>42781</v>
      </c>
      <c r="E179" s="51" t="s">
        <v>1222</v>
      </c>
      <c r="F179" s="51" t="s">
        <v>1367</v>
      </c>
      <c r="G179" s="51" t="s">
        <v>225</v>
      </c>
      <c r="H179" s="51" t="s">
        <v>46</v>
      </c>
      <c r="I179" s="54"/>
      <c r="J179" s="53">
        <v>1000</v>
      </c>
      <c r="K179" s="70">
        <v>64</v>
      </c>
    </row>
    <row r="180" spans="1:11" hidden="1" x14ac:dyDescent="0.25">
      <c r="A180" s="50" t="s">
        <v>15</v>
      </c>
      <c r="B180" s="51" t="s">
        <v>407</v>
      </c>
      <c r="C180" s="51" t="s">
        <v>581</v>
      </c>
      <c r="D180" s="52">
        <v>42786</v>
      </c>
      <c r="E180" s="51" t="s">
        <v>1223</v>
      </c>
      <c r="F180" s="51" t="s">
        <v>1368</v>
      </c>
      <c r="G180" s="51" t="s">
        <v>225</v>
      </c>
      <c r="H180" s="51" t="s">
        <v>46</v>
      </c>
      <c r="I180" s="51" t="s">
        <v>407</v>
      </c>
      <c r="J180" s="53">
        <v>3152</v>
      </c>
      <c r="K180" s="70">
        <v>64</v>
      </c>
    </row>
    <row r="181" spans="1:11" hidden="1" x14ac:dyDescent="0.25">
      <c r="A181" s="50" t="s">
        <v>15</v>
      </c>
      <c r="B181" s="51" t="s">
        <v>1391</v>
      </c>
      <c r="C181" s="51" t="s">
        <v>1002</v>
      </c>
      <c r="D181" s="52">
        <v>42789</v>
      </c>
      <c r="E181" s="51" t="s">
        <v>1223</v>
      </c>
      <c r="F181" s="51" t="s">
        <v>1368</v>
      </c>
      <c r="G181" s="51" t="s">
        <v>225</v>
      </c>
      <c r="H181" s="51" t="s">
        <v>46</v>
      </c>
      <c r="I181" s="51" t="s">
        <v>1391</v>
      </c>
      <c r="J181" s="53">
        <v>-3152</v>
      </c>
      <c r="K181" s="70">
        <v>64</v>
      </c>
    </row>
    <row r="182" spans="1:11" hidden="1" x14ac:dyDescent="0.25">
      <c r="A182" s="50" t="s">
        <v>15</v>
      </c>
      <c r="B182" s="51" t="s">
        <v>837</v>
      </c>
      <c r="C182" s="51" t="s">
        <v>971</v>
      </c>
      <c r="D182" s="52">
        <v>42794</v>
      </c>
      <c r="E182" s="51" t="s">
        <v>1208</v>
      </c>
      <c r="F182" s="51" t="s">
        <v>1362</v>
      </c>
      <c r="G182" s="51" t="s">
        <v>225</v>
      </c>
      <c r="H182" s="51" t="s">
        <v>46</v>
      </c>
      <c r="I182" s="51" t="s">
        <v>837</v>
      </c>
      <c r="J182" s="53">
        <v>4829.99</v>
      </c>
      <c r="K182" s="70">
        <v>64</v>
      </c>
    </row>
    <row r="183" spans="1:11" hidden="1" x14ac:dyDescent="0.25">
      <c r="A183" s="50" t="s">
        <v>15</v>
      </c>
      <c r="B183" s="54"/>
      <c r="C183" s="51" t="s">
        <v>1003</v>
      </c>
      <c r="D183" s="52">
        <v>42794</v>
      </c>
      <c r="E183" s="51" t="s">
        <v>1224</v>
      </c>
      <c r="F183" s="51" t="s">
        <v>1369</v>
      </c>
      <c r="G183" s="51" t="s">
        <v>225</v>
      </c>
      <c r="H183" s="51" t="s">
        <v>46</v>
      </c>
      <c r="I183" s="54"/>
      <c r="J183" s="53">
        <v>229</v>
      </c>
      <c r="K183" s="70">
        <v>64</v>
      </c>
    </row>
    <row r="184" spans="1:11" hidden="1" x14ac:dyDescent="0.25">
      <c r="A184" s="50" t="s">
        <v>15</v>
      </c>
      <c r="B184" s="54"/>
      <c r="C184" s="51" t="s">
        <v>1004</v>
      </c>
      <c r="D184" s="52">
        <v>42794</v>
      </c>
      <c r="E184" s="51" t="s">
        <v>1225</v>
      </c>
      <c r="F184" s="51" t="s">
        <v>1370</v>
      </c>
      <c r="G184" s="51" t="s">
        <v>225</v>
      </c>
      <c r="H184" s="51" t="s">
        <v>46</v>
      </c>
      <c r="I184" s="54"/>
      <c r="J184" s="53">
        <v>399.16</v>
      </c>
      <c r="K184" s="70">
        <v>64</v>
      </c>
    </row>
    <row r="185" spans="1:11" hidden="1" x14ac:dyDescent="0.25">
      <c r="A185" s="50" t="s">
        <v>16</v>
      </c>
      <c r="B185" s="51" t="s">
        <v>1392</v>
      </c>
      <c r="C185" s="51" t="s">
        <v>1005</v>
      </c>
      <c r="D185" s="52">
        <v>42767</v>
      </c>
      <c r="E185" s="51" t="s">
        <v>720</v>
      </c>
      <c r="F185" s="51">
        <v>31852</v>
      </c>
      <c r="G185" s="51" t="s">
        <v>50</v>
      </c>
      <c r="H185" s="51" t="s">
        <v>46</v>
      </c>
      <c r="I185" s="51" t="s">
        <v>1392</v>
      </c>
      <c r="J185" s="53">
        <v>30000</v>
      </c>
      <c r="K185" s="70">
        <v>70</v>
      </c>
    </row>
    <row r="186" spans="1:11" hidden="1" x14ac:dyDescent="0.25">
      <c r="A186" s="50" t="s">
        <v>16</v>
      </c>
      <c r="B186" s="51" t="s">
        <v>1393</v>
      </c>
      <c r="C186" s="51" t="s">
        <v>535</v>
      </c>
      <c r="D186" s="52">
        <v>42767</v>
      </c>
      <c r="E186" s="51" t="s">
        <v>1226</v>
      </c>
      <c r="F186" s="51">
        <v>32321</v>
      </c>
      <c r="G186" s="51" t="s">
        <v>50</v>
      </c>
      <c r="H186" s="51" t="s">
        <v>46</v>
      </c>
      <c r="I186" s="51" t="s">
        <v>1393</v>
      </c>
      <c r="J186" s="53">
        <v>440351.16</v>
      </c>
      <c r="K186" s="70">
        <v>70</v>
      </c>
    </row>
    <row r="187" spans="1:11" hidden="1" x14ac:dyDescent="0.25">
      <c r="A187" s="50" t="s">
        <v>16</v>
      </c>
      <c r="B187" s="51" t="s">
        <v>1394</v>
      </c>
      <c r="C187" s="51" t="s">
        <v>1006</v>
      </c>
      <c r="D187" s="52">
        <v>42776</v>
      </c>
      <c r="E187" s="51" t="s">
        <v>1227</v>
      </c>
      <c r="F187" s="51" t="s">
        <v>1371</v>
      </c>
      <c r="G187" s="51" t="s">
        <v>190</v>
      </c>
      <c r="H187" s="51" t="s">
        <v>46</v>
      </c>
      <c r="I187" s="51" t="s">
        <v>1394</v>
      </c>
      <c r="J187" s="53">
        <v>67596.69</v>
      </c>
      <c r="K187" s="70">
        <v>70</v>
      </c>
    </row>
    <row r="188" spans="1:11" hidden="1" x14ac:dyDescent="0.25">
      <c r="A188" s="50" t="s">
        <v>16</v>
      </c>
      <c r="B188" s="51" t="s">
        <v>1395</v>
      </c>
      <c r="C188" s="51" t="s">
        <v>1007</v>
      </c>
      <c r="D188" s="52">
        <v>42780</v>
      </c>
      <c r="E188" s="51" t="s">
        <v>1228</v>
      </c>
      <c r="F188" s="51" t="s">
        <v>1372</v>
      </c>
      <c r="G188" s="51" t="s">
        <v>190</v>
      </c>
      <c r="H188" s="51" t="s">
        <v>46</v>
      </c>
      <c r="I188" s="51" t="s">
        <v>1395</v>
      </c>
      <c r="J188" s="53">
        <v>3850</v>
      </c>
      <c r="K188" s="70">
        <v>70</v>
      </c>
    </row>
    <row r="189" spans="1:11" hidden="1" x14ac:dyDescent="0.25">
      <c r="A189" s="50" t="s">
        <v>16</v>
      </c>
      <c r="B189" s="51" t="s">
        <v>1396</v>
      </c>
      <c r="C189" s="51" t="s">
        <v>1008</v>
      </c>
      <c r="D189" s="52">
        <v>42780</v>
      </c>
      <c r="E189" s="51" t="s">
        <v>1229</v>
      </c>
      <c r="F189" s="51" t="s">
        <v>1373</v>
      </c>
      <c r="G189" s="51" t="s">
        <v>190</v>
      </c>
      <c r="H189" s="51" t="s">
        <v>46</v>
      </c>
      <c r="I189" s="51" t="s">
        <v>1396</v>
      </c>
      <c r="J189" s="53">
        <v>551372.99</v>
      </c>
      <c r="K189" s="70">
        <v>70</v>
      </c>
    </row>
    <row r="190" spans="1:11" hidden="1" x14ac:dyDescent="0.25">
      <c r="A190" s="50" t="s">
        <v>16</v>
      </c>
      <c r="B190" s="51" t="s">
        <v>1397</v>
      </c>
      <c r="C190" s="51" t="s">
        <v>1009</v>
      </c>
      <c r="D190" s="52">
        <v>42783</v>
      </c>
      <c r="E190" s="51" t="s">
        <v>1230</v>
      </c>
      <c r="F190" s="51" t="s">
        <v>1374</v>
      </c>
      <c r="G190" s="51" t="s">
        <v>190</v>
      </c>
      <c r="H190" s="51" t="s">
        <v>46</v>
      </c>
      <c r="I190" s="51" t="s">
        <v>1397</v>
      </c>
      <c r="J190" s="53">
        <v>159295.03</v>
      </c>
      <c r="K190" s="70">
        <v>70</v>
      </c>
    </row>
    <row r="191" spans="1:11" hidden="1" x14ac:dyDescent="0.25">
      <c r="A191" s="50" t="s">
        <v>16</v>
      </c>
      <c r="B191" s="51" t="s">
        <v>1398</v>
      </c>
      <c r="C191" s="51" t="s">
        <v>1010</v>
      </c>
      <c r="D191" s="52">
        <v>42786</v>
      </c>
      <c r="E191" s="51" t="s">
        <v>1231</v>
      </c>
      <c r="F191" s="51" t="s">
        <v>1375</v>
      </c>
      <c r="G191" s="51" t="s">
        <v>190</v>
      </c>
      <c r="H191" s="51" t="s">
        <v>46</v>
      </c>
      <c r="I191" s="51" t="s">
        <v>1398</v>
      </c>
      <c r="J191" s="53">
        <v>3556</v>
      </c>
      <c r="K191" s="70">
        <v>70</v>
      </c>
    </row>
    <row r="192" spans="1:11" hidden="1" x14ac:dyDescent="0.25">
      <c r="A192" s="50" t="s">
        <v>16</v>
      </c>
      <c r="B192" s="51" t="s">
        <v>1399</v>
      </c>
      <c r="C192" s="51" t="s">
        <v>1011</v>
      </c>
      <c r="D192" s="52">
        <v>42790</v>
      </c>
      <c r="E192" s="51" t="s">
        <v>1232</v>
      </c>
      <c r="F192" s="51" t="s">
        <v>1376</v>
      </c>
      <c r="G192" s="51" t="s">
        <v>190</v>
      </c>
      <c r="H192" s="51" t="s">
        <v>46</v>
      </c>
      <c r="I192" s="51" t="s">
        <v>1399</v>
      </c>
      <c r="J192" s="53">
        <v>245679.13</v>
      </c>
      <c r="K192" s="70">
        <v>70</v>
      </c>
    </row>
    <row r="193" spans="1:11" hidden="1" x14ac:dyDescent="0.25">
      <c r="A193" s="50" t="s">
        <v>16</v>
      </c>
      <c r="B193" s="51" t="s">
        <v>1400</v>
      </c>
      <c r="C193" s="51" t="s">
        <v>1012</v>
      </c>
      <c r="D193" s="52">
        <v>42793</v>
      </c>
      <c r="E193" s="51" t="s">
        <v>1233</v>
      </c>
      <c r="F193" s="51" t="s">
        <v>1377</v>
      </c>
      <c r="G193" s="51" t="s">
        <v>190</v>
      </c>
      <c r="H193" s="51" t="s">
        <v>46</v>
      </c>
      <c r="I193" s="51" t="s">
        <v>1400</v>
      </c>
      <c r="J193" s="53">
        <v>69389.279999999999</v>
      </c>
      <c r="K193" s="70">
        <v>70</v>
      </c>
    </row>
    <row r="194" spans="1:11" hidden="1" x14ac:dyDescent="0.25">
      <c r="A194" s="50" t="s">
        <v>16</v>
      </c>
      <c r="B194" s="51" t="s">
        <v>1401</v>
      </c>
      <c r="C194" s="51" t="s">
        <v>1013</v>
      </c>
      <c r="D194" s="52">
        <v>42793</v>
      </c>
      <c r="E194" s="51" t="s">
        <v>1234</v>
      </c>
      <c r="F194" s="51" t="s">
        <v>1378</v>
      </c>
      <c r="G194" s="51" t="s">
        <v>190</v>
      </c>
      <c r="H194" s="51" t="s">
        <v>46</v>
      </c>
      <c r="I194" s="51" t="s">
        <v>1401</v>
      </c>
      <c r="J194" s="53">
        <v>3850</v>
      </c>
      <c r="K194" s="70">
        <v>70</v>
      </c>
    </row>
    <row r="195" spans="1:11" hidden="1" x14ac:dyDescent="0.25">
      <c r="A195" s="50" t="s">
        <v>16</v>
      </c>
      <c r="B195" s="51" t="s">
        <v>1402</v>
      </c>
      <c r="C195" s="51" t="s">
        <v>1014</v>
      </c>
      <c r="D195" s="52">
        <v>42794</v>
      </c>
      <c r="E195" s="51" t="s">
        <v>1235</v>
      </c>
      <c r="F195" s="51" t="s">
        <v>1379</v>
      </c>
      <c r="G195" s="51" t="s">
        <v>190</v>
      </c>
      <c r="H195" s="51" t="s">
        <v>46</v>
      </c>
      <c r="I195" s="51" t="s">
        <v>1402</v>
      </c>
      <c r="J195" s="53">
        <v>343515.92</v>
      </c>
      <c r="K195" s="70">
        <v>70</v>
      </c>
    </row>
    <row r="196" spans="1:11" hidden="1" x14ac:dyDescent="0.25">
      <c r="A196" s="50" t="s">
        <v>16</v>
      </c>
      <c r="B196" s="51" t="s">
        <v>1403</v>
      </c>
      <c r="C196" s="51" t="s">
        <v>1015</v>
      </c>
      <c r="D196" s="52">
        <v>42794</v>
      </c>
      <c r="E196" s="51" t="s">
        <v>1236</v>
      </c>
      <c r="F196" s="51">
        <v>32322</v>
      </c>
      <c r="G196" s="51" t="s">
        <v>50</v>
      </c>
      <c r="H196" s="51" t="s">
        <v>46</v>
      </c>
      <c r="I196" s="51" t="s">
        <v>1403</v>
      </c>
      <c r="J196" s="53">
        <v>-343515.92</v>
      </c>
      <c r="K196" s="70">
        <v>70</v>
      </c>
    </row>
    <row r="197" spans="1:11" x14ac:dyDescent="0.25">
      <c r="A197" s="50" t="s">
        <v>430</v>
      </c>
      <c r="B197" s="51" t="s">
        <v>1405</v>
      </c>
      <c r="C197" s="51" t="s">
        <v>1016</v>
      </c>
      <c r="D197" s="52">
        <v>42779</v>
      </c>
      <c r="E197" s="51" t="s">
        <v>1237</v>
      </c>
      <c r="F197" s="51" t="s">
        <v>1380</v>
      </c>
      <c r="G197" s="51" t="s">
        <v>1404</v>
      </c>
      <c r="H197" s="51" t="s">
        <v>57</v>
      </c>
      <c r="I197" s="51" t="s">
        <v>1405</v>
      </c>
      <c r="J197" s="53">
        <v>-189008.81</v>
      </c>
      <c r="K197" s="70">
        <v>90</v>
      </c>
    </row>
    <row r="198" spans="1:11" hidden="1" x14ac:dyDescent="0.25">
      <c r="A198" s="50" t="s">
        <v>432</v>
      </c>
      <c r="B198" s="51" t="s">
        <v>1406</v>
      </c>
      <c r="C198" s="51" t="s">
        <v>1017</v>
      </c>
      <c r="D198" s="52">
        <v>42782</v>
      </c>
      <c r="E198" s="51" t="s">
        <v>1238</v>
      </c>
      <c r="F198" s="51" t="s">
        <v>1381</v>
      </c>
      <c r="G198" s="51" t="s">
        <v>190</v>
      </c>
      <c r="H198" s="51" t="s">
        <v>46</v>
      </c>
      <c r="I198" s="51" t="s">
        <v>1406</v>
      </c>
      <c r="J198" s="53">
        <v>43131.64</v>
      </c>
      <c r="K198" s="70">
        <v>101</v>
      </c>
    </row>
    <row r="199" spans="1:11" hidden="1" x14ac:dyDescent="0.25">
      <c r="A199" s="50" t="s">
        <v>821</v>
      </c>
      <c r="B199" s="51" t="s">
        <v>1407</v>
      </c>
      <c r="C199" s="51" t="s">
        <v>1018</v>
      </c>
      <c r="D199" s="52">
        <v>42777</v>
      </c>
      <c r="E199" s="51" t="s">
        <v>49</v>
      </c>
      <c r="F199" s="51">
        <v>32000</v>
      </c>
      <c r="G199" s="51" t="s">
        <v>50</v>
      </c>
      <c r="H199" s="51" t="s">
        <v>51</v>
      </c>
      <c r="I199" s="51" t="s">
        <v>1407</v>
      </c>
      <c r="J199" s="53">
        <v>847.41</v>
      </c>
      <c r="K199" s="70">
        <v>10</v>
      </c>
    </row>
    <row r="200" spans="1:11" hidden="1" x14ac:dyDescent="0.25">
      <c r="A200" s="50" t="s">
        <v>822</v>
      </c>
      <c r="B200" s="51" t="s">
        <v>460</v>
      </c>
      <c r="C200" s="51" t="s">
        <v>962</v>
      </c>
      <c r="D200" s="52">
        <v>42779</v>
      </c>
      <c r="E200" s="51" t="s">
        <v>1198</v>
      </c>
      <c r="F200" s="51">
        <v>15190</v>
      </c>
      <c r="G200" s="51" t="s">
        <v>286</v>
      </c>
      <c r="H200" s="51" t="s">
        <v>46</v>
      </c>
      <c r="I200" s="51" t="s">
        <v>460</v>
      </c>
      <c r="J200" s="53">
        <v>375</v>
      </c>
      <c r="K200" s="70">
        <v>43</v>
      </c>
    </row>
    <row r="201" spans="1:11" hidden="1" x14ac:dyDescent="0.25">
      <c r="A201" s="50" t="s">
        <v>17</v>
      </c>
      <c r="B201" s="51" t="s">
        <v>193</v>
      </c>
      <c r="C201" s="51" t="s">
        <v>217</v>
      </c>
      <c r="D201" s="52">
        <v>42775</v>
      </c>
      <c r="E201" s="51">
        <v>27299</v>
      </c>
      <c r="F201" s="51">
        <v>15178</v>
      </c>
      <c r="G201" s="51" t="s">
        <v>45</v>
      </c>
      <c r="H201" s="51" t="s">
        <v>90</v>
      </c>
      <c r="I201" s="51" t="s">
        <v>193</v>
      </c>
      <c r="J201" s="53">
        <v>13.84</v>
      </c>
      <c r="K201" s="70">
        <v>52</v>
      </c>
    </row>
    <row r="202" spans="1:11" hidden="1" x14ac:dyDescent="0.25">
      <c r="A202" s="50" t="s">
        <v>17</v>
      </c>
      <c r="B202" s="51" t="s">
        <v>193</v>
      </c>
      <c r="C202" s="51" t="s">
        <v>974</v>
      </c>
      <c r="D202" s="52">
        <v>42775</v>
      </c>
      <c r="E202" s="51">
        <v>27305</v>
      </c>
      <c r="F202" s="51">
        <v>15179</v>
      </c>
      <c r="G202" s="51" t="s">
        <v>45</v>
      </c>
      <c r="H202" s="51" t="s">
        <v>90</v>
      </c>
      <c r="I202" s="51" t="s">
        <v>193</v>
      </c>
      <c r="J202" s="53">
        <v>125.86</v>
      </c>
      <c r="K202" s="70">
        <v>52</v>
      </c>
    </row>
    <row r="203" spans="1:11" hidden="1" x14ac:dyDescent="0.25">
      <c r="A203" s="50" t="s">
        <v>17</v>
      </c>
      <c r="B203" s="51" t="s">
        <v>193</v>
      </c>
      <c r="C203" s="51" t="s">
        <v>975</v>
      </c>
      <c r="D203" s="52">
        <v>42775</v>
      </c>
      <c r="E203" s="51">
        <v>27307</v>
      </c>
      <c r="F203" s="51">
        <v>15180</v>
      </c>
      <c r="G203" s="51" t="s">
        <v>45</v>
      </c>
      <c r="H203" s="51" t="s">
        <v>90</v>
      </c>
      <c r="I203" s="51" t="s">
        <v>193</v>
      </c>
      <c r="J203" s="53">
        <v>29.57</v>
      </c>
      <c r="K203" s="70">
        <v>52</v>
      </c>
    </row>
    <row r="204" spans="1:11" hidden="1" x14ac:dyDescent="0.25">
      <c r="A204" s="50" t="s">
        <v>17</v>
      </c>
      <c r="B204" s="51" t="s">
        <v>193</v>
      </c>
      <c r="C204" s="51" t="s">
        <v>976</v>
      </c>
      <c r="D204" s="52">
        <v>42775</v>
      </c>
      <c r="E204" s="51">
        <v>27308</v>
      </c>
      <c r="F204" s="51">
        <v>15181</v>
      </c>
      <c r="G204" s="51" t="s">
        <v>45</v>
      </c>
      <c r="H204" s="51" t="s">
        <v>90</v>
      </c>
      <c r="I204" s="51" t="s">
        <v>193</v>
      </c>
      <c r="J204" s="53">
        <v>14.7</v>
      </c>
      <c r="K204" s="70">
        <v>52</v>
      </c>
    </row>
    <row r="205" spans="1:11" hidden="1" x14ac:dyDescent="0.25">
      <c r="A205" s="50" t="s">
        <v>17</v>
      </c>
      <c r="B205" s="51" t="s">
        <v>193</v>
      </c>
      <c r="C205" s="51" t="s">
        <v>977</v>
      </c>
      <c r="D205" s="52">
        <v>42775</v>
      </c>
      <c r="E205" s="51">
        <v>27306</v>
      </c>
      <c r="F205" s="51">
        <v>15182</v>
      </c>
      <c r="G205" s="51" t="s">
        <v>45</v>
      </c>
      <c r="H205" s="51" t="s">
        <v>90</v>
      </c>
      <c r="I205" s="51" t="s">
        <v>193</v>
      </c>
      <c r="J205" s="53">
        <v>28.28</v>
      </c>
      <c r="K205" s="70">
        <v>52</v>
      </c>
    </row>
    <row r="206" spans="1:11" hidden="1" x14ac:dyDescent="0.25">
      <c r="A206" s="50" t="s">
        <v>17</v>
      </c>
      <c r="B206" s="51" t="s">
        <v>193</v>
      </c>
      <c r="C206" s="51" t="s">
        <v>978</v>
      </c>
      <c r="D206" s="52">
        <v>42775</v>
      </c>
      <c r="E206" s="51" t="s">
        <v>1210</v>
      </c>
      <c r="F206" s="51">
        <v>15187</v>
      </c>
      <c r="G206" s="51" t="s">
        <v>45</v>
      </c>
      <c r="H206" s="51" t="s">
        <v>46</v>
      </c>
      <c r="I206" s="51" t="s">
        <v>193</v>
      </c>
      <c r="J206" s="53">
        <v>27.24</v>
      </c>
      <c r="K206" s="70">
        <v>52</v>
      </c>
    </row>
    <row r="207" spans="1:11" hidden="1" x14ac:dyDescent="0.25">
      <c r="A207" s="50" t="s">
        <v>17</v>
      </c>
      <c r="B207" s="51" t="s">
        <v>839</v>
      </c>
      <c r="C207" s="51" t="s">
        <v>979</v>
      </c>
      <c r="D207" s="52">
        <v>42775</v>
      </c>
      <c r="E207" s="51" t="s">
        <v>1210</v>
      </c>
      <c r="F207" s="51">
        <v>15187</v>
      </c>
      <c r="G207" s="51" t="s">
        <v>45</v>
      </c>
      <c r="H207" s="51" t="s">
        <v>46</v>
      </c>
      <c r="I207" s="51" t="s">
        <v>839</v>
      </c>
      <c r="J207" s="53">
        <v>-27.24</v>
      </c>
      <c r="K207" s="70">
        <v>52</v>
      </c>
    </row>
    <row r="208" spans="1:11" hidden="1" x14ac:dyDescent="0.25">
      <c r="A208" s="50" t="s">
        <v>17</v>
      </c>
      <c r="B208" s="51" t="s">
        <v>193</v>
      </c>
      <c r="C208" s="51" t="s">
        <v>980</v>
      </c>
      <c r="D208" s="52">
        <v>42780</v>
      </c>
      <c r="E208" s="51">
        <v>27487</v>
      </c>
      <c r="F208" s="51">
        <v>15203</v>
      </c>
      <c r="G208" s="51" t="s">
        <v>45</v>
      </c>
      <c r="H208" s="51" t="s">
        <v>46</v>
      </c>
      <c r="I208" s="51" t="s">
        <v>193</v>
      </c>
      <c r="J208" s="53">
        <v>27.69</v>
      </c>
      <c r="K208" s="70">
        <v>52</v>
      </c>
    </row>
    <row r="209" spans="1:11" hidden="1" x14ac:dyDescent="0.25">
      <c r="A209" s="50" t="s">
        <v>17</v>
      </c>
      <c r="B209" s="51" t="s">
        <v>193</v>
      </c>
      <c r="C209" s="51" t="s">
        <v>981</v>
      </c>
      <c r="D209" s="52">
        <v>42786</v>
      </c>
      <c r="E209" s="51">
        <v>27537</v>
      </c>
      <c r="F209" s="51">
        <v>15211</v>
      </c>
      <c r="G209" s="51" t="s">
        <v>45</v>
      </c>
      <c r="H209" s="51" t="s">
        <v>46</v>
      </c>
      <c r="I209" s="51" t="s">
        <v>193</v>
      </c>
      <c r="J209" s="53">
        <v>14.01</v>
      </c>
      <c r="K209" s="70">
        <v>52</v>
      </c>
    </row>
    <row r="210" spans="1:11" hidden="1" x14ac:dyDescent="0.25">
      <c r="A210" s="50" t="s">
        <v>17</v>
      </c>
      <c r="B210" s="51" t="s">
        <v>193</v>
      </c>
      <c r="C210" s="51" t="s">
        <v>982</v>
      </c>
      <c r="D210" s="52">
        <v>42786</v>
      </c>
      <c r="E210" s="51">
        <v>27538</v>
      </c>
      <c r="F210" s="51">
        <v>15212</v>
      </c>
      <c r="G210" s="51" t="s">
        <v>45</v>
      </c>
      <c r="H210" s="51" t="s">
        <v>46</v>
      </c>
      <c r="I210" s="51" t="s">
        <v>193</v>
      </c>
      <c r="J210" s="53">
        <v>14.52</v>
      </c>
      <c r="K210" s="70">
        <v>52</v>
      </c>
    </row>
    <row r="211" spans="1:11" hidden="1" x14ac:dyDescent="0.25">
      <c r="A211" s="50" t="s">
        <v>17</v>
      </c>
      <c r="B211" s="51" t="s">
        <v>193</v>
      </c>
      <c r="C211" s="51" t="s">
        <v>983</v>
      </c>
      <c r="D211" s="52">
        <v>42786</v>
      </c>
      <c r="E211" s="51">
        <v>27536</v>
      </c>
      <c r="F211" s="51">
        <v>15213</v>
      </c>
      <c r="G211" s="51" t="s">
        <v>45</v>
      </c>
      <c r="H211" s="51" t="s">
        <v>46</v>
      </c>
      <c r="I211" s="51" t="s">
        <v>193</v>
      </c>
      <c r="J211" s="53">
        <v>105.6</v>
      </c>
      <c r="K211" s="70">
        <v>52</v>
      </c>
    </row>
    <row r="212" spans="1:11" hidden="1" x14ac:dyDescent="0.25">
      <c r="A212" s="50" t="s">
        <v>17</v>
      </c>
      <c r="B212" s="51" t="s">
        <v>839</v>
      </c>
      <c r="C212" s="51" t="s">
        <v>984</v>
      </c>
      <c r="D212" s="52">
        <v>42786</v>
      </c>
      <c r="E212" s="51">
        <v>27536</v>
      </c>
      <c r="F212" s="51">
        <v>15213</v>
      </c>
      <c r="G212" s="51" t="s">
        <v>45</v>
      </c>
      <c r="H212" s="51" t="s">
        <v>46</v>
      </c>
      <c r="I212" s="51" t="s">
        <v>839</v>
      </c>
      <c r="J212" s="53">
        <v>-105.6</v>
      </c>
      <c r="K212" s="70">
        <v>52</v>
      </c>
    </row>
    <row r="213" spans="1:11" hidden="1" x14ac:dyDescent="0.25">
      <c r="A213" s="50" t="s">
        <v>17</v>
      </c>
      <c r="B213" s="51" t="s">
        <v>839</v>
      </c>
      <c r="C213" s="51" t="s">
        <v>985</v>
      </c>
      <c r="D213" s="52">
        <v>42786</v>
      </c>
      <c r="E213" s="51">
        <v>27538</v>
      </c>
      <c r="F213" s="51">
        <v>15212</v>
      </c>
      <c r="G213" s="51" t="s">
        <v>45</v>
      </c>
      <c r="H213" s="51" t="s">
        <v>46</v>
      </c>
      <c r="I213" s="51" t="s">
        <v>839</v>
      </c>
      <c r="J213" s="53">
        <v>-14.52</v>
      </c>
      <c r="K213" s="70">
        <v>52</v>
      </c>
    </row>
    <row r="214" spans="1:11" hidden="1" x14ac:dyDescent="0.25">
      <c r="A214" s="50" t="s">
        <v>17</v>
      </c>
      <c r="B214" s="51" t="s">
        <v>193</v>
      </c>
      <c r="C214" s="51" t="s">
        <v>986</v>
      </c>
      <c r="D214" s="52">
        <v>42786</v>
      </c>
      <c r="E214" s="51">
        <v>27538</v>
      </c>
      <c r="F214" s="51">
        <v>15214</v>
      </c>
      <c r="G214" s="51" t="s">
        <v>45</v>
      </c>
      <c r="H214" s="51" t="s">
        <v>46</v>
      </c>
      <c r="I214" s="51" t="s">
        <v>193</v>
      </c>
      <c r="J214" s="53">
        <v>14.52</v>
      </c>
      <c r="K214" s="70">
        <v>52</v>
      </c>
    </row>
    <row r="215" spans="1:11" hidden="1" x14ac:dyDescent="0.25">
      <c r="A215" s="50" t="s">
        <v>17</v>
      </c>
      <c r="B215" s="51" t="s">
        <v>193</v>
      </c>
      <c r="C215" s="51" t="s">
        <v>987</v>
      </c>
      <c r="D215" s="52">
        <v>42786</v>
      </c>
      <c r="E215" s="51">
        <v>27536</v>
      </c>
      <c r="F215" s="51">
        <v>15215</v>
      </c>
      <c r="G215" s="51" t="s">
        <v>45</v>
      </c>
      <c r="H215" s="51" t="s">
        <v>46</v>
      </c>
      <c r="I215" s="51" t="s">
        <v>193</v>
      </c>
      <c r="J215" s="53">
        <v>105.6</v>
      </c>
      <c r="K215" s="70">
        <v>52</v>
      </c>
    </row>
    <row r="216" spans="1:11" hidden="1" x14ac:dyDescent="0.25">
      <c r="A216" s="50" t="s">
        <v>17</v>
      </c>
      <c r="B216" s="51" t="s">
        <v>470</v>
      </c>
      <c r="C216" s="51" t="s">
        <v>988</v>
      </c>
      <c r="D216" s="52">
        <v>42790</v>
      </c>
      <c r="E216" s="51">
        <v>114817</v>
      </c>
      <c r="F216" s="51">
        <v>15226</v>
      </c>
      <c r="G216" s="51" t="s">
        <v>45</v>
      </c>
      <c r="H216" s="51" t="s">
        <v>46</v>
      </c>
      <c r="I216" s="51" t="s">
        <v>470</v>
      </c>
      <c r="J216" s="53">
        <v>27.24</v>
      </c>
      <c r="K216" s="70">
        <v>52</v>
      </c>
    </row>
    <row r="217" spans="1:11" hidden="1" x14ac:dyDescent="0.25">
      <c r="A217" s="50" t="s">
        <v>17</v>
      </c>
      <c r="B217" s="51" t="s">
        <v>470</v>
      </c>
      <c r="C217" s="51" t="s">
        <v>989</v>
      </c>
      <c r="D217" s="52">
        <v>42794</v>
      </c>
      <c r="E217" s="51">
        <v>128241</v>
      </c>
      <c r="F217" s="51">
        <v>15289</v>
      </c>
      <c r="G217" s="51" t="s">
        <v>45</v>
      </c>
      <c r="H217" s="51" t="s">
        <v>46</v>
      </c>
      <c r="I217" s="51" t="s">
        <v>470</v>
      </c>
      <c r="J217" s="53">
        <v>8.6199999999999992</v>
      </c>
      <c r="K217" s="70">
        <v>52</v>
      </c>
    </row>
    <row r="218" spans="1:11" hidden="1" x14ac:dyDescent="0.25">
      <c r="A218" s="50" t="s">
        <v>434</v>
      </c>
      <c r="B218" s="51" t="s">
        <v>841</v>
      </c>
      <c r="C218" s="51" t="s">
        <v>994</v>
      </c>
      <c r="D218" s="52">
        <v>42794</v>
      </c>
      <c r="E218" s="51" t="s">
        <v>1214</v>
      </c>
      <c r="F218" s="51" t="s">
        <v>1365</v>
      </c>
      <c r="G218" s="51" t="s">
        <v>190</v>
      </c>
      <c r="H218" s="51" t="s">
        <v>46</v>
      </c>
      <c r="I218" s="51" t="s">
        <v>841</v>
      </c>
      <c r="J218" s="53">
        <v>7772.68</v>
      </c>
      <c r="K218" s="70">
        <v>58</v>
      </c>
    </row>
    <row r="219" spans="1:11" hidden="1" x14ac:dyDescent="0.25">
      <c r="A219" s="50" t="s">
        <v>434</v>
      </c>
      <c r="B219" s="51" t="s">
        <v>841</v>
      </c>
      <c r="C219" s="51" t="s">
        <v>994</v>
      </c>
      <c r="D219" s="52">
        <v>42794</v>
      </c>
      <c r="E219" s="51" t="s">
        <v>1214</v>
      </c>
      <c r="F219" s="51" t="s">
        <v>1365</v>
      </c>
      <c r="G219" s="51" t="s">
        <v>190</v>
      </c>
      <c r="H219" s="51" t="s">
        <v>46</v>
      </c>
      <c r="I219" s="51" t="s">
        <v>841</v>
      </c>
      <c r="J219" s="53">
        <v>250</v>
      </c>
      <c r="K219" s="70">
        <v>58</v>
      </c>
    </row>
    <row r="220" spans="1:11" hidden="1" x14ac:dyDescent="0.25">
      <c r="A220" s="50" t="s">
        <v>19</v>
      </c>
      <c r="B220" s="51" t="s">
        <v>1392</v>
      </c>
      <c r="C220" s="51" t="s">
        <v>1005</v>
      </c>
      <c r="D220" s="52">
        <v>42767</v>
      </c>
      <c r="E220" s="51" t="s">
        <v>720</v>
      </c>
      <c r="F220" s="51">
        <v>31852</v>
      </c>
      <c r="G220" s="51" t="s">
        <v>50</v>
      </c>
      <c r="H220" s="51" t="s">
        <v>46</v>
      </c>
      <c r="I220" s="51" t="s">
        <v>1392</v>
      </c>
      <c r="J220" s="53">
        <v>10000</v>
      </c>
      <c r="K220" s="70">
        <v>70</v>
      </c>
    </row>
    <row r="221" spans="1:11" hidden="1" x14ac:dyDescent="0.25">
      <c r="A221" s="50" t="s">
        <v>19</v>
      </c>
      <c r="B221" s="51" t="s">
        <v>1393</v>
      </c>
      <c r="C221" s="51" t="s">
        <v>535</v>
      </c>
      <c r="D221" s="52">
        <v>42767</v>
      </c>
      <c r="E221" s="51" t="s">
        <v>1226</v>
      </c>
      <c r="F221" s="51">
        <v>32321</v>
      </c>
      <c r="G221" s="51" t="s">
        <v>50</v>
      </c>
      <c r="H221" s="51" t="s">
        <v>46</v>
      </c>
      <c r="I221" s="51" t="s">
        <v>1393</v>
      </c>
      <c r="J221" s="53">
        <v>166612.46</v>
      </c>
      <c r="K221" s="70">
        <v>70</v>
      </c>
    </row>
    <row r="222" spans="1:11" hidden="1" x14ac:dyDescent="0.25">
      <c r="A222" s="50" t="s">
        <v>19</v>
      </c>
      <c r="B222" s="51" t="s">
        <v>1394</v>
      </c>
      <c r="C222" s="51" t="s">
        <v>1006</v>
      </c>
      <c r="D222" s="52">
        <v>42776</v>
      </c>
      <c r="E222" s="51" t="s">
        <v>1227</v>
      </c>
      <c r="F222" s="51" t="s">
        <v>1371</v>
      </c>
      <c r="G222" s="51" t="s">
        <v>190</v>
      </c>
      <c r="H222" s="51" t="s">
        <v>46</v>
      </c>
      <c r="I222" s="51" t="s">
        <v>1394</v>
      </c>
      <c r="J222" s="53">
        <v>13566.8</v>
      </c>
      <c r="K222" s="70">
        <v>70</v>
      </c>
    </row>
    <row r="223" spans="1:11" hidden="1" x14ac:dyDescent="0.25">
      <c r="A223" s="50" t="s">
        <v>19</v>
      </c>
      <c r="B223" s="51" t="s">
        <v>1396</v>
      </c>
      <c r="C223" s="51" t="s">
        <v>1008</v>
      </c>
      <c r="D223" s="52">
        <v>42780</v>
      </c>
      <c r="E223" s="51" t="s">
        <v>1229</v>
      </c>
      <c r="F223" s="51" t="s">
        <v>1373</v>
      </c>
      <c r="G223" s="51" t="s">
        <v>190</v>
      </c>
      <c r="H223" s="51" t="s">
        <v>46</v>
      </c>
      <c r="I223" s="51" t="s">
        <v>1396</v>
      </c>
      <c r="J223" s="53">
        <v>42359.59</v>
      </c>
      <c r="K223" s="70">
        <v>70</v>
      </c>
    </row>
    <row r="224" spans="1:11" hidden="1" x14ac:dyDescent="0.25">
      <c r="A224" s="50" t="s">
        <v>19</v>
      </c>
      <c r="B224" s="51" t="s">
        <v>1397</v>
      </c>
      <c r="C224" s="51" t="s">
        <v>1009</v>
      </c>
      <c r="D224" s="52">
        <v>42783</v>
      </c>
      <c r="E224" s="51" t="s">
        <v>1230</v>
      </c>
      <c r="F224" s="51" t="s">
        <v>1374</v>
      </c>
      <c r="G224" s="51" t="s">
        <v>190</v>
      </c>
      <c r="H224" s="51" t="s">
        <v>46</v>
      </c>
      <c r="I224" s="51" t="s">
        <v>1397</v>
      </c>
      <c r="J224" s="53">
        <v>49075.97</v>
      </c>
      <c r="K224" s="70">
        <v>70</v>
      </c>
    </row>
    <row r="225" spans="1:11" hidden="1" x14ac:dyDescent="0.25">
      <c r="A225" s="50" t="s">
        <v>19</v>
      </c>
      <c r="B225" s="51" t="s">
        <v>1399</v>
      </c>
      <c r="C225" s="51" t="s">
        <v>1011</v>
      </c>
      <c r="D225" s="52">
        <v>42790</v>
      </c>
      <c r="E225" s="51" t="s">
        <v>1232</v>
      </c>
      <c r="F225" s="51" t="s">
        <v>1376</v>
      </c>
      <c r="G225" s="51" t="s">
        <v>190</v>
      </c>
      <c r="H225" s="51" t="s">
        <v>46</v>
      </c>
      <c r="I225" s="51" t="s">
        <v>1399</v>
      </c>
      <c r="J225" s="53">
        <v>31058.86</v>
      </c>
      <c r="K225" s="70">
        <v>70</v>
      </c>
    </row>
    <row r="226" spans="1:11" hidden="1" x14ac:dyDescent="0.25">
      <c r="A226" s="50" t="s">
        <v>19</v>
      </c>
      <c r="B226" s="51" t="s">
        <v>1400</v>
      </c>
      <c r="C226" s="51" t="s">
        <v>1012</v>
      </c>
      <c r="D226" s="52">
        <v>42793</v>
      </c>
      <c r="E226" s="51" t="s">
        <v>1233</v>
      </c>
      <c r="F226" s="51" t="s">
        <v>1377</v>
      </c>
      <c r="G226" s="51" t="s">
        <v>190</v>
      </c>
      <c r="H226" s="51" t="s">
        <v>46</v>
      </c>
      <c r="I226" s="51" t="s">
        <v>1400</v>
      </c>
      <c r="J226" s="53">
        <v>5475.11</v>
      </c>
      <c r="K226" s="70">
        <v>70</v>
      </c>
    </row>
    <row r="227" spans="1:11" hidden="1" x14ac:dyDescent="0.25">
      <c r="A227" s="50" t="s">
        <v>19</v>
      </c>
      <c r="B227" s="51" t="s">
        <v>1402</v>
      </c>
      <c r="C227" s="51" t="s">
        <v>1014</v>
      </c>
      <c r="D227" s="52">
        <v>42794</v>
      </c>
      <c r="E227" s="51" t="s">
        <v>1235</v>
      </c>
      <c r="F227" s="51" t="s">
        <v>1379</v>
      </c>
      <c r="G227" s="51" t="s">
        <v>190</v>
      </c>
      <c r="H227" s="51" t="s">
        <v>46</v>
      </c>
      <c r="I227" s="51" t="s">
        <v>1402</v>
      </c>
      <c r="J227" s="53">
        <v>61731.07</v>
      </c>
      <c r="K227" s="70">
        <v>70</v>
      </c>
    </row>
    <row r="228" spans="1:11" hidden="1" x14ac:dyDescent="0.25">
      <c r="A228" s="50" t="s">
        <v>19</v>
      </c>
      <c r="B228" s="51" t="s">
        <v>1403</v>
      </c>
      <c r="C228" s="51" t="s">
        <v>1015</v>
      </c>
      <c r="D228" s="52">
        <v>42794</v>
      </c>
      <c r="E228" s="51" t="s">
        <v>1236</v>
      </c>
      <c r="F228" s="51">
        <v>32322</v>
      </c>
      <c r="G228" s="51" t="s">
        <v>50</v>
      </c>
      <c r="H228" s="51" t="s">
        <v>46</v>
      </c>
      <c r="I228" s="51" t="s">
        <v>1403</v>
      </c>
      <c r="J228" s="53">
        <v>-61731.07</v>
      </c>
      <c r="K228" s="70">
        <v>70</v>
      </c>
    </row>
    <row r="229" spans="1:11" hidden="1" x14ac:dyDescent="0.25">
      <c r="A229" s="50" t="s">
        <v>823</v>
      </c>
      <c r="B229" s="51" t="s">
        <v>1408</v>
      </c>
      <c r="C229" s="51" t="s">
        <v>1019</v>
      </c>
      <c r="D229" s="52">
        <v>42794</v>
      </c>
      <c r="E229" s="51" t="s">
        <v>49</v>
      </c>
      <c r="F229" s="51">
        <v>32300</v>
      </c>
      <c r="G229" s="51" t="s">
        <v>50</v>
      </c>
      <c r="H229" s="51" t="s">
        <v>46</v>
      </c>
      <c r="I229" s="51" t="s">
        <v>1408</v>
      </c>
      <c r="J229" s="53">
        <v>2479.25</v>
      </c>
      <c r="K229" s="70">
        <v>10</v>
      </c>
    </row>
    <row r="230" spans="1:11" hidden="1" x14ac:dyDescent="0.25">
      <c r="A230" s="50" t="s">
        <v>20</v>
      </c>
      <c r="B230" s="51" t="s">
        <v>1392</v>
      </c>
      <c r="C230" s="51" t="s">
        <v>1005</v>
      </c>
      <c r="D230" s="52">
        <v>42767</v>
      </c>
      <c r="E230" s="51" t="s">
        <v>720</v>
      </c>
      <c r="F230" s="51">
        <v>31852</v>
      </c>
      <c r="G230" s="51" t="s">
        <v>50</v>
      </c>
      <c r="H230" s="51" t="s">
        <v>46</v>
      </c>
      <c r="I230" s="51" t="s">
        <v>1392</v>
      </c>
      <c r="J230" s="53">
        <v>5000</v>
      </c>
      <c r="K230" s="70">
        <v>70</v>
      </c>
    </row>
    <row r="231" spans="1:11" hidden="1" x14ac:dyDescent="0.25">
      <c r="A231" s="50" t="s">
        <v>20</v>
      </c>
      <c r="B231" s="51" t="s">
        <v>1396</v>
      </c>
      <c r="C231" s="51" t="s">
        <v>1008</v>
      </c>
      <c r="D231" s="52">
        <v>42780</v>
      </c>
      <c r="E231" s="51" t="s">
        <v>1229</v>
      </c>
      <c r="F231" s="51" t="s">
        <v>1373</v>
      </c>
      <c r="G231" s="51" t="s">
        <v>190</v>
      </c>
      <c r="H231" s="51" t="s">
        <v>46</v>
      </c>
      <c r="I231" s="51" t="s">
        <v>1396</v>
      </c>
      <c r="J231" s="53">
        <v>73876.899999999994</v>
      </c>
      <c r="K231" s="70">
        <v>70</v>
      </c>
    </row>
    <row r="232" spans="1:11" hidden="1" x14ac:dyDescent="0.25">
      <c r="A232" s="50" t="s">
        <v>20</v>
      </c>
      <c r="B232" s="51" t="s">
        <v>1400</v>
      </c>
      <c r="C232" s="51" t="s">
        <v>1012</v>
      </c>
      <c r="D232" s="52">
        <v>42793</v>
      </c>
      <c r="E232" s="51" t="s">
        <v>1233</v>
      </c>
      <c r="F232" s="51" t="s">
        <v>1377</v>
      </c>
      <c r="G232" s="51" t="s">
        <v>190</v>
      </c>
      <c r="H232" s="51" t="s">
        <v>46</v>
      </c>
      <c r="I232" s="51" t="s">
        <v>1400</v>
      </c>
      <c r="J232" s="53">
        <v>15056.25</v>
      </c>
      <c r="K232" s="70">
        <v>70</v>
      </c>
    </row>
    <row r="233" spans="1:11" hidden="1" x14ac:dyDescent="0.25">
      <c r="A233" s="50" t="s">
        <v>824</v>
      </c>
      <c r="B233" s="51" t="s">
        <v>1409</v>
      </c>
      <c r="C233" s="51" t="s">
        <v>1020</v>
      </c>
      <c r="D233" s="52">
        <v>42779</v>
      </c>
      <c r="E233" s="51" t="s">
        <v>1239</v>
      </c>
      <c r="F233" s="51" t="s">
        <v>1382</v>
      </c>
      <c r="G233" s="51" t="s">
        <v>225</v>
      </c>
      <c r="H233" s="51" t="s">
        <v>46</v>
      </c>
      <c r="I233" s="51" t="s">
        <v>1409</v>
      </c>
      <c r="J233" s="53">
        <v>630</v>
      </c>
      <c r="K233" s="70">
        <v>6</v>
      </c>
    </row>
    <row r="234" spans="1:11" hidden="1" x14ac:dyDescent="0.25">
      <c r="A234" s="50" t="s">
        <v>435</v>
      </c>
      <c r="B234" s="51" t="s">
        <v>1410</v>
      </c>
      <c r="C234" s="51" t="s">
        <v>1021</v>
      </c>
      <c r="D234" s="52">
        <v>42777</v>
      </c>
      <c r="E234" s="51" t="s">
        <v>49</v>
      </c>
      <c r="F234" s="51">
        <v>32001</v>
      </c>
      <c r="G234" s="51" t="s">
        <v>50</v>
      </c>
      <c r="H234" s="51" t="s">
        <v>51</v>
      </c>
      <c r="I234" s="51" t="s">
        <v>1410</v>
      </c>
      <c r="J234" s="53">
        <v>2061.41</v>
      </c>
      <c r="K234" s="70">
        <v>10</v>
      </c>
    </row>
    <row r="235" spans="1:11" hidden="1" x14ac:dyDescent="0.25">
      <c r="A235" s="50" t="s">
        <v>435</v>
      </c>
      <c r="B235" s="51" t="s">
        <v>491</v>
      </c>
      <c r="C235" s="51" t="s">
        <v>1022</v>
      </c>
      <c r="D235" s="52">
        <v>42777</v>
      </c>
      <c r="E235" s="51" t="s">
        <v>49</v>
      </c>
      <c r="F235" s="51">
        <v>32003</v>
      </c>
      <c r="G235" s="51" t="s">
        <v>50</v>
      </c>
      <c r="H235" s="51" t="s">
        <v>51</v>
      </c>
      <c r="I235" s="51" t="s">
        <v>491</v>
      </c>
      <c r="J235" s="53">
        <v>5190.55</v>
      </c>
      <c r="K235" s="70">
        <v>10</v>
      </c>
    </row>
    <row r="236" spans="1:11" hidden="1" x14ac:dyDescent="0.25">
      <c r="A236" s="50" t="s">
        <v>436</v>
      </c>
      <c r="B236" s="51" t="s">
        <v>493</v>
      </c>
      <c r="C236" s="51" t="s">
        <v>1023</v>
      </c>
      <c r="D236" s="52">
        <v>42794</v>
      </c>
      <c r="E236" s="51">
        <v>1296997</v>
      </c>
      <c r="F236" s="51">
        <v>15341</v>
      </c>
      <c r="G236" s="51" t="s">
        <v>45</v>
      </c>
      <c r="H236" s="51" t="s">
        <v>46</v>
      </c>
      <c r="I236" s="51" t="s">
        <v>493</v>
      </c>
      <c r="J236" s="53">
        <v>17239</v>
      </c>
      <c r="K236" s="70">
        <v>15</v>
      </c>
    </row>
    <row r="237" spans="1:11" hidden="1" x14ac:dyDescent="0.25">
      <c r="A237" s="50" t="s">
        <v>437</v>
      </c>
      <c r="B237" s="51" t="s">
        <v>834</v>
      </c>
      <c r="C237" s="51" t="s">
        <v>959</v>
      </c>
      <c r="D237" s="52">
        <v>42784</v>
      </c>
      <c r="E237" s="51" t="s">
        <v>734</v>
      </c>
      <c r="F237" s="51">
        <v>32035</v>
      </c>
      <c r="G237" s="51" t="s">
        <v>50</v>
      </c>
      <c r="H237" s="51" t="s">
        <v>812</v>
      </c>
      <c r="I237" s="51" t="s">
        <v>834</v>
      </c>
      <c r="J237" s="53">
        <v>8813.4</v>
      </c>
      <c r="K237" s="70">
        <v>25</v>
      </c>
    </row>
    <row r="238" spans="1:11" hidden="1" x14ac:dyDescent="0.25">
      <c r="A238" s="50" t="s">
        <v>438</v>
      </c>
      <c r="B238" s="51" t="s">
        <v>834</v>
      </c>
      <c r="C238" s="51" t="s">
        <v>959</v>
      </c>
      <c r="D238" s="52">
        <v>42784</v>
      </c>
      <c r="E238" s="51" t="s">
        <v>734</v>
      </c>
      <c r="F238" s="51">
        <v>32035</v>
      </c>
      <c r="G238" s="51" t="s">
        <v>50</v>
      </c>
      <c r="H238" s="51" t="s">
        <v>812</v>
      </c>
      <c r="I238" s="51" t="s">
        <v>834</v>
      </c>
      <c r="J238" s="53">
        <v>7957.21</v>
      </c>
      <c r="K238" s="70">
        <v>25</v>
      </c>
    </row>
    <row r="239" spans="1:11" hidden="1" x14ac:dyDescent="0.25">
      <c r="A239" s="50" t="s">
        <v>439</v>
      </c>
      <c r="B239" s="51" t="s">
        <v>834</v>
      </c>
      <c r="C239" s="51" t="s">
        <v>959</v>
      </c>
      <c r="D239" s="52">
        <v>42784</v>
      </c>
      <c r="E239" s="51" t="s">
        <v>734</v>
      </c>
      <c r="F239" s="51">
        <v>32035</v>
      </c>
      <c r="G239" s="51" t="s">
        <v>50</v>
      </c>
      <c r="H239" s="51" t="s">
        <v>812</v>
      </c>
      <c r="I239" s="51" t="s">
        <v>834</v>
      </c>
      <c r="J239" s="53">
        <v>43959.21</v>
      </c>
      <c r="K239" s="70">
        <v>25</v>
      </c>
    </row>
    <row r="240" spans="1:11" hidden="1" x14ac:dyDescent="0.25">
      <c r="A240" s="50" t="s">
        <v>440</v>
      </c>
      <c r="B240" s="51" t="s">
        <v>834</v>
      </c>
      <c r="C240" s="51" t="s">
        <v>959</v>
      </c>
      <c r="D240" s="52">
        <v>42784</v>
      </c>
      <c r="E240" s="51" t="s">
        <v>734</v>
      </c>
      <c r="F240" s="51">
        <v>32035</v>
      </c>
      <c r="G240" s="51" t="s">
        <v>50</v>
      </c>
      <c r="H240" s="51" t="s">
        <v>812</v>
      </c>
      <c r="I240" s="51" t="s">
        <v>834</v>
      </c>
      <c r="J240" s="53">
        <v>3666.22</v>
      </c>
      <c r="K240" s="70">
        <v>25</v>
      </c>
    </row>
    <row r="241" spans="1:11" hidden="1" x14ac:dyDescent="0.25">
      <c r="A241" s="50" t="s">
        <v>21</v>
      </c>
      <c r="B241" s="51" t="s">
        <v>835</v>
      </c>
      <c r="C241" s="51" t="s">
        <v>960</v>
      </c>
      <c r="D241" s="52">
        <v>42779</v>
      </c>
      <c r="E241" s="51">
        <v>1017</v>
      </c>
      <c r="F241" s="51">
        <v>15196</v>
      </c>
      <c r="G241" s="51" t="s">
        <v>45</v>
      </c>
      <c r="H241" s="51" t="s">
        <v>46</v>
      </c>
      <c r="I241" s="51" t="s">
        <v>835</v>
      </c>
      <c r="J241" s="53">
        <v>893.41</v>
      </c>
      <c r="K241" s="70">
        <v>27</v>
      </c>
    </row>
    <row r="242" spans="1:11" hidden="1" x14ac:dyDescent="0.25">
      <c r="A242" s="50" t="s">
        <v>21</v>
      </c>
      <c r="B242" s="51" t="s">
        <v>180</v>
      </c>
      <c r="C242" s="51" t="s">
        <v>597</v>
      </c>
      <c r="D242" s="52">
        <v>42789</v>
      </c>
      <c r="E242" s="51" t="s">
        <v>1196</v>
      </c>
      <c r="F242" s="51">
        <v>15221</v>
      </c>
      <c r="G242" s="51" t="s">
        <v>45</v>
      </c>
      <c r="H242" s="51" t="s">
        <v>46</v>
      </c>
      <c r="I242" s="51" t="s">
        <v>180</v>
      </c>
      <c r="J242" s="53">
        <v>3424.2</v>
      </c>
      <c r="K242" s="70">
        <v>27</v>
      </c>
    </row>
    <row r="243" spans="1:11" hidden="1" x14ac:dyDescent="0.25">
      <c r="A243" s="50" t="s">
        <v>22</v>
      </c>
      <c r="B243" s="51" t="s">
        <v>272</v>
      </c>
      <c r="C243" s="51" t="s">
        <v>1024</v>
      </c>
      <c r="D243" s="52">
        <v>42775</v>
      </c>
      <c r="E243" s="51">
        <v>6500390</v>
      </c>
      <c r="F243" s="51">
        <v>15183</v>
      </c>
      <c r="G243" s="51" t="s">
        <v>45</v>
      </c>
      <c r="H243" s="51" t="s">
        <v>90</v>
      </c>
      <c r="I243" s="51" t="s">
        <v>272</v>
      </c>
      <c r="J243" s="53">
        <v>2602.33</v>
      </c>
      <c r="K243" s="70">
        <v>35</v>
      </c>
    </row>
    <row r="244" spans="1:11" hidden="1" x14ac:dyDescent="0.25">
      <c r="A244" s="50" t="s">
        <v>22</v>
      </c>
      <c r="B244" s="51" t="s">
        <v>272</v>
      </c>
      <c r="C244" s="51" t="s">
        <v>1025</v>
      </c>
      <c r="D244" s="52">
        <v>42775</v>
      </c>
      <c r="E244" s="51">
        <v>6497212</v>
      </c>
      <c r="F244" s="51">
        <v>15184</v>
      </c>
      <c r="G244" s="51" t="s">
        <v>45</v>
      </c>
      <c r="H244" s="51" t="s">
        <v>90</v>
      </c>
      <c r="I244" s="51" t="s">
        <v>272</v>
      </c>
      <c r="J244" s="53">
        <v>1824.14</v>
      </c>
      <c r="K244" s="70">
        <v>35</v>
      </c>
    </row>
    <row r="245" spans="1:11" hidden="1" x14ac:dyDescent="0.25">
      <c r="A245" s="50" t="s">
        <v>22</v>
      </c>
      <c r="B245" s="51" t="s">
        <v>272</v>
      </c>
      <c r="C245" s="51" t="s">
        <v>121</v>
      </c>
      <c r="D245" s="52">
        <v>42775</v>
      </c>
      <c r="E245" s="51">
        <v>6512477</v>
      </c>
      <c r="F245" s="51">
        <v>15185</v>
      </c>
      <c r="G245" s="51" t="s">
        <v>45</v>
      </c>
      <c r="H245" s="51" t="s">
        <v>90</v>
      </c>
      <c r="I245" s="51" t="s">
        <v>272</v>
      </c>
      <c r="J245" s="53">
        <v>360.78</v>
      </c>
      <c r="K245" s="70">
        <v>35</v>
      </c>
    </row>
    <row r="246" spans="1:11" hidden="1" x14ac:dyDescent="0.25">
      <c r="A246" s="50" t="s">
        <v>22</v>
      </c>
      <c r="B246" s="51" t="s">
        <v>272</v>
      </c>
      <c r="C246" s="51" t="s">
        <v>1026</v>
      </c>
      <c r="D246" s="52">
        <v>42775</v>
      </c>
      <c r="E246" s="51" t="s">
        <v>1240</v>
      </c>
      <c r="F246" s="51">
        <v>15186</v>
      </c>
      <c r="G246" s="51" t="s">
        <v>45</v>
      </c>
      <c r="H246" s="51" t="s">
        <v>46</v>
      </c>
      <c r="I246" s="51" t="s">
        <v>272</v>
      </c>
      <c r="J246" s="53">
        <v>1378.98</v>
      </c>
      <c r="K246" s="70">
        <v>35</v>
      </c>
    </row>
    <row r="247" spans="1:11" hidden="1" x14ac:dyDescent="0.25">
      <c r="A247" s="50" t="s">
        <v>22</v>
      </c>
      <c r="B247" s="51" t="s">
        <v>1411</v>
      </c>
      <c r="C247" s="51" t="s">
        <v>1027</v>
      </c>
      <c r="D247" s="52">
        <v>42775</v>
      </c>
      <c r="E247" s="51" t="s">
        <v>1240</v>
      </c>
      <c r="F247" s="51">
        <v>15186</v>
      </c>
      <c r="G247" s="51" t="s">
        <v>45</v>
      </c>
      <c r="H247" s="51" t="s">
        <v>46</v>
      </c>
      <c r="I247" s="51" t="s">
        <v>1411</v>
      </c>
      <c r="J247" s="53">
        <v>-1378.98</v>
      </c>
      <c r="K247" s="70">
        <v>35</v>
      </c>
    </row>
    <row r="248" spans="1:11" hidden="1" x14ac:dyDescent="0.25">
      <c r="A248" s="50" t="s">
        <v>22</v>
      </c>
      <c r="B248" s="51" t="s">
        <v>272</v>
      </c>
      <c r="C248" s="51" t="s">
        <v>201</v>
      </c>
      <c r="D248" s="52">
        <v>42781</v>
      </c>
      <c r="E248" s="51" t="s">
        <v>1241</v>
      </c>
      <c r="F248" s="51">
        <v>15206</v>
      </c>
      <c r="G248" s="51" t="s">
        <v>45</v>
      </c>
      <c r="H248" s="51" t="s">
        <v>46</v>
      </c>
      <c r="I248" s="51" t="s">
        <v>272</v>
      </c>
      <c r="J248" s="53">
        <v>1378.98</v>
      </c>
      <c r="K248" s="70">
        <v>35</v>
      </c>
    </row>
    <row r="249" spans="1:11" hidden="1" x14ac:dyDescent="0.25">
      <c r="A249" s="50" t="s">
        <v>22</v>
      </c>
      <c r="B249" s="51" t="s">
        <v>272</v>
      </c>
      <c r="C249" s="51" t="s">
        <v>165</v>
      </c>
      <c r="D249" s="52">
        <v>42787</v>
      </c>
      <c r="E249" s="51">
        <v>6551016</v>
      </c>
      <c r="F249" s="51">
        <v>15217</v>
      </c>
      <c r="G249" s="51" t="s">
        <v>45</v>
      </c>
      <c r="H249" s="51" t="s">
        <v>46</v>
      </c>
      <c r="I249" s="51" t="s">
        <v>272</v>
      </c>
      <c r="J249" s="53">
        <v>2280.17</v>
      </c>
      <c r="K249" s="70">
        <v>35</v>
      </c>
    </row>
    <row r="250" spans="1:11" hidden="1" x14ac:dyDescent="0.25">
      <c r="A250" s="50" t="s">
        <v>22</v>
      </c>
      <c r="B250" s="51" t="s">
        <v>272</v>
      </c>
      <c r="C250" s="51" t="s">
        <v>168</v>
      </c>
      <c r="D250" s="52">
        <v>42787</v>
      </c>
      <c r="E250" s="51">
        <v>6551018</v>
      </c>
      <c r="F250" s="51">
        <v>15218</v>
      </c>
      <c r="G250" s="51" t="s">
        <v>45</v>
      </c>
      <c r="H250" s="51" t="s">
        <v>46</v>
      </c>
      <c r="I250" s="51" t="s">
        <v>272</v>
      </c>
      <c r="J250" s="53">
        <v>1214.22</v>
      </c>
      <c r="K250" s="70">
        <v>35</v>
      </c>
    </row>
    <row r="251" spans="1:11" hidden="1" x14ac:dyDescent="0.25">
      <c r="A251" s="50" t="s">
        <v>22</v>
      </c>
      <c r="B251" s="51" t="s">
        <v>495</v>
      </c>
      <c r="C251" s="51" t="s">
        <v>1028</v>
      </c>
      <c r="D251" s="52">
        <v>42794</v>
      </c>
      <c r="E251" s="51">
        <v>128767</v>
      </c>
      <c r="F251" s="51">
        <v>15286</v>
      </c>
      <c r="G251" s="51" t="s">
        <v>45</v>
      </c>
      <c r="H251" s="51" t="s">
        <v>46</v>
      </c>
      <c r="I251" s="51" t="s">
        <v>495</v>
      </c>
      <c r="J251" s="53">
        <v>57.84</v>
      </c>
      <c r="K251" s="70">
        <v>35</v>
      </c>
    </row>
    <row r="252" spans="1:11" hidden="1" x14ac:dyDescent="0.25">
      <c r="A252" s="50" t="s">
        <v>23</v>
      </c>
      <c r="B252" s="51" t="s">
        <v>287</v>
      </c>
      <c r="C252" s="51" t="s">
        <v>1029</v>
      </c>
      <c r="D252" s="52">
        <v>42789</v>
      </c>
      <c r="E252" s="51" t="s">
        <v>1242</v>
      </c>
      <c r="F252" s="51">
        <v>15220</v>
      </c>
      <c r="G252" s="51" t="s">
        <v>286</v>
      </c>
      <c r="H252" s="51" t="s">
        <v>46</v>
      </c>
      <c r="I252" s="51" t="s">
        <v>287</v>
      </c>
      <c r="J252" s="53">
        <v>1540</v>
      </c>
      <c r="K252" s="70">
        <v>43</v>
      </c>
    </row>
    <row r="253" spans="1:11" hidden="1" x14ac:dyDescent="0.25">
      <c r="A253" s="50" t="s">
        <v>23</v>
      </c>
      <c r="B253" s="51" t="s">
        <v>287</v>
      </c>
      <c r="C253" s="51" t="s">
        <v>1030</v>
      </c>
      <c r="D253" s="52">
        <v>42789</v>
      </c>
      <c r="E253" s="51">
        <v>4971</v>
      </c>
      <c r="F253" s="51">
        <v>15223</v>
      </c>
      <c r="G253" s="51" t="s">
        <v>45</v>
      </c>
      <c r="H253" s="51" t="s">
        <v>46</v>
      </c>
      <c r="I253" s="51" t="s">
        <v>287</v>
      </c>
      <c r="J253" s="53">
        <v>3000</v>
      </c>
      <c r="K253" s="70">
        <v>43</v>
      </c>
    </row>
    <row r="254" spans="1:11" hidden="1" x14ac:dyDescent="0.25">
      <c r="A254" s="50" t="s">
        <v>23</v>
      </c>
      <c r="B254" s="51" t="s">
        <v>287</v>
      </c>
      <c r="C254" s="51" t="s">
        <v>1031</v>
      </c>
      <c r="D254" s="52">
        <v>42789</v>
      </c>
      <c r="E254" s="51">
        <v>4969</v>
      </c>
      <c r="F254" s="51">
        <v>15224</v>
      </c>
      <c r="G254" s="51" t="s">
        <v>286</v>
      </c>
      <c r="H254" s="51" t="s">
        <v>46</v>
      </c>
      <c r="I254" s="51" t="s">
        <v>287</v>
      </c>
      <c r="J254" s="53">
        <v>17500</v>
      </c>
      <c r="K254" s="70">
        <v>43</v>
      </c>
    </row>
    <row r="255" spans="1:11" hidden="1" x14ac:dyDescent="0.25">
      <c r="A255" s="50" t="s">
        <v>441</v>
      </c>
      <c r="B255" s="51" t="s">
        <v>1412</v>
      </c>
      <c r="C255" s="51" t="s">
        <v>228</v>
      </c>
      <c r="D255" s="52">
        <v>42787</v>
      </c>
      <c r="E255" s="51">
        <v>46239</v>
      </c>
      <c r="F255" s="51">
        <v>15216</v>
      </c>
      <c r="G255" s="51" t="s">
        <v>45</v>
      </c>
      <c r="H255" s="51" t="s">
        <v>46</v>
      </c>
      <c r="I255" s="51" t="s">
        <v>1412</v>
      </c>
      <c r="J255" s="53">
        <v>4752.2700000000004</v>
      </c>
      <c r="K255" s="70">
        <v>45</v>
      </c>
    </row>
    <row r="256" spans="1:11" hidden="1" x14ac:dyDescent="0.25">
      <c r="A256" s="50" t="s">
        <v>441</v>
      </c>
      <c r="B256" s="51" t="s">
        <v>1412</v>
      </c>
      <c r="C256" s="51" t="s">
        <v>1032</v>
      </c>
      <c r="D256" s="52">
        <v>42793</v>
      </c>
      <c r="E256" s="51">
        <v>218411</v>
      </c>
      <c r="F256" s="51">
        <v>15246</v>
      </c>
      <c r="G256" s="51" t="s">
        <v>45</v>
      </c>
      <c r="H256" s="51" t="s">
        <v>46</v>
      </c>
      <c r="I256" s="51" t="s">
        <v>1412</v>
      </c>
      <c r="J256" s="53">
        <v>5086.0200000000004</v>
      </c>
      <c r="K256" s="70">
        <v>45</v>
      </c>
    </row>
    <row r="257" spans="1:11" hidden="1" x14ac:dyDescent="0.25">
      <c r="A257" s="50" t="s">
        <v>441</v>
      </c>
      <c r="B257" s="51" t="s">
        <v>496</v>
      </c>
      <c r="C257" s="51" t="s">
        <v>1033</v>
      </c>
      <c r="D257" s="52">
        <v>42794</v>
      </c>
      <c r="E257" s="51" t="s">
        <v>1243</v>
      </c>
      <c r="F257" s="51">
        <v>15288</v>
      </c>
      <c r="G257" s="51" t="s">
        <v>45</v>
      </c>
      <c r="H257" s="51" t="s">
        <v>46</v>
      </c>
      <c r="I257" s="51" t="s">
        <v>496</v>
      </c>
      <c r="J257" s="53">
        <v>1587.62</v>
      </c>
      <c r="K257" s="70">
        <v>45</v>
      </c>
    </row>
    <row r="258" spans="1:11" hidden="1" x14ac:dyDescent="0.25">
      <c r="A258" s="50" t="s">
        <v>442</v>
      </c>
      <c r="B258" s="51" t="s">
        <v>497</v>
      </c>
      <c r="C258" s="51" t="s">
        <v>1034</v>
      </c>
      <c r="D258" s="52">
        <v>42786</v>
      </c>
      <c r="E258" s="51" t="s">
        <v>1244</v>
      </c>
      <c r="F258" s="51">
        <v>15208</v>
      </c>
      <c r="G258" s="51" t="s">
        <v>286</v>
      </c>
      <c r="H258" s="51" t="s">
        <v>46</v>
      </c>
      <c r="I258" s="51" t="s">
        <v>497</v>
      </c>
      <c r="J258" s="53">
        <v>28669.55</v>
      </c>
      <c r="K258" s="70">
        <v>46</v>
      </c>
    </row>
    <row r="259" spans="1:11" hidden="1" x14ac:dyDescent="0.25">
      <c r="A259" s="50" t="s">
        <v>443</v>
      </c>
      <c r="B259" s="51" t="s">
        <v>1410</v>
      </c>
      <c r="C259" s="51" t="s">
        <v>1021</v>
      </c>
      <c r="D259" s="52">
        <v>42777</v>
      </c>
      <c r="E259" s="51" t="s">
        <v>49</v>
      </c>
      <c r="F259" s="51">
        <v>32001</v>
      </c>
      <c r="G259" s="51" t="s">
        <v>50</v>
      </c>
      <c r="H259" s="51" t="s">
        <v>51</v>
      </c>
      <c r="I259" s="51" t="s">
        <v>1410</v>
      </c>
      <c r="J259" s="53">
        <v>30.76</v>
      </c>
      <c r="K259" s="70">
        <v>47</v>
      </c>
    </row>
    <row r="260" spans="1:11" hidden="1" x14ac:dyDescent="0.25">
      <c r="A260" s="50" t="s">
        <v>24</v>
      </c>
      <c r="B260" s="51" t="s">
        <v>292</v>
      </c>
      <c r="C260" s="51" t="s">
        <v>1035</v>
      </c>
      <c r="D260" s="52">
        <v>42767</v>
      </c>
      <c r="E260" s="51">
        <v>1324</v>
      </c>
      <c r="F260" s="51">
        <v>15159</v>
      </c>
      <c r="G260" s="51" t="s">
        <v>45</v>
      </c>
      <c r="H260" s="51" t="s">
        <v>46</v>
      </c>
      <c r="I260" s="51" t="s">
        <v>292</v>
      </c>
      <c r="J260" s="53">
        <v>2458.65</v>
      </c>
      <c r="K260" s="70">
        <v>49</v>
      </c>
    </row>
    <row r="261" spans="1:11" hidden="1" x14ac:dyDescent="0.25">
      <c r="A261" s="50" t="s">
        <v>24</v>
      </c>
      <c r="B261" s="51" t="s">
        <v>292</v>
      </c>
      <c r="C261" s="51" t="s">
        <v>1036</v>
      </c>
      <c r="D261" s="52">
        <v>42779</v>
      </c>
      <c r="E261" s="51">
        <v>1349</v>
      </c>
      <c r="F261" s="51">
        <v>15195</v>
      </c>
      <c r="G261" s="51" t="s">
        <v>45</v>
      </c>
      <c r="H261" s="51" t="s">
        <v>46</v>
      </c>
      <c r="I261" s="51" t="s">
        <v>292</v>
      </c>
      <c r="J261" s="53">
        <v>676.73</v>
      </c>
      <c r="K261" s="70">
        <v>49</v>
      </c>
    </row>
    <row r="262" spans="1:11" hidden="1" x14ac:dyDescent="0.25">
      <c r="A262" s="50" t="s">
        <v>24</v>
      </c>
      <c r="B262" s="51" t="s">
        <v>292</v>
      </c>
      <c r="C262" s="51" t="s">
        <v>1037</v>
      </c>
      <c r="D262" s="52">
        <v>42786</v>
      </c>
      <c r="E262" s="51">
        <v>1374</v>
      </c>
      <c r="F262" s="51">
        <v>15209</v>
      </c>
      <c r="G262" s="51" t="s">
        <v>45</v>
      </c>
      <c r="H262" s="51" t="s">
        <v>46</v>
      </c>
      <c r="I262" s="51" t="s">
        <v>292</v>
      </c>
      <c r="J262" s="53">
        <v>1991.03</v>
      </c>
      <c r="K262" s="70">
        <v>49</v>
      </c>
    </row>
    <row r="263" spans="1:11" hidden="1" x14ac:dyDescent="0.25">
      <c r="A263" s="50" t="s">
        <v>24</v>
      </c>
      <c r="B263" s="51" t="s">
        <v>292</v>
      </c>
      <c r="C263" s="51" t="s">
        <v>1038</v>
      </c>
      <c r="D263" s="52">
        <v>42789</v>
      </c>
      <c r="E263" s="51">
        <v>1403</v>
      </c>
      <c r="F263" s="51">
        <v>15225</v>
      </c>
      <c r="G263" s="51" t="s">
        <v>45</v>
      </c>
      <c r="H263" s="51" t="s">
        <v>46</v>
      </c>
      <c r="I263" s="51" t="s">
        <v>292</v>
      </c>
      <c r="J263" s="53">
        <v>865.68</v>
      </c>
      <c r="K263" s="70">
        <v>49</v>
      </c>
    </row>
    <row r="264" spans="1:11" hidden="1" x14ac:dyDescent="0.25">
      <c r="A264" s="50" t="s">
        <v>25</v>
      </c>
      <c r="B264" s="51" t="s">
        <v>193</v>
      </c>
      <c r="C264" s="51" t="s">
        <v>217</v>
      </c>
      <c r="D264" s="52">
        <v>42775</v>
      </c>
      <c r="E264" s="51">
        <v>27299</v>
      </c>
      <c r="F264" s="51">
        <v>15178</v>
      </c>
      <c r="G264" s="51" t="s">
        <v>45</v>
      </c>
      <c r="H264" s="51" t="s">
        <v>90</v>
      </c>
      <c r="I264" s="51" t="s">
        <v>193</v>
      </c>
      <c r="J264" s="53">
        <v>69.17</v>
      </c>
      <c r="K264" s="70">
        <v>52</v>
      </c>
    </row>
    <row r="265" spans="1:11" hidden="1" x14ac:dyDescent="0.25">
      <c r="A265" s="50" t="s">
        <v>25</v>
      </c>
      <c r="B265" s="51" t="s">
        <v>193</v>
      </c>
      <c r="C265" s="51" t="s">
        <v>974</v>
      </c>
      <c r="D265" s="52">
        <v>42775</v>
      </c>
      <c r="E265" s="51">
        <v>27305</v>
      </c>
      <c r="F265" s="51">
        <v>15179</v>
      </c>
      <c r="G265" s="51" t="s">
        <v>45</v>
      </c>
      <c r="H265" s="51" t="s">
        <v>90</v>
      </c>
      <c r="I265" s="51" t="s">
        <v>193</v>
      </c>
      <c r="J265" s="53">
        <v>629.30999999999995</v>
      </c>
      <c r="K265" s="70">
        <v>52</v>
      </c>
    </row>
    <row r="266" spans="1:11" hidden="1" x14ac:dyDescent="0.25">
      <c r="A266" s="50" t="s">
        <v>25</v>
      </c>
      <c r="B266" s="51" t="s">
        <v>193</v>
      </c>
      <c r="C266" s="51" t="s">
        <v>975</v>
      </c>
      <c r="D266" s="52">
        <v>42775</v>
      </c>
      <c r="E266" s="51">
        <v>27307</v>
      </c>
      <c r="F266" s="51">
        <v>15180</v>
      </c>
      <c r="G266" s="51" t="s">
        <v>45</v>
      </c>
      <c r="H266" s="51" t="s">
        <v>90</v>
      </c>
      <c r="I266" s="51" t="s">
        <v>193</v>
      </c>
      <c r="J266" s="53">
        <v>147.86000000000001</v>
      </c>
      <c r="K266" s="70">
        <v>52</v>
      </c>
    </row>
    <row r="267" spans="1:11" hidden="1" x14ac:dyDescent="0.25">
      <c r="A267" s="50" t="s">
        <v>25</v>
      </c>
      <c r="B267" s="51" t="s">
        <v>193</v>
      </c>
      <c r="C267" s="51" t="s">
        <v>976</v>
      </c>
      <c r="D267" s="52">
        <v>42775</v>
      </c>
      <c r="E267" s="51">
        <v>27308</v>
      </c>
      <c r="F267" s="51">
        <v>15181</v>
      </c>
      <c r="G267" s="51" t="s">
        <v>45</v>
      </c>
      <c r="H267" s="51" t="s">
        <v>90</v>
      </c>
      <c r="I267" s="51" t="s">
        <v>193</v>
      </c>
      <c r="J267" s="53">
        <v>73.489999999999995</v>
      </c>
      <c r="K267" s="70">
        <v>52</v>
      </c>
    </row>
    <row r="268" spans="1:11" hidden="1" x14ac:dyDescent="0.25">
      <c r="A268" s="50" t="s">
        <v>25</v>
      </c>
      <c r="B268" s="51" t="s">
        <v>193</v>
      </c>
      <c r="C268" s="51" t="s">
        <v>977</v>
      </c>
      <c r="D268" s="52">
        <v>42775</v>
      </c>
      <c r="E268" s="51">
        <v>27306</v>
      </c>
      <c r="F268" s="51">
        <v>15182</v>
      </c>
      <c r="G268" s="51" t="s">
        <v>45</v>
      </c>
      <c r="H268" s="51" t="s">
        <v>90</v>
      </c>
      <c r="I268" s="51" t="s">
        <v>193</v>
      </c>
      <c r="J268" s="53">
        <v>141.38</v>
      </c>
      <c r="K268" s="70">
        <v>52</v>
      </c>
    </row>
    <row r="269" spans="1:11" hidden="1" x14ac:dyDescent="0.25">
      <c r="A269" s="50" t="s">
        <v>25</v>
      </c>
      <c r="B269" s="51" t="s">
        <v>193</v>
      </c>
      <c r="C269" s="51" t="s">
        <v>978</v>
      </c>
      <c r="D269" s="52">
        <v>42775</v>
      </c>
      <c r="E269" s="51" t="s">
        <v>1210</v>
      </c>
      <c r="F269" s="51">
        <v>15187</v>
      </c>
      <c r="G269" s="51" t="s">
        <v>45</v>
      </c>
      <c r="H269" s="51" t="s">
        <v>46</v>
      </c>
      <c r="I269" s="51" t="s">
        <v>193</v>
      </c>
      <c r="J269" s="53">
        <v>136.19999999999999</v>
      </c>
      <c r="K269" s="70">
        <v>52</v>
      </c>
    </row>
    <row r="270" spans="1:11" hidden="1" x14ac:dyDescent="0.25">
      <c r="A270" s="50" t="s">
        <v>25</v>
      </c>
      <c r="B270" s="51" t="s">
        <v>839</v>
      </c>
      <c r="C270" s="51" t="s">
        <v>979</v>
      </c>
      <c r="D270" s="52">
        <v>42775</v>
      </c>
      <c r="E270" s="51" t="s">
        <v>1210</v>
      </c>
      <c r="F270" s="51">
        <v>15187</v>
      </c>
      <c r="G270" s="51" t="s">
        <v>45</v>
      </c>
      <c r="H270" s="51" t="s">
        <v>46</v>
      </c>
      <c r="I270" s="51" t="s">
        <v>839</v>
      </c>
      <c r="J270" s="53">
        <v>-136.19999999999999</v>
      </c>
      <c r="K270" s="70">
        <v>52</v>
      </c>
    </row>
    <row r="271" spans="1:11" hidden="1" x14ac:dyDescent="0.25">
      <c r="A271" s="50" t="s">
        <v>25</v>
      </c>
      <c r="B271" s="51" t="s">
        <v>193</v>
      </c>
      <c r="C271" s="51" t="s">
        <v>980</v>
      </c>
      <c r="D271" s="52">
        <v>42780</v>
      </c>
      <c r="E271" s="51">
        <v>27487</v>
      </c>
      <c r="F271" s="51">
        <v>15203</v>
      </c>
      <c r="G271" s="51" t="s">
        <v>45</v>
      </c>
      <c r="H271" s="51" t="s">
        <v>46</v>
      </c>
      <c r="I271" s="51" t="s">
        <v>193</v>
      </c>
      <c r="J271" s="53">
        <v>138.46</v>
      </c>
      <c r="K271" s="70">
        <v>52</v>
      </c>
    </row>
    <row r="272" spans="1:11" hidden="1" x14ac:dyDescent="0.25">
      <c r="A272" s="50" t="s">
        <v>25</v>
      </c>
      <c r="B272" s="51" t="s">
        <v>193</v>
      </c>
      <c r="C272" s="51" t="s">
        <v>981</v>
      </c>
      <c r="D272" s="52">
        <v>42786</v>
      </c>
      <c r="E272" s="51">
        <v>27537</v>
      </c>
      <c r="F272" s="51">
        <v>15211</v>
      </c>
      <c r="G272" s="51" t="s">
        <v>45</v>
      </c>
      <c r="H272" s="51" t="s">
        <v>46</v>
      </c>
      <c r="I272" s="51" t="s">
        <v>193</v>
      </c>
      <c r="J272" s="53">
        <v>70.040000000000006</v>
      </c>
      <c r="K272" s="70">
        <v>52</v>
      </c>
    </row>
    <row r="273" spans="1:11" hidden="1" x14ac:dyDescent="0.25">
      <c r="A273" s="50" t="s">
        <v>25</v>
      </c>
      <c r="B273" s="51" t="s">
        <v>193</v>
      </c>
      <c r="C273" s="51" t="s">
        <v>982</v>
      </c>
      <c r="D273" s="52">
        <v>42786</v>
      </c>
      <c r="E273" s="51">
        <v>27538</v>
      </c>
      <c r="F273" s="51">
        <v>15212</v>
      </c>
      <c r="G273" s="51" t="s">
        <v>45</v>
      </c>
      <c r="H273" s="51" t="s">
        <v>46</v>
      </c>
      <c r="I273" s="51" t="s">
        <v>193</v>
      </c>
      <c r="J273" s="53">
        <v>72.62</v>
      </c>
      <c r="K273" s="70">
        <v>52</v>
      </c>
    </row>
    <row r="274" spans="1:11" hidden="1" x14ac:dyDescent="0.25">
      <c r="A274" s="50" t="s">
        <v>25</v>
      </c>
      <c r="B274" s="51" t="s">
        <v>193</v>
      </c>
      <c r="C274" s="51" t="s">
        <v>983</v>
      </c>
      <c r="D274" s="52">
        <v>42786</v>
      </c>
      <c r="E274" s="51">
        <v>27536</v>
      </c>
      <c r="F274" s="51">
        <v>15213</v>
      </c>
      <c r="G274" s="51" t="s">
        <v>45</v>
      </c>
      <c r="H274" s="51" t="s">
        <v>46</v>
      </c>
      <c r="I274" s="51" t="s">
        <v>193</v>
      </c>
      <c r="J274" s="53">
        <v>528.02</v>
      </c>
      <c r="K274" s="70">
        <v>52</v>
      </c>
    </row>
    <row r="275" spans="1:11" hidden="1" x14ac:dyDescent="0.25">
      <c r="A275" s="50" t="s">
        <v>25</v>
      </c>
      <c r="B275" s="51" t="s">
        <v>839</v>
      </c>
      <c r="C275" s="51" t="s">
        <v>984</v>
      </c>
      <c r="D275" s="52">
        <v>42786</v>
      </c>
      <c r="E275" s="51">
        <v>27536</v>
      </c>
      <c r="F275" s="51">
        <v>15213</v>
      </c>
      <c r="G275" s="51" t="s">
        <v>45</v>
      </c>
      <c r="H275" s="51" t="s">
        <v>46</v>
      </c>
      <c r="I275" s="51" t="s">
        <v>839</v>
      </c>
      <c r="J275" s="53">
        <v>-528.02</v>
      </c>
      <c r="K275" s="70">
        <v>52</v>
      </c>
    </row>
    <row r="276" spans="1:11" hidden="1" x14ac:dyDescent="0.25">
      <c r="A276" s="50" t="s">
        <v>25</v>
      </c>
      <c r="B276" s="51" t="s">
        <v>839</v>
      </c>
      <c r="C276" s="51" t="s">
        <v>985</v>
      </c>
      <c r="D276" s="52">
        <v>42786</v>
      </c>
      <c r="E276" s="51">
        <v>27538</v>
      </c>
      <c r="F276" s="51">
        <v>15212</v>
      </c>
      <c r="G276" s="51" t="s">
        <v>45</v>
      </c>
      <c r="H276" s="51" t="s">
        <v>46</v>
      </c>
      <c r="I276" s="51" t="s">
        <v>839</v>
      </c>
      <c r="J276" s="53">
        <v>-72.62</v>
      </c>
      <c r="K276" s="70">
        <v>52</v>
      </c>
    </row>
    <row r="277" spans="1:11" hidden="1" x14ac:dyDescent="0.25">
      <c r="A277" s="50" t="s">
        <v>25</v>
      </c>
      <c r="B277" s="51" t="s">
        <v>193</v>
      </c>
      <c r="C277" s="51" t="s">
        <v>986</v>
      </c>
      <c r="D277" s="52">
        <v>42786</v>
      </c>
      <c r="E277" s="51">
        <v>27538</v>
      </c>
      <c r="F277" s="51">
        <v>15214</v>
      </c>
      <c r="G277" s="51" t="s">
        <v>45</v>
      </c>
      <c r="H277" s="51" t="s">
        <v>46</v>
      </c>
      <c r="I277" s="51" t="s">
        <v>193</v>
      </c>
      <c r="J277" s="53">
        <v>72.62</v>
      </c>
      <c r="K277" s="70">
        <v>52</v>
      </c>
    </row>
    <row r="278" spans="1:11" hidden="1" x14ac:dyDescent="0.25">
      <c r="A278" s="50" t="s">
        <v>25</v>
      </c>
      <c r="B278" s="51" t="s">
        <v>193</v>
      </c>
      <c r="C278" s="51" t="s">
        <v>987</v>
      </c>
      <c r="D278" s="52">
        <v>42786</v>
      </c>
      <c r="E278" s="51">
        <v>27536</v>
      </c>
      <c r="F278" s="51">
        <v>15215</v>
      </c>
      <c r="G278" s="51" t="s">
        <v>45</v>
      </c>
      <c r="H278" s="51" t="s">
        <v>46</v>
      </c>
      <c r="I278" s="51" t="s">
        <v>193</v>
      </c>
      <c r="J278" s="53">
        <v>528.02</v>
      </c>
      <c r="K278" s="70">
        <v>52</v>
      </c>
    </row>
    <row r="279" spans="1:11" hidden="1" x14ac:dyDescent="0.25">
      <c r="A279" s="50" t="s">
        <v>25</v>
      </c>
      <c r="B279" s="51" t="s">
        <v>470</v>
      </c>
      <c r="C279" s="51" t="s">
        <v>988</v>
      </c>
      <c r="D279" s="52">
        <v>42790</v>
      </c>
      <c r="E279" s="51">
        <v>114817</v>
      </c>
      <c r="F279" s="51">
        <v>15226</v>
      </c>
      <c r="G279" s="51" t="s">
        <v>45</v>
      </c>
      <c r="H279" s="51" t="s">
        <v>46</v>
      </c>
      <c r="I279" s="51" t="s">
        <v>470</v>
      </c>
      <c r="J279" s="53">
        <v>136.21</v>
      </c>
      <c r="K279" s="70">
        <v>52</v>
      </c>
    </row>
    <row r="280" spans="1:11" hidden="1" x14ac:dyDescent="0.25">
      <c r="A280" s="50" t="s">
        <v>25</v>
      </c>
      <c r="B280" s="51" t="s">
        <v>470</v>
      </c>
      <c r="C280" s="51" t="s">
        <v>989</v>
      </c>
      <c r="D280" s="52">
        <v>42794</v>
      </c>
      <c r="E280" s="51">
        <v>128241</v>
      </c>
      <c r="F280" s="51">
        <v>15289</v>
      </c>
      <c r="G280" s="51" t="s">
        <v>45</v>
      </c>
      <c r="H280" s="51" t="s">
        <v>46</v>
      </c>
      <c r="I280" s="51" t="s">
        <v>470</v>
      </c>
      <c r="J280" s="53">
        <v>43.1</v>
      </c>
      <c r="K280" s="70">
        <v>52</v>
      </c>
    </row>
    <row r="281" spans="1:11" hidden="1" x14ac:dyDescent="0.25">
      <c r="A281" s="50" t="s">
        <v>26</v>
      </c>
      <c r="B281" s="51" t="s">
        <v>204</v>
      </c>
      <c r="C281" s="51" t="s">
        <v>990</v>
      </c>
      <c r="D281" s="52">
        <v>42768</v>
      </c>
      <c r="E281" s="51" t="s">
        <v>1211</v>
      </c>
      <c r="F281" s="51">
        <v>15161</v>
      </c>
      <c r="G281" s="51" t="s">
        <v>45</v>
      </c>
      <c r="H281" s="51" t="s">
        <v>46</v>
      </c>
      <c r="I281" s="51" t="s">
        <v>204</v>
      </c>
      <c r="J281" s="53">
        <v>26785.71</v>
      </c>
      <c r="K281" s="70">
        <v>56</v>
      </c>
    </row>
    <row r="282" spans="1:11" hidden="1" x14ac:dyDescent="0.25">
      <c r="A282" s="50" t="s">
        <v>26</v>
      </c>
      <c r="B282" s="51" t="s">
        <v>204</v>
      </c>
      <c r="C282" s="51" t="s">
        <v>991</v>
      </c>
      <c r="D282" s="52">
        <v>42768</v>
      </c>
      <c r="E282" s="51" t="s">
        <v>1212</v>
      </c>
      <c r="F282" s="51">
        <v>15162</v>
      </c>
      <c r="G282" s="51" t="s">
        <v>45</v>
      </c>
      <c r="H282" s="51" t="s">
        <v>46</v>
      </c>
      <c r="I282" s="51" t="s">
        <v>204</v>
      </c>
      <c r="J282" s="53">
        <v>26785.71</v>
      </c>
      <c r="K282" s="70">
        <v>56</v>
      </c>
    </row>
    <row r="283" spans="1:11" hidden="1" x14ac:dyDescent="0.25">
      <c r="A283" s="50" t="s">
        <v>27</v>
      </c>
      <c r="B283" s="51" t="s">
        <v>222</v>
      </c>
      <c r="C283" s="51" t="s">
        <v>1000</v>
      </c>
      <c r="D283" s="52">
        <v>42767</v>
      </c>
      <c r="E283" s="51">
        <v>1053</v>
      </c>
      <c r="F283" s="51">
        <v>15157</v>
      </c>
      <c r="G283" s="51" t="s">
        <v>45</v>
      </c>
      <c r="H283" s="51" t="s">
        <v>46</v>
      </c>
      <c r="I283" s="51" t="s">
        <v>222</v>
      </c>
      <c r="J283" s="53">
        <v>1600</v>
      </c>
      <c r="K283" s="70">
        <v>62</v>
      </c>
    </row>
    <row r="284" spans="1:11" hidden="1" x14ac:dyDescent="0.25">
      <c r="A284" s="50" t="s">
        <v>444</v>
      </c>
      <c r="B284" s="51" t="s">
        <v>1410</v>
      </c>
      <c r="C284" s="51" t="s">
        <v>1021</v>
      </c>
      <c r="D284" s="52">
        <v>42777</v>
      </c>
      <c r="E284" s="51" t="s">
        <v>49</v>
      </c>
      <c r="F284" s="51">
        <v>32001</v>
      </c>
      <c r="G284" s="51" t="s">
        <v>50</v>
      </c>
      <c r="H284" s="51" t="s">
        <v>51</v>
      </c>
      <c r="I284" s="51" t="s">
        <v>1410</v>
      </c>
      <c r="J284" s="53">
        <v>135</v>
      </c>
      <c r="K284" s="70">
        <v>64</v>
      </c>
    </row>
    <row r="285" spans="1:11" hidden="1" x14ac:dyDescent="0.25">
      <c r="A285" s="50" t="s">
        <v>444</v>
      </c>
      <c r="B285" s="51" t="s">
        <v>491</v>
      </c>
      <c r="C285" s="51" t="s">
        <v>1022</v>
      </c>
      <c r="D285" s="52">
        <v>42777</v>
      </c>
      <c r="E285" s="51" t="s">
        <v>49</v>
      </c>
      <c r="F285" s="51">
        <v>32003</v>
      </c>
      <c r="G285" s="51" t="s">
        <v>50</v>
      </c>
      <c r="H285" s="51" t="s">
        <v>51</v>
      </c>
      <c r="I285" s="51" t="s">
        <v>491</v>
      </c>
      <c r="J285" s="53">
        <v>58</v>
      </c>
      <c r="K285" s="70">
        <v>64</v>
      </c>
    </row>
    <row r="286" spans="1:11" hidden="1" x14ac:dyDescent="0.25">
      <c r="A286" s="50" t="s">
        <v>444</v>
      </c>
      <c r="B286" s="51" t="s">
        <v>500</v>
      </c>
      <c r="C286" s="51" t="s">
        <v>1039</v>
      </c>
      <c r="D286" s="52">
        <v>42779</v>
      </c>
      <c r="E286" s="51" t="s">
        <v>1245</v>
      </c>
      <c r="F286" s="51">
        <v>17274</v>
      </c>
      <c r="G286" s="51" t="s">
        <v>190</v>
      </c>
      <c r="H286" s="51" t="s">
        <v>46</v>
      </c>
      <c r="I286" s="51" t="s">
        <v>500</v>
      </c>
      <c r="J286" s="53">
        <v>68</v>
      </c>
      <c r="K286" s="70">
        <v>64</v>
      </c>
    </row>
    <row r="287" spans="1:11" hidden="1" x14ac:dyDescent="0.25">
      <c r="A287" s="50" t="s">
        <v>444</v>
      </c>
      <c r="B287" s="51" t="s">
        <v>500</v>
      </c>
      <c r="C287" s="51" t="s">
        <v>1040</v>
      </c>
      <c r="D287" s="52">
        <v>42789</v>
      </c>
      <c r="E287" s="51" t="s">
        <v>1246</v>
      </c>
      <c r="F287" s="51" t="s">
        <v>1383</v>
      </c>
      <c r="G287" s="51" t="s">
        <v>190</v>
      </c>
      <c r="H287" s="51" t="s">
        <v>46</v>
      </c>
      <c r="I287" s="51" t="s">
        <v>500</v>
      </c>
      <c r="J287" s="53">
        <v>906</v>
      </c>
      <c r="K287" s="70">
        <v>64</v>
      </c>
    </row>
    <row r="288" spans="1:11" hidden="1" x14ac:dyDescent="0.25">
      <c r="A288" s="50" t="s">
        <v>444</v>
      </c>
      <c r="B288" s="51" t="s">
        <v>501</v>
      </c>
      <c r="C288" s="51" t="s">
        <v>1041</v>
      </c>
      <c r="D288" s="52">
        <v>42794</v>
      </c>
      <c r="E288" s="51" t="s">
        <v>1247</v>
      </c>
      <c r="F288" s="51">
        <v>15326</v>
      </c>
      <c r="G288" s="51" t="s">
        <v>45</v>
      </c>
      <c r="H288" s="51" t="s">
        <v>46</v>
      </c>
      <c r="I288" s="51" t="s">
        <v>501</v>
      </c>
      <c r="J288" s="53">
        <v>48</v>
      </c>
      <c r="K288" s="70">
        <v>64</v>
      </c>
    </row>
    <row r="289" spans="1:11" hidden="1" x14ac:dyDescent="0.25">
      <c r="A289" s="50" t="s">
        <v>28</v>
      </c>
      <c r="B289" s="51" t="s">
        <v>295</v>
      </c>
      <c r="C289" s="51" t="s">
        <v>1042</v>
      </c>
      <c r="D289" s="52">
        <v>42767</v>
      </c>
      <c r="E289" s="51">
        <v>3637</v>
      </c>
      <c r="F289" s="51">
        <v>15158</v>
      </c>
      <c r="G289" s="51" t="s">
        <v>286</v>
      </c>
      <c r="H289" s="51" t="s">
        <v>46</v>
      </c>
      <c r="I289" s="51" t="s">
        <v>295</v>
      </c>
      <c r="J289" s="53">
        <v>1000</v>
      </c>
      <c r="K289" s="70">
        <v>66</v>
      </c>
    </row>
    <row r="290" spans="1:11" hidden="1" x14ac:dyDescent="0.25">
      <c r="A290" s="50" t="s">
        <v>28</v>
      </c>
      <c r="B290" s="51" t="s">
        <v>295</v>
      </c>
      <c r="C290" s="51" t="s">
        <v>619</v>
      </c>
      <c r="D290" s="52">
        <v>42789</v>
      </c>
      <c r="E290" s="51" t="s">
        <v>1248</v>
      </c>
      <c r="F290" s="51">
        <v>15219</v>
      </c>
      <c r="G290" s="51" t="s">
        <v>286</v>
      </c>
      <c r="H290" s="51" t="s">
        <v>46</v>
      </c>
      <c r="I290" s="51" t="s">
        <v>295</v>
      </c>
      <c r="J290" s="53">
        <v>10000</v>
      </c>
      <c r="K290" s="70">
        <v>66</v>
      </c>
    </row>
    <row r="291" spans="1:11" hidden="1" x14ac:dyDescent="0.25">
      <c r="A291" s="50" t="s">
        <v>29</v>
      </c>
      <c r="B291" s="51" t="s">
        <v>1392</v>
      </c>
      <c r="C291" s="51" t="s">
        <v>1005</v>
      </c>
      <c r="D291" s="52">
        <v>42767</v>
      </c>
      <c r="E291" s="51" t="s">
        <v>720</v>
      </c>
      <c r="F291" s="51">
        <v>31852</v>
      </c>
      <c r="G291" s="51" t="s">
        <v>50</v>
      </c>
      <c r="H291" s="51" t="s">
        <v>46</v>
      </c>
      <c r="I291" s="51" t="s">
        <v>1392</v>
      </c>
      <c r="J291" s="53">
        <v>20000</v>
      </c>
      <c r="K291" s="70">
        <v>70</v>
      </c>
    </row>
    <row r="292" spans="1:11" hidden="1" x14ac:dyDescent="0.25">
      <c r="A292" s="50" t="s">
        <v>29</v>
      </c>
      <c r="B292" s="51" t="s">
        <v>1393</v>
      </c>
      <c r="C292" s="51" t="s">
        <v>535</v>
      </c>
      <c r="D292" s="52">
        <v>42767</v>
      </c>
      <c r="E292" s="51" t="s">
        <v>1226</v>
      </c>
      <c r="F292" s="51">
        <v>32321</v>
      </c>
      <c r="G292" s="51" t="s">
        <v>50</v>
      </c>
      <c r="H292" s="51" t="s">
        <v>46</v>
      </c>
      <c r="I292" s="51" t="s">
        <v>1393</v>
      </c>
      <c r="J292" s="53">
        <v>1916.25</v>
      </c>
      <c r="K292" s="70">
        <v>70</v>
      </c>
    </row>
    <row r="293" spans="1:11" hidden="1" x14ac:dyDescent="0.25">
      <c r="A293" s="50" t="s">
        <v>29</v>
      </c>
      <c r="B293" s="51" t="s">
        <v>1394</v>
      </c>
      <c r="C293" s="51" t="s">
        <v>1006</v>
      </c>
      <c r="D293" s="52">
        <v>42776</v>
      </c>
      <c r="E293" s="51" t="s">
        <v>1227</v>
      </c>
      <c r="F293" s="51" t="s">
        <v>1371</v>
      </c>
      <c r="G293" s="51" t="s">
        <v>190</v>
      </c>
      <c r="H293" s="51" t="s">
        <v>46</v>
      </c>
      <c r="I293" s="51" t="s">
        <v>1394</v>
      </c>
      <c r="J293" s="53">
        <v>1916.25</v>
      </c>
      <c r="K293" s="70">
        <v>70</v>
      </c>
    </row>
    <row r="294" spans="1:11" hidden="1" x14ac:dyDescent="0.25">
      <c r="A294" s="50" t="s">
        <v>29</v>
      </c>
      <c r="B294" s="51" t="s">
        <v>1396</v>
      </c>
      <c r="C294" s="51" t="s">
        <v>1008</v>
      </c>
      <c r="D294" s="52">
        <v>42780</v>
      </c>
      <c r="E294" s="51" t="s">
        <v>1229</v>
      </c>
      <c r="F294" s="51" t="s">
        <v>1373</v>
      </c>
      <c r="G294" s="51" t="s">
        <v>190</v>
      </c>
      <c r="H294" s="51" t="s">
        <v>46</v>
      </c>
      <c r="I294" s="51" t="s">
        <v>1396</v>
      </c>
      <c r="J294" s="53">
        <v>228057.84</v>
      </c>
      <c r="K294" s="70">
        <v>70</v>
      </c>
    </row>
    <row r="295" spans="1:11" hidden="1" x14ac:dyDescent="0.25">
      <c r="A295" s="50" t="s">
        <v>29</v>
      </c>
      <c r="B295" s="51" t="s">
        <v>1397</v>
      </c>
      <c r="C295" s="51" t="s">
        <v>1009</v>
      </c>
      <c r="D295" s="52">
        <v>42783</v>
      </c>
      <c r="E295" s="51" t="s">
        <v>1230</v>
      </c>
      <c r="F295" s="51" t="s">
        <v>1374</v>
      </c>
      <c r="G295" s="51" t="s">
        <v>190</v>
      </c>
      <c r="H295" s="51" t="s">
        <v>46</v>
      </c>
      <c r="I295" s="51" t="s">
        <v>1397</v>
      </c>
      <c r="J295" s="53">
        <v>1916.25</v>
      </c>
      <c r="K295" s="70">
        <v>70</v>
      </c>
    </row>
    <row r="296" spans="1:11" hidden="1" x14ac:dyDescent="0.25">
      <c r="A296" s="50" t="s">
        <v>29</v>
      </c>
      <c r="B296" s="51" t="s">
        <v>1399</v>
      </c>
      <c r="C296" s="51" t="s">
        <v>1011</v>
      </c>
      <c r="D296" s="52">
        <v>42790</v>
      </c>
      <c r="E296" s="51" t="s">
        <v>1232</v>
      </c>
      <c r="F296" s="51" t="s">
        <v>1376</v>
      </c>
      <c r="G296" s="51" t="s">
        <v>190</v>
      </c>
      <c r="H296" s="51" t="s">
        <v>46</v>
      </c>
      <c r="I296" s="51" t="s">
        <v>1399</v>
      </c>
      <c r="J296" s="53">
        <v>1916.25</v>
      </c>
      <c r="K296" s="70">
        <v>70</v>
      </c>
    </row>
    <row r="297" spans="1:11" hidden="1" x14ac:dyDescent="0.25">
      <c r="A297" s="50" t="s">
        <v>29</v>
      </c>
      <c r="B297" s="51" t="s">
        <v>1400</v>
      </c>
      <c r="C297" s="51" t="s">
        <v>1012</v>
      </c>
      <c r="D297" s="52">
        <v>42793</v>
      </c>
      <c r="E297" s="51" t="s">
        <v>1233</v>
      </c>
      <c r="F297" s="51" t="s">
        <v>1377</v>
      </c>
      <c r="G297" s="51" t="s">
        <v>190</v>
      </c>
      <c r="H297" s="51" t="s">
        <v>46</v>
      </c>
      <c r="I297" s="51" t="s">
        <v>1400</v>
      </c>
      <c r="J297" s="53">
        <v>126047.34</v>
      </c>
      <c r="K297" s="70">
        <v>70</v>
      </c>
    </row>
    <row r="298" spans="1:11" hidden="1" x14ac:dyDescent="0.25">
      <c r="A298" s="50" t="s">
        <v>29</v>
      </c>
      <c r="B298" s="51" t="s">
        <v>1402</v>
      </c>
      <c r="C298" s="51" t="s">
        <v>1014</v>
      </c>
      <c r="D298" s="52">
        <v>42794</v>
      </c>
      <c r="E298" s="51" t="s">
        <v>1235</v>
      </c>
      <c r="F298" s="51" t="s">
        <v>1379</v>
      </c>
      <c r="G298" s="51" t="s">
        <v>190</v>
      </c>
      <c r="H298" s="51" t="s">
        <v>46</v>
      </c>
      <c r="I298" s="51" t="s">
        <v>1402</v>
      </c>
      <c r="J298" s="53">
        <v>1916.25</v>
      </c>
      <c r="K298" s="70">
        <v>70</v>
      </c>
    </row>
    <row r="299" spans="1:11" hidden="1" x14ac:dyDescent="0.25">
      <c r="A299" s="50" t="s">
        <v>29</v>
      </c>
      <c r="B299" s="51" t="s">
        <v>1403</v>
      </c>
      <c r="C299" s="51" t="s">
        <v>1015</v>
      </c>
      <c r="D299" s="52">
        <v>42794</v>
      </c>
      <c r="E299" s="51" t="s">
        <v>1236</v>
      </c>
      <c r="F299" s="51">
        <v>32322</v>
      </c>
      <c r="G299" s="51" t="s">
        <v>50</v>
      </c>
      <c r="H299" s="51" t="s">
        <v>46</v>
      </c>
      <c r="I299" s="51" t="s">
        <v>1403</v>
      </c>
      <c r="J299" s="53">
        <v>-1916.25</v>
      </c>
      <c r="K299" s="70">
        <v>70</v>
      </c>
    </row>
    <row r="300" spans="1:11" x14ac:dyDescent="0.25">
      <c r="A300" s="50" t="s">
        <v>30</v>
      </c>
      <c r="B300" s="51" t="s">
        <v>298</v>
      </c>
      <c r="C300" s="51" t="s">
        <v>1043</v>
      </c>
      <c r="D300" s="52">
        <v>42775</v>
      </c>
      <c r="E300" s="51" t="s">
        <v>1249</v>
      </c>
      <c r="F300" s="51">
        <v>15189</v>
      </c>
      <c r="G300" s="51" t="s">
        <v>45</v>
      </c>
      <c r="H300" s="51" t="s">
        <v>46</v>
      </c>
      <c r="I300" s="51" t="s">
        <v>298</v>
      </c>
      <c r="J300" s="53">
        <v>30.17</v>
      </c>
      <c r="K300" s="70">
        <v>90</v>
      </c>
    </row>
    <row r="301" spans="1:11" x14ac:dyDescent="0.25">
      <c r="A301" s="50" t="s">
        <v>30</v>
      </c>
      <c r="B301" s="51" t="s">
        <v>300</v>
      </c>
      <c r="C301" s="51" t="s">
        <v>1044</v>
      </c>
      <c r="D301" s="52">
        <v>42775</v>
      </c>
      <c r="E301" s="51" t="s">
        <v>1249</v>
      </c>
      <c r="F301" s="51">
        <v>15189</v>
      </c>
      <c r="G301" s="51" t="s">
        <v>45</v>
      </c>
      <c r="H301" s="51" t="s">
        <v>46</v>
      </c>
      <c r="I301" s="51" t="s">
        <v>300</v>
      </c>
      <c r="J301" s="53">
        <v>-30.17</v>
      </c>
      <c r="K301" s="70">
        <v>90</v>
      </c>
    </row>
    <row r="302" spans="1:11" x14ac:dyDescent="0.25">
      <c r="A302" s="50" t="s">
        <v>30</v>
      </c>
      <c r="B302" s="51" t="s">
        <v>298</v>
      </c>
      <c r="C302" s="51" t="s">
        <v>1045</v>
      </c>
      <c r="D302" s="52">
        <v>42790</v>
      </c>
      <c r="E302" s="51" t="s">
        <v>1249</v>
      </c>
      <c r="F302" s="51">
        <v>15227</v>
      </c>
      <c r="G302" s="51" t="s">
        <v>45</v>
      </c>
      <c r="H302" s="51" t="s">
        <v>46</v>
      </c>
      <c r="I302" s="51" t="s">
        <v>298</v>
      </c>
      <c r="J302" s="53">
        <v>30.17</v>
      </c>
      <c r="K302" s="70">
        <v>90</v>
      </c>
    </row>
    <row r="303" spans="1:11" x14ac:dyDescent="0.25">
      <c r="A303" s="50" t="s">
        <v>30</v>
      </c>
      <c r="B303" s="51" t="s">
        <v>298</v>
      </c>
      <c r="C303" s="51" t="s">
        <v>1046</v>
      </c>
      <c r="D303" s="52">
        <v>42790</v>
      </c>
      <c r="E303" s="51">
        <v>63167</v>
      </c>
      <c r="F303" s="51">
        <v>15229</v>
      </c>
      <c r="G303" s="51" t="s">
        <v>45</v>
      </c>
      <c r="H303" s="51" t="s">
        <v>46</v>
      </c>
      <c r="I303" s="51" t="s">
        <v>298</v>
      </c>
      <c r="J303" s="53">
        <v>105.17</v>
      </c>
      <c r="K303" s="70">
        <v>90</v>
      </c>
    </row>
    <row r="304" spans="1:11" x14ac:dyDescent="0.25">
      <c r="A304" s="50" t="s">
        <v>30</v>
      </c>
      <c r="B304" s="51" t="s">
        <v>298</v>
      </c>
      <c r="C304" s="51" t="s">
        <v>1047</v>
      </c>
      <c r="D304" s="52">
        <v>42790</v>
      </c>
      <c r="E304" s="51">
        <v>237891</v>
      </c>
      <c r="F304" s="51">
        <v>15233</v>
      </c>
      <c r="G304" s="51" t="s">
        <v>45</v>
      </c>
      <c r="H304" s="51" t="s">
        <v>46</v>
      </c>
      <c r="I304" s="51" t="s">
        <v>298</v>
      </c>
      <c r="J304" s="53">
        <v>426.72</v>
      </c>
      <c r="K304" s="70">
        <v>90</v>
      </c>
    </row>
    <row r="305" spans="1:11" x14ac:dyDescent="0.25">
      <c r="A305" s="50" t="s">
        <v>30</v>
      </c>
      <c r="B305" s="51" t="s">
        <v>298</v>
      </c>
      <c r="C305" s="51" t="s">
        <v>1048</v>
      </c>
      <c r="D305" s="52">
        <v>42790</v>
      </c>
      <c r="E305" s="51" t="s">
        <v>1250</v>
      </c>
      <c r="F305" s="51">
        <v>15234</v>
      </c>
      <c r="G305" s="51" t="s">
        <v>45</v>
      </c>
      <c r="H305" s="51" t="s">
        <v>46</v>
      </c>
      <c r="I305" s="51" t="s">
        <v>298</v>
      </c>
      <c r="J305" s="53">
        <v>233.81</v>
      </c>
      <c r="K305" s="70">
        <v>90</v>
      </c>
    </row>
    <row r="306" spans="1:11" x14ac:dyDescent="0.25">
      <c r="A306" s="50" t="s">
        <v>30</v>
      </c>
      <c r="B306" s="51" t="s">
        <v>298</v>
      </c>
      <c r="C306" s="51" t="s">
        <v>1049</v>
      </c>
      <c r="D306" s="52">
        <v>42790</v>
      </c>
      <c r="E306" s="51">
        <v>1132</v>
      </c>
      <c r="F306" s="51">
        <v>15235</v>
      </c>
      <c r="G306" s="51" t="s">
        <v>45</v>
      </c>
      <c r="H306" s="51" t="s">
        <v>46</v>
      </c>
      <c r="I306" s="51" t="s">
        <v>298</v>
      </c>
      <c r="J306" s="53">
        <v>181.1</v>
      </c>
      <c r="K306" s="70">
        <v>90</v>
      </c>
    </row>
    <row r="307" spans="1:11" x14ac:dyDescent="0.25">
      <c r="A307" s="50" t="s">
        <v>30</v>
      </c>
      <c r="B307" s="51" t="s">
        <v>501</v>
      </c>
      <c r="C307" s="51" t="s">
        <v>1050</v>
      </c>
      <c r="D307" s="52">
        <v>42790</v>
      </c>
      <c r="E307" s="51">
        <v>237944</v>
      </c>
      <c r="F307" s="51">
        <v>15236</v>
      </c>
      <c r="G307" s="51" t="s">
        <v>45</v>
      </c>
      <c r="H307" s="51" t="s">
        <v>46</v>
      </c>
      <c r="I307" s="51" t="s">
        <v>501</v>
      </c>
      <c r="J307" s="53">
        <v>133.63</v>
      </c>
      <c r="K307" s="70">
        <v>90</v>
      </c>
    </row>
    <row r="308" spans="1:11" x14ac:dyDescent="0.25">
      <c r="A308" s="50" t="s">
        <v>30</v>
      </c>
      <c r="B308" s="51" t="s">
        <v>298</v>
      </c>
      <c r="C308" s="51" t="s">
        <v>1051</v>
      </c>
      <c r="D308" s="52">
        <v>42790</v>
      </c>
      <c r="E308" s="51" t="s">
        <v>1251</v>
      </c>
      <c r="F308" s="51">
        <v>15239</v>
      </c>
      <c r="G308" s="51" t="s">
        <v>45</v>
      </c>
      <c r="H308" s="51" t="s">
        <v>46</v>
      </c>
      <c r="I308" s="51" t="s">
        <v>298</v>
      </c>
      <c r="J308" s="53">
        <v>200</v>
      </c>
      <c r="K308" s="70">
        <v>90</v>
      </c>
    </row>
    <row r="309" spans="1:11" x14ac:dyDescent="0.25">
      <c r="A309" s="50" t="s">
        <v>30</v>
      </c>
      <c r="B309" s="51" t="s">
        <v>298</v>
      </c>
      <c r="C309" s="51" t="s">
        <v>1052</v>
      </c>
      <c r="D309" s="52">
        <v>42790</v>
      </c>
      <c r="E309" s="51">
        <v>615058</v>
      </c>
      <c r="F309" s="51">
        <v>15240</v>
      </c>
      <c r="G309" s="51" t="s">
        <v>45</v>
      </c>
      <c r="H309" s="51" t="s">
        <v>46</v>
      </c>
      <c r="I309" s="51" t="s">
        <v>298</v>
      </c>
      <c r="J309" s="53">
        <v>51.72</v>
      </c>
      <c r="K309" s="70">
        <v>90</v>
      </c>
    </row>
    <row r="310" spans="1:11" x14ac:dyDescent="0.25">
      <c r="A310" s="50" t="s">
        <v>30</v>
      </c>
      <c r="B310" s="51" t="s">
        <v>298</v>
      </c>
      <c r="C310" s="51" t="s">
        <v>1053</v>
      </c>
      <c r="D310" s="52">
        <v>42790</v>
      </c>
      <c r="E310" s="51">
        <v>9261961</v>
      </c>
      <c r="F310" s="51">
        <v>15241</v>
      </c>
      <c r="G310" s="51" t="s">
        <v>45</v>
      </c>
      <c r="H310" s="51" t="s">
        <v>46</v>
      </c>
      <c r="I310" s="51" t="s">
        <v>298</v>
      </c>
      <c r="J310" s="53">
        <v>58.62</v>
      </c>
      <c r="K310" s="70">
        <v>90</v>
      </c>
    </row>
    <row r="311" spans="1:11" x14ac:dyDescent="0.25">
      <c r="A311" s="50" t="s">
        <v>30</v>
      </c>
      <c r="B311" s="51" t="s">
        <v>298</v>
      </c>
      <c r="C311" s="51" t="s">
        <v>1054</v>
      </c>
      <c r="D311" s="52">
        <v>42793</v>
      </c>
      <c r="E311" s="51" t="s">
        <v>1252</v>
      </c>
      <c r="F311" s="51">
        <v>15244</v>
      </c>
      <c r="G311" s="51" t="s">
        <v>45</v>
      </c>
      <c r="H311" s="51" t="s">
        <v>46</v>
      </c>
      <c r="I311" s="51" t="s">
        <v>298</v>
      </c>
      <c r="J311" s="53">
        <v>2250</v>
      </c>
      <c r="K311" s="70">
        <v>90</v>
      </c>
    </row>
    <row r="312" spans="1:11" x14ac:dyDescent="0.25">
      <c r="A312" s="50" t="s">
        <v>30</v>
      </c>
      <c r="B312" s="51" t="s">
        <v>298</v>
      </c>
      <c r="C312" s="51" t="s">
        <v>1055</v>
      </c>
      <c r="D312" s="52">
        <v>42793</v>
      </c>
      <c r="E312" s="51" t="s">
        <v>1253</v>
      </c>
      <c r="F312" s="51">
        <v>15250</v>
      </c>
      <c r="G312" s="51" t="s">
        <v>45</v>
      </c>
      <c r="H312" s="51" t="s">
        <v>46</v>
      </c>
      <c r="I312" s="51" t="s">
        <v>298</v>
      </c>
      <c r="J312" s="53">
        <v>222.41</v>
      </c>
      <c r="K312" s="70">
        <v>90</v>
      </c>
    </row>
    <row r="313" spans="1:11" x14ac:dyDescent="0.25">
      <c r="A313" s="50" t="s">
        <v>30</v>
      </c>
      <c r="B313" s="51" t="s">
        <v>298</v>
      </c>
      <c r="C313" s="51" t="s">
        <v>1056</v>
      </c>
      <c r="D313" s="52">
        <v>42793</v>
      </c>
      <c r="E313" s="51" t="s">
        <v>1254</v>
      </c>
      <c r="F313" s="51">
        <v>15251</v>
      </c>
      <c r="G313" s="51" t="s">
        <v>45</v>
      </c>
      <c r="H313" s="51" t="s">
        <v>46</v>
      </c>
      <c r="I313" s="51" t="s">
        <v>298</v>
      </c>
      <c r="J313" s="53">
        <v>2000</v>
      </c>
      <c r="K313" s="70">
        <v>90</v>
      </c>
    </row>
    <row r="314" spans="1:11" x14ac:dyDescent="0.25">
      <c r="A314" s="50" t="s">
        <v>30</v>
      </c>
      <c r="B314" s="51" t="s">
        <v>298</v>
      </c>
      <c r="C314" s="51" t="s">
        <v>1057</v>
      </c>
      <c r="D314" s="52">
        <v>42793</v>
      </c>
      <c r="E314" s="51" t="s">
        <v>1255</v>
      </c>
      <c r="F314" s="51">
        <v>15252</v>
      </c>
      <c r="G314" s="51" t="s">
        <v>45</v>
      </c>
      <c r="H314" s="51" t="s">
        <v>46</v>
      </c>
      <c r="I314" s="51" t="s">
        <v>298</v>
      </c>
      <c r="J314" s="53">
        <v>404.91</v>
      </c>
      <c r="K314" s="70">
        <v>90</v>
      </c>
    </row>
    <row r="315" spans="1:11" x14ac:dyDescent="0.25">
      <c r="A315" s="50" t="s">
        <v>30</v>
      </c>
      <c r="B315" s="51" t="s">
        <v>298</v>
      </c>
      <c r="C315" s="51" t="s">
        <v>1058</v>
      </c>
      <c r="D315" s="52">
        <v>42793</v>
      </c>
      <c r="E315" s="51" t="s">
        <v>1256</v>
      </c>
      <c r="F315" s="51">
        <v>15253</v>
      </c>
      <c r="G315" s="51" t="s">
        <v>45</v>
      </c>
      <c r="H315" s="51" t="s">
        <v>46</v>
      </c>
      <c r="I315" s="51" t="s">
        <v>298</v>
      </c>
      <c r="J315" s="53">
        <v>43.1</v>
      </c>
      <c r="K315" s="70">
        <v>90</v>
      </c>
    </row>
    <row r="316" spans="1:11" x14ac:dyDescent="0.25">
      <c r="A316" s="50" t="s">
        <v>30</v>
      </c>
      <c r="B316" s="51" t="s">
        <v>298</v>
      </c>
      <c r="C316" s="51" t="s">
        <v>1059</v>
      </c>
      <c r="D316" s="52">
        <v>42793</v>
      </c>
      <c r="E316" s="51">
        <v>11130</v>
      </c>
      <c r="F316" s="51">
        <v>15254</v>
      </c>
      <c r="G316" s="51" t="s">
        <v>45</v>
      </c>
      <c r="H316" s="51" t="s">
        <v>46</v>
      </c>
      <c r="I316" s="51" t="s">
        <v>298</v>
      </c>
      <c r="J316" s="53">
        <v>350</v>
      </c>
      <c r="K316" s="70">
        <v>90</v>
      </c>
    </row>
    <row r="317" spans="1:11" x14ac:dyDescent="0.25">
      <c r="A317" s="50" t="s">
        <v>30</v>
      </c>
      <c r="B317" s="51" t="s">
        <v>298</v>
      </c>
      <c r="C317" s="51" t="s">
        <v>1060</v>
      </c>
      <c r="D317" s="52">
        <v>42793</v>
      </c>
      <c r="E317" s="51">
        <v>63453</v>
      </c>
      <c r="F317" s="51">
        <v>15257</v>
      </c>
      <c r="G317" s="51" t="s">
        <v>45</v>
      </c>
      <c r="H317" s="51" t="s">
        <v>46</v>
      </c>
      <c r="I317" s="51" t="s">
        <v>298</v>
      </c>
      <c r="J317" s="53">
        <v>531.34</v>
      </c>
      <c r="K317" s="70">
        <v>90</v>
      </c>
    </row>
    <row r="318" spans="1:11" x14ac:dyDescent="0.25">
      <c r="A318" s="50" t="s">
        <v>30</v>
      </c>
      <c r="B318" s="51" t="s">
        <v>298</v>
      </c>
      <c r="C318" s="51" t="s">
        <v>1061</v>
      </c>
      <c r="D318" s="52">
        <v>42793</v>
      </c>
      <c r="E318" s="51" t="s">
        <v>1257</v>
      </c>
      <c r="F318" s="51">
        <v>15258</v>
      </c>
      <c r="G318" s="51" t="s">
        <v>45</v>
      </c>
      <c r="H318" s="51" t="s">
        <v>46</v>
      </c>
      <c r="I318" s="51" t="s">
        <v>298</v>
      </c>
      <c r="J318" s="53">
        <v>54.94</v>
      </c>
      <c r="K318" s="70">
        <v>90</v>
      </c>
    </row>
    <row r="319" spans="1:11" x14ac:dyDescent="0.25">
      <c r="A319" s="50" t="s">
        <v>30</v>
      </c>
      <c r="B319" s="51" t="s">
        <v>298</v>
      </c>
      <c r="C319" s="51" t="s">
        <v>1062</v>
      </c>
      <c r="D319" s="52">
        <v>42794</v>
      </c>
      <c r="E319" s="51">
        <v>20224</v>
      </c>
      <c r="F319" s="51">
        <v>15259</v>
      </c>
      <c r="G319" s="51" t="s">
        <v>45</v>
      </c>
      <c r="H319" s="51" t="s">
        <v>46</v>
      </c>
      <c r="I319" s="51" t="s">
        <v>298</v>
      </c>
      <c r="J319" s="53">
        <v>660</v>
      </c>
      <c r="K319" s="70">
        <v>90</v>
      </c>
    </row>
    <row r="320" spans="1:11" x14ac:dyDescent="0.25">
      <c r="A320" s="50" t="s">
        <v>30</v>
      </c>
      <c r="B320" s="51" t="s">
        <v>298</v>
      </c>
      <c r="C320" s="51" t="s">
        <v>1063</v>
      </c>
      <c r="D320" s="52">
        <v>42794</v>
      </c>
      <c r="E320" s="51">
        <v>300171326</v>
      </c>
      <c r="F320" s="51">
        <v>15260</v>
      </c>
      <c r="G320" s="51" t="s">
        <v>45</v>
      </c>
      <c r="H320" s="51" t="s">
        <v>46</v>
      </c>
      <c r="I320" s="51" t="s">
        <v>298</v>
      </c>
      <c r="J320" s="53">
        <v>674.14</v>
      </c>
      <c r="K320" s="70">
        <v>90</v>
      </c>
    </row>
    <row r="321" spans="1:11" x14ac:dyDescent="0.25">
      <c r="A321" s="50" t="s">
        <v>30</v>
      </c>
      <c r="B321" s="51" t="s">
        <v>298</v>
      </c>
      <c r="C321" s="51" t="s">
        <v>1064</v>
      </c>
      <c r="D321" s="52">
        <v>42794</v>
      </c>
      <c r="E321" s="51" t="s">
        <v>1258</v>
      </c>
      <c r="F321" s="51">
        <v>15262</v>
      </c>
      <c r="G321" s="51" t="s">
        <v>45</v>
      </c>
      <c r="H321" s="51" t="s">
        <v>46</v>
      </c>
      <c r="I321" s="51" t="s">
        <v>298</v>
      </c>
      <c r="J321" s="53">
        <v>25.86</v>
      </c>
      <c r="K321" s="70">
        <v>90</v>
      </c>
    </row>
    <row r="322" spans="1:11" x14ac:dyDescent="0.25">
      <c r="A322" s="50" t="s">
        <v>30</v>
      </c>
      <c r="B322" s="51" t="s">
        <v>298</v>
      </c>
      <c r="C322" s="51" t="s">
        <v>1065</v>
      </c>
      <c r="D322" s="52">
        <v>42794</v>
      </c>
      <c r="E322" s="51" t="s">
        <v>1259</v>
      </c>
      <c r="F322" s="51">
        <v>15264</v>
      </c>
      <c r="G322" s="51" t="s">
        <v>45</v>
      </c>
      <c r="H322" s="51" t="s">
        <v>46</v>
      </c>
      <c r="I322" s="51" t="s">
        <v>298</v>
      </c>
      <c r="J322" s="53">
        <v>245.69</v>
      </c>
      <c r="K322" s="70">
        <v>90</v>
      </c>
    </row>
    <row r="323" spans="1:11" x14ac:dyDescent="0.25">
      <c r="A323" s="50" t="s">
        <v>30</v>
      </c>
      <c r="B323" s="51" t="s">
        <v>501</v>
      </c>
      <c r="C323" s="51" t="s">
        <v>1066</v>
      </c>
      <c r="D323" s="52">
        <v>42794</v>
      </c>
      <c r="E323" s="51">
        <v>59220</v>
      </c>
      <c r="F323" s="51">
        <v>15265</v>
      </c>
      <c r="G323" s="51" t="s">
        <v>45</v>
      </c>
      <c r="H323" s="51" t="s">
        <v>46</v>
      </c>
      <c r="I323" s="51" t="s">
        <v>501</v>
      </c>
      <c r="J323" s="53">
        <v>473.16</v>
      </c>
      <c r="K323" s="70">
        <v>90</v>
      </c>
    </row>
    <row r="324" spans="1:11" x14ac:dyDescent="0.25">
      <c r="A324" s="50" t="s">
        <v>30</v>
      </c>
      <c r="B324" s="51" t="s">
        <v>298</v>
      </c>
      <c r="C324" s="51" t="s">
        <v>1067</v>
      </c>
      <c r="D324" s="52">
        <v>42794</v>
      </c>
      <c r="E324" s="51">
        <v>227</v>
      </c>
      <c r="F324" s="51">
        <v>15266</v>
      </c>
      <c r="G324" s="51" t="s">
        <v>45</v>
      </c>
      <c r="H324" s="51" t="s">
        <v>46</v>
      </c>
      <c r="I324" s="51" t="s">
        <v>298</v>
      </c>
      <c r="J324" s="53">
        <v>1465.52</v>
      </c>
      <c r="K324" s="70">
        <v>90</v>
      </c>
    </row>
    <row r="325" spans="1:11" x14ac:dyDescent="0.25">
      <c r="A325" s="50" t="s">
        <v>30</v>
      </c>
      <c r="B325" s="51" t="s">
        <v>298</v>
      </c>
      <c r="C325" s="51" t="s">
        <v>1068</v>
      </c>
      <c r="D325" s="52">
        <v>42794</v>
      </c>
      <c r="E325" s="51" t="s">
        <v>1260</v>
      </c>
      <c r="F325" s="51">
        <v>15267</v>
      </c>
      <c r="G325" s="51" t="s">
        <v>45</v>
      </c>
      <c r="H325" s="51" t="s">
        <v>46</v>
      </c>
      <c r="I325" s="51" t="s">
        <v>298</v>
      </c>
      <c r="J325" s="53">
        <v>177.73</v>
      </c>
      <c r="K325" s="70">
        <v>90</v>
      </c>
    </row>
    <row r="326" spans="1:11" x14ac:dyDescent="0.25">
      <c r="A326" s="50" t="s">
        <v>30</v>
      </c>
      <c r="B326" s="51" t="s">
        <v>298</v>
      </c>
      <c r="C326" s="51" t="s">
        <v>1069</v>
      </c>
      <c r="D326" s="52">
        <v>42794</v>
      </c>
      <c r="E326" s="51">
        <v>634529</v>
      </c>
      <c r="F326" s="51">
        <v>15269</v>
      </c>
      <c r="G326" s="51" t="s">
        <v>45</v>
      </c>
      <c r="H326" s="51" t="s">
        <v>46</v>
      </c>
      <c r="I326" s="51" t="s">
        <v>298</v>
      </c>
      <c r="J326" s="53">
        <v>51.72</v>
      </c>
      <c r="K326" s="70">
        <v>90</v>
      </c>
    </row>
    <row r="327" spans="1:11" x14ac:dyDescent="0.25">
      <c r="A327" s="50" t="s">
        <v>30</v>
      </c>
      <c r="B327" s="51" t="s">
        <v>298</v>
      </c>
      <c r="C327" s="51" t="s">
        <v>1070</v>
      </c>
      <c r="D327" s="52">
        <v>42794</v>
      </c>
      <c r="E327" s="51">
        <v>9377842</v>
      </c>
      <c r="F327" s="51">
        <v>15270</v>
      </c>
      <c r="G327" s="51" t="s">
        <v>45</v>
      </c>
      <c r="H327" s="51" t="s">
        <v>46</v>
      </c>
      <c r="I327" s="51" t="s">
        <v>298</v>
      </c>
      <c r="J327" s="53">
        <v>58.62</v>
      </c>
      <c r="K327" s="70">
        <v>90</v>
      </c>
    </row>
    <row r="328" spans="1:11" x14ac:dyDescent="0.25">
      <c r="A328" s="50" t="s">
        <v>30</v>
      </c>
      <c r="B328" s="51" t="s">
        <v>298</v>
      </c>
      <c r="C328" s="51" t="s">
        <v>1071</v>
      </c>
      <c r="D328" s="52">
        <v>42794</v>
      </c>
      <c r="E328" s="51" t="s">
        <v>1261</v>
      </c>
      <c r="F328" s="51">
        <v>15272</v>
      </c>
      <c r="G328" s="51" t="s">
        <v>45</v>
      </c>
      <c r="H328" s="51" t="s">
        <v>46</v>
      </c>
      <c r="I328" s="51" t="s">
        <v>298</v>
      </c>
      <c r="J328" s="53">
        <v>667.8</v>
      </c>
      <c r="K328" s="70">
        <v>90</v>
      </c>
    </row>
    <row r="329" spans="1:11" x14ac:dyDescent="0.25">
      <c r="A329" s="50" t="s">
        <v>30</v>
      </c>
      <c r="B329" s="51" t="s">
        <v>298</v>
      </c>
      <c r="C329" s="51" t="s">
        <v>1072</v>
      </c>
      <c r="D329" s="52">
        <v>42794</v>
      </c>
      <c r="E329" s="51" t="s">
        <v>1262</v>
      </c>
      <c r="F329" s="51">
        <v>15274</v>
      </c>
      <c r="G329" s="51" t="s">
        <v>45</v>
      </c>
      <c r="H329" s="51" t="s">
        <v>46</v>
      </c>
      <c r="I329" s="51" t="s">
        <v>298</v>
      </c>
      <c r="J329" s="53">
        <v>166.8</v>
      </c>
      <c r="K329" s="70">
        <v>90</v>
      </c>
    </row>
    <row r="330" spans="1:11" x14ac:dyDescent="0.25">
      <c r="A330" s="50" t="s">
        <v>30</v>
      </c>
      <c r="B330" s="51" t="s">
        <v>501</v>
      </c>
      <c r="C330" s="51" t="s">
        <v>1073</v>
      </c>
      <c r="D330" s="52">
        <v>42794</v>
      </c>
      <c r="E330" s="51" t="s">
        <v>1263</v>
      </c>
      <c r="F330" s="51">
        <v>15284</v>
      </c>
      <c r="G330" s="51" t="s">
        <v>45</v>
      </c>
      <c r="H330" s="51" t="s">
        <v>46</v>
      </c>
      <c r="I330" s="51" t="s">
        <v>501</v>
      </c>
      <c r="J330" s="53">
        <v>170.68</v>
      </c>
      <c r="K330" s="70">
        <v>90</v>
      </c>
    </row>
    <row r="331" spans="1:11" x14ac:dyDescent="0.25">
      <c r="A331" s="50" t="s">
        <v>30</v>
      </c>
      <c r="B331" s="51" t="s">
        <v>501</v>
      </c>
      <c r="C331" s="51" t="s">
        <v>1074</v>
      </c>
      <c r="D331" s="52">
        <v>42794</v>
      </c>
      <c r="E331" s="51">
        <v>61280</v>
      </c>
      <c r="F331" s="51">
        <v>15287</v>
      </c>
      <c r="G331" s="51" t="s">
        <v>45</v>
      </c>
      <c r="H331" s="51" t="s">
        <v>46</v>
      </c>
      <c r="I331" s="51" t="s">
        <v>501</v>
      </c>
      <c r="J331" s="53">
        <v>271.37</v>
      </c>
      <c r="K331" s="70">
        <v>90</v>
      </c>
    </row>
    <row r="332" spans="1:11" x14ac:dyDescent="0.25">
      <c r="A332" s="50" t="s">
        <v>30</v>
      </c>
      <c r="B332" s="51" t="s">
        <v>298</v>
      </c>
      <c r="C332" s="51" t="s">
        <v>1075</v>
      </c>
      <c r="D332" s="52">
        <v>42794</v>
      </c>
      <c r="E332" s="51" t="s">
        <v>1264</v>
      </c>
      <c r="F332" s="51">
        <v>15292</v>
      </c>
      <c r="G332" s="51" t="s">
        <v>45</v>
      </c>
      <c r="H332" s="51" t="s">
        <v>46</v>
      </c>
      <c r="I332" s="51" t="s">
        <v>298</v>
      </c>
      <c r="J332" s="53">
        <v>172.24</v>
      </c>
      <c r="K332" s="70">
        <v>90</v>
      </c>
    </row>
    <row r="333" spans="1:11" x14ac:dyDescent="0.25">
      <c r="A333" s="50" t="s">
        <v>30</v>
      </c>
      <c r="B333" s="51" t="s">
        <v>298</v>
      </c>
      <c r="C333" s="51" t="s">
        <v>1076</v>
      </c>
      <c r="D333" s="52">
        <v>42794</v>
      </c>
      <c r="E333" s="51">
        <v>76983</v>
      </c>
      <c r="F333" s="51">
        <v>15294</v>
      </c>
      <c r="G333" s="51" t="s">
        <v>45</v>
      </c>
      <c r="H333" s="51" t="s">
        <v>46</v>
      </c>
      <c r="I333" s="51" t="s">
        <v>298</v>
      </c>
      <c r="J333" s="53">
        <v>172.24</v>
      </c>
      <c r="K333" s="70">
        <v>90</v>
      </c>
    </row>
    <row r="334" spans="1:11" x14ac:dyDescent="0.25">
      <c r="A334" s="50" t="s">
        <v>30</v>
      </c>
      <c r="B334" s="51" t="s">
        <v>298</v>
      </c>
      <c r="C334" s="51" t="s">
        <v>1077</v>
      </c>
      <c r="D334" s="52">
        <v>42794</v>
      </c>
      <c r="E334" s="51" t="s">
        <v>1265</v>
      </c>
      <c r="F334" s="51">
        <v>15297</v>
      </c>
      <c r="G334" s="51" t="s">
        <v>45</v>
      </c>
      <c r="H334" s="51" t="s">
        <v>46</v>
      </c>
      <c r="I334" s="51" t="s">
        <v>298</v>
      </c>
      <c r="J334" s="53">
        <v>218.1</v>
      </c>
      <c r="K334" s="70">
        <v>90</v>
      </c>
    </row>
    <row r="335" spans="1:11" x14ac:dyDescent="0.25">
      <c r="A335" s="50" t="s">
        <v>30</v>
      </c>
      <c r="B335" s="51" t="s">
        <v>298</v>
      </c>
      <c r="C335" s="51" t="s">
        <v>1078</v>
      </c>
      <c r="D335" s="52">
        <v>42794</v>
      </c>
      <c r="E335" s="51" t="s">
        <v>1266</v>
      </c>
      <c r="F335" s="51">
        <v>15300</v>
      </c>
      <c r="G335" s="51" t="s">
        <v>45</v>
      </c>
      <c r="H335" s="51" t="s">
        <v>46</v>
      </c>
      <c r="I335" s="51" t="s">
        <v>298</v>
      </c>
      <c r="J335" s="53">
        <v>50.4</v>
      </c>
      <c r="K335" s="70">
        <v>90</v>
      </c>
    </row>
    <row r="336" spans="1:11" x14ac:dyDescent="0.25">
      <c r="A336" s="50" t="s">
        <v>30</v>
      </c>
      <c r="B336" s="51" t="s">
        <v>298</v>
      </c>
      <c r="C336" s="51" t="s">
        <v>1079</v>
      </c>
      <c r="D336" s="52">
        <v>42794</v>
      </c>
      <c r="E336" s="51" t="s">
        <v>1267</v>
      </c>
      <c r="F336" s="51">
        <v>15301</v>
      </c>
      <c r="G336" s="51" t="s">
        <v>45</v>
      </c>
      <c r="H336" s="51" t="s">
        <v>46</v>
      </c>
      <c r="I336" s="51" t="s">
        <v>298</v>
      </c>
      <c r="J336" s="53">
        <v>278.73</v>
      </c>
      <c r="K336" s="70">
        <v>90</v>
      </c>
    </row>
    <row r="337" spans="1:11" x14ac:dyDescent="0.25">
      <c r="A337" s="50" t="s">
        <v>30</v>
      </c>
      <c r="B337" s="51" t="s">
        <v>298</v>
      </c>
      <c r="C337" s="51" t="s">
        <v>1080</v>
      </c>
      <c r="D337" s="52">
        <v>42794</v>
      </c>
      <c r="E337" s="51" t="s">
        <v>1268</v>
      </c>
      <c r="F337" s="51">
        <v>15303</v>
      </c>
      <c r="G337" s="51" t="s">
        <v>45</v>
      </c>
      <c r="H337" s="51" t="s">
        <v>46</v>
      </c>
      <c r="I337" s="51" t="s">
        <v>298</v>
      </c>
      <c r="J337" s="53">
        <v>563.36</v>
      </c>
      <c r="K337" s="70">
        <v>90</v>
      </c>
    </row>
    <row r="338" spans="1:11" x14ac:dyDescent="0.25">
      <c r="A338" s="50" t="s">
        <v>30</v>
      </c>
      <c r="B338" s="51" t="s">
        <v>298</v>
      </c>
      <c r="C338" s="51" t="s">
        <v>1081</v>
      </c>
      <c r="D338" s="52">
        <v>42794</v>
      </c>
      <c r="E338" s="51" t="s">
        <v>1269</v>
      </c>
      <c r="F338" s="51">
        <v>15304</v>
      </c>
      <c r="G338" s="51" t="s">
        <v>45</v>
      </c>
      <c r="H338" s="51" t="s">
        <v>46</v>
      </c>
      <c r="I338" s="51" t="s">
        <v>298</v>
      </c>
      <c r="J338" s="53">
        <v>604</v>
      </c>
      <c r="K338" s="70">
        <v>90</v>
      </c>
    </row>
    <row r="339" spans="1:11" x14ac:dyDescent="0.25">
      <c r="A339" s="50" t="s">
        <v>30</v>
      </c>
      <c r="B339" s="51" t="s">
        <v>298</v>
      </c>
      <c r="C339" s="51" t="s">
        <v>1082</v>
      </c>
      <c r="D339" s="52">
        <v>42794</v>
      </c>
      <c r="E339" s="51" t="s">
        <v>1270</v>
      </c>
      <c r="F339" s="51">
        <v>15307</v>
      </c>
      <c r="G339" s="51" t="s">
        <v>45</v>
      </c>
      <c r="H339" s="51" t="s">
        <v>46</v>
      </c>
      <c r="I339" s="51" t="s">
        <v>298</v>
      </c>
      <c r="J339" s="53">
        <v>74.260000000000005</v>
      </c>
      <c r="K339" s="70">
        <v>90</v>
      </c>
    </row>
    <row r="340" spans="1:11" x14ac:dyDescent="0.25">
      <c r="A340" s="50" t="s">
        <v>30</v>
      </c>
      <c r="B340" s="51" t="s">
        <v>298</v>
      </c>
      <c r="C340" s="51" t="s">
        <v>1083</v>
      </c>
      <c r="D340" s="52">
        <v>42794</v>
      </c>
      <c r="E340" s="51" t="s">
        <v>1271</v>
      </c>
      <c r="F340" s="51">
        <v>15308</v>
      </c>
      <c r="G340" s="51" t="s">
        <v>45</v>
      </c>
      <c r="H340" s="51" t="s">
        <v>46</v>
      </c>
      <c r="I340" s="51" t="s">
        <v>298</v>
      </c>
      <c r="J340" s="53">
        <v>202.59</v>
      </c>
      <c r="K340" s="70">
        <v>90</v>
      </c>
    </row>
    <row r="341" spans="1:11" x14ac:dyDescent="0.25">
      <c r="A341" s="50" t="s">
        <v>30</v>
      </c>
      <c r="B341" s="51" t="s">
        <v>298</v>
      </c>
      <c r="C341" s="51" t="s">
        <v>1084</v>
      </c>
      <c r="D341" s="52">
        <v>42794</v>
      </c>
      <c r="E341" s="51">
        <v>12571</v>
      </c>
      <c r="F341" s="51">
        <v>15309</v>
      </c>
      <c r="G341" s="51" t="s">
        <v>45</v>
      </c>
      <c r="H341" s="51" t="s">
        <v>46</v>
      </c>
      <c r="I341" s="51" t="s">
        <v>298</v>
      </c>
      <c r="J341" s="53">
        <v>112.07</v>
      </c>
      <c r="K341" s="70">
        <v>90</v>
      </c>
    </row>
    <row r="342" spans="1:11" x14ac:dyDescent="0.25">
      <c r="A342" s="50" t="s">
        <v>30</v>
      </c>
      <c r="B342" s="51" t="s">
        <v>298</v>
      </c>
      <c r="C342" s="51" t="s">
        <v>1085</v>
      </c>
      <c r="D342" s="52">
        <v>42794</v>
      </c>
      <c r="E342" s="51">
        <v>595</v>
      </c>
      <c r="F342" s="51">
        <v>15310</v>
      </c>
      <c r="G342" s="51" t="s">
        <v>45</v>
      </c>
      <c r="H342" s="51" t="s">
        <v>46</v>
      </c>
      <c r="I342" s="51" t="s">
        <v>298</v>
      </c>
      <c r="J342" s="53">
        <v>263.04000000000002</v>
      </c>
      <c r="K342" s="70">
        <v>90</v>
      </c>
    </row>
    <row r="343" spans="1:11" x14ac:dyDescent="0.25">
      <c r="A343" s="50" t="s">
        <v>30</v>
      </c>
      <c r="B343" s="51" t="s">
        <v>501</v>
      </c>
      <c r="C343" s="51" t="s">
        <v>1086</v>
      </c>
      <c r="D343" s="52">
        <v>42794</v>
      </c>
      <c r="E343" s="51" t="s">
        <v>1272</v>
      </c>
      <c r="F343" s="51">
        <v>15311</v>
      </c>
      <c r="G343" s="51" t="s">
        <v>45</v>
      </c>
      <c r="H343" s="51" t="s">
        <v>46</v>
      </c>
      <c r="I343" s="51" t="s">
        <v>501</v>
      </c>
      <c r="J343" s="53">
        <v>43.27</v>
      </c>
      <c r="K343" s="70">
        <v>90</v>
      </c>
    </row>
    <row r="344" spans="1:11" x14ac:dyDescent="0.25">
      <c r="A344" s="50" t="s">
        <v>30</v>
      </c>
      <c r="B344" s="51" t="s">
        <v>501</v>
      </c>
      <c r="C344" s="51" t="s">
        <v>554</v>
      </c>
      <c r="D344" s="52">
        <v>42794</v>
      </c>
      <c r="E344" s="51" t="s">
        <v>1273</v>
      </c>
      <c r="F344" s="51">
        <v>15312</v>
      </c>
      <c r="G344" s="51" t="s">
        <v>45</v>
      </c>
      <c r="H344" s="51" t="s">
        <v>46</v>
      </c>
      <c r="I344" s="51" t="s">
        <v>501</v>
      </c>
      <c r="J344" s="53">
        <v>22.41</v>
      </c>
      <c r="K344" s="70">
        <v>90</v>
      </c>
    </row>
    <row r="345" spans="1:11" x14ac:dyDescent="0.25">
      <c r="A345" s="50" t="s">
        <v>30</v>
      </c>
      <c r="B345" s="51" t="s">
        <v>298</v>
      </c>
      <c r="C345" s="51" t="s">
        <v>1087</v>
      </c>
      <c r="D345" s="52">
        <v>42794</v>
      </c>
      <c r="E345" s="51">
        <v>9663730</v>
      </c>
      <c r="F345" s="51">
        <v>15313</v>
      </c>
      <c r="G345" s="51" t="s">
        <v>45</v>
      </c>
      <c r="H345" s="51" t="s">
        <v>46</v>
      </c>
      <c r="I345" s="51" t="s">
        <v>298</v>
      </c>
      <c r="J345" s="53">
        <v>58.62</v>
      </c>
      <c r="K345" s="70">
        <v>90</v>
      </c>
    </row>
    <row r="346" spans="1:11" x14ac:dyDescent="0.25">
      <c r="A346" s="50" t="s">
        <v>30</v>
      </c>
      <c r="B346" s="51" t="s">
        <v>298</v>
      </c>
      <c r="C346" s="51" t="s">
        <v>1088</v>
      </c>
      <c r="D346" s="52">
        <v>42794</v>
      </c>
      <c r="E346" s="51">
        <v>9663165</v>
      </c>
      <c r="F346" s="51">
        <v>15314</v>
      </c>
      <c r="G346" s="51" t="s">
        <v>45</v>
      </c>
      <c r="H346" s="51" t="s">
        <v>46</v>
      </c>
      <c r="I346" s="51" t="s">
        <v>298</v>
      </c>
      <c r="J346" s="53">
        <v>175.86</v>
      </c>
      <c r="K346" s="70">
        <v>90</v>
      </c>
    </row>
    <row r="347" spans="1:11" x14ac:dyDescent="0.25">
      <c r="A347" s="50" t="s">
        <v>30</v>
      </c>
      <c r="B347" s="51" t="s">
        <v>298</v>
      </c>
      <c r="C347" s="51" t="s">
        <v>1089</v>
      </c>
      <c r="D347" s="52">
        <v>42794</v>
      </c>
      <c r="E347" s="51">
        <v>7538</v>
      </c>
      <c r="F347" s="51">
        <v>15315</v>
      </c>
      <c r="G347" s="51" t="s">
        <v>45</v>
      </c>
      <c r="H347" s="51" t="s">
        <v>46</v>
      </c>
      <c r="I347" s="51" t="s">
        <v>298</v>
      </c>
      <c r="J347" s="53">
        <v>81.900000000000006</v>
      </c>
      <c r="K347" s="70">
        <v>90</v>
      </c>
    </row>
    <row r="348" spans="1:11" x14ac:dyDescent="0.25">
      <c r="A348" s="50" t="s">
        <v>30</v>
      </c>
      <c r="B348" s="51" t="s">
        <v>298</v>
      </c>
      <c r="C348" s="51" t="s">
        <v>1090</v>
      </c>
      <c r="D348" s="52">
        <v>42794</v>
      </c>
      <c r="E348" s="51" t="s">
        <v>1274</v>
      </c>
      <c r="F348" s="51">
        <v>15316</v>
      </c>
      <c r="G348" s="51" t="s">
        <v>45</v>
      </c>
      <c r="H348" s="51" t="s">
        <v>46</v>
      </c>
      <c r="I348" s="51" t="s">
        <v>298</v>
      </c>
      <c r="J348" s="53">
        <v>109.05</v>
      </c>
      <c r="K348" s="70">
        <v>90</v>
      </c>
    </row>
    <row r="349" spans="1:11" x14ac:dyDescent="0.25">
      <c r="A349" s="50" t="s">
        <v>30</v>
      </c>
      <c r="B349" s="51" t="s">
        <v>298</v>
      </c>
      <c r="C349" s="51" t="s">
        <v>1091</v>
      </c>
      <c r="D349" s="52">
        <v>42794</v>
      </c>
      <c r="E349" s="51" t="s">
        <v>1275</v>
      </c>
      <c r="F349" s="51">
        <v>15318</v>
      </c>
      <c r="G349" s="51" t="s">
        <v>45</v>
      </c>
      <c r="H349" s="51" t="s">
        <v>46</v>
      </c>
      <c r="I349" s="51" t="s">
        <v>298</v>
      </c>
      <c r="J349" s="53">
        <v>172.24</v>
      </c>
      <c r="K349" s="70">
        <v>90</v>
      </c>
    </row>
    <row r="350" spans="1:11" x14ac:dyDescent="0.25">
      <c r="A350" s="50" t="s">
        <v>30</v>
      </c>
      <c r="B350" s="51" t="s">
        <v>298</v>
      </c>
      <c r="C350" s="51" t="s">
        <v>1092</v>
      </c>
      <c r="D350" s="52">
        <v>42794</v>
      </c>
      <c r="E350" s="51">
        <v>11308</v>
      </c>
      <c r="F350" s="51">
        <v>15319</v>
      </c>
      <c r="G350" s="51" t="s">
        <v>45</v>
      </c>
      <c r="H350" s="51" t="s">
        <v>46</v>
      </c>
      <c r="I350" s="51" t="s">
        <v>298</v>
      </c>
      <c r="J350" s="53">
        <v>350</v>
      </c>
      <c r="K350" s="70">
        <v>90</v>
      </c>
    </row>
    <row r="351" spans="1:11" x14ac:dyDescent="0.25">
      <c r="A351" s="50" t="s">
        <v>30</v>
      </c>
      <c r="B351" s="51" t="s">
        <v>298</v>
      </c>
      <c r="C351" s="51" t="s">
        <v>1093</v>
      </c>
      <c r="D351" s="52">
        <v>42794</v>
      </c>
      <c r="E351" s="51" t="s">
        <v>1276</v>
      </c>
      <c r="F351" s="51">
        <v>15323</v>
      </c>
      <c r="G351" s="51" t="s">
        <v>45</v>
      </c>
      <c r="H351" s="51" t="s">
        <v>46</v>
      </c>
      <c r="I351" s="51" t="s">
        <v>298</v>
      </c>
      <c r="J351" s="53">
        <v>146.55000000000001</v>
      </c>
      <c r="K351" s="70">
        <v>90</v>
      </c>
    </row>
    <row r="352" spans="1:11" hidden="1" x14ac:dyDescent="0.25">
      <c r="A352" s="50" t="s">
        <v>446</v>
      </c>
      <c r="B352" s="51" t="s">
        <v>1406</v>
      </c>
      <c r="C352" s="51" t="s">
        <v>1017</v>
      </c>
      <c r="D352" s="52">
        <v>42782</v>
      </c>
      <c r="E352" s="51" t="s">
        <v>1238</v>
      </c>
      <c r="F352" s="51" t="s">
        <v>1381</v>
      </c>
      <c r="G352" s="51" t="s">
        <v>190</v>
      </c>
      <c r="H352" s="51" t="s">
        <v>46</v>
      </c>
      <c r="I352" s="51" t="s">
        <v>1406</v>
      </c>
      <c r="J352" s="53">
        <v>22669.66</v>
      </c>
      <c r="K352" s="70">
        <v>101</v>
      </c>
    </row>
    <row r="353" spans="1:11" hidden="1" x14ac:dyDescent="0.25">
      <c r="A353" s="50" t="s">
        <v>825</v>
      </c>
      <c r="B353" s="51" t="s">
        <v>1413</v>
      </c>
      <c r="C353" s="51" t="s">
        <v>1094</v>
      </c>
      <c r="D353" s="52">
        <v>42793</v>
      </c>
      <c r="E353" s="51" t="s">
        <v>1277</v>
      </c>
      <c r="F353" s="51" t="s">
        <v>1384</v>
      </c>
      <c r="G353" s="51" t="s">
        <v>190</v>
      </c>
      <c r="H353" s="51" t="s">
        <v>46</v>
      </c>
      <c r="I353" s="51" t="s">
        <v>1413</v>
      </c>
      <c r="J353" s="53">
        <v>365.92</v>
      </c>
      <c r="K353" s="70">
        <v>104</v>
      </c>
    </row>
    <row r="354" spans="1:11" hidden="1" x14ac:dyDescent="0.25">
      <c r="A354" s="50" t="s">
        <v>448</v>
      </c>
      <c r="B354" s="51" t="s">
        <v>834</v>
      </c>
      <c r="C354" s="51" t="s">
        <v>959</v>
      </c>
      <c r="D354" s="52">
        <v>42784</v>
      </c>
      <c r="E354" s="51" t="s">
        <v>734</v>
      </c>
      <c r="F354" s="51">
        <v>32035</v>
      </c>
      <c r="G354" s="51" t="s">
        <v>50</v>
      </c>
      <c r="H354" s="51" t="s">
        <v>812</v>
      </c>
      <c r="I354" s="51" t="s">
        <v>834</v>
      </c>
      <c r="J354" s="53">
        <v>4676.1899999999996</v>
      </c>
      <c r="K354" s="70">
        <v>25</v>
      </c>
    </row>
    <row r="355" spans="1:11" hidden="1" x14ac:dyDescent="0.25">
      <c r="A355" s="50" t="s">
        <v>31</v>
      </c>
      <c r="B355" s="51" t="s">
        <v>183</v>
      </c>
      <c r="C355" s="51" t="s">
        <v>62</v>
      </c>
      <c r="D355" s="52">
        <v>42779</v>
      </c>
      <c r="E355" s="51" t="s">
        <v>1200</v>
      </c>
      <c r="F355" s="51">
        <v>15193</v>
      </c>
      <c r="G355" s="51" t="s">
        <v>45</v>
      </c>
      <c r="H355" s="51" t="s">
        <v>46</v>
      </c>
      <c r="I355" s="51" t="s">
        <v>183</v>
      </c>
      <c r="J355" s="53">
        <v>3036.83</v>
      </c>
      <c r="K355" s="70">
        <v>45</v>
      </c>
    </row>
    <row r="356" spans="1:11" hidden="1" x14ac:dyDescent="0.25">
      <c r="A356" s="50" t="s">
        <v>31</v>
      </c>
      <c r="B356" s="51" t="s">
        <v>464</v>
      </c>
      <c r="C356" s="51" t="s">
        <v>966</v>
      </c>
      <c r="D356" s="52">
        <v>42794</v>
      </c>
      <c r="E356" s="51" t="s">
        <v>1204</v>
      </c>
      <c r="F356" s="51">
        <v>15295</v>
      </c>
      <c r="G356" s="51" t="s">
        <v>45</v>
      </c>
      <c r="H356" s="51" t="s">
        <v>46</v>
      </c>
      <c r="I356" s="51" t="s">
        <v>464</v>
      </c>
      <c r="J356" s="53">
        <v>7105.44</v>
      </c>
      <c r="K356" s="70">
        <v>45</v>
      </c>
    </row>
    <row r="357" spans="1:11" hidden="1" x14ac:dyDescent="0.25">
      <c r="A357" s="50" t="s">
        <v>31</v>
      </c>
      <c r="B357" s="51" t="s">
        <v>464</v>
      </c>
      <c r="C357" s="51" t="s">
        <v>967</v>
      </c>
      <c r="D357" s="52">
        <v>42794</v>
      </c>
      <c r="E357" s="51" t="s">
        <v>1205</v>
      </c>
      <c r="F357" s="51">
        <v>15296</v>
      </c>
      <c r="G357" s="51" t="s">
        <v>45</v>
      </c>
      <c r="H357" s="51" t="s">
        <v>46</v>
      </c>
      <c r="I357" s="51" t="s">
        <v>464</v>
      </c>
      <c r="J357" s="53">
        <v>307.25</v>
      </c>
      <c r="K357" s="70">
        <v>45</v>
      </c>
    </row>
    <row r="358" spans="1:11" hidden="1" x14ac:dyDescent="0.25">
      <c r="A358" s="50" t="s">
        <v>32</v>
      </c>
      <c r="B358" s="51" t="s">
        <v>193</v>
      </c>
      <c r="C358" s="51" t="s">
        <v>217</v>
      </c>
      <c r="D358" s="52">
        <v>42775</v>
      </c>
      <c r="E358" s="51">
        <v>27299</v>
      </c>
      <c r="F358" s="51">
        <v>15178</v>
      </c>
      <c r="G358" s="51" t="s">
        <v>45</v>
      </c>
      <c r="H358" s="51" t="s">
        <v>90</v>
      </c>
      <c r="I358" s="51" t="s">
        <v>193</v>
      </c>
      <c r="J358" s="53">
        <v>27.67</v>
      </c>
      <c r="K358" s="70">
        <v>52</v>
      </c>
    </row>
    <row r="359" spans="1:11" hidden="1" x14ac:dyDescent="0.25">
      <c r="A359" s="50" t="s">
        <v>32</v>
      </c>
      <c r="B359" s="51" t="s">
        <v>193</v>
      </c>
      <c r="C359" s="51" t="s">
        <v>974</v>
      </c>
      <c r="D359" s="52">
        <v>42775</v>
      </c>
      <c r="E359" s="51">
        <v>27305</v>
      </c>
      <c r="F359" s="51">
        <v>15179</v>
      </c>
      <c r="G359" s="51" t="s">
        <v>45</v>
      </c>
      <c r="H359" s="51" t="s">
        <v>90</v>
      </c>
      <c r="I359" s="51" t="s">
        <v>193</v>
      </c>
      <c r="J359" s="53">
        <v>251.72</v>
      </c>
      <c r="K359" s="70">
        <v>52</v>
      </c>
    </row>
    <row r="360" spans="1:11" hidden="1" x14ac:dyDescent="0.25">
      <c r="A360" s="50" t="s">
        <v>32</v>
      </c>
      <c r="B360" s="51" t="s">
        <v>193</v>
      </c>
      <c r="C360" s="51" t="s">
        <v>975</v>
      </c>
      <c r="D360" s="52">
        <v>42775</v>
      </c>
      <c r="E360" s="51">
        <v>27307</v>
      </c>
      <c r="F360" s="51">
        <v>15180</v>
      </c>
      <c r="G360" s="51" t="s">
        <v>45</v>
      </c>
      <c r="H360" s="51" t="s">
        <v>90</v>
      </c>
      <c r="I360" s="51" t="s">
        <v>193</v>
      </c>
      <c r="J360" s="53">
        <v>59.14</v>
      </c>
      <c r="K360" s="70">
        <v>52</v>
      </c>
    </row>
    <row r="361" spans="1:11" hidden="1" x14ac:dyDescent="0.25">
      <c r="A361" s="50" t="s">
        <v>32</v>
      </c>
      <c r="B361" s="51" t="s">
        <v>193</v>
      </c>
      <c r="C361" s="51" t="s">
        <v>976</v>
      </c>
      <c r="D361" s="52">
        <v>42775</v>
      </c>
      <c r="E361" s="51">
        <v>27308</v>
      </c>
      <c r="F361" s="51">
        <v>15181</v>
      </c>
      <c r="G361" s="51" t="s">
        <v>45</v>
      </c>
      <c r="H361" s="51" t="s">
        <v>90</v>
      </c>
      <c r="I361" s="51" t="s">
        <v>193</v>
      </c>
      <c r="J361" s="53">
        <v>29.4</v>
      </c>
      <c r="K361" s="70">
        <v>52</v>
      </c>
    </row>
    <row r="362" spans="1:11" hidden="1" x14ac:dyDescent="0.25">
      <c r="A362" s="50" t="s">
        <v>32</v>
      </c>
      <c r="B362" s="51" t="s">
        <v>193</v>
      </c>
      <c r="C362" s="51" t="s">
        <v>977</v>
      </c>
      <c r="D362" s="52">
        <v>42775</v>
      </c>
      <c r="E362" s="51">
        <v>27306</v>
      </c>
      <c r="F362" s="51">
        <v>15182</v>
      </c>
      <c r="G362" s="51" t="s">
        <v>45</v>
      </c>
      <c r="H362" s="51" t="s">
        <v>90</v>
      </c>
      <c r="I362" s="51" t="s">
        <v>193</v>
      </c>
      <c r="J362" s="53">
        <v>56.55</v>
      </c>
      <c r="K362" s="70">
        <v>52</v>
      </c>
    </row>
    <row r="363" spans="1:11" hidden="1" x14ac:dyDescent="0.25">
      <c r="A363" s="50" t="s">
        <v>32</v>
      </c>
      <c r="B363" s="51" t="s">
        <v>193</v>
      </c>
      <c r="C363" s="51" t="s">
        <v>978</v>
      </c>
      <c r="D363" s="52">
        <v>42775</v>
      </c>
      <c r="E363" s="51" t="s">
        <v>1210</v>
      </c>
      <c r="F363" s="51">
        <v>15187</v>
      </c>
      <c r="G363" s="51" t="s">
        <v>45</v>
      </c>
      <c r="H363" s="51" t="s">
        <v>46</v>
      </c>
      <c r="I363" s="51" t="s">
        <v>193</v>
      </c>
      <c r="J363" s="53">
        <v>54.48</v>
      </c>
      <c r="K363" s="70">
        <v>52</v>
      </c>
    </row>
    <row r="364" spans="1:11" hidden="1" x14ac:dyDescent="0.25">
      <c r="A364" s="50" t="s">
        <v>32</v>
      </c>
      <c r="B364" s="51" t="s">
        <v>839</v>
      </c>
      <c r="C364" s="51" t="s">
        <v>979</v>
      </c>
      <c r="D364" s="52">
        <v>42775</v>
      </c>
      <c r="E364" s="51" t="s">
        <v>1210</v>
      </c>
      <c r="F364" s="51">
        <v>15187</v>
      </c>
      <c r="G364" s="51" t="s">
        <v>45</v>
      </c>
      <c r="H364" s="51" t="s">
        <v>46</v>
      </c>
      <c r="I364" s="51" t="s">
        <v>839</v>
      </c>
      <c r="J364" s="53">
        <v>-54.48</v>
      </c>
      <c r="K364" s="70">
        <v>52</v>
      </c>
    </row>
    <row r="365" spans="1:11" hidden="1" x14ac:dyDescent="0.25">
      <c r="A365" s="50" t="s">
        <v>32</v>
      </c>
      <c r="B365" s="51" t="s">
        <v>193</v>
      </c>
      <c r="C365" s="51" t="s">
        <v>980</v>
      </c>
      <c r="D365" s="52">
        <v>42780</v>
      </c>
      <c r="E365" s="51">
        <v>27487</v>
      </c>
      <c r="F365" s="51">
        <v>15203</v>
      </c>
      <c r="G365" s="51" t="s">
        <v>45</v>
      </c>
      <c r="H365" s="51" t="s">
        <v>46</v>
      </c>
      <c r="I365" s="51" t="s">
        <v>193</v>
      </c>
      <c r="J365" s="53">
        <v>55.39</v>
      </c>
      <c r="K365" s="70">
        <v>52</v>
      </c>
    </row>
    <row r="366" spans="1:11" hidden="1" x14ac:dyDescent="0.25">
      <c r="A366" s="50" t="s">
        <v>32</v>
      </c>
      <c r="B366" s="51" t="s">
        <v>193</v>
      </c>
      <c r="C366" s="51" t="s">
        <v>981</v>
      </c>
      <c r="D366" s="52">
        <v>42786</v>
      </c>
      <c r="E366" s="51">
        <v>27537</v>
      </c>
      <c r="F366" s="51">
        <v>15211</v>
      </c>
      <c r="G366" s="51" t="s">
        <v>45</v>
      </c>
      <c r="H366" s="51" t="s">
        <v>46</v>
      </c>
      <c r="I366" s="51" t="s">
        <v>193</v>
      </c>
      <c r="J366" s="53">
        <v>28.02</v>
      </c>
      <c r="K366" s="70">
        <v>52</v>
      </c>
    </row>
    <row r="367" spans="1:11" hidden="1" x14ac:dyDescent="0.25">
      <c r="A367" s="50" t="s">
        <v>32</v>
      </c>
      <c r="B367" s="51" t="s">
        <v>193</v>
      </c>
      <c r="C367" s="51" t="s">
        <v>982</v>
      </c>
      <c r="D367" s="52">
        <v>42786</v>
      </c>
      <c r="E367" s="51">
        <v>27538</v>
      </c>
      <c r="F367" s="51">
        <v>15212</v>
      </c>
      <c r="G367" s="51" t="s">
        <v>45</v>
      </c>
      <c r="H367" s="51" t="s">
        <v>46</v>
      </c>
      <c r="I367" s="51" t="s">
        <v>193</v>
      </c>
      <c r="J367" s="53">
        <v>29.05</v>
      </c>
      <c r="K367" s="70">
        <v>52</v>
      </c>
    </row>
    <row r="368" spans="1:11" hidden="1" x14ac:dyDescent="0.25">
      <c r="A368" s="50" t="s">
        <v>32</v>
      </c>
      <c r="B368" s="51" t="s">
        <v>193</v>
      </c>
      <c r="C368" s="51" t="s">
        <v>983</v>
      </c>
      <c r="D368" s="52">
        <v>42786</v>
      </c>
      <c r="E368" s="51">
        <v>27536</v>
      </c>
      <c r="F368" s="51">
        <v>15213</v>
      </c>
      <c r="G368" s="51" t="s">
        <v>45</v>
      </c>
      <c r="H368" s="51" t="s">
        <v>46</v>
      </c>
      <c r="I368" s="51" t="s">
        <v>193</v>
      </c>
      <c r="J368" s="53">
        <v>211.21</v>
      </c>
      <c r="K368" s="70">
        <v>52</v>
      </c>
    </row>
    <row r="369" spans="1:11" hidden="1" x14ac:dyDescent="0.25">
      <c r="A369" s="50" t="s">
        <v>32</v>
      </c>
      <c r="B369" s="51" t="s">
        <v>839</v>
      </c>
      <c r="C369" s="51" t="s">
        <v>984</v>
      </c>
      <c r="D369" s="52">
        <v>42786</v>
      </c>
      <c r="E369" s="51">
        <v>27536</v>
      </c>
      <c r="F369" s="51">
        <v>15213</v>
      </c>
      <c r="G369" s="51" t="s">
        <v>45</v>
      </c>
      <c r="H369" s="51" t="s">
        <v>46</v>
      </c>
      <c r="I369" s="51" t="s">
        <v>839</v>
      </c>
      <c r="J369" s="53">
        <v>-211.21</v>
      </c>
      <c r="K369" s="70">
        <v>52</v>
      </c>
    </row>
    <row r="370" spans="1:11" hidden="1" x14ac:dyDescent="0.25">
      <c r="A370" s="50" t="s">
        <v>32</v>
      </c>
      <c r="B370" s="51" t="s">
        <v>839</v>
      </c>
      <c r="C370" s="51" t="s">
        <v>985</v>
      </c>
      <c r="D370" s="52">
        <v>42786</v>
      </c>
      <c r="E370" s="51">
        <v>27538</v>
      </c>
      <c r="F370" s="51">
        <v>15212</v>
      </c>
      <c r="G370" s="51" t="s">
        <v>45</v>
      </c>
      <c r="H370" s="51" t="s">
        <v>46</v>
      </c>
      <c r="I370" s="51" t="s">
        <v>839</v>
      </c>
      <c r="J370" s="53">
        <v>-29.05</v>
      </c>
      <c r="K370" s="70">
        <v>52</v>
      </c>
    </row>
    <row r="371" spans="1:11" hidden="1" x14ac:dyDescent="0.25">
      <c r="A371" s="50" t="s">
        <v>32</v>
      </c>
      <c r="B371" s="51" t="s">
        <v>193</v>
      </c>
      <c r="C371" s="51" t="s">
        <v>986</v>
      </c>
      <c r="D371" s="52">
        <v>42786</v>
      </c>
      <c r="E371" s="51">
        <v>27538</v>
      </c>
      <c r="F371" s="51">
        <v>15214</v>
      </c>
      <c r="G371" s="51" t="s">
        <v>45</v>
      </c>
      <c r="H371" s="51" t="s">
        <v>46</v>
      </c>
      <c r="I371" s="51" t="s">
        <v>193</v>
      </c>
      <c r="J371" s="53">
        <v>29.05</v>
      </c>
      <c r="K371" s="70">
        <v>52</v>
      </c>
    </row>
    <row r="372" spans="1:11" hidden="1" x14ac:dyDescent="0.25">
      <c r="A372" s="50" t="s">
        <v>32</v>
      </c>
      <c r="B372" s="51" t="s">
        <v>193</v>
      </c>
      <c r="C372" s="51" t="s">
        <v>987</v>
      </c>
      <c r="D372" s="52">
        <v>42786</v>
      </c>
      <c r="E372" s="51">
        <v>27536</v>
      </c>
      <c r="F372" s="51">
        <v>15215</v>
      </c>
      <c r="G372" s="51" t="s">
        <v>45</v>
      </c>
      <c r="H372" s="51" t="s">
        <v>46</v>
      </c>
      <c r="I372" s="51" t="s">
        <v>193</v>
      </c>
      <c r="J372" s="53">
        <v>211.21</v>
      </c>
      <c r="K372" s="70">
        <v>52</v>
      </c>
    </row>
    <row r="373" spans="1:11" hidden="1" x14ac:dyDescent="0.25">
      <c r="A373" s="50" t="s">
        <v>32</v>
      </c>
      <c r="B373" s="51" t="s">
        <v>470</v>
      </c>
      <c r="C373" s="51" t="s">
        <v>988</v>
      </c>
      <c r="D373" s="52">
        <v>42790</v>
      </c>
      <c r="E373" s="51">
        <v>114817</v>
      </c>
      <c r="F373" s="51">
        <v>15226</v>
      </c>
      <c r="G373" s="51" t="s">
        <v>45</v>
      </c>
      <c r="H373" s="51" t="s">
        <v>46</v>
      </c>
      <c r="I373" s="51" t="s">
        <v>470</v>
      </c>
      <c r="J373" s="53">
        <v>54.48</v>
      </c>
      <c r="K373" s="70">
        <v>52</v>
      </c>
    </row>
    <row r="374" spans="1:11" hidden="1" x14ac:dyDescent="0.25">
      <c r="A374" s="50" t="s">
        <v>32</v>
      </c>
      <c r="B374" s="51" t="s">
        <v>470</v>
      </c>
      <c r="C374" s="51" t="s">
        <v>989</v>
      </c>
      <c r="D374" s="52">
        <v>42794</v>
      </c>
      <c r="E374" s="51">
        <v>128241</v>
      </c>
      <c r="F374" s="51">
        <v>15289</v>
      </c>
      <c r="G374" s="51" t="s">
        <v>45</v>
      </c>
      <c r="H374" s="51" t="s">
        <v>46</v>
      </c>
      <c r="I374" s="51" t="s">
        <v>470</v>
      </c>
      <c r="J374" s="53">
        <v>17.239999999999998</v>
      </c>
      <c r="K374" s="70">
        <v>52</v>
      </c>
    </row>
    <row r="375" spans="1:11" hidden="1" x14ac:dyDescent="0.25">
      <c r="A375" s="50" t="s">
        <v>33</v>
      </c>
      <c r="B375" s="51" t="s">
        <v>1396</v>
      </c>
      <c r="C375" s="51" t="s">
        <v>1008</v>
      </c>
      <c r="D375" s="52">
        <v>42780</v>
      </c>
      <c r="E375" s="51" t="s">
        <v>1229</v>
      </c>
      <c r="F375" s="51" t="s">
        <v>1373</v>
      </c>
      <c r="G375" s="51" t="s">
        <v>190</v>
      </c>
      <c r="H375" s="51" t="s">
        <v>46</v>
      </c>
      <c r="I375" s="51" t="s">
        <v>1396</v>
      </c>
      <c r="J375" s="53">
        <v>30340.1</v>
      </c>
      <c r="K375" s="70">
        <v>70</v>
      </c>
    </row>
    <row r="376" spans="1:11" hidden="1" x14ac:dyDescent="0.25">
      <c r="A376" s="50" t="s">
        <v>33</v>
      </c>
      <c r="B376" s="51" t="s">
        <v>1400</v>
      </c>
      <c r="C376" s="51" t="s">
        <v>1012</v>
      </c>
      <c r="D376" s="52">
        <v>42793</v>
      </c>
      <c r="E376" s="51" t="s">
        <v>1233</v>
      </c>
      <c r="F376" s="51" t="s">
        <v>1377</v>
      </c>
      <c r="G376" s="51" t="s">
        <v>190</v>
      </c>
      <c r="H376" s="51" t="s">
        <v>46</v>
      </c>
      <c r="I376" s="51" t="s">
        <v>1400</v>
      </c>
      <c r="J376" s="53">
        <v>13140</v>
      </c>
      <c r="K376" s="70">
        <v>70</v>
      </c>
    </row>
    <row r="377" spans="1:11" hidden="1" x14ac:dyDescent="0.25">
      <c r="A377" s="50" t="s">
        <v>451</v>
      </c>
      <c r="B377" s="51" t="s">
        <v>1406</v>
      </c>
      <c r="C377" s="51" t="s">
        <v>1017</v>
      </c>
      <c r="D377" s="52">
        <v>42782</v>
      </c>
      <c r="E377" s="51" t="s">
        <v>1238</v>
      </c>
      <c r="F377" s="51" t="s">
        <v>1381</v>
      </c>
      <c r="G377" s="51" t="s">
        <v>190</v>
      </c>
      <c r="H377" s="51" t="s">
        <v>46</v>
      </c>
      <c r="I377" s="51" t="s">
        <v>1406</v>
      </c>
      <c r="J377" s="53">
        <v>5110.3900000000003</v>
      </c>
      <c r="K377" s="70">
        <v>101</v>
      </c>
    </row>
    <row r="378" spans="1:11" hidden="1" x14ac:dyDescent="0.25">
      <c r="A378" s="50" t="s">
        <v>34</v>
      </c>
      <c r="B378" s="51" t="s">
        <v>507</v>
      </c>
      <c r="C378" s="51" t="s">
        <v>1095</v>
      </c>
      <c r="D378" s="52">
        <v>42789</v>
      </c>
      <c r="E378" s="51" t="s">
        <v>49</v>
      </c>
      <c r="F378" s="51">
        <v>32089</v>
      </c>
      <c r="G378" s="51" t="s">
        <v>50</v>
      </c>
      <c r="H378" s="51" t="s">
        <v>51</v>
      </c>
      <c r="I378" s="51" t="s">
        <v>507</v>
      </c>
      <c r="J378" s="53">
        <v>2185.48</v>
      </c>
      <c r="K378" s="70">
        <v>10</v>
      </c>
    </row>
    <row r="379" spans="1:11" hidden="1" x14ac:dyDescent="0.25">
      <c r="A379" s="50" t="s">
        <v>34</v>
      </c>
      <c r="B379" s="51" t="s">
        <v>1414</v>
      </c>
      <c r="C379" s="51" t="s">
        <v>1096</v>
      </c>
      <c r="D379" s="52">
        <v>42794</v>
      </c>
      <c r="E379" s="51" t="s">
        <v>49</v>
      </c>
      <c r="F379" s="51">
        <v>32299</v>
      </c>
      <c r="G379" s="51" t="s">
        <v>50</v>
      </c>
      <c r="H379" s="51" t="s">
        <v>46</v>
      </c>
      <c r="I379" s="51" t="s">
        <v>1414</v>
      </c>
      <c r="J379" s="53">
        <v>4578.28</v>
      </c>
      <c r="K379" s="70">
        <v>10</v>
      </c>
    </row>
    <row r="380" spans="1:11" hidden="1" x14ac:dyDescent="0.25">
      <c r="A380" s="50" t="s">
        <v>452</v>
      </c>
      <c r="B380" s="51" t="s">
        <v>834</v>
      </c>
      <c r="C380" s="51" t="s">
        <v>959</v>
      </c>
      <c r="D380" s="52">
        <v>42784</v>
      </c>
      <c r="E380" s="51" t="s">
        <v>734</v>
      </c>
      <c r="F380" s="51">
        <v>32035</v>
      </c>
      <c r="G380" s="51" t="s">
        <v>50</v>
      </c>
      <c r="H380" s="51" t="s">
        <v>812</v>
      </c>
      <c r="I380" s="51" t="s">
        <v>834</v>
      </c>
      <c r="J380" s="53">
        <v>12061.19</v>
      </c>
      <c r="K380" s="70">
        <v>25</v>
      </c>
    </row>
    <row r="381" spans="1:11" hidden="1" x14ac:dyDescent="0.25">
      <c r="A381" s="50" t="s">
        <v>35</v>
      </c>
      <c r="B381" s="51" t="s">
        <v>835</v>
      </c>
      <c r="C381" s="51" t="s">
        <v>960</v>
      </c>
      <c r="D381" s="52">
        <v>42779</v>
      </c>
      <c r="E381" s="51">
        <v>1017</v>
      </c>
      <c r="F381" s="51">
        <v>15196</v>
      </c>
      <c r="G381" s="51" t="s">
        <v>45</v>
      </c>
      <c r="H381" s="51" t="s">
        <v>46</v>
      </c>
      <c r="I381" s="51" t="s">
        <v>835</v>
      </c>
      <c r="J381" s="53">
        <v>765.78</v>
      </c>
      <c r="K381" s="70">
        <v>27</v>
      </c>
    </row>
    <row r="382" spans="1:11" hidden="1" x14ac:dyDescent="0.25">
      <c r="A382" s="50" t="s">
        <v>37</v>
      </c>
      <c r="B382" s="51" t="s">
        <v>183</v>
      </c>
      <c r="C382" s="51" t="s">
        <v>62</v>
      </c>
      <c r="D382" s="52">
        <v>42779</v>
      </c>
      <c r="E382" s="51" t="s">
        <v>1200</v>
      </c>
      <c r="F382" s="51">
        <v>15193</v>
      </c>
      <c r="G382" s="51" t="s">
        <v>45</v>
      </c>
      <c r="H382" s="51" t="s">
        <v>46</v>
      </c>
      <c r="I382" s="51" t="s">
        <v>183</v>
      </c>
      <c r="J382" s="53">
        <v>1012.28</v>
      </c>
      <c r="K382" s="70">
        <v>45</v>
      </c>
    </row>
    <row r="383" spans="1:11" hidden="1" x14ac:dyDescent="0.25">
      <c r="A383" s="50" t="s">
        <v>37</v>
      </c>
      <c r="B383" s="51" t="s">
        <v>464</v>
      </c>
      <c r="C383" s="51" t="s">
        <v>966</v>
      </c>
      <c r="D383" s="52">
        <v>42794</v>
      </c>
      <c r="E383" s="51" t="s">
        <v>1204</v>
      </c>
      <c r="F383" s="51">
        <v>15295</v>
      </c>
      <c r="G383" s="51" t="s">
        <v>45</v>
      </c>
      <c r="H383" s="51" t="s">
        <v>46</v>
      </c>
      <c r="I383" s="51" t="s">
        <v>464</v>
      </c>
      <c r="J383" s="53">
        <v>2368.48</v>
      </c>
      <c r="K383" s="70">
        <v>45</v>
      </c>
    </row>
    <row r="384" spans="1:11" hidden="1" x14ac:dyDescent="0.25">
      <c r="A384" s="50" t="s">
        <v>37</v>
      </c>
      <c r="B384" s="51" t="s">
        <v>464</v>
      </c>
      <c r="C384" s="51" t="s">
        <v>967</v>
      </c>
      <c r="D384" s="52">
        <v>42794</v>
      </c>
      <c r="E384" s="51" t="s">
        <v>1205</v>
      </c>
      <c r="F384" s="51">
        <v>15296</v>
      </c>
      <c r="G384" s="51" t="s">
        <v>45</v>
      </c>
      <c r="H384" s="51" t="s">
        <v>46</v>
      </c>
      <c r="I384" s="51" t="s">
        <v>464</v>
      </c>
      <c r="J384" s="53">
        <v>102.42</v>
      </c>
      <c r="K384" s="70">
        <v>45</v>
      </c>
    </row>
    <row r="385" spans="1:11" hidden="1" x14ac:dyDescent="0.25">
      <c r="A385" s="50" t="s">
        <v>453</v>
      </c>
      <c r="B385" s="51" t="s">
        <v>507</v>
      </c>
      <c r="C385" s="51" t="s">
        <v>1095</v>
      </c>
      <c r="D385" s="52">
        <v>42789</v>
      </c>
      <c r="E385" s="51" t="s">
        <v>49</v>
      </c>
      <c r="F385" s="51">
        <v>32089</v>
      </c>
      <c r="G385" s="51" t="s">
        <v>50</v>
      </c>
      <c r="H385" s="51" t="s">
        <v>51</v>
      </c>
      <c r="I385" s="51" t="s">
        <v>507</v>
      </c>
      <c r="J385" s="53">
        <v>40.840000000000003</v>
      </c>
      <c r="K385" s="70">
        <v>47</v>
      </c>
    </row>
    <row r="386" spans="1:11" hidden="1" x14ac:dyDescent="0.25">
      <c r="A386" s="50" t="s">
        <v>453</v>
      </c>
      <c r="B386" s="51" t="s">
        <v>1414</v>
      </c>
      <c r="C386" s="51" t="s">
        <v>1096</v>
      </c>
      <c r="D386" s="52">
        <v>42794</v>
      </c>
      <c r="E386" s="51" t="s">
        <v>49</v>
      </c>
      <c r="F386" s="51">
        <v>32299</v>
      </c>
      <c r="G386" s="51" t="s">
        <v>50</v>
      </c>
      <c r="H386" s="51" t="s">
        <v>46</v>
      </c>
      <c r="I386" s="51" t="s">
        <v>1414</v>
      </c>
      <c r="J386" s="53">
        <v>76.900000000000006</v>
      </c>
      <c r="K386" s="70">
        <v>47</v>
      </c>
    </row>
    <row r="387" spans="1:11" hidden="1" x14ac:dyDescent="0.25">
      <c r="A387" s="50" t="s">
        <v>38</v>
      </c>
      <c r="B387" s="51" t="s">
        <v>193</v>
      </c>
      <c r="C387" s="51" t="s">
        <v>217</v>
      </c>
      <c r="D387" s="52">
        <v>42775</v>
      </c>
      <c r="E387" s="51">
        <v>27299</v>
      </c>
      <c r="F387" s="51">
        <v>15178</v>
      </c>
      <c r="G387" s="51" t="s">
        <v>45</v>
      </c>
      <c r="H387" s="51" t="s">
        <v>90</v>
      </c>
      <c r="I387" s="51" t="s">
        <v>193</v>
      </c>
      <c r="J387" s="53">
        <v>83.01</v>
      </c>
      <c r="K387" s="70">
        <v>52</v>
      </c>
    </row>
    <row r="388" spans="1:11" hidden="1" x14ac:dyDescent="0.25">
      <c r="A388" s="50" t="s">
        <v>38</v>
      </c>
      <c r="B388" s="51" t="s">
        <v>193</v>
      </c>
      <c r="C388" s="51" t="s">
        <v>974</v>
      </c>
      <c r="D388" s="52">
        <v>42775</v>
      </c>
      <c r="E388" s="51">
        <v>27305</v>
      </c>
      <c r="F388" s="51">
        <v>15179</v>
      </c>
      <c r="G388" s="51" t="s">
        <v>45</v>
      </c>
      <c r="H388" s="51" t="s">
        <v>90</v>
      </c>
      <c r="I388" s="51" t="s">
        <v>193</v>
      </c>
      <c r="J388" s="53">
        <v>755.17</v>
      </c>
      <c r="K388" s="70">
        <v>52</v>
      </c>
    </row>
    <row r="389" spans="1:11" hidden="1" x14ac:dyDescent="0.25">
      <c r="A389" s="50" t="s">
        <v>38</v>
      </c>
      <c r="B389" s="51" t="s">
        <v>193</v>
      </c>
      <c r="C389" s="51" t="s">
        <v>975</v>
      </c>
      <c r="D389" s="52">
        <v>42775</v>
      </c>
      <c r="E389" s="51">
        <v>27307</v>
      </c>
      <c r="F389" s="51">
        <v>15180</v>
      </c>
      <c r="G389" s="51" t="s">
        <v>45</v>
      </c>
      <c r="H389" s="51" t="s">
        <v>90</v>
      </c>
      <c r="I389" s="51" t="s">
        <v>193</v>
      </c>
      <c r="J389" s="53">
        <v>177.43</v>
      </c>
      <c r="K389" s="70">
        <v>52</v>
      </c>
    </row>
    <row r="390" spans="1:11" hidden="1" x14ac:dyDescent="0.25">
      <c r="A390" s="50" t="s">
        <v>38</v>
      </c>
      <c r="B390" s="51" t="s">
        <v>193</v>
      </c>
      <c r="C390" s="51" t="s">
        <v>976</v>
      </c>
      <c r="D390" s="52">
        <v>42775</v>
      </c>
      <c r="E390" s="51">
        <v>27308</v>
      </c>
      <c r="F390" s="51">
        <v>15181</v>
      </c>
      <c r="G390" s="51" t="s">
        <v>45</v>
      </c>
      <c r="H390" s="51" t="s">
        <v>90</v>
      </c>
      <c r="I390" s="51" t="s">
        <v>193</v>
      </c>
      <c r="J390" s="53">
        <v>88.19</v>
      </c>
      <c r="K390" s="70">
        <v>52</v>
      </c>
    </row>
    <row r="391" spans="1:11" hidden="1" x14ac:dyDescent="0.25">
      <c r="A391" s="50" t="s">
        <v>38</v>
      </c>
      <c r="B391" s="51" t="s">
        <v>193</v>
      </c>
      <c r="C391" s="51" t="s">
        <v>977</v>
      </c>
      <c r="D391" s="52">
        <v>42775</v>
      </c>
      <c r="E391" s="51">
        <v>27306</v>
      </c>
      <c r="F391" s="51">
        <v>15182</v>
      </c>
      <c r="G391" s="51" t="s">
        <v>45</v>
      </c>
      <c r="H391" s="51" t="s">
        <v>90</v>
      </c>
      <c r="I391" s="51" t="s">
        <v>193</v>
      </c>
      <c r="J391" s="53">
        <v>169.66</v>
      </c>
      <c r="K391" s="70">
        <v>52</v>
      </c>
    </row>
    <row r="392" spans="1:11" hidden="1" x14ac:dyDescent="0.25">
      <c r="A392" s="50" t="s">
        <v>38</v>
      </c>
      <c r="B392" s="51" t="s">
        <v>193</v>
      </c>
      <c r="C392" s="51" t="s">
        <v>978</v>
      </c>
      <c r="D392" s="52">
        <v>42775</v>
      </c>
      <c r="E392" s="51" t="s">
        <v>1210</v>
      </c>
      <c r="F392" s="51">
        <v>15187</v>
      </c>
      <c r="G392" s="51" t="s">
        <v>45</v>
      </c>
      <c r="H392" s="51" t="s">
        <v>46</v>
      </c>
      <c r="I392" s="51" t="s">
        <v>193</v>
      </c>
      <c r="J392" s="53">
        <v>163.44</v>
      </c>
      <c r="K392" s="70">
        <v>52</v>
      </c>
    </row>
    <row r="393" spans="1:11" hidden="1" x14ac:dyDescent="0.25">
      <c r="A393" s="50" t="s">
        <v>38</v>
      </c>
      <c r="B393" s="51" t="s">
        <v>839</v>
      </c>
      <c r="C393" s="51" t="s">
        <v>979</v>
      </c>
      <c r="D393" s="52">
        <v>42775</v>
      </c>
      <c r="E393" s="51" t="s">
        <v>1210</v>
      </c>
      <c r="F393" s="51">
        <v>15187</v>
      </c>
      <c r="G393" s="51" t="s">
        <v>45</v>
      </c>
      <c r="H393" s="51" t="s">
        <v>46</v>
      </c>
      <c r="I393" s="51" t="s">
        <v>839</v>
      </c>
      <c r="J393" s="53">
        <v>-163.44</v>
      </c>
      <c r="K393" s="70">
        <v>52</v>
      </c>
    </row>
    <row r="394" spans="1:11" hidden="1" x14ac:dyDescent="0.25">
      <c r="A394" s="50" t="s">
        <v>38</v>
      </c>
      <c r="B394" s="51" t="s">
        <v>193</v>
      </c>
      <c r="C394" s="51" t="s">
        <v>980</v>
      </c>
      <c r="D394" s="52">
        <v>42780</v>
      </c>
      <c r="E394" s="51">
        <v>27487</v>
      </c>
      <c r="F394" s="51">
        <v>15203</v>
      </c>
      <c r="G394" s="51" t="s">
        <v>45</v>
      </c>
      <c r="H394" s="51" t="s">
        <v>46</v>
      </c>
      <c r="I394" s="51" t="s">
        <v>193</v>
      </c>
      <c r="J394" s="53">
        <v>166.16</v>
      </c>
      <c r="K394" s="70">
        <v>52</v>
      </c>
    </row>
    <row r="395" spans="1:11" hidden="1" x14ac:dyDescent="0.25">
      <c r="A395" s="50" t="s">
        <v>38</v>
      </c>
      <c r="B395" s="51" t="s">
        <v>193</v>
      </c>
      <c r="C395" s="51" t="s">
        <v>981</v>
      </c>
      <c r="D395" s="52">
        <v>42786</v>
      </c>
      <c r="E395" s="51">
        <v>27537</v>
      </c>
      <c r="F395" s="51">
        <v>15211</v>
      </c>
      <c r="G395" s="51" t="s">
        <v>45</v>
      </c>
      <c r="H395" s="51" t="s">
        <v>46</v>
      </c>
      <c r="I395" s="51" t="s">
        <v>193</v>
      </c>
      <c r="J395" s="53">
        <v>84.05</v>
      </c>
      <c r="K395" s="70">
        <v>52</v>
      </c>
    </row>
    <row r="396" spans="1:11" hidden="1" x14ac:dyDescent="0.25">
      <c r="A396" s="50" t="s">
        <v>38</v>
      </c>
      <c r="B396" s="51" t="s">
        <v>193</v>
      </c>
      <c r="C396" s="51" t="s">
        <v>982</v>
      </c>
      <c r="D396" s="52">
        <v>42786</v>
      </c>
      <c r="E396" s="51">
        <v>27538</v>
      </c>
      <c r="F396" s="51">
        <v>15212</v>
      </c>
      <c r="G396" s="51" t="s">
        <v>45</v>
      </c>
      <c r="H396" s="51" t="s">
        <v>46</v>
      </c>
      <c r="I396" s="51" t="s">
        <v>193</v>
      </c>
      <c r="J396" s="53">
        <v>87.14</v>
      </c>
      <c r="K396" s="70">
        <v>52</v>
      </c>
    </row>
    <row r="397" spans="1:11" hidden="1" x14ac:dyDescent="0.25">
      <c r="A397" s="50" t="s">
        <v>38</v>
      </c>
      <c r="B397" s="51" t="s">
        <v>193</v>
      </c>
      <c r="C397" s="51" t="s">
        <v>983</v>
      </c>
      <c r="D397" s="52">
        <v>42786</v>
      </c>
      <c r="E397" s="51">
        <v>27536</v>
      </c>
      <c r="F397" s="51">
        <v>15213</v>
      </c>
      <c r="G397" s="51" t="s">
        <v>45</v>
      </c>
      <c r="H397" s="51" t="s">
        <v>46</v>
      </c>
      <c r="I397" s="51" t="s">
        <v>193</v>
      </c>
      <c r="J397" s="53">
        <v>633.62</v>
      </c>
      <c r="K397" s="70">
        <v>52</v>
      </c>
    </row>
    <row r="398" spans="1:11" hidden="1" x14ac:dyDescent="0.25">
      <c r="A398" s="50" t="s">
        <v>38</v>
      </c>
      <c r="B398" s="51" t="s">
        <v>839</v>
      </c>
      <c r="C398" s="51" t="s">
        <v>984</v>
      </c>
      <c r="D398" s="52">
        <v>42786</v>
      </c>
      <c r="E398" s="51">
        <v>27536</v>
      </c>
      <c r="F398" s="51">
        <v>15213</v>
      </c>
      <c r="G398" s="51" t="s">
        <v>45</v>
      </c>
      <c r="H398" s="51" t="s">
        <v>46</v>
      </c>
      <c r="I398" s="51" t="s">
        <v>839</v>
      </c>
      <c r="J398" s="53">
        <v>-633.62</v>
      </c>
      <c r="K398" s="70">
        <v>52</v>
      </c>
    </row>
    <row r="399" spans="1:11" hidden="1" x14ac:dyDescent="0.25">
      <c r="A399" s="50" t="s">
        <v>38</v>
      </c>
      <c r="B399" s="51" t="s">
        <v>839</v>
      </c>
      <c r="C399" s="51" t="s">
        <v>985</v>
      </c>
      <c r="D399" s="52">
        <v>42786</v>
      </c>
      <c r="E399" s="51">
        <v>27538</v>
      </c>
      <c r="F399" s="51">
        <v>15212</v>
      </c>
      <c r="G399" s="51" t="s">
        <v>45</v>
      </c>
      <c r="H399" s="51" t="s">
        <v>46</v>
      </c>
      <c r="I399" s="51" t="s">
        <v>839</v>
      </c>
      <c r="J399" s="53">
        <v>-87.14</v>
      </c>
      <c r="K399" s="70">
        <v>52</v>
      </c>
    </row>
    <row r="400" spans="1:11" hidden="1" x14ac:dyDescent="0.25">
      <c r="A400" s="50" t="s">
        <v>38</v>
      </c>
      <c r="B400" s="51" t="s">
        <v>193</v>
      </c>
      <c r="C400" s="51" t="s">
        <v>986</v>
      </c>
      <c r="D400" s="52">
        <v>42786</v>
      </c>
      <c r="E400" s="51">
        <v>27538</v>
      </c>
      <c r="F400" s="51">
        <v>15214</v>
      </c>
      <c r="G400" s="51" t="s">
        <v>45</v>
      </c>
      <c r="H400" s="51" t="s">
        <v>46</v>
      </c>
      <c r="I400" s="51" t="s">
        <v>193</v>
      </c>
      <c r="J400" s="53">
        <v>87.14</v>
      </c>
      <c r="K400" s="70">
        <v>52</v>
      </c>
    </row>
    <row r="401" spans="1:11" hidden="1" x14ac:dyDescent="0.25">
      <c r="A401" s="50" t="s">
        <v>38</v>
      </c>
      <c r="B401" s="51" t="s">
        <v>193</v>
      </c>
      <c r="C401" s="51" t="s">
        <v>987</v>
      </c>
      <c r="D401" s="52">
        <v>42786</v>
      </c>
      <c r="E401" s="51">
        <v>27536</v>
      </c>
      <c r="F401" s="51">
        <v>15215</v>
      </c>
      <c r="G401" s="51" t="s">
        <v>45</v>
      </c>
      <c r="H401" s="51" t="s">
        <v>46</v>
      </c>
      <c r="I401" s="51" t="s">
        <v>193</v>
      </c>
      <c r="J401" s="53">
        <v>633.62</v>
      </c>
      <c r="K401" s="70">
        <v>52</v>
      </c>
    </row>
    <row r="402" spans="1:11" hidden="1" x14ac:dyDescent="0.25">
      <c r="A402" s="50" t="s">
        <v>38</v>
      </c>
      <c r="B402" s="51" t="s">
        <v>470</v>
      </c>
      <c r="C402" s="51" t="s">
        <v>988</v>
      </c>
      <c r="D402" s="52">
        <v>42790</v>
      </c>
      <c r="E402" s="51">
        <v>114817</v>
      </c>
      <c r="F402" s="51">
        <v>15226</v>
      </c>
      <c r="G402" s="51" t="s">
        <v>45</v>
      </c>
      <c r="H402" s="51" t="s">
        <v>46</v>
      </c>
      <c r="I402" s="51" t="s">
        <v>470</v>
      </c>
      <c r="J402" s="53">
        <v>163.41</v>
      </c>
      <c r="K402" s="70">
        <v>52</v>
      </c>
    </row>
    <row r="403" spans="1:11" hidden="1" x14ac:dyDescent="0.25">
      <c r="A403" s="50" t="s">
        <v>38</v>
      </c>
      <c r="B403" s="51" t="s">
        <v>470</v>
      </c>
      <c r="C403" s="51" t="s">
        <v>989</v>
      </c>
      <c r="D403" s="52">
        <v>42794</v>
      </c>
      <c r="E403" s="51">
        <v>128241</v>
      </c>
      <c r="F403" s="51">
        <v>15289</v>
      </c>
      <c r="G403" s="51" t="s">
        <v>45</v>
      </c>
      <c r="H403" s="51" t="s">
        <v>46</v>
      </c>
      <c r="I403" s="51" t="s">
        <v>470</v>
      </c>
      <c r="J403" s="53">
        <v>51.72</v>
      </c>
      <c r="K403" s="70">
        <v>52</v>
      </c>
    </row>
    <row r="404" spans="1:11" hidden="1" x14ac:dyDescent="0.25">
      <c r="A404" s="50" t="s">
        <v>39</v>
      </c>
      <c r="B404" s="51" t="s">
        <v>204</v>
      </c>
      <c r="C404" s="51" t="s">
        <v>990</v>
      </c>
      <c r="D404" s="52">
        <v>42768</v>
      </c>
      <c r="E404" s="51" t="s">
        <v>1211</v>
      </c>
      <c r="F404" s="51">
        <v>15161</v>
      </c>
      <c r="G404" s="51" t="s">
        <v>45</v>
      </c>
      <c r="H404" s="51" t="s">
        <v>46</v>
      </c>
      <c r="I404" s="51" t="s">
        <v>204</v>
      </c>
      <c r="J404" s="53">
        <v>40178.57</v>
      </c>
      <c r="K404" s="70">
        <v>56</v>
      </c>
    </row>
    <row r="405" spans="1:11" hidden="1" x14ac:dyDescent="0.25">
      <c r="A405" s="50" t="s">
        <v>39</v>
      </c>
      <c r="B405" s="51" t="s">
        <v>204</v>
      </c>
      <c r="C405" s="51" t="s">
        <v>991</v>
      </c>
      <c r="D405" s="52">
        <v>42768</v>
      </c>
      <c r="E405" s="51" t="s">
        <v>1212</v>
      </c>
      <c r="F405" s="51">
        <v>15162</v>
      </c>
      <c r="G405" s="51" t="s">
        <v>45</v>
      </c>
      <c r="H405" s="51" t="s">
        <v>46</v>
      </c>
      <c r="I405" s="51" t="s">
        <v>204</v>
      </c>
      <c r="J405" s="53">
        <v>40178.57</v>
      </c>
      <c r="K405" s="70">
        <v>56</v>
      </c>
    </row>
    <row r="406" spans="1:11" hidden="1" x14ac:dyDescent="0.25">
      <c r="A406" s="50" t="s">
        <v>40</v>
      </c>
      <c r="B406" s="51" t="s">
        <v>222</v>
      </c>
      <c r="C406" s="51" t="s">
        <v>1000</v>
      </c>
      <c r="D406" s="52">
        <v>42767</v>
      </c>
      <c r="E406" s="51">
        <v>1053</v>
      </c>
      <c r="F406" s="51">
        <v>15157</v>
      </c>
      <c r="G406" s="51" t="s">
        <v>45</v>
      </c>
      <c r="H406" s="51" t="s">
        <v>46</v>
      </c>
      <c r="I406" s="51" t="s">
        <v>222</v>
      </c>
      <c r="J406" s="53">
        <v>800</v>
      </c>
      <c r="K406" s="70">
        <v>62</v>
      </c>
    </row>
    <row r="407" spans="1:11" hidden="1" x14ac:dyDescent="0.25">
      <c r="A407" s="50" t="s">
        <v>454</v>
      </c>
      <c r="B407" s="51" t="s">
        <v>507</v>
      </c>
      <c r="C407" s="51" t="s">
        <v>1095</v>
      </c>
      <c r="D407" s="52">
        <v>42789</v>
      </c>
      <c r="E407" s="51" t="s">
        <v>49</v>
      </c>
      <c r="F407" s="51">
        <v>32089</v>
      </c>
      <c r="G407" s="51" t="s">
        <v>50</v>
      </c>
      <c r="H407" s="51" t="s">
        <v>51</v>
      </c>
      <c r="I407" s="51" t="s">
        <v>507</v>
      </c>
      <c r="J407" s="53">
        <v>412</v>
      </c>
      <c r="K407" s="70">
        <v>64</v>
      </c>
    </row>
    <row r="408" spans="1:11" hidden="1" x14ac:dyDescent="0.25">
      <c r="A408" s="50" t="s">
        <v>454</v>
      </c>
      <c r="B408" s="51" t="s">
        <v>1414</v>
      </c>
      <c r="C408" s="51" t="s">
        <v>1096</v>
      </c>
      <c r="D408" s="52">
        <v>42794</v>
      </c>
      <c r="E408" s="51" t="s">
        <v>49</v>
      </c>
      <c r="F408" s="51">
        <v>32299</v>
      </c>
      <c r="G408" s="51" t="s">
        <v>50</v>
      </c>
      <c r="H408" s="51" t="s">
        <v>46</v>
      </c>
      <c r="I408" s="51" t="s">
        <v>1414</v>
      </c>
      <c r="J408" s="53">
        <v>107</v>
      </c>
      <c r="K408" s="70">
        <v>64</v>
      </c>
    </row>
    <row r="409" spans="1:11" hidden="1" x14ac:dyDescent="0.25">
      <c r="A409" s="50" t="s">
        <v>41</v>
      </c>
      <c r="B409" s="51" t="s">
        <v>1392</v>
      </c>
      <c r="C409" s="51" t="s">
        <v>1005</v>
      </c>
      <c r="D409" s="52">
        <v>42767</v>
      </c>
      <c r="E409" s="51" t="s">
        <v>720</v>
      </c>
      <c r="F409" s="51">
        <v>31852</v>
      </c>
      <c r="G409" s="51" t="s">
        <v>50</v>
      </c>
      <c r="H409" s="51" t="s">
        <v>46</v>
      </c>
      <c r="I409" s="51" t="s">
        <v>1392</v>
      </c>
      <c r="J409" s="53">
        <v>15000</v>
      </c>
      <c r="K409" s="70">
        <v>70</v>
      </c>
    </row>
    <row r="410" spans="1:11" hidden="1" x14ac:dyDescent="0.25">
      <c r="A410" s="50" t="s">
        <v>41</v>
      </c>
      <c r="B410" s="51" t="s">
        <v>1393</v>
      </c>
      <c r="C410" s="51" t="s">
        <v>535</v>
      </c>
      <c r="D410" s="52">
        <v>42767</v>
      </c>
      <c r="E410" s="51" t="s">
        <v>1226</v>
      </c>
      <c r="F410" s="51">
        <v>32321</v>
      </c>
      <c r="G410" s="51" t="s">
        <v>50</v>
      </c>
      <c r="H410" s="51" t="s">
        <v>46</v>
      </c>
      <c r="I410" s="51" t="s">
        <v>1393</v>
      </c>
      <c r="J410" s="53">
        <v>36551.51</v>
      </c>
      <c r="K410" s="70">
        <v>70</v>
      </c>
    </row>
    <row r="411" spans="1:11" hidden="1" x14ac:dyDescent="0.25">
      <c r="A411" s="50" t="s">
        <v>41</v>
      </c>
      <c r="B411" s="51" t="s">
        <v>1394</v>
      </c>
      <c r="C411" s="51" t="s">
        <v>1006</v>
      </c>
      <c r="D411" s="52">
        <v>42776</v>
      </c>
      <c r="E411" s="51" t="s">
        <v>1227</v>
      </c>
      <c r="F411" s="51" t="s">
        <v>1371</v>
      </c>
      <c r="G411" s="51" t="s">
        <v>190</v>
      </c>
      <c r="H411" s="51" t="s">
        <v>46</v>
      </c>
      <c r="I411" s="51" t="s">
        <v>1394</v>
      </c>
      <c r="J411" s="53">
        <v>6902.41</v>
      </c>
      <c r="K411" s="70">
        <v>70</v>
      </c>
    </row>
    <row r="412" spans="1:11" hidden="1" x14ac:dyDescent="0.25">
      <c r="A412" s="50" t="s">
        <v>41</v>
      </c>
      <c r="B412" s="51" t="s">
        <v>1396</v>
      </c>
      <c r="C412" s="51" t="s">
        <v>1008</v>
      </c>
      <c r="D412" s="52">
        <v>42780</v>
      </c>
      <c r="E412" s="51" t="s">
        <v>1229</v>
      </c>
      <c r="F412" s="51" t="s">
        <v>1373</v>
      </c>
      <c r="G412" s="51" t="s">
        <v>190</v>
      </c>
      <c r="H412" s="51" t="s">
        <v>46</v>
      </c>
      <c r="I412" s="51" t="s">
        <v>1396</v>
      </c>
      <c r="J412" s="53">
        <v>125901.85</v>
      </c>
      <c r="K412" s="70">
        <v>70</v>
      </c>
    </row>
    <row r="413" spans="1:11" hidden="1" x14ac:dyDescent="0.25">
      <c r="A413" s="50" t="s">
        <v>41</v>
      </c>
      <c r="B413" s="51" t="s">
        <v>1397</v>
      </c>
      <c r="C413" s="51" t="s">
        <v>1009</v>
      </c>
      <c r="D413" s="52">
        <v>42783</v>
      </c>
      <c r="E413" s="51" t="s">
        <v>1230</v>
      </c>
      <c r="F413" s="51" t="s">
        <v>1374</v>
      </c>
      <c r="G413" s="51" t="s">
        <v>190</v>
      </c>
      <c r="H413" s="51" t="s">
        <v>46</v>
      </c>
      <c r="I413" s="51" t="s">
        <v>1397</v>
      </c>
      <c r="J413" s="53">
        <v>8559.32</v>
      </c>
      <c r="K413" s="70">
        <v>70</v>
      </c>
    </row>
    <row r="414" spans="1:11" hidden="1" x14ac:dyDescent="0.25">
      <c r="A414" s="50" t="s">
        <v>41</v>
      </c>
      <c r="B414" s="51" t="s">
        <v>1399</v>
      </c>
      <c r="C414" s="51" t="s">
        <v>1011</v>
      </c>
      <c r="D414" s="52">
        <v>42790</v>
      </c>
      <c r="E414" s="51" t="s">
        <v>1232</v>
      </c>
      <c r="F414" s="51" t="s">
        <v>1376</v>
      </c>
      <c r="G414" s="51" t="s">
        <v>190</v>
      </c>
      <c r="H414" s="51" t="s">
        <v>46</v>
      </c>
      <c r="I414" s="51" t="s">
        <v>1399</v>
      </c>
      <c r="J414" s="53">
        <v>10092.92</v>
      </c>
      <c r="K414" s="70">
        <v>70</v>
      </c>
    </row>
    <row r="415" spans="1:11" hidden="1" x14ac:dyDescent="0.25">
      <c r="A415" s="50" t="s">
        <v>41</v>
      </c>
      <c r="B415" s="51" t="s">
        <v>1400</v>
      </c>
      <c r="C415" s="51" t="s">
        <v>1012</v>
      </c>
      <c r="D415" s="52">
        <v>42793</v>
      </c>
      <c r="E415" s="51" t="s">
        <v>1233</v>
      </c>
      <c r="F415" s="51" t="s">
        <v>1377</v>
      </c>
      <c r="G415" s="51" t="s">
        <v>190</v>
      </c>
      <c r="H415" s="51" t="s">
        <v>46</v>
      </c>
      <c r="I415" s="51" t="s">
        <v>1400</v>
      </c>
      <c r="J415" s="53">
        <v>41000.33</v>
      </c>
      <c r="K415" s="70">
        <v>70</v>
      </c>
    </row>
    <row r="416" spans="1:11" hidden="1" x14ac:dyDescent="0.25">
      <c r="A416" s="50" t="s">
        <v>41</v>
      </c>
      <c r="B416" s="51" t="s">
        <v>1402</v>
      </c>
      <c r="C416" s="51" t="s">
        <v>1014</v>
      </c>
      <c r="D416" s="52">
        <v>42794</v>
      </c>
      <c r="E416" s="51" t="s">
        <v>1235</v>
      </c>
      <c r="F416" s="51" t="s">
        <v>1379</v>
      </c>
      <c r="G416" s="51" t="s">
        <v>190</v>
      </c>
      <c r="H416" s="51" t="s">
        <v>46</v>
      </c>
      <c r="I416" s="51" t="s">
        <v>1402</v>
      </c>
      <c r="J416" s="53">
        <v>29813.66</v>
      </c>
      <c r="K416" s="70">
        <v>70</v>
      </c>
    </row>
    <row r="417" spans="1:11" hidden="1" x14ac:dyDescent="0.25">
      <c r="A417" s="50" t="s">
        <v>41</v>
      </c>
      <c r="B417" s="51" t="s">
        <v>1403</v>
      </c>
      <c r="C417" s="51" t="s">
        <v>1015</v>
      </c>
      <c r="D417" s="52">
        <v>42794</v>
      </c>
      <c r="E417" s="51" t="s">
        <v>1236</v>
      </c>
      <c r="F417" s="51">
        <v>32322</v>
      </c>
      <c r="G417" s="51" t="s">
        <v>50</v>
      </c>
      <c r="H417" s="51" t="s">
        <v>46</v>
      </c>
      <c r="I417" s="51" t="s">
        <v>1403</v>
      </c>
      <c r="J417" s="53">
        <v>-29813.66</v>
      </c>
      <c r="K417" s="70">
        <v>70</v>
      </c>
    </row>
    <row r="418" spans="1:11" x14ac:dyDescent="0.25">
      <c r="A418" s="50" t="s">
        <v>455</v>
      </c>
      <c r="B418" s="51" t="s">
        <v>508</v>
      </c>
      <c r="C418" s="51" t="s">
        <v>1097</v>
      </c>
      <c r="D418" s="52">
        <v>42794</v>
      </c>
      <c r="E418" s="51" t="s">
        <v>1278</v>
      </c>
      <c r="F418" s="51">
        <v>15281</v>
      </c>
      <c r="G418" s="51" t="s">
        <v>45</v>
      </c>
      <c r="H418" s="51" t="s">
        <v>46</v>
      </c>
      <c r="I418" s="51" t="s">
        <v>508</v>
      </c>
      <c r="J418" s="53">
        <v>2222.41</v>
      </c>
      <c r="K418" s="70">
        <v>90</v>
      </c>
    </row>
    <row r="419" spans="1:11" x14ac:dyDescent="0.25">
      <c r="A419" s="50" t="s">
        <v>455</v>
      </c>
      <c r="B419" s="51" t="s">
        <v>508</v>
      </c>
      <c r="C419" s="51" t="s">
        <v>1098</v>
      </c>
      <c r="D419" s="52">
        <v>42794</v>
      </c>
      <c r="E419" s="51" t="s">
        <v>1279</v>
      </c>
      <c r="F419" s="51">
        <v>15285</v>
      </c>
      <c r="G419" s="51" t="s">
        <v>45</v>
      </c>
      <c r="H419" s="51" t="s">
        <v>46</v>
      </c>
      <c r="I419" s="51" t="s">
        <v>508</v>
      </c>
      <c r="J419" s="53">
        <v>2622</v>
      </c>
      <c r="K419" s="70">
        <v>90</v>
      </c>
    </row>
    <row r="420" spans="1:11" hidden="1" x14ac:dyDescent="0.25">
      <c r="A420" s="50" t="s">
        <v>457</v>
      </c>
      <c r="B420" s="51" t="s">
        <v>1406</v>
      </c>
      <c r="C420" s="51" t="s">
        <v>1017</v>
      </c>
      <c r="D420" s="52">
        <v>42782</v>
      </c>
      <c r="E420" s="51" t="s">
        <v>1238</v>
      </c>
      <c r="F420" s="51" t="s">
        <v>1381</v>
      </c>
      <c r="G420" s="51" t="s">
        <v>190</v>
      </c>
      <c r="H420" s="51" t="s">
        <v>46</v>
      </c>
      <c r="I420" s="51" t="s">
        <v>1406</v>
      </c>
      <c r="J420" s="53">
        <v>18233.849999999999</v>
      </c>
      <c r="K420" s="70">
        <v>101</v>
      </c>
    </row>
    <row r="421" spans="1:11" x14ac:dyDescent="0.25">
      <c r="A421" s="50" t="s">
        <v>459</v>
      </c>
      <c r="B421" s="51" t="s">
        <v>1415</v>
      </c>
      <c r="C421" s="51" t="s">
        <v>1099</v>
      </c>
      <c r="D421" s="52">
        <v>42786</v>
      </c>
      <c r="E421" s="51" t="s">
        <v>1280</v>
      </c>
      <c r="F421" s="51" t="s">
        <v>1385</v>
      </c>
      <c r="G421" s="51" t="s">
        <v>190</v>
      </c>
      <c r="H421" s="51" t="s">
        <v>46</v>
      </c>
      <c r="I421" s="51" t="s">
        <v>1415</v>
      </c>
      <c r="J421" s="53">
        <v>30797.41</v>
      </c>
      <c r="K421" s="70">
        <v>90</v>
      </c>
    </row>
    <row r="422" spans="1:11" hidden="1" x14ac:dyDescent="0.25">
      <c r="A422" s="50" t="s">
        <v>826</v>
      </c>
      <c r="B422" s="51" t="s">
        <v>1416</v>
      </c>
      <c r="C422" s="51" t="s">
        <v>65</v>
      </c>
      <c r="D422" s="52">
        <v>42779</v>
      </c>
      <c r="E422" s="51">
        <v>8</v>
      </c>
      <c r="F422" s="51">
        <v>15194</v>
      </c>
      <c r="G422" s="51" t="s">
        <v>45</v>
      </c>
      <c r="H422" s="51" t="s">
        <v>46</v>
      </c>
      <c r="I422" s="51" t="s">
        <v>1416</v>
      </c>
      <c r="J422" s="53">
        <v>51000</v>
      </c>
      <c r="K422" s="70">
        <v>46</v>
      </c>
    </row>
    <row r="423" spans="1:11" hidden="1" x14ac:dyDescent="0.25">
      <c r="A423" s="50" t="s">
        <v>458</v>
      </c>
      <c r="B423" s="51" t="s">
        <v>1417</v>
      </c>
      <c r="C423" s="51" t="s">
        <v>536</v>
      </c>
      <c r="D423" s="52">
        <v>42789</v>
      </c>
      <c r="E423" s="51" t="s">
        <v>1281</v>
      </c>
      <c r="F423" s="51" t="s">
        <v>1386</v>
      </c>
      <c r="G423" s="51" t="s">
        <v>190</v>
      </c>
      <c r="H423" s="51" t="s">
        <v>46</v>
      </c>
      <c r="I423" s="51" t="s">
        <v>1417</v>
      </c>
      <c r="J423" s="53">
        <v>39951.07</v>
      </c>
      <c r="K423" s="70">
        <v>59</v>
      </c>
    </row>
    <row r="424" spans="1:11" hidden="1" x14ac:dyDescent="0.25">
      <c r="A424" s="50" t="s">
        <v>42</v>
      </c>
      <c r="B424" s="51" t="s">
        <v>1392</v>
      </c>
      <c r="C424" s="51" t="s">
        <v>1005</v>
      </c>
      <c r="D424" s="52">
        <v>42767</v>
      </c>
      <c r="E424" s="51" t="s">
        <v>720</v>
      </c>
      <c r="F424" s="51">
        <v>31852</v>
      </c>
      <c r="G424" s="51" t="s">
        <v>50</v>
      </c>
      <c r="H424" s="51" t="s">
        <v>46</v>
      </c>
      <c r="I424" s="51" t="s">
        <v>1392</v>
      </c>
      <c r="J424" s="53">
        <v>20000</v>
      </c>
      <c r="K424" s="70">
        <v>70</v>
      </c>
    </row>
    <row r="425" spans="1:11" hidden="1" x14ac:dyDescent="0.25">
      <c r="A425" s="50" t="s">
        <v>42</v>
      </c>
      <c r="B425" s="51" t="s">
        <v>1418</v>
      </c>
      <c r="C425" s="51" t="s">
        <v>1100</v>
      </c>
      <c r="D425" s="52">
        <v>42773</v>
      </c>
      <c r="E425" s="51" t="s">
        <v>1282</v>
      </c>
      <c r="F425" s="51" t="s">
        <v>1387</v>
      </c>
      <c r="G425" s="51" t="s">
        <v>190</v>
      </c>
      <c r="H425" s="51" t="s">
        <v>46</v>
      </c>
      <c r="I425" s="51" t="s">
        <v>1418</v>
      </c>
      <c r="J425" s="53">
        <v>336755.32</v>
      </c>
      <c r="K425" s="70">
        <v>70</v>
      </c>
    </row>
    <row r="426" spans="1:11" x14ac:dyDescent="0.25">
      <c r="A426" s="50" t="s">
        <v>459</v>
      </c>
      <c r="B426" s="51" t="s">
        <v>1419</v>
      </c>
      <c r="C426" s="51" t="s">
        <v>1020</v>
      </c>
      <c r="D426" s="52">
        <v>42779</v>
      </c>
      <c r="E426" s="51" t="s">
        <v>1239</v>
      </c>
      <c r="F426" s="51" t="s">
        <v>1382</v>
      </c>
      <c r="G426" s="51" t="s">
        <v>225</v>
      </c>
      <c r="H426" s="51" t="s">
        <v>46</v>
      </c>
      <c r="I426" s="51" t="s">
        <v>1419</v>
      </c>
      <c r="J426" s="53">
        <v>1790.17</v>
      </c>
      <c r="K426" s="70">
        <v>90</v>
      </c>
    </row>
    <row r="427" spans="1:11" x14ac:dyDescent="0.25">
      <c r="A427" s="50" t="s">
        <v>459</v>
      </c>
      <c r="B427" s="51" t="s">
        <v>514</v>
      </c>
      <c r="C427" s="51" t="s">
        <v>1039</v>
      </c>
      <c r="D427" s="52">
        <v>42779</v>
      </c>
      <c r="E427" s="51" t="s">
        <v>1245</v>
      </c>
      <c r="F427" s="51">
        <v>17274</v>
      </c>
      <c r="G427" s="51" t="s">
        <v>190</v>
      </c>
      <c r="H427" s="51" t="s">
        <v>46</v>
      </c>
      <c r="I427" s="51" t="s">
        <v>514</v>
      </c>
      <c r="J427" s="53">
        <v>863.36</v>
      </c>
      <c r="K427" s="70">
        <v>90</v>
      </c>
    </row>
    <row r="428" spans="1:11" x14ac:dyDescent="0.25">
      <c r="A428" s="50" t="s">
        <v>459</v>
      </c>
      <c r="B428" s="51" t="s">
        <v>347</v>
      </c>
      <c r="C428" s="51" t="s">
        <v>256</v>
      </c>
      <c r="D428" s="52">
        <v>42786</v>
      </c>
      <c r="E428" s="51">
        <v>17</v>
      </c>
      <c r="F428" s="51" t="s">
        <v>1388</v>
      </c>
      <c r="G428" s="51" t="s">
        <v>190</v>
      </c>
      <c r="H428" s="51" t="s">
        <v>46</v>
      </c>
      <c r="I428" s="51" t="s">
        <v>347</v>
      </c>
      <c r="J428" s="53">
        <v>23465.17</v>
      </c>
      <c r="K428" s="70">
        <v>90</v>
      </c>
    </row>
    <row r="429" spans="1:11" ht="15.75" thickBot="1" x14ac:dyDescent="0.3">
      <c r="A429" s="55" t="s">
        <v>459</v>
      </c>
      <c r="B429" s="56" t="s">
        <v>1420</v>
      </c>
      <c r="C429" s="56" t="s">
        <v>1040</v>
      </c>
      <c r="D429" s="57">
        <v>42789</v>
      </c>
      <c r="E429" s="56" t="s">
        <v>1246</v>
      </c>
      <c r="F429" s="56" t="s">
        <v>1383</v>
      </c>
      <c r="G429" s="56" t="s">
        <v>190</v>
      </c>
      <c r="H429" s="56" t="s">
        <v>46</v>
      </c>
      <c r="I429" s="56" t="s">
        <v>1420</v>
      </c>
      <c r="J429" s="58">
        <v>1523.28</v>
      </c>
      <c r="K429" s="71">
        <v>90</v>
      </c>
    </row>
    <row r="430" spans="1:11" s="44" customFormat="1" ht="11.25" x14ac:dyDescent="0.2">
      <c r="K430" s="66"/>
    </row>
    <row r="431" spans="1:11" s="44" customFormat="1" ht="11.25" x14ac:dyDescent="0.2">
      <c r="I431" s="44" t="s">
        <v>362</v>
      </c>
      <c r="J431" s="45">
        <f>+SUBTOTAL(9,J7:J429)</f>
        <v>-109467.35000000005</v>
      </c>
      <c r="K431" s="66"/>
    </row>
    <row r="432" spans="1:11" s="44" customFormat="1" ht="11.25" x14ac:dyDescent="0.2">
      <c r="K432" s="66"/>
    </row>
    <row r="433" spans="1:11" s="44" customFormat="1" ht="11.25" x14ac:dyDescent="0.2">
      <c r="I433" s="44" t="s">
        <v>363</v>
      </c>
      <c r="J433" s="45">
        <v>4218592.93</v>
      </c>
      <c r="K433" s="66"/>
    </row>
    <row r="434" spans="1:11" s="44" customFormat="1" ht="11.25" x14ac:dyDescent="0.2">
      <c r="K434" s="66"/>
    </row>
    <row r="435" spans="1:11" s="44" customFormat="1" ht="11.25" x14ac:dyDescent="0.2">
      <c r="K435" s="66"/>
    </row>
    <row r="436" spans="1:11" s="44" customFormat="1" ht="11.25" x14ac:dyDescent="0.2">
      <c r="K436" s="66"/>
    </row>
    <row r="437" spans="1:11" s="44" customFormat="1" ht="11.25" x14ac:dyDescent="0.2">
      <c r="A437" s="33">
        <v>1</v>
      </c>
      <c r="K437" s="66"/>
    </row>
    <row r="438" spans="1:11" s="44" customFormat="1" ht="11.25" x14ac:dyDescent="0.2">
      <c r="A438" s="33">
        <v>2</v>
      </c>
      <c r="B438" s="44" t="s">
        <v>364</v>
      </c>
      <c r="K438" s="66"/>
    </row>
    <row r="439" spans="1:11" s="44" customFormat="1" ht="11.25" x14ac:dyDescent="0.2">
      <c r="A439" s="33">
        <v>3</v>
      </c>
      <c r="K439" s="66"/>
    </row>
    <row r="440" spans="1:11" s="44" customFormat="1" ht="11.25" x14ac:dyDescent="0.2">
      <c r="A440" s="33">
        <v>4</v>
      </c>
      <c r="B440" s="44" t="s">
        <v>365</v>
      </c>
      <c r="K440" s="66"/>
    </row>
    <row r="441" spans="1:11" s="44" customFormat="1" ht="11.25" x14ac:dyDescent="0.2">
      <c r="A441" s="33">
        <v>5</v>
      </c>
      <c r="B441" s="44" t="s">
        <v>366</v>
      </c>
      <c r="C441" s="37">
        <f>+J7</f>
        <v>3100</v>
      </c>
      <c r="K441" s="66"/>
    </row>
    <row r="442" spans="1:11" s="44" customFormat="1" ht="11.25" x14ac:dyDescent="0.2">
      <c r="A442" s="33">
        <v>6</v>
      </c>
      <c r="B442" s="44" t="s">
        <v>367</v>
      </c>
      <c r="C442" s="37">
        <f>+J233</f>
        <v>630</v>
      </c>
      <c r="K442" s="66"/>
    </row>
    <row r="443" spans="1:11" s="44" customFormat="1" ht="11.25" x14ac:dyDescent="0.2">
      <c r="A443" s="33">
        <v>7</v>
      </c>
      <c r="B443" s="44" t="s">
        <v>368</v>
      </c>
      <c r="C443" s="37">
        <f>+J14+J13+J12+J11+J10+J9+J8</f>
        <v>121318.54</v>
      </c>
      <c r="K443" s="66"/>
    </row>
    <row r="444" spans="1:11" s="44" customFormat="1" ht="11.25" x14ac:dyDescent="0.2">
      <c r="A444" s="33">
        <v>8</v>
      </c>
      <c r="B444" s="44" t="s">
        <v>369</v>
      </c>
      <c r="K444" s="66"/>
    </row>
    <row r="445" spans="1:11" s="44" customFormat="1" ht="11.25" x14ac:dyDescent="0.2">
      <c r="A445" s="33">
        <v>9</v>
      </c>
      <c r="B445" s="44" t="s">
        <v>370</v>
      </c>
      <c r="K445" s="66"/>
    </row>
    <row r="446" spans="1:11" s="44" customFormat="1" ht="11.25" x14ac:dyDescent="0.2">
      <c r="A446" s="33">
        <v>10</v>
      </c>
      <c r="B446" s="44" t="s">
        <v>371</v>
      </c>
      <c r="C446" s="37">
        <f>+J15+J199+J229+J234+J235+J378+J379</f>
        <v>20839.71</v>
      </c>
      <c r="K446" s="66"/>
    </row>
    <row r="447" spans="1:11" s="44" customFormat="1" ht="11.25" x14ac:dyDescent="0.2">
      <c r="A447" s="33">
        <v>11</v>
      </c>
      <c r="B447" s="44" t="s">
        <v>372</v>
      </c>
      <c r="C447" s="37">
        <f>+J69+J68+J67+J66+J65+J64+J63+J62+J61+J60+J59+J58+J57+J56+J55+J54+J53+J52+J51+J50+J49+J48+J47+J46+J45+J44+J43+J42+J41+J40+J39+J38+J37+J36+J35+J34+J33+J32+J31+J29+J28+J30+J27+J26+J25+J24+J23+J22+J21+J20+J19+J18+J17+J16</f>
        <v>71635.169999999984</v>
      </c>
      <c r="K447" s="66"/>
    </row>
    <row r="448" spans="1:11" s="44" customFormat="1" ht="11.25" x14ac:dyDescent="0.2">
      <c r="A448" s="33">
        <v>12</v>
      </c>
      <c r="B448" s="44" t="s">
        <v>373</v>
      </c>
      <c r="C448" s="37">
        <f>+J91+J90+J89+J88+J87+J86+J85+J84+J83+J82+J81+J80+J79+J78+J77+J76+J75+J74+J73+J72+J71+J70</f>
        <v>12106.529999999999</v>
      </c>
      <c r="K448" s="66"/>
    </row>
    <row r="449" spans="1:11" s="44" customFormat="1" ht="11.25" x14ac:dyDescent="0.2">
      <c r="A449" s="33">
        <v>13</v>
      </c>
      <c r="B449" s="44" t="s">
        <v>374</v>
      </c>
      <c r="K449" s="66"/>
    </row>
    <row r="450" spans="1:11" s="44" customFormat="1" ht="11.25" x14ac:dyDescent="0.2">
      <c r="A450" s="33">
        <v>14</v>
      </c>
      <c r="B450" s="44" t="s">
        <v>375</v>
      </c>
      <c r="C450" s="37">
        <f>+J127+J126+J125+J124+J123+J122+J121+J120+J118+J119+J117+J116+J115+J114+J113+J112+J111+J110+J109+J108+J107+J106+J105+J104+J103+J102+J101+J100+J99+J98+J97+J96+J95+J94+J93+J92</f>
        <v>31339.729999999992</v>
      </c>
      <c r="K450" s="66"/>
    </row>
    <row r="451" spans="1:11" s="44" customFormat="1" ht="11.25" x14ac:dyDescent="0.2">
      <c r="A451" s="33">
        <v>15</v>
      </c>
      <c r="B451" s="44" t="s">
        <v>376</v>
      </c>
      <c r="C451" s="37">
        <f>+J236</f>
        <v>17239</v>
      </c>
      <c r="K451" s="66"/>
    </row>
    <row r="452" spans="1:11" s="44" customFormat="1" ht="11.25" x14ac:dyDescent="0.2">
      <c r="A452" s="33">
        <v>16</v>
      </c>
      <c r="B452" s="44" t="s">
        <v>377</v>
      </c>
      <c r="K452" s="66"/>
    </row>
    <row r="453" spans="1:11" s="44" customFormat="1" ht="11.25" x14ac:dyDescent="0.2">
      <c r="A453" s="33">
        <v>20</v>
      </c>
      <c r="B453" s="44" t="s">
        <v>378</v>
      </c>
      <c r="K453" s="66"/>
    </row>
    <row r="454" spans="1:11" s="44" customFormat="1" ht="11.25" x14ac:dyDescent="0.2">
      <c r="A454" s="33">
        <v>23</v>
      </c>
      <c r="B454" s="44" t="s">
        <v>379</v>
      </c>
      <c r="K454" s="66"/>
    </row>
    <row r="455" spans="1:11" s="44" customFormat="1" ht="11.25" x14ac:dyDescent="0.2">
      <c r="A455" s="33">
        <v>24</v>
      </c>
      <c r="B455" s="44" t="s">
        <v>380</v>
      </c>
      <c r="K455" s="66"/>
    </row>
    <row r="456" spans="1:11" s="44" customFormat="1" ht="11.25" x14ac:dyDescent="0.2">
      <c r="A456" s="33">
        <v>25</v>
      </c>
      <c r="B456" s="44" t="s">
        <v>381</v>
      </c>
      <c r="C456" s="37">
        <f>+J128+J237+J238+J239+J240+J354+J380</f>
        <v>90113.31</v>
      </c>
      <c r="K456" s="66"/>
    </row>
    <row r="457" spans="1:11" s="44" customFormat="1" ht="11.25" x14ac:dyDescent="0.2">
      <c r="A457" s="33">
        <v>26</v>
      </c>
      <c r="B457" s="44" t="s">
        <v>382</v>
      </c>
      <c r="K457" s="66"/>
    </row>
    <row r="458" spans="1:11" s="44" customFormat="1" ht="11.25" x14ac:dyDescent="0.2">
      <c r="A458" s="33">
        <v>27</v>
      </c>
      <c r="B458" s="44" t="s">
        <v>383</v>
      </c>
      <c r="C458" s="37">
        <f>+J130+J129+J241+J242+J381</f>
        <v>9401</v>
      </c>
      <c r="K458" s="66"/>
    </row>
    <row r="459" spans="1:11" s="44" customFormat="1" ht="11.25" x14ac:dyDescent="0.2">
      <c r="A459" s="33">
        <v>30</v>
      </c>
      <c r="B459" s="44" t="s">
        <v>384</v>
      </c>
      <c r="K459" s="66"/>
    </row>
    <row r="460" spans="1:11" s="44" customFormat="1" ht="11.25" x14ac:dyDescent="0.2">
      <c r="A460" s="33">
        <v>35</v>
      </c>
      <c r="B460" s="44" t="s">
        <v>385</v>
      </c>
      <c r="C460" s="37">
        <f>+J131+J243+J244+J245+J246+J247+J248+J249+J250+J251</f>
        <v>12563.289999999999</v>
      </c>
      <c r="K460" s="66"/>
    </row>
    <row r="461" spans="1:11" s="44" customFormat="1" ht="11.25" x14ac:dyDescent="0.2">
      <c r="A461" s="33">
        <v>38</v>
      </c>
      <c r="B461" s="44" t="s">
        <v>386</v>
      </c>
      <c r="K461" s="66"/>
    </row>
    <row r="462" spans="1:11" s="44" customFormat="1" ht="11.25" x14ac:dyDescent="0.2">
      <c r="A462" s="33">
        <v>40</v>
      </c>
      <c r="B462" s="44" t="s">
        <v>387</v>
      </c>
      <c r="K462" s="66"/>
    </row>
    <row r="463" spans="1:11" s="44" customFormat="1" ht="11.25" x14ac:dyDescent="0.2">
      <c r="A463" s="33">
        <v>42</v>
      </c>
      <c r="B463" s="35" t="s">
        <v>388</v>
      </c>
      <c r="C463" s="37">
        <v>0</v>
      </c>
      <c r="K463" s="66"/>
    </row>
    <row r="464" spans="1:11" s="44" customFormat="1" ht="11.25" x14ac:dyDescent="0.2">
      <c r="A464" s="33">
        <v>43</v>
      </c>
      <c r="B464" s="35" t="s">
        <v>287</v>
      </c>
      <c r="C464" s="37">
        <f>+J132+J200+J252+J253+J254</f>
        <v>22790</v>
      </c>
      <c r="K464" s="66"/>
    </row>
    <row r="465" spans="1:11" s="44" customFormat="1" ht="11.25" x14ac:dyDescent="0.2">
      <c r="A465" s="33">
        <v>45</v>
      </c>
      <c r="B465" s="34" t="s">
        <v>389</v>
      </c>
      <c r="C465" s="37">
        <f>+J133+J134+J135+J136+J137+J138+J139+J255+J256+J257+J355+J356+J357+J382+J383+J384</f>
        <v>57434.91</v>
      </c>
      <c r="K465" s="66"/>
    </row>
    <row r="466" spans="1:11" s="44" customFormat="1" ht="11.25" x14ac:dyDescent="0.2">
      <c r="A466" s="33">
        <v>46</v>
      </c>
      <c r="B466" s="35" t="s">
        <v>390</v>
      </c>
      <c r="C466" s="37">
        <f>+J142+J141+J140+J258+J422</f>
        <v>96519.35</v>
      </c>
      <c r="K466" s="66"/>
    </row>
    <row r="467" spans="1:11" s="44" customFormat="1" ht="11.25" x14ac:dyDescent="0.2">
      <c r="A467" s="33">
        <v>47</v>
      </c>
      <c r="B467" s="35" t="s">
        <v>391</v>
      </c>
      <c r="C467" s="37">
        <f>+J143+J259+J385+J386</f>
        <v>207.49</v>
      </c>
      <c r="K467" s="66"/>
    </row>
    <row r="468" spans="1:11" s="44" customFormat="1" ht="11.25" x14ac:dyDescent="0.2">
      <c r="A468" s="33">
        <v>48</v>
      </c>
      <c r="B468" s="35" t="s">
        <v>392</v>
      </c>
      <c r="K468" s="66"/>
    </row>
    <row r="469" spans="1:11" s="44" customFormat="1" ht="11.25" x14ac:dyDescent="0.2">
      <c r="A469" s="33">
        <v>49</v>
      </c>
      <c r="B469" s="44" t="s">
        <v>393</v>
      </c>
      <c r="C469" s="37">
        <f>+J144+J260+J261+J262+J263</f>
        <v>7004.03</v>
      </c>
      <c r="K469" s="66"/>
    </row>
    <row r="470" spans="1:11" s="44" customFormat="1" ht="11.25" x14ac:dyDescent="0.2">
      <c r="A470" s="33">
        <v>50</v>
      </c>
      <c r="B470" s="44" t="s">
        <v>394</v>
      </c>
      <c r="K470" s="66"/>
    </row>
    <row r="471" spans="1:11" s="44" customFormat="1" ht="11.25" x14ac:dyDescent="0.2">
      <c r="A471" s="33">
        <v>51</v>
      </c>
      <c r="B471" s="36" t="s">
        <v>395</v>
      </c>
      <c r="C471" s="37">
        <f>+J145+J146</f>
        <v>28519</v>
      </c>
      <c r="K471" s="66"/>
    </row>
    <row r="472" spans="1:11" s="44" customFormat="1" ht="11.25" x14ac:dyDescent="0.2">
      <c r="A472" s="33">
        <v>52</v>
      </c>
      <c r="B472" s="44" t="s">
        <v>396</v>
      </c>
      <c r="C472" s="37">
        <f>+J163+J162+J161+J160+J159+J158+J157+J156+J155+J154+J153+J152+J151+J150+J149+J148+J147+J201+J202+J203+J204+J205+J206+J207+J208+J209+J210+J211+J212+J213+J214+J215+J216+J217+J264+J265+J266+J267+J268+J269+J270+J271+J272+J273+J274+J275+J276+J277+J278+J279+J280+J358+J359+J360+J361+J362+J363+J364+J365+J366+J367+J368+J369+J370+J371+J372+J373+J374+J387+J388+J389+J390+J391+J392+J393+J394+J395+J396+J397+J398+J399+J400+J401+J402+J403</f>
        <v>8198.6200000000026</v>
      </c>
      <c r="K472" s="66"/>
    </row>
    <row r="473" spans="1:11" s="44" customFormat="1" ht="11.25" x14ac:dyDescent="0.2">
      <c r="A473" s="33">
        <v>55</v>
      </c>
      <c r="B473" s="44" t="s">
        <v>397</v>
      </c>
      <c r="K473" s="66"/>
    </row>
    <row r="474" spans="1:11" s="44" customFormat="1" ht="11.25" x14ac:dyDescent="0.2">
      <c r="A474" s="33">
        <v>56</v>
      </c>
      <c r="B474" s="34" t="s">
        <v>398</v>
      </c>
      <c r="C474" s="37">
        <f>+J165+J164+J281+J282+J404+J405</f>
        <v>267857.13999999996</v>
      </c>
      <c r="K474" s="66"/>
    </row>
    <row r="475" spans="1:11" s="44" customFormat="1" ht="11.25" x14ac:dyDescent="0.2">
      <c r="A475" s="33">
        <v>57</v>
      </c>
      <c r="B475" s="44" t="s">
        <v>399</v>
      </c>
      <c r="C475" s="37">
        <f>+J167</f>
        <v>2961.23</v>
      </c>
      <c r="K475" s="66"/>
    </row>
    <row r="476" spans="1:11" s="44" customFormat="1" ht="11.25" x14ac:dyDescent="0.2">
      <c r="A476" s="33">
        <v>58</v>
      </c>
      <c r="B476" s="44" t="s">
        <v>400</v>
      </c>
      <c r="C476" s="37">
        <f>+J169+J168+J166+J218+J219</f>
        <v>92328.919999999984</v>
      </c>
      <c r="K476" s="66"/>
    </row>
    <row r="477" spans="1:11" s="44" customFormat="1" ht="11.25" x14ac:dyDescent="0.2">
      <c r="A477" s="33">
        <v>59</v>
      </c>
      <c r="B477" s="44" t="s">
        <v>401</v>
      </c>
      <c r="C477" s="37">
        <f>+J170</f>
        <v>80000</v>
      </c>
      <c r="K477" s="66"/>
    </row>
    <row r="478" spans="1:11" s="44" customFormat="1" ht="11.25" x14ac:dyDescent="0.2">
      <c r="A478" s="33">
        <v>59</v>
      </c>
      <c r="B478" s="44" t="s">
        <v>402</v>
      </c>
      <c r="C478" s="37">
        <f>+J423</f>
        <v>39951.07</v>
      </c>
      <c r="K478" s="66"/>
    </row>
    <row r="479" spans="1:11" s="44" customFormat="1" ht="11.25" x14ac:dyDescent="0.2">
      <c r="A479" s="33">
        <v>60</v>
      </c>
      <c r="B479" s="44" t="s">
        <v>403</v>
      </c>
      <c r="C479" s="37">
        <f>+J176+J175+J174+J173+J172+J171</f>
        <v>107654.2</v>
      </c>
      <c r="K479" s="66"/>
    </row>
    <row r="480" spans="1:11" s="44" customFormat="1" ht="11.25" x14ac:dyDescent="0.2">
      <c r="A480" s="33">
        <v>61</v>
      </c>
      <c r="B480" s="44" t="s">
        <v>404</v>
      </c>
      <c r="K480" s="66"/>
    </row>
    <row r="481" spans="1:11" s="44" customFormat="1" ht="11.25" x14ac:dyDescent="0.2">
      <c r="A481" s="33">
        <v>62</v>
      </c>
      <c r="B481" s="44" t="s">
        <v>405</v>
      </c>
      <c r="C481" s="37">
        <f>+J177+J283+J406</f>
        <v>4000</v>
      </c>
      <c r="K481" s="66"/>
    </row>
    <row r="482" spans="1:11" s="44" customFormat="1" ht="11.25" x14ac:dyDescent="0.2">
      <c r="A482" s="33">
        <v>63</v>
      </c>
      <c r="B482" s="44" t="s">
        <v>406</v>
      </c>
      <c r="K482" s="66"/>
    </row>
    <row r="483" spans="1:11" s="44" customFormat="1" ht="11.25" x14ac:dyDescent="0.2">
      <c r="A483" s="33">
        <v>64</v>
      </c>
      <c r="B483" s="44" t="s">
        <v>407</v>
      </c>
      <c r="C483" s="37">
        <f>+J184+J183+J182+J181+J180+J179+J178+J284+J285+J286+J287+J288+J407+J408</f>
        <v>8800.42</v>
      </c>
      <c r="K483" s="66"/>
    </row>
    <row r="484" spans="1:11" s="44" customFormat="1" ht="11.25" x14ac:dyDescent="0.2">
      <c r="A484" s="33">
        <v>65</v>
      </c>
      <c r="B484" s="44" t="s">
        <v>408</v>
      </c>
      <c r="K484" s="66"/>
    </row>
    <row r="485" spans="1:11" s="44" customFormat="1" ht="11.25" x14ac:dyDescent="0.2">
      <c r="A485" s="33">
        <v>66</v>
      </c>
      <c r="B485" s="44" t="s">
        <v>409</v>
      </c>
      <c r="C485" s="37">
        <f>+J289+J290</f>
        <v>11000</v>
      </c>
      <c r="K485" s="66"/>
    </row>
    <row r="486" spans="1:11" s="44" customFormat="1" ht="11.25" x14ac:dyDescent="0.2">
      <c r="A486" s="33">
        <v>67</v>
      </c>
      <c r="B486" s="44" t="s">
        <v>410</v>
      </c>
      <c r="K486" s="66"/>
    </row>
    <row r="487" spans="1:11" s="44" customFormat="1" ht="11.25" x14ac:dyDescent="0.2">
      <c r="A487" s="33">
        <v>68</v>
      </c>
      <c r="B487" s="44" t="s">
        <v>411</v>
      </c>
      <c r="K487" s="66"/>
    </row>
    <row r="488" spans="1:11" s="44" customFormat="1" ht="11.25" x14ac:dyDescent="0.2">
      <c r="A488" s="33">
        <v>70</v>
      </c>
      <c r="B488" s="44" t="s">
        <v>412</v>
      </c>
      <c r="C488" s="37">
        <f>+J196+J195+J194+J193+J192+J191+J190+J189+J188+J187+J186+J185+J220+J221+J222+J223+J224+J225+J226+J227+J228+J230+J231+J232+J291+J292+J293+J294+J295+J296+J297+J298+J299++J375+J376+J409+J410+J411+J412+J413+J414+J415+J417+J416+J424+J425</f>
        <v>3013036.1599999997</v>
      </c>
      <c r="K488" s="66"/>
    </row>
    <row r="489" spans="1:11" s="44" customFormat="1" ht="11.25" x14ac:dyDescent="0.2">
      <c r="A489" s="33">
        <v>71</v>
      </c>
      <c r="B489" s="44" t="s">
        <v>413</v>
      </c>
      <c r="K489" s="66"/>
    </row>
    <row r="490" spans="1:11" s="44" customFormat="1" ht="11.25" x14ac:dyDescent="0.2">
      <c r="A490" s="33">
        <v>80</v>
      </c>
      <c r="B490" s="44" t="s">
        <v>414</v>
      </c>
      <c r="K490" s="66"/>
    </row>
    <row r="491" spans="1:11" s="44" customFormat="1" ht="11.25" x14ac:dyDescent="0.2">
      <c r="A491" s="33">
        <v>90</v>
      </c>
      <c r="B491" s="44" t="s">
        <v>415</v>
      </c>
      <c r="C491" s="37">
        <f>+J197+J300+J301+J302+J303+J304+J305+J306+J307+J308+J309+J310+J311+J312+J313+J314+J315+J316+J317+J318+J319+J320+J321+J322+J323+J324+J325+J326+J327+J328+J329+J330+J331+J332+J333+J334+J335+J336+J337+J338+J339+J340+J341+J342+J343+J344+J345+J346+J347+J348+J349+J350+J351+J418+J419+J426+J427+J428+J429+J421</f>
        <v>-109467.35000000003</v>
      </c>
      <c r="K491" s="66"/>
    </row>
    <row r="492" spans="1:11" s="44" customFormat="1" ht="11.25" x14ac:dyDescent="0.2">
      <c r="A492" s="33">
        <v>95</v>
      </c>
      <c r="B492" s="44" t="s">
        <v>416</v>
      </c>
      <c r="K492" s="66"/>
    </row>
    <row r="493" spans="1:11" s="44" customFormat="1" ht="11.25" x14ac:dyDescent="0.2">
      <c r="A493" s="33">
        <v>100</v>
      </c>
      <c r="B493" s="44" t="s">
        <v>417</v>
      </c>
      <c r="K493" s="66"/>
    </row>
    <row r="494" spans="1:11" s="44" customFormat="1" ht="11.25" x14ac:dyDescent="0.2">
      <c r="A494" s="33">
        <v>101</v>
      </c>
      <c r="B494" s="44" t="s">
        <v>418</v>
      </c>
      <c r="C494" s="37">
        <f>+J198+J352+J377+J420</f>
        <v>89145.540000000008</v>
      </c>
      <c r="K494" s="66"/>
    </row>
    <row r="495" spans="1:11" s="44" customFormat="1" ht="11.25" x14ac:dyDescent="0.2">
      <c r="A495" s="33">
        <v>102</v>
      </c>
      <c r="B495" s="44" t="s">
        <v>419</v>
      </c>
      <c r="K495" s="66"/>
    </row>
    <row r="496" spans="1:11" s="44" customFormat="1" ht="11.25" x14ac:dyDescent="0.2">
      <c r="A496" s="33">
        <v>103</v>
      </c>
      <c r="B496" s="44" t="s">
        <v>420</v>
      </c>
      <c r="K496" s="66"/>
    </row>
    <row r="497" spans="1:11" s="44" customFormat="1" ht="11.25" x14ac:dyDescent="0.2">
      <c r="A497" s="33">
        <v>104</v>
      </c>
      <c r="B497" s="44" t="s">
        <v>421</v>
      </c>
      <c r="C497" s="37">
        <f>+J353</f>
        <v>365.92</v>
      </c>
      <c r="K497" s="66"/>
    </row>
    <row r="498" spans="1:11" s="44" customFormat="1" ht="11.25" x14ac:dyDescent="0.2">
      <c r="A498" s="33">
        <v>105</v>
      </c>
      <c r="B498" s="44" t="s">
        <v>422</v>
      </c>
      <c r="K498" s="66"/>
    </row>
    <row r="499" spans="1:11" s="44" customFormat="1" ht="11.25" x14ac:dyDescent="0.2">
      <c r="A499" s="33">
        <v>106</v>
      </c>
      <c r="B499" s="44" t="s">
        <v>423</v>
      </c>
      <c r="K499" s="66"/>
    </row>
    <row r="500" spans="1:11" s="44" customFormat="1" ht="11.25" x14ac:dyDescent="0.2">
      <c r="A500" s="33">
        <v>107</v>
      </c>
      <c r="B500" s="44" t="s">
        <v>424</v>
      </c>
      <c r="K500" s="66"/>
    </row>
    <row r="501" spans="1:11" s="44" customFormat="1" ht="11.25" x14ac:dyDescent="0.2">
      <c r="A501" s="33">
        <v>108</v>
      </c>
      <c r="B501" s="44" t="s">
        <v>425</v>
      </c>
      <c r="K501" s="66"/>
    </row>
    <row r="502" spans="1:11" s="44" customFormat="1" ht="11.25" x14ac:dyDescent="0.2">
      <c r="A502" s="33">
        <v>109</v>
      </c>
      <c r="B502" s="44" t="s">
        <v>426</v>
      </c>
      <c r="K502" s="66"/>
    </row>
    <row r="503" spans="1:11" s="44" customFormat="1" ht="11.25" x14ac:dyDescent="0.2">
      <c r="A503" s="33">
        <v>110</v>
      </c>
      <c r="B503" s="44" t="s">
        <v>425</v>
      </c>
      <c r="K503" s="66"/>
    </row>
    <row r="504" spans="1:11" x14ac:dyDescent="0.25">
      <c r="C504" s="45">
        <f>+SUM(C437:C503)</f>
        <v>4218592.9299999988</v>
      </c>
    </row>
  </sheetData>
  <autoFilter ref="A6:K429">
    <filterColumn colId="10">
      <filters>
        <filter val="90"/>
      </filters>
    </filterColumn>
  </autoFilter>
  <mergeCells count="3">
    <mergeCell ref="B1:I1"/>
    <mergeCell ref="B2:I2"/>
    <mergeCell ref="B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7"/>
  <sheetViews>
    <sheetView topLeftCell="A404" workbookViewId="0">
      <selection activeCell="C443" sqref="C443"/>
    </sheetView>
  </sheetViews>
  <sheetFormatPr baseColWidth="10" defaultRowHeight="15" x14ac:dyDescent="0.25"/>
  <cols>
    <col min="2" max="2" width="32.85546875" bestFit="1" customWidth="1"/>
    <col min="3" max="3" width="13.140625" bestFit="1" customWidth="1"/>
    <col min="4" max="4" width="8.7109375" bestFit="1" customWidth="1"/>
    <col min="5" max="5" width="11.140625" bestFit="1" customWidth="1"/>
    <col min="6" max="6" width="10.7109375" bestFit="1" customWidth="1"/>
    <col min="7" max="7" width="16.140625" bestFit="1" customWidth="1"/>
    <col min="8" max="8" width="9.28515625" bestFit="1" customWidth="1"/>
    <col min="9" max="9" width="32.85546875" bestFit="1" customWidth="1"/>
    <col min="11" max="11" width="6.42578125" bestFit="1" customWidth="1"/>
  </cols>
  <sheetData>
    <row r="1" spans="1:11" ht="18" x14ac:dyDescent="0.25">
      <c r="A1" s="23"/>
      <c r="B1" s="137" t="s">
        <v>351</v>
      </c>
      <c r="C1" s="138"/>
      <c r="D1" s="137"/>
      <c r="E1" s="137"/>
      <c r="F1" s="137"/>
      <c r="G1" s="137"/>
      <c r="H1" s="137"/>
      <c r="I1" s="137"/>
      <c r="J1" s="23"/>
      <c r="K1" s="69"/>
    </row>
    <row r="2" spans="1:11" ht="18" x14ac:dyDescent="0.25">
      <c r="A2" s="44"/>
      <c r="B2" s="137" t="s">
        <v>352</v>
      </c>
      <c r="C2" s="138"/>
      <c r="D2" s="137"/>
      <c r="E2" s="137"/>
      <c r="F2" s="137"/>
      <c r="G2" s="137"/>
      <c r="H2" s="137"/>
      <c r="I2" s="137"/>
      <c r="J2" s="45"/>
      <c r="K2" s="66"/>
    </row>
    <row r="3" spans="1:11" ht="20.25" x14ac:dyDescent="0.3">
      <c r="A3" s="4"/>
      <c r="B3" s="139">
        <v>42795</v>
      </c>
      <c r="C3" s="140"/>
      <c r="D3" s="141"/>
      <c r="E3" s="141"/>
      <c r="F3" s="141"/>
      <c r="G3" s="141"/>
      <c r="H3" s="141"/>
      <c r="I3" s="141"/>
      <c r="J3" s="7"/>
      <c r="K3" s="67"/>
    </row>
    <row r="4" spans="1:11" s="44" customFormat="1" ht="11.25" x14ac:dyDescent="0.2">
      <c r="A4" s="4"/>
      <c r="B4" s="5"/>
      <c r="C4" s="29"/>
      <c r="D4" s="5"/>
      <c r="E4" s="5"/>
      <c r="F4" s="5"/>
      <c r="G4" s="5"/>
      <c r="H4" s="5"/>
      <c r="I4" s="6"/>
      <c r="J4" s="7"/>
      <c r="K4" s="67"/>
    </row>
    <row r="5" spans="1:11" s="44" customFormat="1" ht="12" thickBot="1" x14ac:dyDescent="0.25">
      <c r="A5" s="5"/>
      <c r="B5" s="5"/>
      <c r="C5" s="29"/>
      <c r="D5" s="5"/>
      <c r="E5" s="5"/>
      <c r="F5" s="5"/>
      <c r="G5" s="5"/>
      <c r="H5" s="5"/>
      <c r="I5" s="6"/>
      <c r="J5" s="7"/>
      <c r="K5" s="67"/>
    </row>
    <row r="6" spans="1:11" s="44" customFormat="1" ht="12" thickBot="1" x14ac:dyDescent="0.25">
      <c r="A6" s="59" t="s">
        <v>353</v>
      </c>
      <c r="B6" s="60" t="s">
        <v>354</v>
      </c>
      <c r="C6" s="61" t="s">
        <v>355</v>
      </c>
      <c r="D6" s="60" t="s">
        <v>356</v>
      </c>
      <c r="E6" s="62"/>
      <c r="F6" s="60" t="s">
        <v>357</v>
      </c>
      <c r="G6" s="63"/>
      <c r="H6" s="60" t="s">
        <v>358</v>
      </c>
      <c r="I6" s="60" t="s">
        <v>359</v>
      </c>
      <c r="J6" s="64" t="s">
        <v>360</v>
      </c>
      <c r="K6" s="65" t="s">
        <v>361</v>
      </c>
    </row>
    <row r="7" spans="1:11" x14ac:dyDescent="0.25">
      <c r="A7" s="73" t="s">
        <v>0</v>
      </c>
      <c r="B7" s="81" t="s">
        <v>47</v>
      </c>
      <c r="C7" s="74" t="s">
        <v>1438</v>
      </c>
      <c r="D7" s="75">
        <v>42800</v>
      </c>
      <c r="E7" s="76" t="s">
        <v>1655</v>
      </c>
      <c r="F7" s="77">
        <v>15335</v>
      </c>
      <c r="G7" s="78" t="s">
        <v>45</v>
      </c>
      <c r="H7" s="78" t="s">
        <v>46</v>
      </c>
      <c r="I7" s="78" t="s">
        <v>47</v>
      </c>
      <c r="J7" s="82">
        <v>73870</v>
      </c>
      <c r="K7" s="84">
        <v>7</v>
      </c>
    </row>
    <row r="8" spans="1:11" x14ac:dyDescent="0.25">
      <c r="A8" s="73" t="s">
        <v>0</v>
      </c>
      <c r="B8" s="81" t="s">
        <v>47</v>
      </c>
      <c r="C8" s="74" t="s">
        <v>1439</v>
      </c>
      <c r="D8" s="75">
        <v>42805</v>
      </c>
      <c r="E8" s="76">
        <v>3</v>
      </c>
      <c r="F8" s="77">
        <v>15353</v>
      </c>
      <c r="G8" s="78" t="s">
        <v>45</v>
      </c>
      <c r="H8" s="78" t="s">
        <v>46</v>
      </c>
      <c r="I8" s="78" t="s">
        <v>47</v>
      </c>
      <c r="J8" s="82">
        <v>6250</v>
      </c>
      <c r="K8" s="85">
        <v>7</v>
      </c>
    </row>
    <row r="9" spans="1:11" x14ac:dyDescent="0.25">
      <c r="A9" s="73" t="s">
        <v>0</v>
      </c>
      <c r="B9" s="81" t="s">
        <v>47</v>
      </c>
      <c r="C9" s="74" t="s">
        <v>1440</v>
      </c>
      <c r="D9" s="75">
        <v>42805</v>
      </c>
      <c r="E9" s="76">
        <v>2</v>
      </c>
      <c r="F9" s="77">
        <v>15354</v>
      </c>
      <c r="G9" s="78" t="s">
        <v>45</v>
      </c>
      <c r="H9" s="78" t="s">
        <v>46</v>
      </c>
      <c r="I9" s="78" t="s">
        <v>47</v>
      </c>
      <c r="J9" s="82">
        <v>14875</v>
      </c>
      <c r="K9" s="85">
        <v>7</v>
      </c>
    </row>
    <row r="10" spans="1:11" x14ac:dyDescent="0.25">
      <c r="A10" s="73" t="s">
        <v>0</v>
      </c>
      <c r="B10" s="81" t="s">
        <v>47</v>
      </c>
      <c r="C10" s="74" t="s">
        <v>1441</v>
      </c>
      <c r="D10" s="75">
        <v>42805</v>
      </c>
      <c r="E10" s="76">
        <v>1526</v>
      </c>
      <c r="F10" s="77">
        <v>15355</v>
      </c>
      <c r="G10" s="78" t="s">
        <v>45</v>
      </c>
      <c r="H10" s="78" t="s">
        <v>46</v>
      </c>
      <c r="I10" s="78" t="s">
        <v>47</v>
      </c>
      <c r="J10" s="82">
        <v>7000</v>
      </c>
      <c r="K10" s="85">
        <v>7</v>
      </c>
    </row>
    <row r="11" spans="1:11" x14ac:dyDescent="0.25">
      <c r="A11" s="73" t="s">
        <v>0</v>
      </c>
      <c r="B11" s="81" t="s">
        <v>47</v>
      </c>
      <c r="C11" s="74" t="s">
        <v>1442</v>
      </c>
      <c r="D11" s="75">
        <v>42812</v>
      </c>
      <c r="E11" s="76">
        <v>1529</v>
      </c>
      <c r="F11" s="77">
        <v>15361</v>
      </c>
      <c r="G11" s="78" t="s">
        <v>45</v>
      </c>
      <c r="H11" s="78" t="s">
        <v>46</v>
      </c>
      <c r="I11" s="78" t="s">
        <v>47</v>
      </c>
      <c r="J11" s="82">
        <v>3000</v>
      </c>
      <c r="K11" s="85">
        <v>7</v>
      </c>
    </row>
    <row r="12" spans="1:11" x14ac:dyDescent="0.25">
      <c r="A12" s="73" t="s">
        <v>0</v>
      </c>
      <c r="B12" s="81" t="s">
        <v>47</v>
      </c>
      <c r="C12" s="74" t="s">
        <v>1443</v>
      </c>
      <c r="D12" s="75">
        <v>42824</v>
      </c>
      <c r="E12" s="76">
        <v>1623</v>
      </c>
      <c r="F12" s="77">
        <v>15519</v>
      </c>
      <c r="G12" s="78" t="s">
        <v>45</v>
      </c>
      <c r="H12" s="78" t="s">
        <v>46</v>
      </c>
      <c r="I12" s="78" t="s">
        <v>47</v>
      </c>
      <c r="J12" s="82">
        <v>24002</v>
      </c>
      <c r="K12" s="85">
        <v>7</v>
      </c>
    </row>
    <row r="13" spans="1:11" x14ac:dyDescent="0.25">
      <c r="A13" s="73" t="s">
        <v>0</v>
      </c>
      <c r="B13" s="81" t="s">
        <v>47</v>
      </c>
      <c r="C13" s="74" t="s">
        <v>1444</v>
      </c>
      <c r="D13" s="75">
        <v>42825</v>
      </c>
      <c r="E13" s="76">
        <v>572</v>
      </c>
      <c r="F13" s="77">
        <v>15420</v>
      </c>
      <c r="G13" s="78" t="s">
        <v>45</v>
      </c>
      <c r="H13" s="78" t="s">
        <v>46</v>
      </c>
      <c r="I13" s="78" t="s">
        <v>47</v>
      </c>
      <c r="J13" s="82">
        <v>3292.79</v>
      </c>
      <c r="K13" s="85">
        <v>7</v>
      </c>
    </row>
    <row r="14" spans="1:11" x14ac:dyDescent="0.25">
      <c r="A14" s="73" t="s">
        <v>0</v>
      </c>
      <c r="B14" s="81" t="s">
        <v>47</v>
      </c>
      <c r="C14" s="74" t="s">
        <v>1445</v>
      </c>
      <c r="D14" s="75">
        <v>42825</v>
      </c>
      <c r="E14" s="76" t="s">
        <v>1656</v>
      </c>
      <c r="F14" s="77">
        <v>15424</v>
      </c>
      <c r="G14" s="78" t="s">
        <v>45</v>
      </c>
      <c r="H14" s="78" t="s">
        <v>46</v>
      </c>
      <c r="I14" s="78" t="s">
        <v>47</v>
      </c>
      <c r="J14" s="82">
        <v>13000</v>
      </c>
      <c r="K14" s="85">
        <v>7</v>
      </c>
    </row>
    <row r="15" spans="1:11" x14ac:dyDescent="0.25">
      <c r="A15" s="73" t="s">
        <v>1</v>
      </c>
      <c r="B15" s="81" t="s">
        <v>1428</v>
      </c>
      <c r="C15" s="74" t="s">
        <v>1446</v>
      </c>
      <c r="D15" s="75">
        <v>42807</v>
      </c>
      <c r="E15" s="76" t="s">
        <v>49</v>
      </c>
      <c r="F15" s="77">
        <v>32349</v>
      </c>
      <c r="G15" s="78" t="s">
        <v>50</v>
      </c>
      <c r="H15" s="78" t="s">
        <v>51</v>
      </c>
      <c r="I15" s="78" t="s">
        <v>1428</v>
      </c>
      <c r="J15" s="82">
        <v>4003.11</v>
      </c>
      <c r="K15" s="85">
        <v>10</v>
      </c>
    </row>
    <row r="16" spans="1:11" x14ac:dyDescent="0.25">
      <c r="A16" s="73" t="s">
        <v>1</v>
      </c>
      <c r="B16" s="81" t="s">
        <v>1410</v>
      </c>
      <c r="C16" s="74" t="s">
        <v>1447</v>
      </c>
      <c r="D16" s="75">
        <v>42819</v>
      </c>
      <c r="E16" s="76" t="s">
        <v>49</v>
      </c>
      <c r="F16" s="77">
        <v>32425</v>
      </c>
      <c r="G16" s="78" t="s">
        <v>50</v>
      </c>
      <c r="H16" s="78" t="s">
        <v>46</v>
      </c>
      <c r="I16" s="78" t="s">
        <v>1410</v>
      </c>
      <c r="J16" s="82">
        <v>2938.67</v>
      </c>
      <c r="K16" s="85">
        <v>10</v>
      </c>
    </row>
    <row r="17" spans="1:11" x14ac:dyDescent="0.25">
      <c r="A17" s="73" t="s">
        <v>1</v>
      </c>
      <c r="B17" s="81" t="s">
        <v>1410</v>
      </c>
      <c r="C17" s="74" t="s">
        <v>1448</v>
      </c>
      <c r="D17" s="75">
        <v>42823</v>
      </c>
      <c r="E17" s="76" t="s">
        <v>49</v>
      </c>
      <c r="F17" s="77">
        <v>32466</v>
      </c>
      <c r="G17" s="78" t="s">
        <v>50</v>
      </c>
      <c r="H17" s="78" t="s">
        <v>51</v>
      </c>
      <c r="I17" s="78" t="s">
        <v>1410</v>
      </c>
      <c r="J17" s="82">
        <v>3122.61</v>
      </c>
      <c r="K17" s="85">
        <v>10</v>
      </c>
    </row>
    <row r="18" spans="1:11" x14ac:dyDescent="0.25">
      <c r="A18" s="73" t="s">
        <v>1</v>
      </c>
      <c r="B18" s="81" t="s">
        <v>460</v>
      </c>
      <c r="C18" s="74" t="s">
        <v>1449</v>
      </c>
      <c r="D18" s="75">
        <v>42825</v>
      </c>
      <c r="E18" s="76" t="s">
        <v>1657</v>
      </c>
      <c r="F18" s="77">
        <v>15506</v>
      </c>
      <c r="G18" s="78" t="s">
        <v>45</v>
      </c>
      <c r="H18" s="78" t="s">
        <v>46</v>
      </c>
      <c r="I18" s="78" t="s">
        <v>460</v>
      </c>
      <c r="J18" s="82">
        <v>49500</v>
      </c>
      <c r="K18" s="85">
        <v>10</v>
      </c>
    </row>
    <row r="19" spans="1:11" x14ac:dyDescent="0.25">
      <c r="A19" s="73" t="s">
        <v>2</v>
      </c>
      <c r="B19" s="81" t="s">
        <v>58</v>
      </c>
      <c r="C19" s="74" t="s">
        <v>1450</v>
      </c>
      <c r="D19" s="75">
        <v>42800</v>
      </c>
      <c r="E19" s="76" t="s">
        <v>1658</v>
      </c>
      <c r="F19" s="77" t="s">
        <v>1823</v>
      </c>
      <c r="G19" s="78" t="s">
        <v>56</v>
      </c>
      <c r="H19" s="78" t="s">
        <v>1390</v>
      </c>
      <c r="I19" s="78" t="s">
        <v>58</v>
      </c>
      <c r="J19" s="82">
        <v>3967.06</v>
      </c>
      <c r="K19" s="85">
        <v>11</v>
      </c>
    </row>
    <row r="20" spans="1:11" x14ac:dyDescent="0.25">
      <c r="A20" s="73" t="s">
        <v>2</v>
      </c>
      <c r="B20" s="81" t="s">
        <v>58</v>
      </c>
      <c r="C20" s="74" t="s">
        <v>1451</v>
      </c>
      <c r="D20" s="75">
        <v>42800</v>
      </c>
      <c r="E20" s="76" t="s">
        <v>1659</v>
      </c>
      <c r="F20" s="77" t="s">
        <v>1824</v>
      </c>
      <c r="G20" s="78" t="s">
        <v>56</v>
      </c>
      <c r="H20" s="78" t="s">
        <v>1390</v>
      </c>
      <c r="I20" s="78" t="s">
        <v>58</v>
      </c>
      <c r="J20" s="82">
        <v>3967.06</v>
      </c>
      <c r="K20" s="85">
        <v>11</v>
      </c>
    </row>
    <row r="21" spans="1:11" x14ac:dyDescent="0.25">
      <c r="A21" s="73" t="s">
        <v>2</v>
      </c>
      <c r="B21" s="81" t="s">
        <v>58</v>
      </c>
      <c r="C21" s="74" t="s">
        <v>1452</v>
      </c>
      <c r="D21" s="75">
        <v>42809</v>
      </c>
      <c r="E21" s="76" t="s">
        <v>1660</v>
      </c>
      <c r="F21" s="77" t="s">
        <v>1825</v>
      </c>
      <c r="G21" s="78" t="s">
        <v>56</v>
      </c>
      <c r="H21" s="78" t="s">
        <v>1390</v>
      </c>
      <c r="I21" s="78" t="s">
        <v>58</v>
      </c>
      <c r="J21" s="82">
        <v>783</v>
      </c>
      <c r="K21" s="85">
        <v>11</v>
      </c>
    </row>
    <row r="22" spans="1:11" x14ac:dyDescent="0.25">
      <c r="A22" s="73" t="s">
        <v>2</v>
      </c>
      <c r="B22" s="81" t="s">
        <v>58</v>
      </c>
      <c r="C22" s="74" t="s">
        <v>1453</v>
      </c>
      <c r="D22" s="75">
        <v>42809</v>
      </c>
      <c r="E22" s="76" t="s">
        <v>1661</v>
      </c>
      <c r="F22" s="77" t="s">
        <v>1826</v>
      </c>
      <c r="G22" s="78" t="s">
        <v>56</v>
      </c>
      <c r="H22" s="78" t="s">
        <v>1390</v>
      </c>
      <c r="I22" s="78" t="s">
        <v>58</v>
      </c>
      <c r="J22" s="82">
        <v>348</v>
      </c>
      <c r="K22" s="85">
        <v>11</v>
      </c>
    </row>
    <row r="23" spans="1:11" x14ac:dyDescent="0.25">
      <c r="A23" s="73" t="s">
        <v>2</v>
      </c>
      <c r="B23" s="81" t="s">
        <v>58</v>
      </c>
      <c r="C23" s="74" t="s">
        <v>1454</v>
      </c>
      <c r="D23" s="75">
        <v>42809</v>
      </c>
      <c r="E23" s="76" t="s">
        <v>1662</v>
      </c>
      <c r="F23" s="77" t="s">
        <v>1827</v>
      </c>
      <c r="G23" s="78" t="s">
        <v>56</v>
      </c>
      <c r="H23" s="78" t="s">
        <v>1390</v>
      </c>
      <c r="I23" s="78" t="s">
        <v>58</v>
      </c>
      <c r="J23" s="82">
        <v>2958</v>
      </c>
      <c r="K23" s="85">
        <v>11</v>
      </c>
    </row>
    <row r="24" spans="1:11" x14ac:dyDescent="0.25">
      <c r="A24" s="73" t="s">
        <v>2</v>
      </c>
      <c r="B24" s="81" t="s">
        <v>58</v>
      </c>
      <c r="C24" s="74" t="s">
        <v>322</v>
      </c>
      <c r="D24" s="75">
        <v>42809</v>
      </c>
      <c r="E24" s="76" t="s">
        <v>1663</v>
      </c>
      <c r="F24" s="77" t="s">
        <v>1828</v>
      </c>
      <c r="G24" s="78" t="s">
        <v>56</v>
      </c>
      <c r="H24" s="78" t="s">
        <v>1390</v>
      </c>
      <c r="I24" s="78" t="s">
        <v>58</v>
      </c>
      <c r="J24" s="82">
        <v>957</v>
      </c>
      <c r="K24" s="85">
        <v>11</v>
      </c>
    </row>
    <row r="25" spans="1:11" x14ac:dyDescent="0.25">
      <c r="A25" s="73" t="s">
        <v>2</v>
      </c>
      <c r="B25" s="81" t="s">
        <v>58</v>
      </c>
      <c r="C25" s="74" t="s">
        <v>325</v>
      </c>
      <c r="D25" s="75">
        <v>42809</v>
      </c>
      <c r="E25" s="76" t="s">
        <v>1664</v>
      </c>
      <c r="F25" s="77" t="s">
        <v>1829</v>
      </c>
      <c r="G25" s="78" t="s">
        <v>56</v>
      </c>
      <c r="H25" s="78" t="s">
        <v>1390</v>
      </c>
      <c r="I25" s="78" t="s">
        <v>58</v>
      </c>
      <c r="J25" s="82">
        <v>14529</v>
      </c>
      <c r="K25" s="85">
        <v>11</v>
      </c>
    </row>
    <row r="26" spans="1:11" x14ac:dyDescent="0.25">
      <c r="A26" s="73" t="s">
        <v>2</v>
      </c>
      <c r="B26" s="81" t="s">
        <v>58</v>
      </c>
      <c r="C26" s="74" t="s">
        <v>1455</v>
      </c>
      <c r="D26" s="75">
        <v>42809</v>
      </c>
      <c r="E26" s="76" t="s">
        <v>1665</v>
      </c>
      <c r="F26" s="77" t="s">
        <v>1830</v>
      </c>
      <c r="G26" s="78" t="s">
        <v>56</v>
      </c>
      <c r="H26" s="78" t="s">
        <v>1390</v>
      </c>
      <c r="I26" s="78" t="s">
        <v>58</v>
      </c>
      <c r="J26" s="82">
        <v>15138</v>
      </c>
      <c r="K26" s="85">
        <v>11</v>
      </c>
    </row>
    <row r="27" spans="1:11" x14ac:dyDescent="0.25">
      <c r="A27" s="73" t="s">
        <v>2</v>
      </c>
      <c r="B27" s="81" t="s">
        <v>58</v>
      </c>
      <c r="C27" s="74" t="s">
        <v>326</v>
      </c>
      <c r="D27" s="75">
        <v>42809</v>
      </c>
      <c r="E27" s="76" t="s">
        <v>1666</v>
      </c>
      <c r="F27" s="77" t="s">
        <v>1831</v>
      </c>
      <c r="G27" s="78" t="s">
        <v>56</v>
      </c>
      <c r="H27" s="78" t="s">
        <v>1390</v>
      </c>
      <c r="I27" s="78" t="s">
        <v>58</v>
      </c>
      <c r="J27" s="82">
        <v>3967.06</v>
      </c>
      <c r="K27" s="85">
        <v>11</v>
      </c>
    </row>
    <row r="28" spans="1:11" x14ac:dyDescent="0.25">
      <c r="A28" s="73" t="s">
        <v>2</v>
      </c>
      <c r="B28" s="81" t="s">
        <v>58</v>
      </c>
      <c r="C28" s="74" t="s">
        <v>1456</v>
      </c>
      <c r="D28" s="75">
        <v>42815</v>
      </c>
      <c r="E28" s="76" t="s">
        <v>1667</v>
      </c>
      <c r="F28" s="77" t="s">
        <v>1832</v>
      </c>
      <c r="G28" s="78" t="s">
        <v>56</v>
      </c>
      <c r="H28" s="78" t="s">
        <v>1390</v>
      </c>
      <c r="I28" s="78" t="s">
        <v>58</v>
      </c>
      <c r="J28" s="82">
        <v>3967.06</v>
      </c>
      <c r="K28" s="85">
        <v>11</v>
      </c>
    </row>
    <row r="29" spans="1:11" x14ac:dyDescent="0.25">
      <c r="A29" s="73" t="s">
        <v>2</v>
      </c>
      <c r="B29" s="81" t="s">
        <v>58</v>
      </c>
      <c r="C29" s="74" t="s">
        <v>1457</v>
      </c>
      <c r="D29" s="75">
        <v>42815</v>
      </c>
      <c r="E29" s="76" t="s">
        <v>1668</v>
      </c>
      <c r="F29" s="77" t="s">
        <v>1833</v>
      </c>
      <c r="G29" s="78" t="s">
        <v>56</v>
      </c>
      <c r="H29" s="78" t="s">
        <v>1390</v>
      </c>
      <c r="I29" s="78" t="s">
        <v>58</v>
      </c>
      <c r="J29" s="82">
        <v>3967.06</v>
      </c>
      <c r="K29" s="85">
        <v>11</v>
      </c>
    </row>
    <row r="30" spans="1:11" x14ac:dyDescent="0.25">
      <c r="A30" s="73" t="s">
        <v>2</v>
      </c>
      <c r="B30" s="81" t="s">
        <v>58</v>
      </c>
      <c r="C30" s="74" t="s">
        <v>1458</v>
      </c>
      <c r="D30" s="75">
        <v>42815</v>
      </c>
      <c r="E30" s="76" t="s">
        <v>1669</v>
      </c>
      <c r="F30" s="77" t="s">
        <v>1834</v>
      </c>
      <c r="G30" s="78" t="s">
        <v>56</v>
      </c>
      <c r="H30" s="78" t="s">
        <v>1390</v>
      </c>
      <c r="I30" s="78" t="s">
        <v>58</v>
      </c>
      <c r="J30" s="82">
        <v>1218</v>
      </c>
      <c r="K30" s="85">
        <v>11</v>
      </c>
    </row>
    <row r="31" spans="1:11" x14ac:dyDescent="0.25">
      <c r="A31" s="73" t="s">
        <v>3</v>
      </c>
      <c r="B31" s="81" t="s">
        <v>1429</v>
      </c>
      <c r="C31" s="74" t="s">
        <v>1459</v>
      </c>
      <c r="D31" s="75">
        <v>42819</v>
      </c>
      <c r="E31" s="76" t="s">
        <v>1670</v>
      </c>
      <c r="F31" s="77">
        <v>15383</v>
      </c>
      <c r="G31" s="78" t="s">
        <v>45</v>
      </c>
      <c r="H31" s="78" t="s">
        <v>46</v>
      </c>
      <c r="I31" s="78" t="s">
        <v>1429</v>
      </c>
      <c r="J31" s="82">
        <v>31034.48</v>
      </c>
      <c r="K31" s="85">
        <v>12</v>
      </c>
    </row>
    <row r="32" spans="1:11" x14ac:dyDescent="0.25">
      <c r="A32" s="73" t="s">
        <v>3</v>
      </c>
      <c r="B32" s="81" t="s">
        <v>461</v>
      </c>
      <c r="C32" s="74" t="s">
        <v>1460</v>
      </c>
      <c r="D32" s="75">
        <v>42822</v>
      </c>
      <c r="E32" s="76" t="s">
        <v>1671</v>
      </c>
      <c r="F32" s="77">
        <v>15394</v>
      </c>
      <c r="G32" s="78" t="s">
        <v>45</v>
      </c>
      <c r="H32" s="78" t="s">
        <v>46</v>
      </c>
      <c r="I32" s="78" t="s">
        <v>461</v>
      </c>
      <c r="J32" s="82">
        <v>344</v>
      </c>
      <c r="K32" s="85">
        <v>12</v>
      </c>
    </row>
    <row r="33" spans="1:11" x14ac:dyDescent="0.25">
      <c r="A33" s="73" t="s">
        <v>3</v>
      </c>
      <c r="B33" s="81" t="s">
        <v>461</v>
      </c>
      <c r="C33" s="74" t="s">
        <v>1461</v>
      </c>
      <c r="D33" s="75">
        <v>42823</v>
      </c>
      <c r="E33" s="76">
        <v>1148809</v>
      </c>
      <c r="F33" s="77">
        <v>15403</v>
      </c>
      <c r="G33" s="78" t="s">
        <v>45</v>
      </c>
      <c r="H33" s="78" t="s">
        <v>46</v>
      </c>
      <c r="I33" s="78" t="s">
        <v>461</v>
      </c>
      <c r="J33" s="82">
        <v>828.34</v>
      </c>
      <c r="K33" s="85">
        <v>12</v>
      </c>
    </row>
    <row r="34" spans="1:11" x14ac:dyDescent="0.25">
      <c r="A34" s="73" t="s">
        <v>3</v>
      </c>
      <c r="B34" s="81" t="s">
        <v>91</v>
      </c>
      <c r="C34" s="74" t="s">
        <v>1462</v>
      </c>
      <c r="D34" s="75">
        <v>42823</v>
      </c>
      <c r="E34" s="76">
        <v>485630</v>
      </c>
      <c r="F34" s="77">
        <v>15405</v>
      </c>
      <c r="G34" s="78" t="s">
        <v>286</v>
      </c>
      <c r="H34" s="78" t="s">
        <v>46</v>
      </c>
      <c r="I34" s="78" t="s">
        <v>91</v>
      </c>
      <c r="J34" s="82">
        <v>1122.5</v>
      </c>
      <c r="K34" s="85">
        <v>12</v>
      </c>
    </row>
    <row r="35" spans="1:11" x14ac:dyDescent="0.25">
      <c r="A35" s="73" t="s">
        <v>3</v>
      </c>
      <c r="B35" s="81" t="s">
        <v>91</v>
      </c>
      <c r="C35" s="74" t="s">
        <v>1463</v>
      </c>
      <c r="D35" s="75">
        <v>42823</v>
      </c>
      <c r="E35" s="76">
        <v>616530</v>
      </c>
      <c r="F35" s="77">
        <v>15406</v>
      </c>
      <c r="G35" s="78" t="s">
        <v>286</v>
      </c>
      <c r="H35" s="78" t="s">
        <v>46</v>
      </c>
      <c r="I35" s="78" t="s">
        <v>91</v>
      </c>
      <c r="J35" s="82">
        <v>258</v>
      </c>
      <c r="K35" s="85">
        <v>12</v>
      </c>
    </row>
    <row r="36" spans="1:11" x14ac:dyDescent="0.25">
      <c r="A36" s="73" t="s">
        <v>3</v>
      </c>
      <c r="B36" s="81" t="s">
        <v>461</v>
      </c>
      <c r="C36" s="74" t="s">
        <v>563</v>
      </c>
      <c r="D36" s="75">
        <v>42825</v>
      </c>
      <c r="E36" s="76" t="s">
        <v>1672</v>
      </c>
      <c r="F36" s="77">
        <v>15437</v>
      </c>
      <c r="G36" s="78" t="s">
        <v>45</v>
      </c>
      <c r="H36" s="78" t="s">
        <v>46</v>
      </c>
      <c r="I36" s="78" t="s">
        <v>461</v>
      </c>
      <c r="J36" s="82">
        <v>873.43</v>
      </c>
      <c r="K36" s="85">
        <v>12</v>
      </c>
    </row>
    <row r="37" spans="1:11" x14ac:dyDescent="0.25">
      <c r="A37" s="73" t="s">
        <v>3</v>
      </c>
      <c r="B37" s="81" t="s">
        <v>461</v>
      </c>
      <c r="C37" s="74" t="s">
        <v>1464</v>
      </c>
      <c r="D37" s="75">
        <v>42825</v>
      </c>
      <c r="E37" s="76">
        <v>1150023</v>
      </c>
      <c r="F37" s="77">
        <v>15441</v>
      </c>
      <c r="G37" s="78" t="s">
        <v>45</v>
      </c>
      <c r="H37" s="78" t="s">
        <v>46</v>
      </c>
      <c r="I37" s="78" t="s">
        <v>461</v>
      </c>
      <c r="J37" s="82">
        <v>828.34</v>
      </c>
      <c r="K37" s="85">
        <v>12</v>
      </c>
    </row>
    <row r="38" spans="1:11" x14ac:dyDescent="0.25">
      <c r="A38" s="73" t="s">
        <v>3</v>
      </c>
      <c r="B38" s="81" t="s">
        <v>461</v>
      </c>
      <c r="C38" s="74" t="s">
        <v>1465</v>
      </c>
      <c r="D38" s="75">
        <v>42825</v>
      </c>
      <c r="E38" s="76">
        <v>733590</v>
      </c>
      <c r="F38" s="77">
        <v>15447</v>
      </c>
      <c r="G38" s="78" t="s">
        <v>45</v>
      </c>
      <c r="H38" s="78" t="s">
        <v>46</v>
      </c>
      <c r="I38" s="78" t="s">
        <v>461</v>
      </c>
      <c r="J38" s="82">
        <v>344</v>
      </c>
      <c r="K38" s="85">
        <v>12</v>
      </c>
    </row>
    <row r="39" spans="1:11" x14ac:dyDescent="0.25">
      <c r="A39" s="73" t="s">
        <v>3</v>
      </c>
      <c r="B39" s="81" t="s">
        <v>461</v>
      </c>
      <c r="C39" s="74" t="s">
        <v>1466</v>
      </c>
      <c r="D39" s="75">
        <v>42825</v>
      </c>
      <c r="E39" s="76" t="s">
        <v>1673</v>
      </c>
      <c r="F39" s="77">
        <v>15456</v>
      </c>
      <c r="G39" s="78" t="s">
        <v>45</v>
      </c>
      <c r="H39" s="78" t="s">
        <v>46</v>
      </c>
      <c r="I39" s="78" t="s">
        <v>461</v>
      </c>
      <c r="J39" s="82">
        <v>828.34</v>
      </c>
      <c r="K39" s="85">
        <v>12</v>
      </c>
    </row>
    <row r="40" spans="1:11" x14ac:dyDescent="0.25">
      <c r="A40" s="73" t="s">
        <v>3</v>
      </c>
      <c r="B40" s="81" t="s">
        <v>461</v>
      </c>
      <c r="C40" s="74" t="s">
        <v>1467</v>
      </c>
      <c r="D40" s="75">
        <v>42825</v>
      </c>
      <c r="E40" s="76">
        <v>944700</v>
      </c>
      <c r="F40" s="77">
        <v>15459</v>
      </c>
      <c r="G40" s="78" t="s">
        <v>45</v>
      </c>
      <c r="H40" s="78" t="s">
        <v>46</v>
      </c>
      <c r="I40" s="78" t="s">
        <v>461</v>
      </c>
      <c r="J40" s="82">
        <v>193.5</v>
      </c>
      <c r="K40" s="85">
        <v>12</v>
      </c>
    </row>
    <row r="41" spans="1:11" x14ac:dyDescent="0.25">
      <c r="A41" s="73" t="s">
        <v>3</v>
      </c>
      <c r="B41" s="81" t="s">
        <v>461</v>
      </c>
      <c r="C41" s="74" t="s">
        <v>1468</v>
      </c>
      <c r="D41" s="75">
        <v>42825</v>
      </c>
      <c r="E41" s="76" t="s">
        <v>1674</v>
      </c>
      <c r="F41" s="77">
        <v>15462</v>
      </c>
      <c r="G41" s="78" t="s">
        <v>45</v>
      </c>
      <c r="H41" s="78" t="s">
        <v>46</v>
      </c>
      <c r="I41" s="78" t="s">
        <v>461</v>
      </c>
      <c r="J41" s="82">
        <v>820.58</v>
      </c>
      <c r="K41" s="85">
        <v>12</v>
      </c>
    </row>
    <row r="42" spans="1:11" x14ac:dyDescent="0.25">
      <c r="A42" s="73" t="s">
        <v>3</v>
      </c>
      <c r="B42" s="81" t="s">
        <v>461</v>
      </c>
      <c r="C42" s="74" t="s">
        <v>1469</v>
      </c>
      <c r="D42" s="75">
        <v>42825</v>
      </c>
      <c r="E42" s="76" t="s">
        <v>1675</v>
      </c>
      <c r="F42" s="77">
        <v>15472</v>
      </c>
      <c r="G42" s="78" t="s">
        <v>45</v>
      </c>
      <c r="H42" s="78" t="s">
        <v>46</v>
      </c>
      <c r="I42" s="78" t="s">
        <v>461</v>
      </c>
      <c r="J42" s="82">
        <v>1111</v>
      </c>
      <c r="K42" s="85">
        <v>12</v>
      </c>
    </row>
    <row r="43" spans="1:11" x14ac:dyDescent="0.25">
      <c r="A43" s="73" t="s">
        <v>3</v>
      </c>
      <c r="B43" s="81" t="s">
        <v>461</v>
      </c>
      <c r="C43" s="74" t="s">
        <v>1470</v>
      </c>
      <c r="D43" s="75">
        <v>42825</v>
      </c>
      <c r="E43" s="76">
        <v>557880</v>
      </c>
      <c r="F43" s="77">
        <v>15474</v>
      </c>
      <c r="G43" s="78" t="s">
        <v>45</v>
      </c>
      <c r="H43" s="78" t="s">
        <v>46</v>
      </c>
      <c r="I43" s="78" t="s">
        <v>461</v>
      </c>
      <c r="J43" s="82">
        <v>193.5</v>
      </c>
      <c r="K43" s="85">
        <v>12</v>
      </c>
    </row>
    <row r="44" spans="1:11" x14ac:dyDescent="0.25">
      <c r="A44" s="73" t="s">
        <v>3</v>
      </c>
      <c r="B44" s="81" t="s">
        <v>461</v>
      </c>
      <c r="C44" s="74" t="s">
        <v>1471</v>
      </c>
      <c r="D44" s="75">
        <v>42825</v>
      </c>
      <c r="E44" s="76">
        <v>1156202</v>
      </c>
      <c r="F44" s="77">
        <v>15484</v>
      </c>
      <c r="G44" s="78" t="s">
        <v>45</v>
      </c>
      <c r="H44" s="78" t="s">
        <v>46</v>
      </c>
      <c r="I44" s="78" t="s">
        <v>461</v>
      </c>
      <c r="J44" s="82">
        <v>825.76</v>
      </c>
      <c r="K44" s="85">
        <v>12</v>
      </c>
    </row>
    <row r="45" spans="1:11" x14ac:dyDescent="0.25">
      <c r="A45" s="73" t="s">
        <v>3</v>
      </c>
      <c r="B45" s="81" t="s">
        <v>91</v>
      </c>
      <c r="C45" s="74" t="s">
        <v>1472</v>
      </c>
      <c r="D45" s="75">
        <v>42825</v>
      </c>
      <c r="E45" s="76" t="s">
        <v>1676</v>
      </c>
      <c r="F45" s="77">
        <v>15487</v>
      </c>
      <c r="G45" s="78" t="s">
        <v>286</v>
      </c>
      <c r="H45" s="78" t="s">
        <v>46</v>
      </c>
      <c r="I45" s="78" t="s">
        <v>91</v>
      </c>
      <c r="J45" s="82">
        <v>1652</v>
      </c>
      <c r="K45" s="85">
        <v>12</v>
      </c>
    </row>
    <row r="46" spans="1:11" x14ac:dyDescent="0.25">
      <c r="A46" s="73" t="s">
        <v>3</v>
      </c>
      <c r="B46" s="81" t="s">
        <v>91</v>
      </c>
      <c r="C46" s="74" t="s">
        <v>1473</v>
      </c>
      <c r="D46" s="75">
        <v>42825</v>
      </c>
      <c r="E46" s="76" t="s">
        <v>1677</v>
      </c>
      <c r="F46" s="77">
        <v>15488</v>
      </c>
      <c r="G46" s="78" t="s">
        <v>45</v>
      </c>
      <c r="H46" s="78" t="s">
        <v>46</v>
      </c>
      <c r="I46" s="78" t="s">
        <v>91</v>
      </c>
      <c r="J46" s="82">
        <v>89.19</v>
      </c>
      <c r="K46" s="85">
        <v>12</v>
      </c>
    </row>
    <row r="47" spans="1:11" x14ac:dyDescent="0.25">
      <c r="A47" s="73" t="s">
        <v>3</v>
      </c>
      <c r="B47" s="81" t="s">
        <v>461</v>
      </c>
      <c r="C47" s="74" t="s">
        <v>1474</v>
      </c>
      <c r="D47" s="75">
        <v>42825</v>
      </c>
      <c r="E47" s="76">
        <v>917880</v>
      </c>
      <c r="F47" s="77">
        <v>15491</v>
      </c>
      <c r="G47" s="78" t="s">
        <v>45</v>
      </c>
      <c r="H47" s="78" t="s">
        <v>46</v>
      </c>
      <c r="I47" s="78" t="s">
        <v>461</v>
      </c>
      <c r="J47" s="82">
        <v>215</v>
      </c>
      <c r="K47" s="85">
        <v>12</v>
      </c>
    </row>
    <row r="48" spans="1:11" x14ac:dyDescent="0.25">
      <c r="A48" s="73" t="s">
        <v>3</v>
      </c>
      <c r="B48" s="81" t="s">
        <v>461</v>
      </c>
      <c r="C48" s="74" t="s">
        <v>1475</v>
      </c>
      <c r="D48" s="75">
        <v>42825</v>
      </c>
      <c r="E48" s="76" t="s">
        <v>1678</v>
      </c>
      <c r="F48" s="77">
        <v>15497</v>
      </c>
      <c r="G48" s="78" t="s">
        <v>45</v>
      </c>
      <c r="H48" s="78" t="s">
        <v>46</v>
      </c>
      <c r="I48" s="78" t="s">
        <v>461</v>
      </c>
      <c r="J48" s="82">
        <v>825.76</v>
      </c>
      <c r="K48" s="85">
        <v>12</v>
      </c>
    </row>
    <row r="49" spans="1:11" x14ac:dyDescent="0.25">
      <c r="A49" s="73" t="s">
        <v>3</v>
      </c>
      <c r="B49" s="81" t="s">
        <v>461</v>
      </c>
      <c r="C49" s="74" t="s">
        <v>1476</v>
      </c>
      <c r="D49" s="75">
        <v>42825</v>
      </c>
      <c r="E49" s="76">
        <v>95790</v>
      </c>
      <c r="F49" s="77">
        <v>15504</v>
      </c>
      <c r="G49" s="78" t="s">
        <v>45</v>
      </c>
      <c r="H49" s="78" t="s">
        <v>46</v>
      </c>
      <c r="I49" s="78" t="s">
        <v>461</v>
      </c>
      <c r="J49" s="82">
        <v>236.5</v>
      </c>
      <c r="K49" s="85">
        <v>12</v>
      </c>
    </row>
    <row r="50" spans="1:11" x14ac:dyDescent="0.25">
      <c r="A50" s="73" t="s">
        <v>4</v>
      </c>
      <c r="B50" s="81" t="s">
        <v>119</v>
      </c>
      <c r="C50" s="74" t="s">
        <v>1477</v>
      </c>
      <c r="D50" s="75">
        <v>42796</v>
      </c>
      <c r="E50" s="76">
        <v>81111</v>
      </c>
      <c r="F50" s="77">
        <v>15324</v>
      </c>
      <c r="G50" s="78" t="s">
        <v>45</v>
      </c>
      <c r="H50" s="78" t="s">
        <v>90</v>
      </c>
      <c r="I50" s="78" t="s">
        <v>119</v>
      </c>
      <c r="J50" s="82">
        <v>3000</v>
      </c>
      <c r="K50" s="85">
        <v>14</v>
      </c>
    </row>
    <row r="51" spans="1:11" x14ac:dyDescent="0.25">
      <c r="A51" s="73" t="s">
        <v>4</v>
      </c>
      <c r="B51" s="81" t="s">
        <v>58</v>
      </c>
      <c r="C51" s="74" t="s">
        <v>1478</v>
      </c>
      <c r="D51" s="75">
        <v>42800</v>
      </c>
      <c r="E51" s="76" t="s">
        <v>1679</v>
      </c>
      <c r="F51" s="77" t="s">
        <v>1835</v>
      </c>
      <c r="G51" s="78" t="s">
        <v>110</v>
      </c>
      <c r="H51" s="78" t="s">
        <v>1390</v>
      </c>
      <c r="I51" s="78" t="s">
        <v>58</v>
      </c>
      <c r="J51" s="82">
        <v>208.8</v>
      </c>
      <c r="K51" s="85">
        <v>14</v>
      </c>
    </row>
    <row r="52" spans="1:11" x14ac:dyDescent="0.25">
      <c r="A52" s="73" t="s">
        <v>4</v>
      </c>
      <c r="B52" s="81" t="s">
        <v>58</v>
      </c>
      <c r="C52" s="74" t="s">
        <v>187</v>
      </c>
      <c r="D52" s="75">
        <v>42800</v>
      </c>
      <c r="E52" s="76" t="s">
        <v>1680</v>
      </c>
      <c r="F52" s="77" t="s">
        <v>1836</v>
      </c>
      <c r="G52" s="78" t="s">
        <v>110</v>
      </c>
      <c r="H52" s="78" t="s">
        <v>1390</v>
      </c>
      <c r="I52" s="78" t="s">
        <v>58</v>
      </c>
      <c r="J52" s="82">
        <v>208.8</v>
      </c>
      <c r="K52" s="85">
        <v>14</v>
      </c>
    </row>
    <row r="53" spans="1:11" x14ac:dyDescent="0.25">
      <c r="A53" s="73" t="s">
        <v>4</v>
      </c>
      <c r="B53" s="81" t="s">
        <v>58</v>
      </c>
      <c r="C53" s="74" t="s">
        <v>1479</v>
      </c>
      <c r="D53" s="75">
        <v>42800</v>
      </c>
      <c r="E53" s="76" t="s">
        <v>1681</v>
      </c>
      <c r="F53" s="77" t="s">
        <v>1837</v>
      </c>
      <c r="G53" s="78" t="s">
        <v>110</v>
      </c>
      <c r="H53" s="78" t="s">
        <v>1390</v>
      </c>
      <c r="I53" s="78" t="s">
        <v>58</v>
      </c>
      <c r="J53" s="82">
        <v>208.8</v>
      </c>
      <c r="K53" s="85">
        <v>14</v>
      </c>
    </row>
    <row r="54" spans="1:11" x14ac:dyDescent="0.25">
      <c r="A54" s="73" t="s">
        <v>4</v>
      </c>
      <c r="B54" s="81" t="s">
        <v>58</v>
      </c>
      <c r="C54" s="74" t="s">
        <v>1480</v>
      </c>
      <c r="D54" s="75">
        <v>42800</v>
      </c>
      <c r="E54" s="76" t="s">
        <v>1682</v>
      </c>
      <c r="F54" s="77" t="s">
        <v>1838</v>
      </c>
      <c r="G54" s="78" t="s">
        <v>110</v>
      </c>
      <c r="H54" s="78" t="s">
        <v>1390</v>
      </c>
      <c r="I54" s="78" t="s">
        <v>58</v>
      </c>
      <c r="J54" s="82">
        <v>325.47000000000003</v>
      </c>
      <c r="K54" s="85">
        <v>14</v>
      </c>
    </row>
    <row r="55" spans="1:11" x14ac:dyDescent="0.25">
      <c r="A55" s="73" t="s">
        <v>4</v>
      </c>
      <c r="B55" s="81" t="s">
        <v>58</v>
      </c>
      <c r="C55" s="74" t="s">
        <v>1481</v>
      </c>
      <c r="D55" s="75">
        <v>42800</v>
      </c>
      <c r="E55" s="76" t="s">
        <v>1683</v>
      </c>
      <c r="F55" s="77" t="s">
        <v>1839</v>
      </c>
      <c r="G55" s="78" t="s">
        <v>110</v>
      </c>
      <c r="H55" s="78" t="s">
        <v>1390</v>
      </c>
      <c r="I55" s="78" t="s">
        <v>58</v>
      </c>
      <c r="J55" s="82">
        <v>208.8</v>
      </c>
      <c r="K55" s="85">
        <v>14</v>
      </c>
    </row>
    <row r="56" spans="1:11" x14ac:dyDescent="0.25">
      <c r="A56" s="73" t="s">
        <v>4</v>
      </c>
      <c r="B56" s="81" t="s">
        <v>58</v>
      </c>
      <c r="C56" s="74" t="s">
        <v>1482</v>
      </c>
      <c r="D56" s="75">
        <v>42800</v>
      </c>
      <c r="E56" s="76" t="s">
        <v>1684</v>
      </c>
      <c r="F56" s="77" t="s">
        <v>1840</v>
      </c>
      <c r="G56" s="78" t="s">
        <v>110</v>
      </c>
      <c r="H56" s="78" t="s">
        <v>1390</v>
      </c>
      <c r="I56" s="78" t="s">
        <v>58</v>
      </c>
      <c r="J56" s="82">
        <v>417.6</v>
      </c>
      <c r="K56" s="85">
        <v>14</v>
      </c>
    </row>
    <row r="57" spans="1:11" x14ac:dyDescent="0.25">
      <c r="A57" s="73" t="s">
        <v>4</v>
      </c>
      <c r="B57" s="81" t="s">
        <v>119</v>
      </c>
      <c r="C57" s="74" t="s">
        <v>1483</v>
      </c>
      <c r="D57" s="75">
        <v>42803</v>
      </c>
      <c r="E57" s="76" t="s">
        <v>1685</v>
      </c>
      <c r="F57" s="77">
        <v>15351</v>
      </c>
      <c r="G57" s="78" t="s">
        <v>45</v>
      </c>
      <c r="H57" s="78" t="s">
        <v>46</v>
      </c>
      <c r="I57" s="78" t="s">
        <v>119</v>
      </c>
      <c r="J57" s="82">
        <v>3012.8</v>
      </c>
      <c r="K57" s="85">
        <v>14</v>
      </c>
    </row>
    <row r="58" spans="1:11" x14ac:dyDescent="0.25">
      <c r="A58" s="73" t="s">
        <v>4</v>
      </c>
      <c r="B58" s="81" t="s">
        <v>58</v>
      </c>
      <c r="C58" s="74" t="s">
        <v>1484</v>
      </c>
      <c r="D58" s="75">
        <v>42807</v>
      </c>
      <c r="E58" s="76" t="s">
        <v>1686</v>
      </c>
      <c r="F58" s="77" t="s">
        <v>1841</v>
      </c>
      <c r="G58" s="78" t="s">
        <v>110</v>
      </c>
      <c r="H58" s="78" t="s">
        <v>1390</v>
      </c>
      <c r="I58" s="78" t="s">
        <v>58</v>
      </c>
      <c r="J58" s="82">
        <v>208.8</v>
      </c>
      <c r="K58" s="85">
        <v>14</v>
      </c>
    </row>
    <row r="59" spans="1:11" x14ac:dyDescent="0.25">
      <c r="A59" s="73" t="s">
        <v>4</v>
      </c>
      <c r="B59" s="81" t="s">
        <v>58</v>
      </c>
      <c r="C59" s="74" t="s">
        <v>907</v>
      </c>
      <c r="D59" s="75">
        <v>42808</v>
      </c>
      <c r="E59" s="76" t="s">
        <v>1687</v>
      </c>
      <c r="F59" s="77" t="s">
        <v>1842</v>
      </c>
      <c r="G59" s="78" t="s">
        <v>110</v>
      </c>
      <c r="H59" s="78" t="s">
        <v>1390</v>
      </c>
      <c r="I59" s="78" t="s">
        <v>58</v>
      </c>
      <c r="J59" s="82">
        <v>697.54</v>
      </c>
      <c r="K59" s="85">
        <v>14</v>
      </c>
    </row>
    <row r="60" spans="1:11" x14ac:dyDescent="0.25">
      <c r="A60" s="73" t="s">
        <v>4</v>
      </c>
      <c r="B60" s="81" t="s">
        <v>58</v>
      </c>
      <c r="C60" s="74" t="s">
        <v>142</v>
      </c>
      <c r="D60" s="75">
        <v>42808</v>
      </c>
      <c r="E60" s="76" t="s">
        <v>1688</v>
      </c>
      <c r="F60" s="77" t="s">
        <v>1843</v>
      </c>
      <c r="G60" s="78" t="s">
        <v>110</v>
      </c>
      <c r="H60" s="78" t="s">
        <v>1390</v>
      </c>
      <c r="I60" s="78" t="s">
        <v>58</v>
      </c>
      <c r="J60" s="82">
        <v>208.8</v>
      </c>
      <c r="K60" s="85">
        <v>14</v>
      </c>
    </row>
    <row r="61" spans="1:11" x14ac:dyDescent="0.25">
      <c r="A61" s="73" t="s">
        <v>4</v>
      </c>
      <c r="B61" s="81" t="s">
        <v>58</v>
      </c>
      <c r="C61" s="74" t="s">
        <v>1485</v>
      </c>
      <c r="D61" s="75">
        <v>42809</v>
      </c>
      <c r="E61" s="76" t="s">
        <v>1689</v>
      </c>
      <c r="F61" s="77" t="s">
        <v>1844</v>
      </c>
      <c r="G61" s="78" t="s">
        <v>110</v>
      </c>
      <c r="H61" s="78" t="s">
        <v>1390</v>
      </c>
      <c r="I61" s="78" t="s">
        <v>58</v>
      </c>
      <c r="J61" s="82">
        <v>2436</v>
      </c>
      <c r="K61" s="85">
        <v>14</v>
      </c>
    </row>
    <row r="62" spans="1:11" x14ac:dyDescent="0.25">
      <c r="A62" s="73" t="s">
        <v>4</v>
      </c>
      <c r="B62" s="81" t="s">
        <v>58</v>
      </c>
      <c r="C62" s="74" t="s">
        <v>320</v>
      </c>
      <c r="D62" s="75">
        <v>42809</v>
      </c>
      <c r="E62" s="76" t="s">
        <v>1690</v>
      </c>
      <c r="F62" s="77" t="s">
        <v>1845</v>
      </c>
      <c r="G62" s="78" t="s">
        <v>110</v>
      </c>
      <c r="H62" s="78" t="s">
        <v>1390</v>
      </c>
      <c r="I62" s="78" t="s">
        <v>58</v>
      </c>
      <c r="J62" s="82">
        <v>87</v>
      </c>
      <c r="K62" s="85">
        <v>14</v>
      </c>
    </row>
    <row r="63" spans="1:11" x14ac:dyDescent="0.25">
      <c r="A63" s="73" t="s">
        <v>4</v>
      </c>
      <c r="B63" s="81" t="s">
        <v>119</v>
      </c>
      <c r="C63" s="74" t="s">
        <v>86</v>
      </c>
      <c r="D63" s="75">
        <v>42815</v>
      </c>
      <c r="E63" s="76" t="s">
        <v>1691</v>
      </c>
      <c r="F63" s="77">
        <v>15371</v>
      </c>
      <c r="G63" s="78" t="s">
        <v>45</v>
      </c>
      <c r="H63" s="78" t="s">
        <v>46</v>
      </c>
      <c r="I63" s="78" t="s">
        <v>119</v>
      </c>
      <c r="J63" s="82">
        <v>600</v>
      </c>
      <c r="K63" s="85">
        <v>14</v>
      </c>
    </row>
    <row r="64" spans="1:11" x14ac:dyDescent="0.25">
      <c r="A64" s="73" t="s">
        <v>4</v>
      </c>
      <c r="B64" s="81" t="s">
        <v>58</v>
      </c>
      <c r="C64" s="74" t="s">
        <v>1486</v>
      </c>
      <c r="D64" s="75">
        <v>42815</v>
      </c>
      <c r="E64" s="76" t="s">
        <v>1692</v>
      </c>
      <c r="F64" s="77" t="s">
        <v>1846</v>
      </c>
      <c r="G64" s="78" t="s">
        <v>110</v>
      </c>
      <c r="H64" s="78" t="s">
        <v>1390</v>
      </c>
      <c r="I64" s="78" t="s">
        <v>58</v>
      </c>
      <c r="J64" s="82">
        <v>461.08</v>
      </c>
      <c r="K64" s="85">
        <v>14</v>
      </c>
    </row>
    <row r="65" spans="1:11" x14ac:dyDescent="0.25">
      <c r="A65" s="73" t="s">
        <v>4</v>
      </c>
      <c r="B65" s="81" t="s">
        <v>58</v>
      </c>
      <c r="C65" s="74" t="s">
        <v>336</v>
      </c>
      <c r="D65" s="75">
        <v>42815</v>
      </c>
      <c r="E65" s="76" t="s">
        <v>1693</v>
      </c>
      <c r="F65" s="77" t="s">
        <v>1847</v>
      </c>
      <c r="G65" s="78" t="s">
        <v>110</v>
      </c>
      <c r="H65" s="78" t="s">
        <v>1390</v>
      </c>
      <c r="I65" s="78" t="s">
        <v>58</v>
      </c>
      <c r="J65" s="82">
        <v>1403.6</v>
      </c>
      <c r="K65" s="85">
        <v>14</v>
      </c>
    </row>
    <row r="66" spans="1:11" x14ac:dyDescent="0.25">
      <c r="A66" s="73" t="s">
        <v>4</v>
      </c>
      <c r="B66" s="81" t="s">
        <v>119</v>
      </c>
      <c r="C66" s="74" t="s">
        <v>1487</v>
      </c>
      <c r="D66" s="75">
        <v>42815</v>
      </c>
      <c r="E66" s="76">
        <v>81294</v>
      </c>
      <c r="F66" s="77">
        <v>15373</v>
      </c>
      <c r="G66" s="78" t="s">
        <v>45</v>
      </c>
      <c r="H66" s="78" t="s">
        <v>46</v>
      </c>
      <c r="I66" s="78" t="s">
        <v>119</v>
      </c>
      <c r="J66" s="82">
        <v>650</v>
      </c>
      <c r="K66" s="85">
        <v>14</v>
      </c>
    </row>
    <row r="67" spans="1:11" x14ac:dyDescent="0.25">
      <c r="A67" s="73" t="s">
        <v>4</v>
      </c>
      <c r="B67" s="81" t="s">
        <v>119</v>
      </c>
      <c r="C67" s="74" t="s">
        <v>1488</v>
      </c>
      <c r="D67" s="75">
        <v>42815</v>
      </c>
      <c r="E67" s="76" t="s">
        <v>1694</v>
      </c>
      <c r="F67" s="77">
        <v>15374</v>
      </c>
      <c r="G67" s="78" t="s">
        <v>45</v>
      </c>
      <c r="H67" s="78" t="s">
        <v>46</v>
      </c>
      <c r="I67" s="78" t="s">
        <v>119</v>
      </c>
      <c r="J67" s="82">
        <v>547.9</v>
      </c>
      <c r="K67" s="85">
        <v>14</v>
      </c>
    </row>
    <row r="68" spans="1:11" x14ac:dyDescent="0.25">
      <c r="A68" s="73" t="s">
        <v>4</v>
      </c>
      <c r="B68" s="81" t="s">
        <v>58</v>
      </c>
      <c r="C68" s="74" t="s">
        <v>1489</v>
      </c>
      <c r="D68" s="75">
        <v>42816</v>
      </c>
      <c r="E68" s="76" t="s">
        <v>1695</v>
      </c>
      <c r="F68" s="77" t="s">
        <v>1848</v>
      </c>
      <c r="G68" s="78" t="s">
        <v>110</v>
      </c>
      <c r="H68" s="78" t="s">
        <v>1390</v>
      </c>
      <c r="I68" s="78" t="s">
        <v>58</v>
      </c>
      <c r="J68" s="82">
        <v>208.8</v>
      </c>
      <c r="K68" s="85">
        <v>14</v>
      </c>
    </row>
    <row r="69" spans="1:11" x14ac:dyDescent="0.25">
      <c r="A69" s="73" t="s">
        <v>4</v>
      </c>
      <c r="B69" s="81" t="s">
        <v>58</v>
      </c>
      <c r="C69" s="74" t="s">
        <v>1490</v>
      </c>
      <c r="D69" s="75">
        <v>42816</v>
      </c>
      <c r="E69" s="76" t="s">
        <v>1696</v>
      </c>
      <c r="F69" s="77" t="s">
        <v>1849</v>
      </c>
      <c r="G69" s="78" t="s">
        <v>110</v>
      </c>
      <c r="H69" s="78" t="s">
        <v>1390</v>
      </c>
      <c r="I69" s="78" t="s">
        <v>58</v>
      </c>
      <c r="J69" s="82">
        <v>208.8</v>
      </c>
      <c r="K69" s="85">
        <v>14</v>
      </c>
    </row>
    <row r="70" spans="1:11" x14ac:dyDescent="0.25">
      <c r="A70" s="73" t="s">
        <v>4</v>
      </c>
      <c r="B70" s="81" t="s">
        <v>58</v>
      </c>
      <c r="C70" s="74" t="s">
        <v>1491</v>
      </c>
      <c r="D70" s="75">
        <v>42816</v>
      </c>
      <c r="E70" s="76" t="s">
        <v>1697</v>
      </c>
      <c r="F70" s="77" t="s">
        <v>1850</v>
      </c>
      <c r="G70" s="78" t="s">
        <v>110</v>
      </c>
      <c r="H70" s="78" t="s">
        <v>1390</v>
      </c>
      <c r="I70" s="78" t="s">
        <v>58</v>
      </c>
      <c r="J70" s="82">
        <v>208.8</v>
      </c>
      <c r="K70" s="85">
        <v>14</v>
      </c>
    </row>
    <row r="71" spans="1:11" x14ac:dyDescent="0.25">
      <c r="A71" s="73" t="s">
        <v>4</v>
      </c>
      <c r="B71" s="81" t="s">
        <v>58</v>
      </c>
      <c r="C71" s="74" t="s">
        <v>1492</v>
      </c>
      <c r="D71" s="75">
        <v>42816</v>
      </c>
      <c r="E71" s="76" t="s">
        <v>1698</v>
      </c>
      <c r="F71" s="77" t="s">
        <v>1851</v>
      </c>
      <c r="G71" s="78" t="s">
        <v>110</v>
      </c>
      <c r="H71" s="78" t="s">
        <v>1390</v>
      </c>
      <c r="I71" s="78" t="s">
        <v>58</v>
      </c>
      <c r="J71" s="82">
        <v>417.6</v>
      </c>
      <c r="K71" s="85">
        <v>14</v>
      </c>
    </row>
    <row r="72" spans="1:11" x14ac:dyDescent="0.25">
      <c r="A72" s="73" t="s">
        <v>4</v>
      </c>
      <c r="B72" s="81" t="s">
        <v>58</v>
      </c>
      <c r="C72" s="74" t="s">
        <v>1493</v>
      </c>
      <c r="D72" s="75">
        <v>42816</v>
      </c>
      <c r="E72" s="76" t="s">
        <v>1699</v>
      </c>
      <c r="F72" s="77" t="s">
        <v>1852</v>
      </c>
      <c r="G72" s="78" t="s">
        <v>110</v>
      </c>
      <c r="H72" s="78" t="s">
        <v>1390</v>
      </c>
      <c r="I72" s="78" t="s">
        <v>58</v>
      </c>
      <c r="J72" s="82">
        <v>208.8</v>
      </c>
      <c r="K72" s="85">
        <v>14</v>
      </c>
    </row>
    <row r="73" spans="1:11" x14ac:dyDescent="0.25">
      <c r="A73" s="73" t="s">
        <v>4</v>
      </c>
      <c r="B73" s="81" t="s">
        <v>58</v>
      </c>
      <c r="C73" s="74" t="s">
        <v>1494</v>
      </c>
      <c r="D73" s="75">
        <v>42816</v>
      </c>
      <c r="E73" s="76" t="s">
        <v>1700</v>
      </c>
      <c r="F73" s="77" t="s">
        <v>1853</v>
      </c>
      <c r="G73" s="78" t="s">
        <v>110</v>
      </c>
      <c r="H73" s="78" t="s">
        <v>1390</v>
      </c>
      <c r="I73" s="78" t="s">
        <v>58</v>
      </c>
      <c r="J73" s="82">
        <v>208.8</v>
      </c>
      <c r="K73" s="85">
        <v>14</v>
      </c>
    </row>
    <row r="74" spans="1:11" x14ac:dyDescent="0.25">
      <c r="A74" s="73" t="s">
        <v>4</v>
      </c>
      <c r="B74" s="81" t="s">
        <v>58</v>
      </c>
      <c r="C74" s="74" t="s">
        <v>171</v>
      </c>
      <c r="D74" s="75">
        <v>42816</v>
      </c>
      <c r="E74" s="76" t="s">
        <v>1701</v>
      </c>
      <c r="F74" s="77" t="s">
        <v>1854</v>
      </c>
      <c r="G74" s="78" t="s">
        <v>110</v>
      </c>
      <c r="H74" s="78" t="s">
        <v>1390</v>
      </c>
      <c r="I74" s="78" t="s">
        <v>58</v>
      </c>
      <c r="J74" s="82">
        <v>208.8</v>
      </c>
      <c r="K74" s="85">
        <v>14</v>
      </c>
    </row>
    <row r="75" spans="1:11" x14ac:dyDescent="0.25">
      <c r="A75" s="73" t="s">
        <v>4</v>
      </c>
      <c r="B75" s="81" t="s">
        <v>58</v>
      </c>
      <c r="C75" s="74" t="s">
        <v>1495</v>
      </c>
      <c r="D75" s="75">
        <v>42816</v>
      </c>
      <c r="E75" s="76" t="s">
        <v>1702</v>
      </c>
      <c r="F75" s="77" t="s">
        <v>1855</v>
      </c>
      <c r="G75" s="78" t="s">
        <v>110</v>
      </c>
      <c r="H75" s="78" t="s">
        <v>1390</v>
      </c>
      <c r="I75" s="78" t="s">
        <v>58</v>
      </c>
      <c r="J75" s="82">
        <v>208.8</v>
      </c>
      <c r="K75" s="85">
        <v>14</v>
      </c>
    </row>
    <row r="76" spans="1:11" x14ac:dyDescent="0.25">
      <c r="A76" s="73" t="s">
        <v>4</v>
      </c>
      <c r="B76" s="81" t="s">
        <v>58</v>
      </c>
      <c r="C76" s="74" t="s">
        <v>1496</v>
      </c>
      <c r="D76" s="75">
        <v>42816</v>
      </c>
      <c r="E76" s="76" t="s">
        <v>1703</v>
      </c>
      <c r="F76" s="77" t="s">
        <v>1856</v>
      </c>
      <c r="G76" s="78" t="s">
        <v>110</v>
      </c>
      <c r="H76" s="78" t="s">
        <v>1390</v>
      </c>
      <c r="I76" s="78" t="s">
        <v>58</v>
      </c>
      <c r="J76" s="82">
        <v>208.8</v>
      </c>
      <c r="K76" s="85">
        <v>14</v>
      </c>
    </row>
    <row r="77" spans="1:11" x14ac:dyDescent="0.25">
      <c r="A77" s="73" t="s">
        <v>4</v>
      </c>
      <c r="B77" s="81" t="s">
        <v>58</v>
      </c>
      <c r="C77" s="74" t="s">
        <v>1497</v>
      </c>
      <c r="D77" s="75">
        <v>42816</v>
      </c>
      <c r="E77" s="76" t="s">
        <v>1704</v>
      </c>
      <c r="F77" s="77" t="s">
        <v>1857</v>
      </c>
      <c r="G77" s="78" t="s">
        <v>110</v>
      </c>
      <c r="H77" s="78" t="s">
        <v>1390</v>
      </c>
      <c r="I77" s="78" t="s">
        <v>58</v>
      </c>
      <c r="J77" s="82">
        <v>208.8</v>
      </c>
      <c r="K77" s="85">
        <v>14</v>
      </c>
    </row>
    <row r="78" spans="1:11" x14ac:dyDescent="0.25">
      <c r="A78" s="73" t="s">
        <v>4</v>
      </c>
      <c r="B78" s="81" t="s">
        <v>58</v>
      </c>
      <c r="C78" s="74" t="s">
        <v>1498</v>
      </c>
      <c r="D78" s="75">
        <v>42816</v>
      </c>
      <c r="E78" s="76" t="s">
        <v>1705</v>
      </c>
      <c r="F78" s="77" t="s">
        <v>1858</v>
      </c>
      <c r="G78" s="78" t="s">
        <v>110</v>
      </c>
      <c r="H78" s="78" t="s">
        <v>1390</v>
      </c>
      <c r="I78" s="78" t="s">
        <v>58</v>
      </c>
      <c r="J78" s="82">
        <v>2406.0300000000002</v>
      </c>
      <c r="K78" s="85">
        <v>14</v>
      </c>
    </row>
    <row r="79" spans="1:11" x14ac:dyDescent="0.25">
      <c r="A79" s="73" t="s">
        <v>4</v>
      </c>
      <c r="B79" s="81" t="s">
        <v>58</v>
      </c>
      <c r="C79" s="74" t="s">
        <v>1499</v>
      </c>
      <c r="D79" s="75">
        <v>42821</v>
      </c>
      <c r="E79" s="76" t="s">
        <v>1706</v>
      </c>
      <c r="F79" s="77" t="s">
        <v>1859</v>
      </c>
      <c r="G79" s="78" t="s">
        <v>110</v>
      </c>
      <c r="H79" s="78" t="s">
        <v>1390</v>
      </c>
      <c r="I79" s="78" t="s">
        <v>58</v>
      </c>
      <c r="J79" s="82">
        <v>1311.6</v>
      </c>
      <c r="K79" s="85">
        <v>14</v>
      </c>
    </row>
    <row r="80" spans="1:11" x14ac:dyDescent="0.25">
      <c r="A80" s="73" t="s">
        <v>4</v>
      </c>
      <c r="B80" s="81" t="s">
        <v>58</v>
      </c>
      <c r="C80" s="74" t="s">
        <v>1500</v>
      </c>
      <c r="D80" s="75">
        <v>42821</v>
      </c>
      <c r="E80" s="76" t="s">
        <v>1707</v>
      </c>
      <c r="F80" s="77" t="s">
        <v>1860</v>
      </c>
      <c r="G80" s="78" t="s">
        <v>110</v>
      </c>
      <c r="H80" s="78" t="s">
        <v>1390</v>
      </c>
      <c r="I80" s="78" t="s">
        <v>58</v>
      </c>
      <c r="J80" s="82">
        <v>573.12</v>
      </c>
      <c r="K80" s="85">
        <v>14</v>
      </c>
    </row>
    <row r="81" spans="1:11" x14ac:dyDescent="0.25">
      <c r="A81" s="73" t="s">
        <v>4</v>
      </c>
      <c r="B81" s="81" t="s">
        <v>119</v>
      </c>
      <c r="C81" s="74" t="s">
        <v>1501</v>
      </c>
      <c r="D81" s="75">
        <v>42825</v>
      </c>
      <c r="E81" s="76" t="s">
        <v>1708</v>
      </c>
      <c r="F81" s="77">
        <v>15427</v>
      </c>
      <c r="G81" s="78" t="s">
        <v>45</v>
      </c>
      <c r="H81" s="78" t="s">
        <v>46</v>
      </c>
      <c r="I81" s="78" t="s">
        <v>119</v>
      </c>
      <c r="J81" s="82">
        <v>3439.2</v>
      </c>
      <c r="K81" s="85">
        <v>14</v>
      </c>
    </row>
    <row r="82" spans="1:11" x14ac:dyDescent="0.25">
      <c r="A82" s="73" t="s">
        <v>4</v>
      </c>
      <c r="B82" s="81" t="s">
        <v>119</v>
      </c>
      <c r="C82" s="74" t="s">
        <v>1502</v>
      </c>
      <c r="D82" s="75">
        <v>42825</v>
      </c>
      <c r="E82" s="76" t="s">
        <v>1709</v>
      </c>
      <c r="F82" s="77">
        <v>15428</v>
      </c>
      <c r="G82" s="78" t="s">
        <v>45</v>
      </c>
      <c r="H82" s="78" t="s">
        <v>46</v>
      </c>
      <c r="I82" s="78" t="s">
        <v>119</v>
      </c>
      <c r="J82" s="82">
        <v>760</v>
      </c>
      <c r="K82" s="85">
        <v>14</v>
      </c>
    </row>
    <row r="83" spans="1:11" x14ac:dyDescent="0.25">
      <c r="A83" s="73" t="s">
        <v>4</v>
      </c>
      <c r="B83" s="81" t="s">
        <v>119</v>
      </c>
      <c r="C83" s="74" t="s">
        <v>1503</v>
      </c>
      <c r="D83" s="75">
        <v>42825</v>
      </c>
      <c r="E83" s="76" t="s">
        <v>1710</v>
      </c>
      <c r="F83" s="77">
        <v>15429</v>
      </c>
      <c r="G83" s="78" t="s">
        <v>45</v>
      </c>
      <c r="H83" s="78" t="s">
        <v>46</v>
      </c>
      <c r="I83" s="78" t="s">
        <v>119</v>
      </c>
      <c r="J83" s="82">
        <v>1631</v>
      </c>
      <c r="K83" s="85">
        <v>14</v>
      </c>
    </row>
    <row r="84" spans="1:11" x14ac:dyDescent="0.25">
      <c r="A84" s="73" t="s">
        <v>4</v>
      </c>
      <c r="B84" s="81" t="s">
        <v>119</v>
      </c>
      <c r="C84" s="74" t="s">
        <v>1504</v>
      </c>
      <c r="D84" s="75">
        <v>42825</v>
      </c>
      <c r="E84" s="76" t="s">
        <v>1711</v>
      </c>
      <c r="F84" s="77">
        <v>15430</v>
      </c>
      <c r="G84" s="78" t="s">
        <v>45</v>
      </c>
      <c r="H84" s="78" t="s">
        <v>46</v>
      </c>
      <c r="I84" s="78" t="s">
        <v>119</v>
      </c>
      <c r="J84" s="82">
        <v>1980</v>
      </c>
      <c r="K84" s="85">
        <v>14</v>
      </c>
    </row>
    <row r="85" spans="1:11" x14ac:dyDescent="0.25">
      <c r="A85" s="73" t="s">
        <v>1421</v>
      </c>
      <c r="B85" s="81" t="s">
        <v>1430</v>
      </c>
      <c r="C85" s="74" t="s">
        <v>1505</v>
      </c>
      <c r="D85" s="75">
        <v>42812</v>
      </c>
      <c r="E85" s="76" t="s">
        <v>1712</v>
      </c>
      <c r="F85" s="77">
        <v>15363</v>
      </c>
      <c r="G85" s="78" t="s">
        <v>45</v>
      </c>
      <c r="H85" s="78" t="s">
        <v>46</v>
      </c>
      <c r="I85" s="78" t="s">
        <v>1430</v>
      </c>
      <c r="J85" s="82">
        <v>9068.64</v>
      </c>
      <c r="K85" s="85">
        <v>23</v>
      </c>
    </row>
    <row r="86" spans="1:11" x14ac:dyDescent="0.25">
      <c r="A86" s="73" t="s">
        <v>817</v>
      </c>
      <c r="B86" s="81" t="s">
        <v>1431</v>
      </c>
      <c r="C86" s="74" t="s">
        <v>1506</v>
      </c>
      <c r="D86" s="75">
        <v>42798</v>
      </c>
      <c r="E86" s="76" t="s">
        <v>734</v>
      </c>
      <c r="F86" s="77">
        <v>32290</v>
      </c>
      <c r="G86" s="78" t="s">
        <v>815</v>
      </c>
      <c r="H86" s="78" t="s">
        <v>812</v>
      </c>
      <c r="I86" s="78" t="s">
        <v>1431</v>
      </c>
      <c r="J86" s="82">
        <v>8979.89</v>
      </c>
      <c r="K86" s="85">
        <v>25</v>
      </c>
    </row>
    <row r="87" spans="1:11" x14ac:dyDescent="0.25">
      <c r="A87" s="73" t="s">
        <v>5</v>
      </c>
      <c r="B87" s="81" t="s">
        <v>177</v>
      </c>
      <c r="C87" s="74" t="s">
        <v>1507</v>
      </c>
      <c r="D87" s="75">
        <v>42805</v>
      </c>
      <c r="E87" s="76">
        <v>1571</v>
      </c>
      <c r="F87" s="77">
        <v>15352</v>
      </c>
      <c r="G87" s="78" t="s">
        <v>45</v>
      </c>
      <c r="H87" s="78" t="s">
        <v>46</v>
      </c>
      <c r="I87" s="78" t="s">
        <v>177</v>
      </c>
      <c r="J87" s="82">
        <v>2987.78</v>
      </c>
      <c r="K87" s="85">
        <v>27</v>
      </c>
    </row>
    <row r="88" spans="1:11" x14ac:dyDescent="0.25">
      <c r="A88" s="73" t="s">
        <v>5</v>
      </c>
      <c r="B88" s="81" t="s">
        <v>180</v>
      </c>
      <c r="C88" s="74" t="s">
        <v>1508</v>
      </c>
      <c r="D88" s="75">
        <v>42819</v>
      </c>
      <c r="E88" s="76" t="s">
        <v>1713</v>
      </c>
      <c r="F88" s="77">
        <v>15385</v>
      </c>
      <c r="G88" s="78" t="s">
        <v>45</v>
      </c>
      <c r="H88" s="78" t="s">
        <v>46</v>
      </c>
      <c r="I88" s="78" t="s">
        <v>180</v>
      </c>
      <c r="J88" s="82">
        <v>3424.2</v>
      </c>
      <c r="K88" s="85">
        <v>27</v>
      </c>
    </row>
    <row r="89" spans="1:11" x14ac:dyDescent="0.25">
      <c r="A89" s="81" t="s">
        <v>6</v>
      </c>
      <c r="B89" s="81" t="s">
        <v>186</v>
      </c>
      <c r="C89" s="74" t="s">
        <v>1509</v>
      </c>
      <c r="D89" s="75">
        <v>42800</v>
      </c>
      <c r="E89" s="76">
        <v>299963764</v>
      </c>
      <c r="F89" s="77">
        <v>15334</v>
      </c>
      <c r="G89" s="78" t="s">
        <v>45</v>
      </c>
      <c r="H89" s="78" t="s">
        <v>46</v>
      </c>
      <c r="I89" s="78" t="s">
        <v>186</v>
      </c>
      <c r="J89" s="82">
        <v>5041.38</v>
      </c>
      <c r="K89" s="85">
        <v>45</v>
      </c>
    </row>
    <row r="90" spans="1:11" x14ac:dyDescent="0.25">
      <c r="A90" s="81" t="s">
        <v>6</v>
      </c>
      <c r="B90" s="81" t="s">
        <v>183</v>
      </c>
      <c r="C90" s="74" t="s">
        <v>1510</v>
      </c>
      <c r="D90" s="75">
        <v>42812</v>
      </c>
      <c r="E90" s="76" t="s">
        <v>1714</v>
      </c>
      <c r="F90" s="77">
        <v>15364</v>
      </c>
      <c r="G90" s="78" t="s">
        <v>45</v>
      </c>
      <c r="H90" s="78" t="s">
        <v>46</v>
      </c>
      <c r="I90" s="78" t="s">
        <v>183</v>
      </c>
      <c r="J90" s="82">
        <v>6073.65</v>
      </c>
      <c r="K90" s="85">
        <v>45</v>
      </c>
    </row>
    <row r="91" spans="1:11" x14ac:dyDescent="0.25">
      <c r="A91" s="81" t="s">
        <v>6</v>
      </c>
      <c r="B91" s="81" t="s">
        <v>183</v>
      </c>
      <c r="C91" s="74" t="s">
        <v>1511</v>
      </c>
      <c r="D91" s="75">
        <v>42812</v>
      </c>
      <c r="E91" s="76" t="s">
        <v>1715</v>
      </c>
      <c r="F91" s="77">
        <v>15365</v>
      </c>
      <c r="G91" s="78" t="s">
        <v>45</v>
      </c>
      <c r="H91" s="78" t="s">
        <v>46</v>
      </c>
      <c r="I91" s="78" t="s">
        <v>183</v>
      </c>
      <c r="J91" s="82">
        <v>3866.99</v>
      </c>
      <c r="K91" s="85">
        <v>45</v>
      </c>
    </row>
    <row r="92" spans="1:11" x14ac:dyDescent="0.25">
      <c r="A92" s="81" t="s">
        <v>6</v>
      </c>
      <c r="B92" s="81" t="s">
        <v>186</v>
      </c>
      <c r="C92" s="74" t="s">
        <v>1512</v>
      </c>
      <c r="D92" s="75">
        <v>42825</v>
      </c>
      <c r="E92" s="76">
        <v>31628215</v>
      </c>
      <c r="F92" s="77">
        <v>15408</v>
      </c>
      <c r="G92" s="78" t="s">
        <v>45</v>
      </c>
      <c r="H92" s="78" t="s">
        <v>46</v>
      </c>
      <c r="I92" s="78" t="s">
        <v>186</v>
      </c>
      <c r="J92" s="82">
        <v>5041.38</v>
      </c>
      <c r="K92" s="85">
        <v>45</v>
      </c>
    </row>
    <row r="93" spans="1:11" x14ac:dyDescent="0.25">
      <c r="A93" s="81" t="s">
        <v>6</v>
      </c>
      <c r="B93" s="81" t="s">
        <v>464</v>
      </c>
      <c r="C93" s="74" t="s">
        <v>1079</v>
      </c>
      <c r="D93" s="75">
        <v>42825</v>
      </c>
      <c r="E93" s="76" t="s">
        <v>1716</v>
      </c>
      <c r="F93" s="77">
        <v>15409</v>
      </c>
      <c r="G93" s="78" t="s">
        <v>45</v>
      </c>
      <c r="H93" s="78" t="s">
        <v>46</v>
      </c>
      <c r="I93" s="78" t="s">
        <v>464</v>
      </c>
      <c r="J93" s="82">
        <v>614.49</v>
      </c>
      <c r="K93" s="85">
        <v>45</v>
      </c>
    </row>
    <row r="94" spans="1:11" x14ac:dyDescent="0.25">
      <c r="A94" s="81" t="s">
        <v>6</v>
      </c>
      <c r="B94" s="81" t="s">
        <v>465</v>
      </c>
      <c r="C94" s="74" t="s">
        <v>1513</v>
      </c>
      <c r="D94" s="75">
        <v>42825</v>
      </c>
      <c r="E94" s="76" t="s">
        <v>1717</v>
      </c>
      <c r="F94" s="77">
        <v>15410</v>
      </c>
      <c r="G94" s="78" t="s">
        <v>45</v>
      </c>
      <c r="H94" s="78" t="s">
        <v>46</v>
      </c>
      <c r="I94" s="78" t="s">
        <v>465</v>
      </c>
      <c r="J94" s="82">
        <v>3571.11</v>
      </c>
      <c r="K94" s="85">
        <v>45</v>
      </c>
    </row>
    <row r="95" spans="1:11" x14ac:dyDescent="0.25">
      <c r="A95" s="81" t="s">
        <v>6</v>
      </c>
      <c r="B95" s="81" t="s">
        <v>465</v>
      </c>
      <c r="C95" s="74" t="s">
        <v>1514</v>
      </c>
      <c r="D95" s="75">
        <v>42825</v>
      </c>
      <c r="E95" s="76" t="s">
        <v>1718</v>
      </c>
      <c r="F95" s="77">
        <v>15412</v>
      </c>
      <c r="G95" s="78" t="s">
        <v>45</v>
      </c>
      <c r="H95" s="78" t="s">
        <v>46</v>
      </c>
      <c r="I95" s="78" t="s">
        <v>465</v>
      </c>
      <c r="J95" s="82">
        <v>472.01</v>
      </c>
      <c r="K95" s="85">
        <v>45</v>
      </c>
    </row>
    <row r="96" spans="1:11" x14ac:dyDescent="0.25">
      <c r="A96" s="81" t="s">
        <v>6</v>
      </c>
      <c r="B96" s="81" t="s">
        <v>465</v>
      </c>
      <c r="C96" s="74" t="s">
        <v>1515</v>
      </c>
      <c r="D96" s="75">
        <v>42825</v>
      </c>
      <c r="E96" s="76" t="s">
        <v>1719</v>
      </c>
      <c r="F96" s="77">
        <v>15413</v>
      </c>
      <c r="G96" s="78" t="s">
        <v>45</v>
      </c>
      <c r="H96" s="78" t="s">
        <v>46</v>
      </c>
      <c r="I96" s="78" t="s">
        <v>465</v>
      </c>
      <c r="J96" s="82">
        <v>689.17</v>
      </c>
      <c r="K96" s="85">
        <v>45</v>
      </c>
    </row>
    <row r="97" spans="1:11" x14ac:dyDescent="0.25">
      <c r="A97" s="73" t="s">
        <v>427</v>
      </c>
      <c r="B97" s="81" t="s">
        <v>466</v>
      </c>
      <c r="C97" s="74" t="s">
        <v>1092</v>
      </c>
      <c r="D97" s="75">
        <v>42825</v>
      </c>
      <c r="E97" s="76" t="s">
        <v>1720</v>
      </c>
      <c r="F97" s="77">
        <v>15415</v>
      </c>
      <c r="G97" s="78" t="s">
        <v>45</v>
      </c>
      <c r="H97" s="78" t="s">
        <v>46</v>
      </c>
      <c r="I97" s="78" t="s">
        <v>466</v>
      </c>
      <c r="J97" s="82">
        <v>7350</v>
      </c>
      <c r="K97" s="85">
        <v>46</v>
      </c>
    </row>
    <row r="98" spans="1:11" x14ac:dyDescent="0.25">
      <c r="A98" s="73" t="s">
        <v>7</v>
      </c>
      <c r="B98" s="81" t="s">
        <v>1428</v>
      </c>
      <c r="C98" s="74" t="s">
        <v>1446</v>
      </c>
      <c r="D98" s="75">
        <v>42807</v>
      </c>
      <c r="E98" s="76" t="s">
        <v>49</v>
      </c>
      <c r="F98" s="77">
        <v>32349</v>
      </c>
      <c r="G98" s="78" t="s">
        <v>50</v>
      </c>
      <c r="H98" s="78" t="s">
        <v>51</v>
      </c>
      <c r="I98" s="78" t="s">
        <v>1428</v>
      </c>
      <c r="J98" s="82">
        <v>76.900000000000006</v>
      </c>
      <c r="K98" s="85">
        <v>47</v>
      </c>
    </row>
    <row r="99" spans="1:11" x14ac:dyDescent="0.25">
      <c r="A99" s="73" t="s">
        <v>7</v>
      </c>
      <c r="B99" s="81" t="s">
        <v>1410</v>
      </c>
      <c r="C99" s="74" t="s">
        <v>1447</v>
      </c>
      <c r="D99" s="75">
        <v>42819</v>
      </c>
      <c r="E99" s="76" t="s">
        <v>49</v>
      </c>
      <c r="F99" s="77">
        <v>32425</v>
      </c>
      <c r="G99" s="78" t="s">
        <v>50</v>
      </c>
      <c r="H99" s="78" t="s">
        <v>46</v>
      </c>
      <c r="I99" s="78" t="s">
        <v>1410</v>
      </c>
      <c r="J99" s="82">
        <v>46.14</v>
      </c>
      <c r="K99" s="85">
        <v>47</v>
      </c>
    </row>
    <row r="100" spans="1:11" x14ac:dyDescent="0.25">
      <c r="A100" s="73" t="s">
        <v>7</v>
      </c>
      <c r="B100" s="81" t="s">
        <v>1410</v>
      </c>
      <c r="C100" s="74" t="s">
        <v>1448</v>
      </c>
      <c r="D100" s="75">
        <v>42823</v>
      </c>
      <c r="E100" s="76" t="s">
        <v>49</v>
      </c>
      <c r="F100" s="77">
        <v>32466</v>
      </c>
      <c r="G100" s="78" t="s">
        <v>50</v>
      </c>
      <c r="H100" s="78" t="s">
        <v>51</v>
      </c>
      <c r="I100" s="78" t="s">
        <v>1410</v>
      </c>
      <c r="J100" s="82">
        <v>48.78</v>
      </c>
      <c r="K100" s="85">
        <v>47</v>
      </c>
    </row>
    <row r="101" spans="1:11" x14ac:dyDescent="0.25">
      <c r="A101" s="73" t="s">
        <v>8</v>
      </c>
      <c r="B101" s="81" t="s">
        <v>1432</v>
      </c>
      <c r="C101" s="74" t="s">
        <v>1516</v>
      </c>
      <c r="D101" s="75">
        <v>42800</v>
      </c>
      <c r="E101" s="76" t="s">
        <v>1211</v>
      </c>
      <c r="F101" s="77" t="s">
        <v>1861</v>
      </c>
      <c r="G101" s="78" t="s">
        <v>190</v>
      </c>
      <c r="H101" s="78" t="s">
        <v>46</v>
      </c>
      <c r="I101" s="78" t="s">
        <v>1432</v>
      </c>
      <c r="J101" s="82">
        <v>25859.74</v>
      </c>
      <c r="K101" s="85">
        <v>51</v>
      </c>
    </row>
    <row r="102" spans="1:11" x14ac:dyDescent="0.25">
      <c r="A102" s="73" t="s">
        <v>8</v>
      </c>
      <c r="B102" s="81" t="s">
        <v>1433</v>
      </c>
      <c r="C102" s="74" t="s">
        <v>1517</v>
      </c>
      <c r="D102" s="75">
        <v>42825</v>
      </c>
      <c r="E102" s="76">
        <v>212401274</v>
      </c>
      <c r="F102" s="77" t="s">
        <v>1862</v>
      </c>
      <c r="G102" s="78" t="s">
        <v>190</v>
      </c>
      <c r="H102" s="78" t="s">
        <v>46</v>
      </c>
      <c r="I102" s="78" t="s">
        <v>1433</v>
      </c>
      <c r="J102" s="82">
        <v>5919.33</v>
      </c>
      <c r="K102" s="85">
        <v>51</v>
      </c>
    </row>
    <row r="103" spans="1:11" x14ac:dyDescent="0.25">
      <c r="A103" s="73" t="s">
        <v>9</v>
      </c>
      <c r="B103" s="81" t="s">
        <v>193</v>
      </c>
      <c r="C103" s="74" t="s">
        <v>1022</v>
      </c>
      <c r="D103" s="75">
        <v>42803</v>
      </c>
      <c r="E103" s="76">
        <v>27854</v>
      </c>
      <c r="F103" s="77">
        <v>15346</v>
      </c>
      <c r="G103" s="78" t="s">
        <v>45</v>
      </c>
      <c r="H103" s="78" t="s">
        <v>46</v>
      </c>
      <c r="I103" s="78" t="s">
        <v>193</v>
      </c>
      <c r="J103" s="82">
        <v>222.55</v>
      </c>
      <c r="K103" s="85">
        <v>52</v>
      </c>
    </row>
    <row r="104" spans="1:11" x14ac:dyDescent="0.25">
      <c r="A104" s="73" t="s">
        <v>9</v>
      </c>
      <c r="B104" s="81" t="s">
        <v>193</v>
      </c>
      <c r="C104" s="74" t="s">
        <v>1518</v>
      </c>
      <c r="D104" s="75">
        <v>42803</v>
      </c>
      <c r="E104" s="76">
        <v>27853</v>
      </c>
      <c r="F104" s="77">
        <v>15347</v>
      </c>
      <c r="G104" s="78" t="s">
        <v>45</v>
      </c>
      <c r="H104" s="78" t="s">
        <v>46</v>
      </c>
      <c r="I104" s="78" t="s">
        <v>193</v>
      </c>
      <c r="J104" s="82">
        <v>191</v>
      </c>
      <c r="K104" s="85">
        <v>52</v>
      </c>
    </row>
    <row r="105" spans="1:11" x14ac:dyDescent="0.25">
      <c r="A105" s="73" t="s">
        <v>9</v>
      </c>
      <c r="B105" s="81" t="s">
        <v>193</v>
      </c>
      <c r="C105" s="74" t="s">
        <v>1519</v>
      </c>
      <c r="D105" s="75">
        <v>42803</v>
      </c>
      <c r="E105" s="76">
        <v>27852</v>
      </c>
      <c r="F105" s="77">
        <v>15348</v>
      </c>
      <c r="G105" s="78" t="s">
        <v>45</v>
      </c>
      <c r="H105" s="78" t="s">
        <v>46</v>
      </c>
      <c r="I105" s="78" t="s">
        <v>193</v>
      </c>
      <c r="J105" s="82">
        <v>283.72000000000003</v>
      </c>
      <c r="K105" s="85">
        <v>52</v>
      </c>
    </row>
    <row r="106" spans="1:11" x14ac:dyDescent="0.25">
      <c r="A106" s="73" t="s">
        <v>9</v>
      </c>
      <c r="B106" s="81" t="s">
        <v>193</v>
      </c>
      <c r="C106" s="74" t="s">
        <v>1520</v>
      </c>
      <c r="D106" s="75">
        <v>42803</v>
      </c>
      <c r="E106" s="76">
        <v>27851</v>
      </c>
      <c r="F106" s="77">
        <v>15349</v>
      </c>
      <c r="G106" s="78" t="s">
        <v>45</v>
      </c>
      <c r="H106" s="78" t="s">
        <v>46</v>
      </c>
      <c r="I106" s="78" t="s">
        <v>193</v>
      </c>
      <c r="J106" s="82">
        <v>694.41</v>
      </c>
      <c r="K106" s="85">
        <v>52</v>
      </c>
    </row>
    <row r="107" spans="1:11" x14ac:dyDescent="0.25">
      <c r="A107" s="73" t="s">
        <v>9</v>
      </c>
      <c r="B107" s="81" t="s">
        <v>193</v>
      </c>
      <c r="C107" s="74" t="s">
        <v>1521</v>
      </c>
      <c r="D107" s="75">
        <v>42803</v>
      </c>
      <c r="E107" s="76">
        <v>27868</v>
      </c>
      <c r="F107" s="77">
        <v>15350</v>
      </c>
      <c r="G107" s="78" t="s">
        <v>45</v>
      </c>
      <c r="H107" s="78" t="s">
        <v>46</v>
      </c>
      <c r="I107" s="78" t="s">
        <v>193</v>
      </c>
      <c r="J107" s="82">
        <v>168.11</v>
      </c>
      <c r="K107" s="85">
        <v>52</v>
      </c>
    </row>
    <row r="108" spans="1:11" x14ac:dyDescent="0.25">
      <c r="A108" s="73" t="s">
        <v>9</v>
      </c>
      <c r="B108" s="81" t="s">
        <v>470</v>
      </c>
      <c r="C108" s="74" t="s">
        <v>1522</v>
      </c>
      <c r="D108" s="75">
        <v>42822</v>
      </c>
      <c r="E108" s="76" t="s">
        <v>1721</v>
      </c>
      <c r="F108" s="77">
        <v>15389</v>
      </c>
      <c r="G108" s="78" t="s">
        <v>45</v>
      </c>
      <c r="H108" s="78" t="s">
        <v>46</v>
      </c>
      <c r="I108" s="78" t="s">
        <v>470</v>
      </c>
      <c r="J108" s="82">
        <v>139.71</v>
      </c>
      <c r="K108" s="85">
        <v>52</v>
      </c>
    </row>
    <row r="109" spans="1:11" x14ac:dyDescent="0.25">
      <c r="A109" s="73" t="s">
        <v>9</v>
      </c>
      <c r="B109" s="81" t="s">
        <v>470</v>
      </c>
      <c r="C109" s="74" t="s">
        <v>1523</v>
      </c>
      <c r="D109" s="75">
        <v>42823</v>
      </c>
      <c r="E109" s="76">
        <v>86964</v>
      </c>
      <c r="F109" s="77">
        <v>15404</v>
      </c>
      <c r="G109" s="78" t="s">
        <v>45</v>
      </c>
      <c r="H109" s="78" t="s">
        <v>46</v>
      </c>
      <c r="I109" s="78" t="s">
        <v>470</v>
      </c>
      <c r="J109" s="82">
        <v>44.35</v>
      </c>
      <c r="K109" s="85">
        <v>52</v>
      </c>
    </row>
    <row r="110" spans="1:11" x14ac:dyDescent="0.25">
      <c r="A110" s="73" t="s">
        <v>9</v>
      </c>
      <c r="B110" s="81" t="s">
        <v>193</v>
      </c>
      <c r="C110" s="74" t="s">
        <v>1524</v>
      </c>
      <c r="D110" s="75">
        <v>42825</v>
      </c>
      <c r="E110" s="76" t="s">
        <v>1722</v>
      </c>
      <c r="F110" s="77">
        <v>15431</v>
      </c>
      <c r="G110" s="78" t="s">
        <v>45</v>
      </c>
      <c r="H110" s="78" t="s">
        <v>46</v>
      </c>
      <c r="I110" s="78" t="s">
        <v>193</v>
      </c>
      <c r="J110" s="82">
        <v>9.06</v>
      </c>
      <c r="K110" s="85">
        <v>52</v>
      </c>
    </row>
    <row r="111" spans="1:11" x14ac:dyDescent="0.25">
      <c r="A111" s="73" t="s">
        <v>9</v>
      </c>
      <c r="B111" s="81" t="s">
        <v>470</v>
      </c>
      <c r="C111" s="74" t="s">
        <v>1525</v>
      </c>
      <c r="D111" s="75">
        <v>42825</v>
      </c>
      <c r="E111" s="76" t="s">
        <v>1723</v>
      </c>
      <c r="F111" s="77">
        <v>15446</v>
      </c>
      <c r="G111" s="78" t="s">
        <v>45</v>
      </c>
      <c r="H111" s="78" t="s">
        <v>46</v>
      </c>
      <c r="I111" s="78" t="s">
        <v>470</v>
      </c>
      <c r="J111" s="82">
        <v>138.47</v>
      </c>
      <c r="K111" s="85">
        <v>52</v>
      </c>
    </row>
    <row r="112" spans="1:11" x14ac:dyDescent="0.25">
      <c r="A112" s="73" t="s">
        <v>9</v>
      </c>
      <c r="B112" s="81" t="s">
        <v>470</v>
      </c>
      <c r="C112" s="74" t="s">
        <v>569</v>
      </c>
      <c r="D112" s="75">
        <v>42825</v>
      </c>
      <c r="E112" s="76">
        <v>27986</v>
      </c>
      <c r="F112" s="77">
        <v>15448</v>
      </c>
      <c r="G112" s="78" t="s">
        <v>45</v>
      </c>
      <c r="H112" s="78" t="s">
        <v>46</v>
      </c>
      <c r="I112" s="78" t="s">
        <v>470</v>
      </c>
      <c r="J112" s="82">
        <v>98.91</v>
      </c>
      <c r="K112" s="85">
        <v>52</v>
      </c>
    </row>
    <row r="113" spans="1:11" x14ac:dyDescent="0.25">
      <c r="A113" s="73" t="s">
        <v>10</v>
      </c>
      <c r="B113" s="81" t="s">
        <v>204</v>
      </c>
      <c r="C113" s="74" t="s">
        <v>1526</v>
      </c>
      <c r="D113" s="75">
        <v>42800</v>
      </c>
      <c r="E113" s="76" t="s">
        <v>1724</v>
      </c>
      <c r="F113" s="77">
        <v>15337</v>
      </c>
      <c r="G113" s="78" t="s">
        <v>45</v>
      </c>
      <c r="H113" s="78" t="s">
        <v>46</v>
      </c>
      <c r="I113" s="78" t="s">
        <v>204</v>
      </c>
      <c r="J113" s="82">
        <v>66964.289999999994</v>
      </c>
      <c r="K113" s="85">
        <v>56</v>
      </c>
    </row>
    <row r="114" spans="1:11" x14ac:dyDescent="0.25">
      <c r="A114" s="73" t="s">
        <v>10</v>
      </c>
      <c r="B114" s="81" t="s">
        <v>204</v>
      </c>
      <c r="C114" s="74" t="s">
        <v>1527</v>
      </c>
      <c r="D114" s="75">
        <v>42800</v>
      </c>
      <c r="E114" s="76" t="s">
        <v>1725</v>
      </c>
      <c r="F114" s="77">
        <v>15338</v>
      </c>
      <c r="G114" s="78" t="s">
        <v>45</v>
      </c>
      <c r="H114" s="78" t="s">
        <v>46</v>
      </c>
      <c r="I114" s="78" t="s">
        <v>204</v>
      </c>
      <c r="J114" s="82">
        <v>66964.289999999994</v>
      </c>
      <c r="K114" s="85">
        <v>56</v>
      </c>
    </row>
    <row r="115" spans="1:11" x14ac:dyDescent="0.25">
      <c r="A115" s="73" t="s">
        <v>428</v>
      </c>
      <c r="B115" s="81" t="s">
        <v>472</v>
      </c>
      <c r="C115" s="74" t="s">
        <v>872</v>
      </c>
      <c r="D115" s="75">
        <v>42803</v>
      </c>
      <c r="E115" s="76">
        <v>2573418</v>
      </c>
      <c r="F115" s="77" t="s">
        <v>1863</v>
      </c>
      <c r="G115" s="78" t="s">
        <v>190</v>
      </c>
      <c r="H115" s="78" t="s">
        <v>46</v>
      </c>
      <c r="I115" s="78" t="s">
        <v>472</v>
      </c>
      <c r="J115" s="82">
        <v>951.88</v>
      </c>
      <c r="K115" s="85">
        <v>58</v>
      </c>
    </row>
    <row r="116" spans="1:11" x14ac:dyDescent="0.25">
      <c r="A116" s="73" t="s">
        <v>428</v>
      </c>
      <c r="B116" s="81" t="s">
        <v>1434</v>
      </c>
      <c r="C116" s="74" t="s">
        <v>1528</v>
      </c>
      <c r="D116" s="75">
        <v>42822</v>
      </c>
      <c r="E116" s="76">
        <v>2603491</v>
      </c>
      <c r="F116" s="77" t="s">
        <v>1864</v>
      </c>
      <c r="G116" s="78" t="s">
        <v>190</v>
      </c>
      <c r="H116" s="78" t="s">
        <v>46</v>
      </c>
      <c r="I116" s="78" t="s">
        <v>1434</v>
      </c>
      <c r="J116" s="82">
        <v>1237.8599999999999</v>
      </c>
      <c r="K116" s="85">
        <v>58</v>
      </c>
    </row>
    <row r="117" spans="1:11" x14ac:dyDescent="0.25">
      <c r="A117" s="73" t="s">
        <v>428</v>
      </c>
      <c r="B117" s="81" t="s">
        <v>1435</v>
      </c>
      <c r="C117" s="74" t="s">
        <v>1529</v>
      </c>
      <c r="D117" s="75">
        <v>42825</v>
      </c>
      <c r="E117" s="76" t="s">
        <v>1726</v>
      </c>
      <c r="F117" s="77" t="s">
        <v>1865</v>
      </c>
      <c r="G117" s="78" t="s">
        <v>190</v>
      </c>
      <c r="H117" s="78" t="s">
        <v>46</v>
      </c>
      <c r="I117" s="78" t="s">
        <v>1435</v>
      </c>
      <c r="J117" s="82">
        <v>250</v>
      </c>
      <c r="K117" s="85">
        <v>58</v>
      </c>
    </row>
    <row r="118" spans="1:11" x14ac:dyDescent="0.25">
      <c r="A118" s="73" t="s">
        <v>428</v>
      </c>
      <c r="B118" s="81" t="s">
        <v>1435</v>
      </c>
      <c r="C118" s="74" t="s">
        <v>1529</v>
      </c>
      <c r="D118" s="75">
        <v>42825</v>
      </c>
      <c r="E118" s="76" t="s">
        <v>1726</v>
      </c>
      <c r="F118" s="77" t="s">
        <v>1865</v>
      </c>
      <c r="G118" s="78" t="s">
        <v>190</v>
      </c>
      <c r="H118" s="78" t="s">
        <v>46</v>
      </c>
      <c r="I118" s="78" t="s">
        <v>1435</v>
      </c>
      <c r="J118" s="82">
        <v>33825.24</v>
      </c>
      <c r="K118" s="85">
        <v>58</v>
      </c>
    </row>
    <row r="119" spans="1:11" x14ac:dyDescent="0.25">
      <c r="A119" s="73" t="s">
        <v>12</v>
      </c>
      <c r="B119" s="81" t="s">
        <v>1436</v>
      </c>
      <c r="C119" s="74" t="s">
        <v>860</v>
      </c>
      <c r="D119" s="75">
        <v>42800</v>
      </c>
      <c r="E119" s="76" t="s">
        <v>1727</v>
      </c>
      <c r="F119" s="77">
        <v>15331</v>
      </c>
      <c r="G119" s="78" t="s">
        <v>45</v>
      </c>
      <c r="H119" s="78" t="s">
        <v>46</v>
      </c>
      <c r="I119" s="78" t="s">
        <v>1436</v>
      </c>
      <c r="J119" s="82">
        <v>80000</v>
      </c>
      <c r="K119" s="85">
        <v>59</v>
      </c>
    </row>
    <row r="120" spans="1:11" x14ac:dyDescent="0.25">
      <c r="A120" s="73" t="s">
        <v>13</v>
      </c>
      <c r="B120" s="81" t="s">
        <v>475</v>
      </c>
      <c r="C120" s="74" t="s">
        <v>1530</v>
      </c>
      <c r="D120" s="75">
        <v>42803</v>
      </c>
      <c r="E120" s="76" t="s">
        <v>1728</v>
      </c>
      <c r="F120" s="77">
        <v>15342</v>
      </c>
      <c r="G120" s="78" t="s">
        <v>45</v>
      </c>
      <c r="H120" s="78" t="s">
        <v>46</v>
      </c>
      <c r="I120" s="78" t="s">
        <v>475</v>
      </c>
      <c r="J120" s="82">
        <v>29585.77</v>
      </c>
      <c r="K120" s="85">
        <v>60</v>
      </c>
    </row>
    <row r="121" spans="1:11" x14ac:dyDescent="0.25">
      <c r="A121" s="73" t="s">
        <v>13</v>
      </c>
      <c r="B121" s="81" t="s">
        <v>475</v>
      </c>
      <c r="C121" s="74" t="s">
        <v>1018</v>
      </c>
      <c r="D121" s="75">
        <v>42803</v>
      </c>
      <c r="E121" s="76" t="s">
        <v>1729</v>
      </c>
      <c r="F121" s="77">
        <v>15343</v>
      </c>
      <c r="G121" s="78" t="s">
        <v>45</v>
      </c>
      <c r="H121" s="78" t="s">
        <v>46</v>
      </c>
      <c r="I121" s="78" t="s">
        <v>475</v>
      </c>
      <c r="J121" s="82">
        <v>23207.58</v>
      </c>
      <c r="K121" s="85">
        <v>60</v>
      </c>
    </row>
    <row r="122" spans="1:11" x14ac:dyDescent="0.25">
      <c r="A122" s="73" t="s">
        <v>13</v>
      </c>
      <c r="B122" s="81" t="s">
        <v>216</v>
      </c>
      <c r="C122" s="74" t="s">
        <v>1531</v>
      </c>
      <c r="D122" s="75">
        <v>42815</v>
      </c>
      <c r="E122" s="76" t="s">
        <v>1730</v>
      </c>
      <c r="F122" s="77">
        <v>15375</v>
      </c>
      <c r="G122" s="78" t="s">
        <v>45</v>
      </c>
      <c r="H122" s="78" t="s">
        <v>46</v>
      </c>
      <c r="I122" s="78" t="s">
        <v>216</v>
      </c>
      <c r="J122" s="82">
        <v>42741.75</v>
      </c>
      <c r="K122" s="85">
        <v>60</v>
      </c>
    </row>
    <row r="123" spans="1:11" x14ac:dyDescent="0.25">
      <c r="A123" s="73" t="s">
        <v>13</v>
      </c>
      <c r="B123" s="81" t="s">
        <v>216</v>
      </c>
      <c r="C123" s="74" t="s">
        <v>848</v>
      </c>
      <c r="D123" s="75">
        <v>42825</v>
      </c>
      <c r="E123" s="76" t="s">
        <v>1731</v>
      </c>
      <c r="F123" s="77">
        <v>15425</v>
      </c>
      <c r="G123" s="78" t="s">
        <v>45</v>
      </c>
      <c r="H123" s="78" t="s">
        <v>46</v>
      </c>
      <c r="I123" s="78" t="s">
        <v>216</v>
      </c>
      <c r="J123" s="82">
        <v>29567.41</v>
      </c>
      <c r="K123" s="85">
        <v>60</v>
      </c>
    </row>
    <row r="124" spans="1:11" x14ac:dyDescent="0.25">
      <c r="A124" s="73" t="s">
        <v>13</v>
      </c>
      <c r="B124" s="81" t="s">
        <v>216</v>
      </c>
      <c r="C124" s="74" t="s">
        <v>1532</v>
      </c>
      <c r="D124" s="75">
        <v>42825</v>
      </c>
      <c r="E124" s="76" t="s">
        <v>1732</v>
      </c>
      <c r="F124" s="77">
        <v>15426</v>
      </c>
      <c r="G124" s="78" t="s">
        <v>45</v>
      </c>
      <c r="H124" s="78" t="s">
        <v>46</v>
      </c>
      <c r="I124" s="78" t="s">
        <v>216</v>
      </c>
      <c r="J124" s="82">
        <v>29171.89</v>
      </c>
      <c r="K124" s="85">
        <v>60</v>
      </c>
    </row>
    <row r="125" spans="1:11" x14ac:dyDescent="0.25">
      <c r="A125" s="73" t="s">
        <v>14</v>
      </c>
      <c r="B125" s="81" t="s">
        <v>222</v>
      </c>
      <c r="C125" s="74" t="s">
        <v>1533</v>
      </c>
      <c r="D125" s="75">
        <v>42800</v>
      </c>
      <c r="E125" s="76">
        <v>1077</v>
      </c>
      <c r="F125" s="77">
        <v>15328</v>
      </c>
      <c r="G125" s="78" t="s">
        <v>45</v>
      </c>
      <c r="H125" s="78" t="s">
        <v>46</v>
      </c>
      <c r="I125" s="78" t="s">
        <v>222</v>
      </c>
      <c r="J125" s="82">
        <v>1600</v>
      </c>
      <c r="K125" s="85">
        <v>62</v>
      </c>
    </row>
    <row r="126" spans="1:11" x14ac:dyDescent="0.25">
      <c r="A126" s="73" t="s">
        <v>15</v>
      </c>
      <c r="B126" s="81" t="s">
        <v>1437</v>
      </c>
      <c r="C126" s="74" t="s">
        <v>1534</v>
      </c>
      <c r="D126" s="75">
        <v>42805</v>
      </c>
      <c r="E126" s="76" t="s">
        <v>1733</v>
      </c>
      <c r="F126" s="77" t="s">
        <v>1866</v>
      </c>
      <c r="G126" s="78" t="s">
        <v>225</v>
      </c>
      <c r="H126" s="78" t="s">
        <v>46</v>
      </c>
      <c r="I126" s="78" t="s">
        <v>1437</v>
      </c>
      <c r="J126" s="82">
        <v>6600</v>
      </c>
      <c r="K126" s="85">
        <v>64</v>
      </c>
    </row>
    <row r="127" spans="1:11" x14ac:dyDescent="0.25">
      <c r="A127" s="73" t="s">
        <v>15</v>
      </c>
      <c r="B127" s="81" t="s">
        <v>1410</v>
      </c>
      <c r="C127" s="74" t="s">
        <v>1447</v>
      </c>
      <c r="D127" s="75">
        <v>42819</v>
      </c>
      <c r="E127" s="76" t="s">
        <v>49</v>
      </c>
      <c r="F127" s="77">
        <v>32425</v>
      </c>
      <c r="G127" s="78" t="s">
        <v>50</v>
      </c>
      <c r="H127" s="78" t="s">
        <v>46</v>
      </c>
      <c r="I127" s="78" t="s">
        <v>1410</v>
      </c>
      <c r="J127" s="82">
        <v>185</v>
      </c>
      <c r="K127" s="85">
        <v>64</v>
      </c>
    </row>
    <row r="128" spans="1:11" x14ac:dyDescent="0.25">
      <c r="A128" s="73" t="s">
        <v>15</v>
      </c>
      <c r="B128" s="81"/>
      <c r="C128" s="74" t="s">
        <v>1535</v>
      </c>
      <c r="D128" s="75">
        <v>42822</v>
      </c>
      <c r="E128" s="76">
        <v>2219226</v>
      </c>
      <c r="F128" s="77" t="s">
        <v>1867</v>
      </c>
      <c r="G128" s="78" t="s">
        <v>225</v>
      </c>
      <c r="H128" s="78" t="s">
        <v>46</v>
      </c>
      <c r="I128" s="78"/>
      <c r="J128" s="82">
        <v>608.27</v>
      </c>
      <c r="K128" s="85">
        <v>64</v>
      </c>
    </row>
    <row r="129" spans="1:11" x14ac:dyDescent="0.25">
      <c r="A129" s="73" t="s">
        <v>15</v>
      </c>
      <c r="B129" s="81"/>
      <c r="C129" s="74" t="s">
        <v>1536</v>
      </c>
      <c r="D129" s="75">
        <v>42822</v>
      </c>
      <c r="E129" s="76" t="s">
        <v>1734</v>
      </c>
      <c r="F129" s="77" t="s">
        <v>1868</v>
      </c>
      <c r="G129" s="78" t="s">
        <v>225</v>
      </c>
      <c r="H129" s="78" t="s">
        <v>46</v>
      </c>
      <c r="I129" s="78"/>
      <c r="J129" s="82">
        <v>1000</v>
      </c>
      <c r="K129" s="85">
        <v>64</v>
      </c>
    </row>
    <row r="130" spans="1:11" x14ac:dyDescent="0.25">
      <c r="A130" s="73" t="s">
        <v>15</v>
      </c>
      <c r="B130" s="81" t="s">
        <v>1410</v>
      </c>
      <c r="C130" s="74" t="s">
        <v>1448</v>
      </c>
      <c r="D130" s="75">
        <v>42823</v>
      </c>
      <c r="E130" s="76" t="s">
        <v>49</v>
      </c>
      <c r="F130" s="77">
        <v>32466</v>
      </c>
      <c r="G130" s="78" t="s">
        <v>50</v>
      </c>
      <c r="H130" s="78" t="s">
        <v>51</v>
      </c>
      <c r="I130" s="78" t="s">
        <v>1410</v>
      </c>
      <c r="J130" s="82">
        <v>150</v>
      </c>
      <c r="K130" s="85">
        <v>64</v>
      </c>
    </row>
    <row r="131" spans="1:11" x14ac:dyDescent="0.25">
      <c r="A131" s="73" t="s">
        <v>15</v>
      </c>
      <c r="B131" s="81"/>
      <c r="C131" s="74" t="s">
        <v>1537</v>
      </c>
      <c r="D131" s="75">
        <v>42825</v>
      </c>
      <c r="E131" s="76">
        <v>2236723</v>
      </c>
      <c r="F131" s="77" t="s">
        <v>1869</v>
      </c>
      <c r="G131" s="78" t="s">
        <v>225</v>
      </c>
      <c r="H131" s="78" t="s">
        <v>46</v>
      </c>
      <c r="I131" s="78"/>
      <c r="J131" s="82">
        <v>301.95999999999998</v>
      </c>
      <c r="K131" s="85">
        <v>64</v>
      </c>
    </row>
    <row r="132" spans="1:11" x14ac:dyDescent="0.25">
      <c r="A132" s="73" t="s">
        <v>15</v>
      </c>
      <c r="B132" s="81"/>
      <c r="C132" s="74" t="s">
        <v>562</v>
      </c>
      <c r="D132" s="75">
        <v>42825</v>
      </c>
      <c r="E132" s="76">
        <v>858862</v>
      </c>
      <c r="F132" s="77" t="s">
        <v>1870</v>
      </c>
      <c r="G132" s="78" t="s">
        <v>225</v>
      </c>
      <c r="H132" s="78" t="s">
        <v>46</v>
      </c>
      <c r="I132" s="78"/>
      <c r="J132" s="82">
        <v>225</v>
      </c>
      <c r="K132" s="85">
        <v>64</v>
      </c>
    </row>
    <row r="133" spans="1:11" x14ac:dyDescent="0.25">
      <c r="A133" s="73" t="s">
        <v>15</v>
      </c>
      <c r="B133" s="81"/>
      <c r="C133" s="74" t="s">
        <v>1538</v>
      </c>
      <c r="D133" s="75">
        <v>42825</v>
      </c>
      <c r="E133" s="76">
        <v>8804325</v>
      </c>
      <c r="F133" s="77" t="s">
        <v>1871</v>
      </c>
      <c r="G133" s="78" t="s">
        <v>225</v>
      </c>
      <c r="H133" s="78" t="s">
        <v>46</v>
      </c>
      <c r="I133" s="78"/>
      <c r="J133" s="82">
        <v>330</v>
      </c>
      <c r="K133" s="85">
        <v>64</v>
      </c>
    </row>
    <row r="134" spans="1:11" x14ac:dyDescent="0.25">
      <c r="A134" s="73" t="s">
        <v>15</v>
      </c>
      <c r="B134" s="81"/>
      <c r="C134" s="74" t="s">
        <v>583</v>
      </c>
      <c r="D134" s="75">
        <v>42825</v>
      </c>
      <c r="E134" s="76" t="s">
        <v>1735</v>
      </c>
      <c r="F134" s="77" t="s">
        <v>1872</v>
      </c>
      <c r="G134" s="78" t="s">
        <v>225</v>
      </c>
      <c r="H134" s="78" t="s">
        <v>46</v>
      </c>
      <c r="I134" s="78"/>
      <c r="J134" s="82">
        <v>80</v>
      </c>
      <c r="K134" s="85">
        <v>64</v>
      </c>
    </row>
    <row r="135" spans="1:11" x14ac:dyDescent="0.25">
      <c r="A135" s="73" t="s">
        <v>15</v>
      </c>
      <c r="B135" s="81"/>
      <c r="C135" s="74" t="s">
        <v>584</v>
      </c>
      <c r="D135" s="75">
        <v>42825</v>
      </c>
      <c r="E135" s="76" t="s">
        <v>1736</v>
      </c>
      <c r="F135" s="77" t="s">
        <v>1873</v>
      </c>
      <c r="G135" s="78" t="s">
        <v>225</v>
      </c>
      <c r="H135" s="78" t="s">
        <v>46</v>
      </c>
      <c r="I135" s="78"/>
      <c r="J135" s="82">
        <v>930.53</v>
      </c>
      <c r="K135" s="85">
        <v>64</v>
      </c>
    </row>
    <row r="136" spans="1:11" x14ac:dyDescent="0.25">
      <c r="A136" s="73" t="s">
        <v>16</v>
      </c>
      <c r="B136" s="81" t="s">
        <v>1392</v>
      </c>
      <c r="C136" s="74" t="s">
        <v>1539</v>
      </c>
      <c r="D136" s="75">
        <v>42795</v>
      </c>
      <c r="E136" s="76" t="s">
        <v>720</v>
      </c>
      <c r="F136" s="77">
        <v>31853</v>
      </c>
      <c r="G136" s="78" t="s">
        <v>50</v>
      </c>
      <c r="H136" s="78" t="s">
        <v>46</v>
      </c>
      <c r="I136" s="78" t="s">
        <v>1392</v>
      </c>
      <c r="J136" s="82">
        <v>30000</v>
      </c>
      <c r="K136" s="85">
        <v>70</v>
      </c>
    </row>
    <row r="137" spans="1:11" x14ac:dyDescent="0.25">
      <c r="A137" s="73" t="s">
        <v>16</v>
      </c>
      <c r="B137" s="81" t="s">
        <v>1905</v>
      </c>
      <c r="C137" s="74" t="s">
        <v>1540</v>
      </c>
      <c r="D137" s="75">
        <v>42795</v>
      </c>
      <c r="E137" s="76" t="s">
        <v>1737</v>
      </c>
      <c r="F137" s="77">
        <v>32323</v>
      </c>
      <c r="G137" s="78" t="s">
        <v>50</v>
      </c>
      <c r="H137" s="78" t="s">
        <v>46</v>
      </c>
      <c r="I137" s="78" t="s">
        <v>1905</v>
      </c>
      <c r="J137" s="82">
        <v>343515.92</v>
      </c>
      <c r="K137" s="85">
        <v>70</v>
      </c>
    </row>
    <row r="138" spans="1:11" x14ac:dyDescent="0.25">
      <c r="A138" s="73" t="s">
        <v>16</v>
      </c>
      <c r="B138" s="81" t="s">
        <v>1402</v>
      </c>
      <c r="C138" s="74" t="s">
        <v>1541</v>
      </c>
      <c r="D138" s="75">
        <v>42797</v>
      </c>
      <c r="E138" s="76" t="s">
        <v>1235</v>
      </c>
      <c r="F138" s="77" t="s">
        <v>1874</v>
      </c>
      <c r="G138" s="78" t="s">
        <v>190</v>
      </c>
      <c r="H138" s="78" t="s">
        <v>46</v>
      </c>
      <c r="I138" s="78" t="s">
        <v>1402</v>
      </c>
      <c r="J138" s="82">
        <v>436976.9</v>
      </c>
      <c r="K138" s="85">
        <v>70</v>
      </c>
    </row>
    <row r="139" spans="1:11" x14ac:dyDescent="0.25">
      <c r="A139" s="73" t="s">
        <v>16</v>
      </c>
      <c r="B139" s="81" t="s">
        <v>1906</v>
      </c>
      <c r="C139" s="74" t="s">
        <v>1542</v>
      </c>
      <c r="D139" s="75">
        <v>42801</v>
      </c>
      <c r="E139" s="76" t="s">
        <v>1235</v>
      </c>
      <c r="F139" s="77" t="s">
        <v>1874</v>
      </c>
      <c r="G139" s="78" t="s">
        <v>190</v>
      </c>
      <c r="H139" s="78" t="s">
        <v>46</v>
      </c>
      <c r="I139" s="78" t="s">
        <v>1906</v>
      </c>
      <c r="J139" s="82">
        <v>-436976.9</v>
      </c>
      <c r="K139" s="85">
        <v>70</v>
      </c>
    </row>
    <row r="140" spans="1:11" x14ac:dyDescent="0.25">
      <c r="A140" s="73" t="s">
        <v>16</v>
      </c>
      <c r="B140" s="81" t="s">
        <v>1907</v>
      </c>
      <c r="C140" s="74" t="s">
        <v>1543</v>
      </c>
      <c r="D140" s="75">
        <v>42804</v>
      </c>
      <c r="E140" s="76" t="s">
        <v>1738</v>
      </c>
      <c r="F140" s="77" t="s">
        <v>1875</v>
      </c>
      <c r="G140" s="78" t="s">
        <v>190</v>
      </c>
      <c r="H140" s="78" t="s">
        <v>46</v>
      </c>
      <c r="I140" s="78" t="s">
        <v>1907</v>
      </c>
      <c r="J140" s="82">
        <v>106186.72</v>
      </c>
      <c r="K140" s="85">
        <v>70</v>
      </c>
    </row>
    <row r="141" spans="1:11" x14ac:dyDescent="0.25">
      <c r="A141" s="73" t="s">
        <v>16</v>
      </c>
      <c r="B141" s="81" t="s">
        <v>1908</v>
      </c>
      <c r="C141" s="74" t="s">
        <v>1544</v>
      </c>
      <c r="D141" s="75">
        <v>42808</v>
      </c>
      <c r="E141" s="76" t="s">
        <v>1739</v>
      </c>
      <c r="F141" s="77" t="s">
        <v>1876</v>
      </c>
      <c r="G141" s="78" t="s">
        <v>190</v>
      </c>
      <c r="H141" s="78" t="s">
        <v>46</v>
      </c>
      <c r="I141" s="78" t="s">
        <v>1908</v>
      </c>
      <c r="J141" s="82">
        <v>300939.59000000003</v>
      </c>
      <c r="K141" s="85">
        <v>70</v>
      </c>
    </row>
    <row r="142" spans="1:11" x14ac:dyDescent="0.25">
      <c r="A142" s="73" t="s">
        <v>16</v>
      </c>
      <c r="B142" s="81" t="s">
        <v>1909</v>
      </c>
      <c r="C142" s="74" t="s">
        <v>1545</v>
      </c>
      <c r="D142" s="75">
        <v>42811</v>
      </c>
      <c r="E142" s="76" t="s">
        <v>1740</v>
      </c>
      <c r="F142" s="77" t="s">
        <v>1877</v>
      </c>
      <c r="G142" s="78" t="s">
        <v>190</v>
      </c>
      <c r="H142" s="78" t="s">
        <v>46</v>
      </c>
      <c r="I142" s="78" t="s">
        <v>1909</v>
      </c>
      <c r="J142" s="82">
        <v>7463.67</v>
      </c>
      <c r="K142" s="85">
        <v>70</v>
      </c>
    </row>
    <row r="143" spans="1:11" x14ac:dyDescent="0.25">
      <c r="A143" s="73" t="s">
        <v>16</v>
      </c>
      <c r="B143" s="81" t="s">
        <v>1910</v>
      </c>
      <c r="C143" s="74" t="s">
        <v>1546</v>
      </c>
      <c r="D143" s="75">
        <v>42811</v>
      </c>
      <c r="E143" s="76" t="s">
        <v>1741</v>
      </c>
      <c r="F143" s="77" t="s">
        <v>1878</v>
      </c>
      <c r="G143" s="78" t="s">
        <v>190</v>
      </c>
      <c r="H143" s="78" t="s">
        <v>46</v>
      </c>
      <c r="I143" s="78" t="s">
        <v>1910</v>
      </c>
      <c r="J143" s="82">
        <v>131751.76</v>
      </c>
      <c r="K143" s="85">
        <v>70</v>
      </c>
    </row>
    <row r="144" spans="1:11" x14ac:dyDescent="0.25">
      <c r="A144" s="73" t="s">
        <v>16</v>
      </c>
      <c r="B144" s="81" t="s">
        <v>1911</v>
      </c>
      <c r="C144" s="74" t="s">
        <v>624</v>
      </c>
      <c r="D144" s="75">
        <v>42818</v>
      </c>
      <c r="E144" s="76" t="s">
        <v>1742</v>
      </c>
      <c r="F144" s="77" t="s">
        <v>1879</v>
      </c>
      <c r="G144" s="78" t="s">
        <v>190</v>
      </c>
      <c r="H144" s="78" t="s">
        <v>46</v>
      </c>
      <c r="I144" s="78" t="s">
        <v>1911</v>
      </c>
      <c r="J144" s="82">
        <v>139914.15</v>
      </c>
      <c r="K144" s="85">
        <v>70</v>
      </c>
    </row>
    <row r="145" spans="1:11" x14ac:dyDescent="0.25">
      <c r="A145" s="73" t="s">
        <v>16</v>
      </c>
      <c r="B145" s="81" t="s">
        <v>1912</v>
      </c>
      <c r="C145" s="74" t="s">
        <v>1547</v>
      </c>
      <c r="D145" s="75">
        <v>42821</v>
      </c>
      <c r="E145" s="76" t="s">
        <v>1743</v>
      </c>
      <c r="F145" s="77" t="s">
        <v>1880</v>
      </c>
      <c r="G145" s="78" t="s">
        <v>190</v>
      </c>
      <c r="H145" s="78" t="s">
        <v>46</v>
      </c>
      <c r="I145" s="78" t="s">
        <v>1912</v>
      </c>
      <c r="J145" s="82">
        <v>1903.33</v>
      </c>
      <c r="K145" s="85">
        <v>70</v>
      </c>
    </row>
    <row r="146" spans="1:11" x14ac:dyDescent="0.25">
      <c r="A146" s="73" t="s">
        <v>16</v>
      </c>
      <c r="B146" s="81" t="s">
        <v>1913</v>
      </c>
      <c r="C146" s="74" t="s">
        <v>1075</v>
      </c>
      <c r="D146" s="75">
        <v>42824</v>
      </c>
      <c r="E146" s="76" t="s">
        <v>1744</v>
      </c>
      <c r="F146" s="77" t="s">
        <v>1881</v>
      </c>
      <c r="G146" s="78" t="s">
        <v>190</v>
      </c>
      <c r="H146" s="78" t="s">
        <v>46</v>
      </c>
      <c r="I146" s="78" t="s">
        <v>1913</v>
      </c>
      <c r="J146" s="82">
        <v>68111.87</v>
      </c>
      <c r="K146" s="85">
        <v>70</v>
      </c>
    </row>
    <row r="147" spans="1:11" x14ac:dyDescent="0.25">
      <c r="A147" s="73" t="s">
        <v>16</v>
      </c>
      <c r="B147" s="81" t="s">
        <v>1914</v>
      </c>
      <c r="C147" s="74" t="s">
        <v>1548</v>
      </c>
      <c r="D147" s="75">
        <v>42824</v>
      </c>
      <c r="E147" s="76" t="s">
        <v>1745</v>
      </c>
      <c r="F147" s="77" t="s">
        <v>1882</v>
      </c>
      <c r="G147" s="78" t="s">
        <v>190</v>
      </c>
      <c r="H147" s="78" t="s">
        <v>46</v>
      </c>
      <c r="I147" s="78" t="s">
        <v>1914</v>
      </c>
      <c r="J147" s="82">
        <v>6380</v>
      </c>
      <c r="K147" s="85">
        <v>70</v>
      </c>
    </row>
    <row r="148" spans="1:11" x14ac:dyDescent="0.25">
      <c r="A148" s="73" t="s">
        <v>16</v>
      </c>
      <c r="B148" s="81" t="s">
        <v>1915</v>
      </c>
      <c r="C148" s="74" t="s">
        <v>1549</v>
      </c>
      <c r="D148" s="75">
        <v>42825</v>
      </c>
      <c r="E148" s="76" t="s">
        <v>1746</v>
      </c>
      <c r="F148" s="77" t="s">
        <v>1883</v>
      </c>
      <c r="G148" s="78" t="s">
        <v>190</v>
      </c>
      <c r="H148" s="78" t="s">
        <v>46</v>
      </c>
      <c r="I148" s="78" t="s">
        <v>1915</v>
      </c>
      <c r="J148" s="82">
        <v>383637.48</v>
      </c>
      <c r="K148" s="85">
        <v>70</v>
      </c>
    </row>
    <row r="149" spans="1:11" x14ac:dyDescent="0.25">
      <c r="A149" s="73" t="s">
        <v>16</v>
      </c>
      <c r="B149" s="81" t="s">
        <v>1916</v>
      </c>
      <c r="C149" s="74" t="s">
        <v>1550</v>
      </c>
      <c r="D149" s="75">
        <v>42825</v>
      </c>
      <c r="E149" s="76" t="s">
        <v>1747</v>
      </c>
      <c r="F149" s="77" t="s">
        <v>1884</v>
      </c>
      <c r="G149" s="78" t="s">
        <v>190</v>
      </c>
      <c r="H149" s="78" t="s">
        <v>46</v>
      </c>
      <c r="I149" s="78" t="s">
        <v>1916</v>
      </c>
      <c r="J149" s="82">
        <v>365.92</v>
      </c>
      <c r="K149" s="85">
        <v>70</v>
      </c>
    </row>
    <row r="150" spans="1:11" x14ac:dyDescent="0.25">
      <c r="A150" s="73" t="s">
        <v>429</v>
      </c>
      <c r="B150" s="81" t="s">
        <v>472</v>
      </c>
      <c r="C150" s="74" t="s">
        <v>872</v>
      </c>
      <c r="D150" s="75">
        <v>42803</v>
      </c>
      <c r="E150" s="76">
        <v>2573418</v>
      </c>
      <c r="F150" s="77" t="s">
        <v>1863</v>
      </c>
      <c r="G150" s="78" t="s">
        <v>190</v>
      </c>
      <c r="H150" s="78" t="s">
        <v>46</v>
      </c>
      <c r="I150" s="78" t="s">
        <v>472</v>
      </c>
      <c r="J150" s="82">
        <v>4615.04</v>
      </c>
      <c r="K150" s="85">
        <v>80</v>
      </c>
    </row>
    <row r="151" spans="1:11" x14ac:dyDescent="0.25">
      <c r="A151" s="73" t="s">
        <v>429</v>
      </c>
      <c r="B151" s="81" t="s">
        <v>1434</v>
      </c>
      <c r="C151" s="74" t="s">
        <v>1528</v>
      </c>
      <c r="D151" s="75">
        <v>42822</v>
      </c>
      <c r="E151" s="76">
        <v>2603491</v>
      </c>
      <c r="F151" s="77" t="s">
        <v>1864</v>
      </c>
      <c r="G151" s="78" t="s">
        <v>190</v>
      </c>
      <c r="H151" s="78" t="s">
        <v>46</v>
      </c>
      <c r="I151" s="78" t="s">
        <v>1434</v>
      </c>
      <c r="J151" s="82">
        <v>16622.63</v>
      </c>
      <c r="K151" s="85">
        <v>80</v>
      </c>
    </row>
    <row r="152" spans="1:11" x14ac:dyDescent="0.25">
      <c r="A152" s="73" t="s">
        <v>1422</v>
      </c>
      <c r="B152" s="81" t="s">
        <v>1917</v>
      </c>
      <c r="C152" s="74" t="s">
        <v>1551</v>
      </c>
      <c r="D152" s="75">
        <v>42797</v>
      </c>
      <c r="E152" s="76" t="s">
        <v>1748</v>
      </c>
      <c r="F152" s="77" t="s">
        <v>1885</v>
      </c>
      <c r="G152" s="78" t="s">
        <v>225</v>
      </c>
      <c r="H152" s="78" t="s">
        <v>46</v>
      </c>
      <c r="I152" s="78" t="s">
        <v>1917</v>
      </c>
      <c r="J152" s="82">
        <v>1160</v>
      </c>
      <c r="K152" s="85">
        <v>95</v>
      </c>
    </row>
    <row r="153" spans="1:11" x14ac:dyDescent="0.25">
      <c r="A153" s="73" t="s">
        <v>431</v>
      </c>
      <c r="B153" s="81" t="s">
        <v>1918</v>
      </c>
      <c r="C153" s="74" t="s">
        <v>1552</v>
      </c>
      <c r="D153" s="75">
        <v>42818</v>
      </c>
      <c r="E153" s="76" t="s">
        <v>1749</v>
      </c>
      <c r="F153" s="77" t="s">
        <v>1886</v>
      </c>
      <c r="G153" s="78" t="s">
        <v>190</v>
      </c>
      <c r="H153" s="78" t="s">
        <v>46</v>
      </c>
      <c r="I153" s="78" t="s">
        <v>1918</v>
      </c>
      <c r="J153" s="82">
        <v>65854.600000000006</v>
      </c>
      <c r="K153" s="85">
        <v>100</v>
      </c>
    </row>
    <row r="154" spans="1:11" x14ac:dyDescent="0.25">
      <c r="A154" s="73" t="s">
        <v>432</v>
      </c>
      <c r="B154" s="81" t="s">
        <v>1919</v>
      </c>
      <c r="C154" s="74" t="s">
        <v>1553</v>
      </c>
      <c r="D154" s="75">
        <v>42815</v>
      </c>
      <c r="E154" s="76" t="s">
        <v>1750</v>
      </c>
      <c r="F154" s="77" t="s">
        <v>1887</v>
      </c>
      <c r="G154" s="78" t="s">
        <v>190</v>
      </c>
      <c r="H154" s="78" t="s">
        <v>46</v>
      </c>
      <c r="I154" s="78" t="s">
        <v>1919</v>
      </c>
      <c r="J154" s="82">
        <v>40446.370000000003</v>
      </c>
      <c r="K154" s="85">
        <v>101</v>
      </c>
    </row>
    <row r="155" spans="1:11" x14ac:dyDescent="0.25">
      <c r="A155" s="73" t="s">
        <v>1423</v>
      </c>
      <c r="B155" s="81" t="s">
        <v>1920</v>
      </c>
      <c r="C155" s="74" t="s">
        <v>1554</v>
      </c>
      <c r="D155" s="75">
        <v>42803</v>
      </c>
      <c r="E155" s="76" t="s">
        <v>1751</v>
      </c>
      <c r="F155" s="77" t="s">
        <v>1888</v>
      </c>
      <c r="G155" s="78" t="s">
        <v>190</v>
      </c>
      <c r="H155" s="78" t="s">
        <v>46</v>
      </c>
      <c r="I155" s="78" t="s">
        <v>1920</v>
      </c>
      <c r="J155" s="82">
        <v>1293.31</v>
      </c>
      <c r="K155" s="85">
        <v>110</v>
      </c>
    </row>
    <row r="156" spans="1:11" x14ac:dyDescent="0.25">
      <c r="A156" s="73" t="s">
        <v>1423</v>
      </c>
      <c r="B156" s="81" t="s">
        <v>1921</v>
      </c>
      <c r="C156" s="74" t="s">
        <v>1555</v>
      </c>
      <c r="D156" s="75">
        <v>42808</v>
      </c>
      <c r="E156" s="76" t="s">
        <v>1752</v>
      </c>
      <c r="F156" s="77" t="s">
        <v>1889</v>
      </c>
      <c r="G156" s="78" t="s">
        <v>190</v>
      </c>
      <c r="H156" s="78" t="s">
        <v>46</v>
      </c>
      <c r="I156" s="78" t="s">
        <v>1921</v>
      </c>
      <c r="J156" s="82">
        <v>11658.55</v>
      </c>
      <c r="K156" s="85">
        <v>110</v>
      </c>
    </row>
    <row r="157" spans="1:11" x14ac:dyDescent="0.25">
      <c r="A157" s="73" t="s">
        <v>1423</v>
      </c>
      <c r="B157" s="81" t="s">
        <v>1922</v>
      </c>
      <c r="C157" s="74" t="s">
        <v>316</v>
      </c>
      <c r="D157" s="75">
        <v>42808</v>
      </c>
      <c r="E157" s="76" t="s">
        <v>1753</v>
      </c>
      <c r="F157" s="77" t="s">
        <v>1890</v>
      </c>
      <c r="G157" s="78" t="s">
        <v>190</v>
      </c>
      <c r="H157" s="78" t="s">
        <v>46</v>
      </c>
      <c r="I157" s="78" t="s">
        <v>1922</v>
      </c>
      <c r="J157" s="82">
        <v>1274.46</v>
      </c>
      <c r="K157" s="85">
        <v>110</v>
      </c>
    </row>
    <row r="158" spans="1:11" x14ac:dyDescent="0.25">
      <c r="A158" s="73" t="s">
        <v>1423</v>
      </c>
      <c r="B158" s="81" t="s">
        <v>1923</v>
      </c>
      <c r="C158" s="74" t="s">
        <v>317</v>
      </c>
      <c r="D158" s="75">
        <v>42808</v>
      </c>
      <c r="E158" s="76" t="s">
        <v>1754</v>
      </c>
      <c r="F158" s="77" t="s">
        <v>1891</v>
      </c>
      <c r="G158" s="78" t="s">
        <v>190</v>
      </c>
      <c r="H158" s="78" t="s">
        <v>46</v>
      </c>
      <c r="I158" s="78" t="s">
        <v>1923</v>
      </c>
      <c r="J158" s="82">
        <v>341.22</v>
      </c>
      <c r="K158" s="85">
        <v>110</v>
      </c>
    </row>
    <row r="159" spans="1:11" x14ac:dyDescent="0.25">
      <c r="A159" s="73" t="s">
        <v>1423</v>
      </c>
      <c r="B159" s="81" t="s">
        <v>1924</v>
      </c>
      <c r="C159" s="74" t="s">
        <v>1556</v>
      </c>
      <c r="D159" s="75">
        <v>42808</v>
      </c>
      <c r="E159" s="76" t="s">
        <v>1755</v>
      </c>
      <c r="F159" s="77" t="s">
        <v>1892</v>
      </c>
      <c r="G159" s="78" t="s">
        <v>190</v>
      </c>
      <c r="H159" s="78" t="s">
        <v>46</v>
      </c>
      <c r="I159" s="78" t="s">
        <v>1924</v>
      </c>
      <c r="J159" s="82">
        <v>534.29999999999995</v>
      </c>
      <c r="K159" s="85">
        <v>110</v>
      </c>
    </row>
    <row r="160" spans="1:11" x14ac:dyDescent="0.25">
      <c r="A160" s="73" t="s">
        <v>433</v>
      </c>
      <c r="B160" s="81" t="s">
        <v>490</v>
      </c>
      <c r="C160" s="74" t="s">
        <v>1557</v>
      </c>
      <c r="D160" s="75">
        <v>42816</v>
      </c>
      <c r="E160" s="76" t="s">
        <v>1756</v>
      </c>
      <c r="F160" s="77">
        <v>15376</v>
      </c>
      <c r="G160" s="78" t="s">
        <v>45</v>
      </c>
      <c r="H160" s="78" t="s">
        <v>90</v>
      </c>
      <c r="I160" s="78" t="s">
        <v>490</v>
      </c>
      <c r="J160" s="82">
        <v>3366.06</v>
      </c>
      <c r="K160" s="85">
        <v>49</v>
      </c>
    </row>
    <row r="161" spans="1:11" x14ac:dyDescent="0.25">
      <c r="A161" s="73" t="s">
        <v>433</v>
      </c>
      <c r="B161" s="81" t="s">
        <v>490</v>
      </c>
      <c r="C161" s="74" t="s">
        <v>1558</v>
      </c>
      <c r="D161" s="75">
        <v>42821</v>
      </c>
      <c r="E161" s="76" t="s">
        <v>1757</v>
      </c>
      <c r="F161" s="77">
        <v>15388</v>
      </c>
      <c r="G161" s="78" t="s">
        <v>45</v>
      </c>
      <c r="H161" s="78" t="s">
        <v>90</v>
      </c>
      <c r="I161" s="78" t="s">
        <v>490</v>
      </c>
      <c r="J161" s="82">
        <v>587.23</v>
      </c>
      <c r="K161" s="85">
        <v>49</v>
      </c>
    </row>
    <row r="162" spans="1:11" x14ac:dyDescent="0.25">
      <c r="A162" s="73" t="s">
        <v>433</v>
      </c>
      <c r="B162" s="81" t="s">
        <v>490</v>
      </c>
      <c r="C162" s="74" t="s">
        <v>1559</v>
      </c>
      <c r="D162" s="75">
        <v>42825</v>
      </c>
      <c r="E162" s="76" t="s">
        <v>1758</v>
      </c>
      <c r="F162" s="77">
        <v>15436</v>
      </c>
      <c r="G162" s="78" t="s">
        <v>45</v>
      </c>
      <c r="H162" s="78" t="s">
        <v>46</v>
      </c>
      <c r="I162" s="78" t="s">
        <v>490</v>
      </c>
      <c r="J162" s="82">
        <v>396.14</v>
      </c>
      <c r="K162" s="85">
        <v>49</v>
      </c>
    </row>
    <row r="163" spans="1:11" x14ac:dyDescent="0.25">
      <c r="A163" s="73" t="s">
        <v>17</v>
      </c>
      <c r="B163" s="81" t="s">
        <v>193</v>
      </c>
      <c r="C163" s="74" t="s">
        <v>1022</v>
      </c>
      <c r="D163" s="75">
        <v>42803</v>
      </c>
      <c r="E163" s="76">
        <v>27854</v>
      </c>
      <c r="F163" s="77">
        <v>15346</v>
      </c>
      <c r="G163" s="78" t="s">
        <v>45</v>
      </c>
      <c r="H163" s="78" t="s">
        <v>46</v>
      </c>
      <c r="I163" s="78" t="s">
        <v>193</v>
      </c>
      <c r="J163" s="82">
        <v>37.090000000000003</v>
      </c>
      <c r="K163" s="85">
        <v>52</v>
      </c>
    </row>
    <row r="164" spans="1:11" x14ac:dyDescent="0.25">
      <c r="A164" s="73" t="s">
        <v>17</v>
      </c>
      <c r="B164" s="81" t="s">
        <v>193</v>
      </c>
      <c r="C164" s="74" t="s">
        <v>1518</v>
      </c>
      <c r="D164" s="75">
        <v>42803</v>
      </c>
      <c r="E164" s="76">
        <v>27853</v>
      </c>
      <c r="F164" s="77">
        <v>15347</v>
      </c>
      <c r="G164" s="78" t="s">
        <v>45</v>
      </c>
      <c r="H164" s="78" t="s">
        <v>46</v>
      </c>
      <c r="I164" s="78" t="s">
        <v>193</v>
      </c>
      <c r="J164" s="82">
        <v>31.83</v>
      </c>
      <c r="K164" s="85">
        <v>52</v>
      </c>
    </row>
    <row r="165" spans="1:11" x14ac:dyDescent="0.25">
      <c r="A165" s="73" t="s">
        <v>17</v>
      </c>
      <c r="B165" s="81" t="s">
        <v>193</v>
      </c>
      <c r="C165" s="74" t="s">
        <v>1519</v>
      </c>
      <c r="D165" s="75">
        <v>42803</v>
      </c>
      <c r="E165" s="76">
        <v>27852</v>
      </c>
      <c r="F165" s="77">
        <v>15348</v>
      </c>
      <c r="G165" s="78" t="s">
        <v>45</v>
      </c>
      <c r="H165" s="78" t="s">
        <v>46</v>
      </c>
      <c r="I165" s="78" t="s">
        <v>193</v>
      </c>
      <c r="J165" s="82">
        <v>47.29</v>
      </c>
      <c r="K165" s="85">
        <v>52</v>
      </c>
    </row>
    <row r="166" spans="1:11" x14ac:dyDescent="0.25">
      <c r="A166" s="73" t="s">
        <v>17</v>
      </c>
      <c r="B166" s="81" t="s">
        <v>193</v>
      </c>
      <c r="C166" s="74" t="s">
        <v>1520</v>
      </c>
      <c r="D166" s="75">
        <v>42803</v>
      </c>
      <c r="E166" s="76">
        <v>27851</v>
      </c>
      <c r="F166" s="77">
        <v>15349</v>
      </c>
      <c r="G166" s="78" t="s">
        <v>45</v>
      </c>
      <c r="H166" s="78" t="s">
        <v>46</v>
      </c>
      <c r="I166" s="78" t="s">
        <v>193</v>
      </c>
      <c r="J166" s="82">
        <v>115.74</v>
      </c>
      <c r="K166" s="85">
        <v>52</v>
      </c>
    </row>
    <row r="167" spans="1:11" x14ac:dyDescent="0.25">
      <c r="A167" s="73" t="s">
        <v>17</v>
      </c>
      <c r="B167" s="81" t="s">
        <v>193</v>
      </c>
      <c r="C167" s="74" t="s">
        <v>1521</v>
      </c>
      <c r="D167" s="75">
        <v>42803</v>
      </c>
      <c r="E167" s="76">
        <v>27868</v>
      </c>
      <c r="F167" s="77">
        <v>15350</v>
      </c>
      <c r="G167" s="78" t="s">
        <v>45</v>
      </c>
      <c r="H167" s="78" t="s">
        <v>46</v>
      </c>
      <c r="I167" s="78" t="s">
        <v>193</v>
      </c>
      <c r="J167" s="82">
        <v>28.02</v>
      </c>
      <c r="K167" s="85">
        <v>52</v>
      </c>
    </row>
    <row r="168" spans="1:11" x14ac:dyDescent="0.25">
      <c r="A168" s="73" t="s">
        <v>17</v>
      </c>
      <c r="B168" s="81" t="s">
        <v>470</v>
      </c>
      <c r="C168" s="74" t="s">
        <v>1522</v>
      </c>
      <c r="D168" s="75">
        <v>42822</v>
      </c>
      <c r="E168" s="76" t="s">
        <v>1721</v>
      </c>
      <c r="F168" s="77">
        <v>15389</v>
      </c>
      <c r="G168" s="78" t="s">
        <v>45</v>
      </c>
      <c r="H168" s="78" t="s">
        <v>46</v>
      </c>
      <c r="I168" s="78" t="s">
        <v>470</v>
      </c>
      <c r="J168" s="82">
        <v>23.29</v>
      </c>
      <c r="K168" s="85">
        <v>52</v>
      </c>
    </row>
    <row r="169" spans="1:11" x14ac:dyDescent="0.25">
      <c r="A169" s="73" t="s">
        <v>17</v>
      </c>
      <c r="B169" s="81" t="s">
        <v>470</v>
      </c>
      <c r="C169" s="74" t="s">
        <v>1523</v>
      </c>
      <c r="D169" s="75">
        <v>42823</v>
      </c>
      <c r="E169" s="76">
        <v>86964</v>
      </c>
      <c r="F169" s="77">
        <v>15404</v>
      </c>
      <c r="G169" s="78" t="s">
        <v>45</v>
      </c>
      <c r="H169" s="78" t="s">
        <v>46</v>
      </c>
      <c r="I169" s="78" t="s">
        <v>470</v>
      </c>
      <c r="J169" s="82">
        <v>7.39</v>
      </c>
      <c r="K169" s="85">
        <v>52</v>
      </c>
    </row>
    <row r="170" spans="1:11" x14ac:dyDescent="0.25">
      <c r="A170" s="73" t="s">
        <v>17</v>
      </c>
      <c r="B170" s="81" t="s">
        <v>193</v>
      </c>
      <c r="C170" s="74" t="s">
        <v>1524</v>
      </c>
      <c r="D170" s="75">
        <v>42825</v>
      </c>
      <c r="E170" s="76" t="s">
        <v>1722</v>
      </c>
      <c r="F170" s="77">
        <v>15431</v>
      </c>
      <c r="G170" s="78" t="s">
        <v>45</v>
      </c>
      <c r="H170" s="78" t="s">
        <v>46</v>
      </c>
      <c r="I170" s="78" t="s">
        <v>193</v>
      </c>
      <c r="J170" s="82">
        <v>1.51</v>
      </c>
      <c r="K170" s="85">
        <v>52</v>
      </c>
    </row>
    <row r="171" spans="1:11" x14ac:dyDescent="0.25">
      <c r="A171" s="73" t="s">
        <v>17</v>
      </c>
      <c r="B171" s="81" t="s">
        <v>470</v>
      </c>
      <c r="C171" s="74" t="s">
        <v>1525</v>
      </c>
      <c r="D171" s="75">
        <v>42825</v>
      </c>
      <c r="E171" s="76" t="s">
        <v>1723</v>
      </c>
      <c r="F171" s="77">
        <v>15446</v>
      </c>
      <c r="G171" s="78" t="s">
        <v>45</v>
      </c>
      <c r="H171" s="78" t="s">
        <v>46</v>
      </c>
      <c r="I171" s="78" t="s">
        <v>470</v>
      </c>
      <c r="J171" s="82">
        <v>23.08</v>
      </c>
      <c r="K171" s="85">
        <v>52</v>
      </c>
    </row>
    <row r="172" spans="1:11" x14ac:dyDescent="0.25">
      <c r="A172" s="73" t="s">
        <v>17</v>
      </c>
      <c r="B172" s="81" t="s">
        <v>470</v>
      </c>
      <c r="C172" s="74" t="s">
        <v>569</v>
      </c>
      <c r="D172" s="75">
        <v>42825</v>
      </c>
      <c r="E172" s="76">
        <v>27986</v>
      </c>
      <c r="F172" s="77">
        <v>15448</v>
      </c>
      <c r="G172" s="78" t="s">
        <v>45</v>
      </c>
      <c r="H172" s="78" t="s">
        <v>46</v>
      </c>
      <c r="I172" s="78" t="s">
        <v>470</v>
      </c>
      <c r="J172" s="82">
        <v>16.489999999999998</v>
      </c>
      <c r="K172" s="85">
        <v>52</v>
      </c>
    </row>
    <row r="173" spans="1:11" x14ac:dyDescent="0.25">
      <c r="A173" s="73" t="s">
        <v>434</v>
      </c>
      <c r="B173" s="81" t="s">
        <v>1435</v>
      </c>
      <c r="C173" s="74" t="s">
        <v>1529</v>
      </c>
      <c r="D173" s="75">
        <v>42825</v>
      </c>
      <c r="E173" s="76" t="s">
        <v>1726</v>
      </c>
      <c r="F173" s="77" t="s">
        <v>1865</v>
      </c>
      <c r="G173" s="78" t="s">
        <v>190</v>
      </c>
      <c r="H173" s="78" t="s">
        <v>46</v>
      </c>
      <c r="I173" s="78" t="s">
        <v>1435</v>
      </c>
      <c r="J173" s="82">
        <v>250</v>
      </c>
      <c r="K173" s="85">
        <v>58</v>
      </c>
    </row>
    <row r="174" spans="1:11" x14ac:dyDescent="0.25">
      <c r="A174" s="73" t="s">
        <v>434</v>
      </c>
      <c r="B174" s="81" t="s">
        <v>1435</v>
      </c>
      <c r="C174" s="74" t="s">
        <v>1529</v>
      </c>
      <c r="D174" s="75">
        <v>42825</v>
      </c>
      <c r="E174" s="76" t="s">
        <v>1726</v>
      </c>
      <c r="F174" s="77" t="s">
        <v>1865</v>
      </c>
      <c r="G174" s="78" t="s">
        <v>190</v>
      </c>
      <c r="H174" s="78" t="s">
        <v>46</v>
      </c>
      <c r="I174" s="78" t="s">
        <v>1435</v>
      </c>
      <c r="J174" s="82">
        <v>9688.64</v>
      </c>
      <c r="K174" s="85">
        <v>58</v>
      </c>
    </row>
    <row r="175" spans="1:11" x14ac:dyDescent="0.25">
      <c r="A175" s="73" t="s">
        <v>19</v>
      </c>
      <c r="B175" s="81" t="s">
        <v>1392</v>
      </c>
      <c r="C175" s="74" t="s">
        <v>1539</v>
      </c>
      <c r="D175" s="75">
        <v>42795</v>
      </c>
      <c r="E175" s="76" t="s">
        <v>720</v>
      </c>
      <c r="F175" s="77">
        <v>31853</v>
      </c>
      <c r="G175" s="78" t="s">
        <v>50</v>
      </c>
      <c r="H175" s="78" t="s">
        <v>46</v>
      </c>
      <c r="I175" s="78" t="s">
        <v>1392</v>
      </c>
      <c r="J175" s="82">
        <v>10000</v>
      </c>
      <c r="K175" s="85">
        <v>70</v>
      </c>
    </row>
    <row r="176" spans="1:11" x14ac:dyDescent="0.25">
      <c r="A176" s="73" t="s">
        <v>19</v>
      </c>
      <c r="B176" s="81" t="s">
        <v>1905</v>
      </c>
      <c r="C176" s="74" t="s">
        <v>1540</v>
      </c>
      <c r="D176" s="75">
        <v>42795</v>
      </c>
      <c r="E176" s="76" t="s">
        <v>1737</v>
      </c>
      <c r="F176" s="77">
        <v>32323</v>
      </c>
      <c r="G176" s="78" t="s">
        <v>50</v>
      </c>
      <c r="H176" s="78" t="s">
        <v>46</v>
      </c>
      <c r="I176" s="78" t="s">
        <v>1905</v>
      </c>
      <c r="J176" s="82">
        <v>61731.07</v>
      </c>
      <c r="K176" s="85">
        <v>70</v>
      </c>
    </row>
    <row r="177" spans="1:11" x14ac:dyDescent="0.25">
      <c r="A177" s="73" t="s">
        <v>19</v>
      </c>
      <c r="B177" s="81" t="s">
        <v>1907</v>
      </c>
      <c r="C177" s="74" t="s">
        <v>1543</v>
      </c>
      <c r="D177" s="75">
        <v>42804</v>
      </c>
      <c r="E177" s="76" t="s">
        <v>1738</v>
      </c>
      <c r="F177" s="77" t="s">
        <v>1875</v>
      </c>
      <c r="G177" s="78" t="s">
        <v>190</v>
      </c>
      <c r="H177" s="78" t="s">
        <v>46</v>
      </c>
      <c r="I177" s="78" t="s">
        <v>1907</v>
      </c>
      <c r="J177" s="82">
        <v>14105.54</v>
      </c>
      <c r="K177" s="85">
        <v>70</v>
      </c>
    </row>
    <row r="178" spans="1:11" x14ac:dyDescent="0.25">
      <c r="A178" s="73" t="s">
        <v>19</v>
      </c>
      <c r="B178" s="81" t="s">
        <v>1908</v>
      </c>
      <c r="C178" s="74" t="s">
        <v>1544</v>
      </c>
      <c r="D178" s="75">
        <v>42808</v>
      </c>
      <c r="E178" s="76" t="s">
        <v>1739</v>
      </c>
      <c r="F178" s="77" t="s">
        <v>1876</v>
      </c>
      <c r="G178" s="78" t="s">
        <v>190</v>
      </c>
      <c r="H178" s="78" t="s">
        <v>46</v>
      </c>
      <c r="I178" s="78" t="s">
        <v>1908</v>
      </c>
      <c r="J178" s="82">
        <v>34367.769999999997</v>
      </c>
      <c r="K178" s="85">
        <v>70</v>
      </c>
    </row>
    <row r="179" spans="1:11" x14ac:dyDescent="0.25">
      <c r="A179" s="73" t="s">
        <v>19</v>
      </c>
      <c r="B179" s="81" t="s">
        <v>1910</v>
      </c>
      <c r="C179" s="74" t="s">
        <v>1546</v>
      </c>
      <c r="D179" s="75">
        <v>42811</v>
      </c>
      <c r="E179" s="76" t="s">
        <v>1741</v>
      </c>
      <c r="F179" s="77" t="s">
        <v>1878</v>
      </c>
      <c r="G179" s="78" t="s">
        <v>190</v>
      </c>
      <c r="H179" s="78" t="s">
        <v>46</v>
      </c>
      <c r="I179" s="78" t="s">
        <v>1910</v>
      </c>
      <c r="J179" s="82">
        <v>25937.49</v>
      </c>
      <c r="K179" s="85">
        <v>70</v>
      </c>
    </row>
    <row r="180" spans="1:11" x14ac:dyDescent="0.25">
      <c r="A180" s="73" t="s">
        <v>19</v>
      </c>
      <c r="B180" s="81" t="s">
        <v>1911</v>
      </c>
      <c r="C180" s="74" t="s">
        <v>624</v>
      </c>
      <c r="D180" s="75">
        <v>42818</v>
      </c>
      <c r="E180" s="76" t="s">
        <v>1742</v>
      </c>
      <c r="F180" s="77" t="s">
        <v>1879</v>
      </c>
      <c r="G180" s="78" t="s">
        <v>190</v>
      </c>
      <c r="H180" s="78" t="s">
        <v>46</v>
      </c>
      <c r="I180" s="78" t="s">
        <v>1911</v>
      </c>
      <c r="J180" s="82">
        <v>29278.42</v>
      </c>
      <c r="K180" s="85">
        <v>70</v>
      </c>
    </row>
    <row r="181" spans="1:11" x14ac:dyDescent="0.25">
      <c r="A181" s="73" t="s">
        <v>19</v>
      </c>
      <c r="B181" s="81" t="s">
        <v>1913</v>
      </c>
      <c r="C181" s="74" t="s">
        <v>1075</v>
      </c>
      <c r="D181" s="75">
        <v>42824</v>
      </c>
      <c r="E181" s="76" t="s">
        <v>1744</v>
      </c>
      <c r="F181" s="77" t="s">
        <v>1881</v>
      </c>
      <c r="G181" s="78" t="s">
        <v>190</v>
      </c>
      <c r="H181" s="78" t="s">
        <v>46</v>
      </c>
      <c r="I181" s="78" t="s">
        <v>1913</v>
      </c>
      <c r="J181" s="82">
        <v>5475.22</v>
      </c>
      <c r="K181" s="85">
        <v>70</v>
      </c>
    </row>
    <row r="182" spans="1:11" x14ac:dyDescent="0.25">
      <c r="A182" s="73" t="s">
        <v>19</v>
      </c>
      <c r="B182" s="81" t="s">
        <v>1915</v>
      </c>
      <c r="C182" s="74" t="s">
        <v>1549</v>
      </c>
      <c r="D182" s="75">
        <v>42825</v>
      </c>
      <c r="E182" s="76" t="s">
        <v>1746</v>
      </c>
      <c r="F182" s="77" t="s">
        <v>1883</v>
      </c>
      <c r="G182" s="78" t="s">
        <v>190</v>
      </c>
      <c r="H182" s="78" t="s">
        <v>46</v>
      </c>
      <c r="I182" s="78" t="s">
        <v>1915</v>
      </c>
      <c r="J182" s="82">
        <v>65997.22</v>
      </c>
      <c r="K182" s="85">
        <v>70</v>
      </c>
    </row>
    <row r="183" spans="1:11" x14ac:dyDescent="0.25">
      <c r="A183" s="73" t="s">
        <v>1424</v>
      </c>
      <c r="B183" s="81" t="s">
        <v>1925</v>
      </c>
      <c r="C183" s="74" t="s">
        <v>1560</v>
      </c>
      <c r="D183" s="75">
        <v>42808</v>
      </c>
      <c r="E183" s="76" t="s">
        <v>1759</v>
      </c>
      <c r="F183" s="77" t="s">
        <v>1893</v>
      </c>
      <c r="G183" s="78" t="s">
        <v>190</v>
      </c>
      <c r="H183" s="78" t="s">
        <v>46</v>
      </c>
      <c r="I183" s="78" t="s">
        <v>1925</v>
      </c>
      <c r="J183" s="82">
        <v>1454.02</v>
      </c>
      <c r="K183" s="85">
        <v>1110</v>
      </c>
    </row>
    <row r="184" spans="1:11" x14ac:dyDescent="0.25">
      <c r="A184" s="73" t="s">
        <v>20</v>
      </c>
      <c r="B184" s="81" t="s">
        <v>1392</v>
      </c>
      <c r="C184" s="74" t="s">
        <v>1539</v>
      </c>
      <c r="D184" s="75">
        <v>42795</v>
      </c>
      <c r="E184" s="76" t="s">
        <v>720</v>
      </c>
      <c r="F184" s="77">
        <v>31853</v>
      </c>
      <c r="G184" s="78" t="s">
        <v>50</v>
      </c>
      <c r="H184" s="78" t="s">
        <v>46</v>
      </c>
      <c r="I184" s="78" t="s">
        <v>1392</v>
      </c>
      <c r="J184" s="82">
        <v>5000</v>
      </c>
      <c r="K184" s="85">
        <v>70</v>
      </c>
    </row>
    <row r="185" spans="1:11" x14ac:dyDescent="0.25">
      <c r="A185" s="73" t="s">
        <v>20</v>
      </c>
      <c r="B185" s="81" t="s">
        <v>1908</v>
      </c>
      <c r="C185" s="74" t="s">
        <v>1544</v>
      </c>
      <c r="D185" s="75">
        <v>42808</v>
      </c>
      <c r="E185" s="76" t="s">
        <v>1739</v>
      </c>
      <c r="F185" s="77" t="s">
        <v>1876</v>
      </c>
      <c r="G185" s="78" t="s">
        <v>190</v>
      </c>
      <c r="H185" s="78" t="s">
        <v>46</v>
      </c>
      <c r="I185" s="78" t="s">
        <v>1908</v>
      </c>
      <c r="J185" s="82">
        <v>59837.51</v>
      </c>
      <c r="K185" s="85">
        <v>70</v>
      </c>
    </row>
    <row r="186" spans="1:11" x14ac:dyDescent="0.25">
      <c r="A186" s="73" t="s">
        <v>20</v>
      </c>
      <c r="B186" s="81" t="s">
        <v>1913</v>
      </c>
      <c r="C186" s="74" t="s">
        <v>1075</v>
      </c>
      <c r="D186" s="75">
        <v>42824</v>
      </c>
      <c r="E186" s="76" t="s">
        <v>1744</v>
      </c>
      <c r="F186" s="77" t="s">
        <v>1881</v>
      </c>
      <c r="G186" s="78" t="s">
        <v>190</v>
      </c>
      <c r="H186" s="78" t="s">
        <v>46</v>
      </c>
      <c r="I186" s="78" t="s">
        <v>1913</v>
      </c>
      <c r="J186" s="82">
        <v>12318.75</v>
      </c>
      <c r="K186" s="85">
        <v>70</v>
      </c>
    </row>
    <row r="187" spans="1:11" x14ac:dyDescent="0.25">
      <c r="A187" s="81" t="s">
        <v>1</v>
      </c>
      <c r="B187" s="81" t="s">
        <v>491</v>
      </c>
      <c r="C187" s="74" t="s">
        <v>1561</v>
      </c>
      <c r="D187" s="75">
        <v>42815</v>
      </c>
      <c r="E187" s="76" t="s">
        <v>1760</v>
      </c>
      <c r="F187" s="77">
        <v>32396</v>
      </c>
      <c r="G187" s="78" t="s">
        <v>50</v>
      </c>
      <c r="H187" s="78" t="s">
        <v>51</v>
      </c>
      <c r="I187" s="78" t="s">
        <v>491</v>
      </c>
      <c r="J187" s="82">
        <v>887.94</v>
      </c>
      <c r="K187" s="85">
        <v>10</v>
      </c>
    </row>
    <row r="188" spans="1:11" x14ac:dyDescent="0.25">
      <c r="A188" s="73" t="s">
        <v>436</v>
      </c>
      <c r="B188" s="81" t="s">
        <v>408</v>
      </c>
      <c r="C188" s="74" t="s">
        <v>1562</v>
      </c>
      <c r="D188" s="75">
        <v>42800</v>
      </c>
      <c r="E188" s="76">
        <v>1296997</v>
      </c>
      <c r="F188" s="77">
        <v>15340</v>
      </c>
      <c r="G188" s="78" t="s">
        <v>45</v>
      </c>
      <c r="H188" s="78" t="s">
        <v>46</v>
      </c>
      <c r="I188" s="78" t="s">
        <v>408</v>
      </c>
      <c r="J188" s="82">
        <v>16644.55</v>
      </c>
      <c r="K188" s="85">
        <v>15</v>
      </c>
    </row>
    <row r="189" spans="1:11" x14ac:dyDescent="0.25">
      <c r="A189" s="73" t="s">
        <v>436</v>
      </c>
      <c r="B189" s="81" t="s">
        <v>492</v>
      </c>
      <c r="C189" s="74" t="s">
        <v>1563</v>
      </c>
      <c r="D189" s="75">
        <v>42800</v>
      </c>
      <c r="E189" s="76">
        <v>1296997</v>
      </c>
      <c r="F189" s="77">
        <v>15340</v>
      </c>
      <c r="G189" s="78" t="s">
        <v>45</v>
      </c>
      <c r="H189" s="78" t="s">
        <v>46</v>
      </c>
      <c r="I189" s="78" t="s">
        <v>492</v>
      </c>
      <c r="J189" s="82">
        <v>-16644.55</v>
      </c>
      <c r="K189" s="85">
        <v>15</v>
      </c>
    </row>
    <row r="190" spans="1:11" x14ac:dyDescent="0.25">
      <c r="A190" s="73" t="s">
        <v>436</v>
      </c>
      <c r="B190" s="81" t="s">
        <v>493</v>
      </c>
      <c r="C190" s="74" t="s">
        <v>1564</v>
      </c>
      <c r="D190" s="75">
        <v>42819</v>
      </c>
      <c r="E190" s="76">
        <v>1325975</v>
      </c>
      <c r="F190" s="77">
        <v>15381</v>
      </c>
      <c r="G190" s="78" t="s">
        <v>45</v>
      </c>
      <c r="H190" s="78" t="s">
        <v>46</v>
      </c>
      <c r="I190" s="78" t="s">
        <v>493</v>
      </c>
      <c r="J190" s="82">
        <v>691.2</v>
      </c>
      <c r="K190" s="85">
        <v>15</v>
      </c>
    </row>
    <row r="191" spans="1:11" x14ac:dyDescent="0.25">
      <c r="A191" s="73" t="s">
        <v>436</v>
      </c>
      <c r="B191" s="81" t="s">
        <v>493</v>
      </c>
      <c r="C191" s="74" t="s">
        <v>1565</v>
      </c>
      <c r="D191" s="75">
        <v>42819</v>
      </c>
      <c r="E191" s="76">
        <v>1324701</v>
      </c>
      <c r="F191" s="77">
        <v>15382</v>
      </c>
      <c r="G191" s="78" t="s">
        <v>45</v>
      </c>
      <c r="H191" s="78" t="s">
        <v>46</v>
      </c>
      <c r="I191" s="78" t="s">
        <v>493</v>
      </c>
      <c r="J191" s="82">
        <v>14853.33</v>
      </c>
      <c r="K191" s="85">
        <v>15</v>
      </c>
    </row>
    <row r="192" spans="1:11" x14ac:dyDescent="0.25">
      <c r="A192" s="73" t="s">
        <v>1425</v>
      </c>
      <c r="B192" s="81" t="s">
        <v>1430</v>
      </c>
      <c r="C192" s="74" t="s">
        <v>1505</v>
      </c>
      <c r="D192" s="75">
        <v>42812</v>
      </c>
      <c r="E192" s="76" t="s">
        <v>1712</v>
      </c>
      <c r="F192" s="77">
        <v>15363</v>
      </c>
      <c r="G192" s="78" t="s">
        <v>45</v>
      </c>
      <c r="H192" s="78" t="s">
        <v>46</v>
      </c>
      <c r="I192" s="78" t="s">
        <v>1430</v>
      </c>
      <c r="J192" s="82">
        <v>3627.46</v>
      </c>
      <c r="K192" s="85">
        <v>23</v>
      </c>
    </row>
    <row r="193" spans="1:11" x14ac:dyDescent="0.25">
      <c r="A193" s="73" t="s">
        <v>437</v>
      </c>
      <c r="B193" s="81" t="s">
        <v>1431</v>
      </c>
      <c r="C193" s="74" t="s">
        <v>1506</v>
      </c>
      <c r="D193" s="75">
        <v>42798</v>
      </c>
      <c r="E193" s="76" t="s">
        <v>734</v>
      </c>
      <c r="F193" s="77">
        <v>32290</v>
      </c>
      <c r="G193" s="78" t="s">
        <v>815</v>
      </c>
      <c r="H193" s="78" t="s">
        <v>812</v>
      </c>
      <c r="I193" s="78" t="s">
        <v>1431</v>
      </c>
      <c r="J193" s="82">
        <v>11920.64</v>
      </c>
      <c r="K193" s="85">
        <v>25</v>
      </c>
    </row>
    <row r="194" spans="1:11" x14ac:dyDescent="0.25">
      <c r="A194" s="73" t="s">
        <v>438</v>
      </c>
      <c r="B194" s="81" t="s">
        <v>1431</v>
      </c>
      <c r="C194" s="74" t="s">
        <v>1506</v>
      </c>
      <c r="D194" s="75">
        <v>42798</v>
      </c>
      <c r="E194" s="76" t="s">
        <v>734</v>
      </c>
      <c r="F194" s="77">
        <v>32290</v>
      </c>
      <c r="G194" s="78" t="s">
        <v>815</v>
      </c>
      <c r="H194" s="78" t="s">
        <v>812</v>
      </c>
      <c r="I194" s="78" t="s">
        <v>1431</v>
      </c>
      <c r="J194" s="82">
        <v>8199.0400000000009</v>
      </c>
      <c r="K194" s="85">
        <v>25</v>
      </c>
    </row>
    <row r="195" spans="1:11" x14ac:dyDescent="0.25">
      <c r="A195" s="73" t="s">
        <v>439</v>
      </c>
      <c r="B195" s="81" t="s">
        <v>1431</v>
      </c>
      <c r="C195" s="74" t="s">
        <v>1506</v>
      </c>
      <c r="D195" s="75">
        <v>42798</v>
      </c>
      <c r="E195" s="76" t="s">
        <v>734</v>
      </c>
      <c r="F195" s="77">
        <v>32290</v>
      </c>
      <c r="G195" s="78" t="s">
        <v>815</v>
      </c>
      <c r="H195" s="78" t="s">
        <v>812</v>
      </c>
      <c r="I195" s="78" t="s">
        <v>1431</v>
      </c>
      <c r="J195" s="82">
        <v>38882.959999999999</v>
      </c>
      <c r="K195" s="85">
        <v>25</v>
      </c>
    </row>
    <row r="196" spans="1:11" x14ac:dyDescent="0.25">
      <c r="A196" s="73" t="s">
        <v>440</v>
      </c>
      <c r="B196" s="81" t="s">
        <v>1431</v>
      </c>
      <c r="C196" s="74" t="s">
        <v>1506</v>
      </c>
      <c r="D196" s="75">
        <v>42798</v>
      </c>
      <c r="E196" s="76" t="s">
        <v>734</v>
      </c>
      <c r="F196" s="77">
        <v>32290</v>
      </c>
      <c r="G196" s="78" t="s">
        <v>815</v>
      </c>
      <c r="H196" s="78" t="s">
        <v>812</v>
      </c>
      <c r="I196" s="78" t="s">
        <v>1431</v>
      </c>
      <c r="J196" s="82">
        <v>3666.22</v>
      </c>
      <c r="K196" s="85">
        <v>25</v>
      </c>
    </row>
    <row r="197" spans="1:11" x14ac:dyDescent="0.25">
      <c r="A197" s="73" t="s">
        <v>21</v>
      </c>
      <c r="B197" s="81" t="s">
        <v>177</v>
      </c>
      <c r="C197" s="74" t="s">
        <v>1507</v>
      </c>
      <c r="D197" s="75">
        <v>42805</v>
      </c>
      <c r="E197" s="76">
        <v>1571</v>
      </c>
      <c r="F197" s="77">
        <v>15352</v>
      </c>
      <c r="G197" s="78" t="s">
        <v>45</v>
      </c>
      <c r="H197" s="78" t="s">
        <v>46</v>
      </c>
      <c r="I197" s="78" t="s">
        <v>177</v>
      </c>
      <c r="J197" s="82">
        <v>1493.89</v>
      </c>
      <c r="K197" s="85">
        <v>27</v>
      </c>
    </row>
    <row r="198" spans="1:11" x14ac:dyDescent="0.25">
      <c r="A198" s="73" t="s">
        <v>21</v>
      </c>
      <c r="B198" s="81" t="s">
        <v>180</v>
      </c>
      <c r="C198" s="74" t="s">
        <v>1508</v>
      </c>
      <c r="D198" s="75">
        <v>42819</v>
      </c>
      <c r="E198" s="76" t="s">
        <v>1713</v>
      </c>
      <c r="F198" s="77">
        <v>15385</v>
      </c>
      <c r="G198" s="78" t="s">
        <v>45</v>
      </c>
      <c r="H198" s="78" t="s">
        <v>46</v>
      </c>
      <c r="I198" s="78" t="s">
        <v>180</v>
      </c>
      <c r="J198" s="82">
        <v>3424.2</v>
      </c>
      <c r="K198" s="85">
        <v>27</v>
      </c>
    </row>
    <row r="199" spans="1:11" x14ac:dyDescent="0.25">
      <c r="A199" s="73" t="s">
        <v>22</v>
      </c>
      <c r="B199" s="81" t="s">
        <v>272</v>
      </c>
      <c r="C199" s="74" t="s">
        <v>1021</v>
      </c>
      <c r="D199" s="75">
        <v>42803</v>
      </c>
      <c r="E199" s="76">
        <v>6582225</v>
      </c>
      <c r="F199" s="77">
        <v>15344</v>
      </c>
      <c r="G199" s="78" t="s">
        <v>45</v>
      </c>
      <c r="H199" s="78" t="s">
        <v>46</v>
      </c>
      <c r="I199" s="78" t="s">
        <v>272</v>
      </c>
      <c r="J199" s="82">
        <v>1824.14</v>
      </c>
      <c r="K199" s="85">
        <v>35</v>
      </c>
    </row>
    <row r="200" spans="1:11" x14ac:dyDescent="0.25">
      <c r="A200" s="73" t="s">
        <v>22</v>
      </c>
      <c r="B200" s="81" t="s">
        <v>272</v>
      </c>
      <c r="C200" s="74" t="s">
        <v>1566</v>
      </c>
      <c r="D200" s="75">
        <v>42803</v>
      </c>
      <c r="E200" s="76">
        <v>6582235</v>
      </c>
      <c r="F200" s="77">
        <v>15345</v>
      </c>
      <c r="G200" s="78" t="s">
        <v>45</v>
      </c>
      <c r="H200" s="78" t="s">
        <v>46</v>
      </c>
      <c r="I200" s="78" t="s">
        <v>272</v>
      </c>
      <c r="J200" s="82">
        <v>3180.86</v>
      </c>
      <c r="K200" s="85">
        <v>35</v>
      </c>
    </row>
    <row r="201" spans="1:11" x14ac:dyDescent="0.25">
      <c r="A201" s="73" t="s">
        <v>22</v>
      </c>
      <c r="B201" s="81" t="s">
        <v>272</v>
      </c>
      <c r="C201" s="74" t="s">
        <v>1567</v>
      </c>
      <c r="D201" s="75">
        <v>42815</v>
      </c>
      <c r="E201" s="76">
        <v>6599778</v>
      </c>
      <c r="F201" s="77">
        <v>15372</v>
      </c>
      <c r="G201" s="78" t="s">
        <v>45</v>
      </c>
      <c r="H201" s="78" t="s">
        <v>46</v>
      </c>
      <c r="I201" s="78" t="s">
        <v>272</v>
      </c>
      <c r="J201" s="82">
        <v>4031.47</v>
      </c>
      <c r="K201" s="85">
        <v>35</v>
      </c>
    </row>
    <row r="202" spans="1:11" x14ac:dyDescent="0.25">
      <c r="A202" s="73" t="s">
        <v>22</v>
      </c>
      <c r="B202" s="81" t="s">
        <v>272</v>
      </c>
      <c r="C202" s="74" t="s">
        <v>1568</v>
      </c>
      <c r="D202" s="75">
        <v>42816</v>
      </c>
      <c r="E202" s="76">
        <v>6626574</v>
      </c>
      <c r="F202" s="77">
        <v>15377</v>
      </c>
      <c r="G202" s="78" t="s">
        <v>45</v>
      </c>
      <c r="H202" s="78" t="s">
        <v>46</v>
      </c>
      <c r="I202" s="78" t="s">
        <v>272</v>
      </c>
      <c r="J202" s="82">
        <v>1824.14</v>
      </c>
      <c r="K202" s="85">
        <v>35</v>
      </c>
    </row>
    <row r="203" spans="1:11" x14ac:dyDescent="0.25">
      <c r="A203" s="73" t="s">
        <v>22</v>
      </c>
      <c r="B203" s="81" t="s">
        <v>272</v>
      </c>
      <c r="C203" s="74" t="s">
        <v>1569</v>
      </c>
      <c r="D203" s="75">
        <v>42816</v>
      </c>
      <c r="E203" s="76">
        <v>6626576</v>
      </c>
      <c r="F203" s="77">
        <v>15378</v>
      </c>
      <c r="G203" s="78" t="s">
        <v>45</v>
      </c>
      <c r="H203" s="78" t="s">
        <v>46</v>
      </c>
      <c r="I203" s="78" t="s">
        <v>272</v>
      </c>
      <c r="J203" s="82">
        <v>1181.1600000000001</v>
      </c>
      <c r="K203" s="85">
        <v>35</v>
      </c>
    </row>
    <row r="204" spans="1:11" x14ac:dyDescent="0.25">
      <c r="A204" s="73" t="s">
        <v>22</v>
      </c>
      <c r="B204" s="81" t="s">
        <v>272</v>
      </c>
      <c r="C204" s="74" t="s">
        <v>1570</v>
      </c>
      <c r="D204" s="75">
        <v>42822</v>
      </c>
      <c r="E204" s="76"/>
      <c r="F204" s="77">
        <v>15390</v>
      </c>
      <c r="G204" s="78" t="s">
        <v>45</v>
      </c>
      <c r="H204" s="78" t="s">
        <v>46</v>
      </c>
      <c r="I204" s="78" t="s">
        <v>272</v>
      </c>
      <c r="J204" s="82">
        <v>1458.11</v>
      </c>
      <c r="K204" s="85">
        <v>35</v>
      </c>
    </row>
    <row r="205" spans="1:11" x14ac:dyDescent="0.25">
      <c r="A205" s="73" t="s">
        <v>22</v>
      </c>
      <c r="B205" s="81" t="s">
        <v>272</v>
      </c>
      <c r="C205" s="74" t="s">
        <v>1571</v>
      </c>
      <c r="D205" s="75">
        <v>42822</v>
      </c>
      <c r="E205" s="76" t="s">
        <v>1761</v>
      </c>
      <c r="F205" s="77">
        <v>15391</v>
      </c>
      <c r="G205" s="78" t="s">
        <v>45</v>
      </c>
      <c r="H205" s="78" t="s">
        <v>46</v>
      </c>
      <c r="I205" s="78" t="s">
        <v>272</v>
      </c>
      <c r="J205" s="82">
        <v>54.74</v>
      </c>
      <c r="K205" s="85">
        <v>35</v>
      </c>
    </row>
    <row r="206" spans="1:11" x14ac:dyDescent="0.25">
      <c r="A206" s="73" t="s">
        <v>22</v>
      </c>
      <c r="B206" s="81" t="s">
        <v>272</v>
      </c>
      <c r="C206" s="74" t="s">
        <v>1572</v>
      </c>
      <c r="D206" s="75">
        <v>42823</v>
      </c>
      <c r="E206" s="76">
        <v>6572</v>
      </c>
      <c r="F206" s="77">
        <v>15398</v>
      </c>
      <c r="G206" s="78" t="s">
        <v>45</v>
      </c>
      <c r="H206" s="78" t="s">
        <v>46</v>
      </c>
      <c r="I206" s="78" t="s">
        <v>272</v>
      </c>
      <c r="J206" s="82">
        <v>28.45</v>
      </c>
      <c r="K206" s="85">
        <v>35</v>
      </c>
    </row>
    <row r="207" spans="1:11" x14ac:dyDescent="0.25">
      <c r="A207" s="73" t="s">
        <v>22</v>
      </c>
      <c r="B207" s="81" t="s">
        <v>272</v>
      </c>
      <c r="C207" s="74" t="s">
        <v>1573</v>
      </c>
      <c r="D207" s="75">
        <v>42825</v>
      </c>
      <c r="E207" s="76" t="s">
        <v>1762</v>
      </c>
      <c r="F207" s="77">
        <v>15421</v>
      </c>
      <c r="G207" s="78" t="s">
        <v>45</v>
      </c>
      <c r="H207" s="78" t="s">
        <v>46</v>
      </c>
      <c r="I207" s="78" t="s">
        <v>272</v>
      </c>
      <c r="J207" s="82">
        <v>12350</v>
      </c>
      <c r="K207" s="85">
        <v>35</v>
      </c>
    </row>
    <row r="208" spans="1:11" x14ac:dyDescent="0.25">
      <c r="A208" s="73" t="s">
        <v>22</v>
      </c>
      <c r="B208" s="81" t="s">
        <v>272</v>
      </c>
      <c r="C208" s="74" t="s">
        <v>1093</v>
      </c>
      <c r="D208" s="75">
        <v>42825</v>
      </c>
      <c r="E208" s="76" t="s">
        <v>1763</v>
      </c>
      <c r="F208" s="77">
        <v>15432</v>
      </c>
      <c r="G208" s="78" t="s">
        <v>45</v>
      </c>
      <c r="H208" s="78" t="s">
        <v>46</v>
      </c>
      <c r="I208" s="78" t="s">
        <v>272</v>
      </c>
      <c r="J208" s="82">
        <v>2068.9699999999998</v>
      </c>
      <c r="K208" s="85">
        <v>35</v>
      </c>
    </row>
    <row r="209" spans="1:11" x14ac:dyDescent="0.25">
      <c r="A209" s="73" t="s">
        <v>23</v>
      </c>
      <c r="B209" s="81" t="s">
        <v>287</v>
      </c>
      <c r="C209" s="74" t="s">
        <v>1574</v>
      </c>
      <c r="D209" s="75">
        <v>42800</v>
      </c>
      <c r="E209" s="76">
        <v>4970</v>
      </c>
      <c r="F209" s="77">
        <v>15327</v>
      </c>
      <c r="G209" s="78" t="s">
        <v>45</v>
      </c>
      <c r="H209" s="78" t="s">
        <v>46</v>
      </c>
      <c r="I209" s="78" t="s">
        <v>287</v>
      </c>
      <c r="J209" s="82">
        <v>4500</v>
      </c>
      <c r="K209" s="85">
        <v>43</v>
      </c>
    </row>
    <row r="210" spans="1:11" x14ac:dyDescent="0.25">
      <c r="A210" s="73" t="s">
        <v>23</v>
      </c>
      <c r="B210" s="81" t="s">
        <v>287</v>
      </c>
      <c r="C210" s="74" t="s">
        <v>1575</v>
      </c>
      <c r="D210" s="75">
        <v>42800</v>
      </c>
      <c r="E210" s="76" t="s">
        <v>1764</v>
      </c>
      <c r="F210" s="77">
        <v>15332</v>
      </c>
      <c r="G210" s="78" t="s">
        <v>286</v>
      </c>
      <c r="H210" s="78" t="s">
        <v>46</v>
      </c>
      <c r="I210" s="78" t="s">
        <v>287</v>
      </c>
      <c r="J210" s="82">
        <v>500</v>
      </c>
      <c r="K210" s="85">
        <v>43</v>
      </c>
    </row>
    <row r="211" spans="1:11" x14ac:dyDescent="0.25">
      <c r="A211" s="73" t="s">
        <v>23</v>
      </c>
      <c r="B211" s="81" t="s">
        <v>287</v>
      </c>
      <c r="C211" s="74" t="s">
        <v>1576</v>
      </c>
      <c r="D211" s="75">
        <v>42800</v>
      </c>
      <c r="E211" s="76" t="s">
        <v>1765</v>
      </c>
      <c r="F211" s="77">
        <v>15333</v>
      </c>
      <c r="G211" s="78" t="s">
        <v>286</v>
      </c>
      <c r="H211" s="78" t="s">
        <v>46</v>
      </c>
      <c r="I211" s="78" t="s">
        <v>287</v>
      </c>
      <c r="J211" s="82">
        <v>500</v>
      </c>
      <c r="K211" s="85">
        <v>43</v>
      </c>
    </row>
    <row r="212" spans="1:11" x14ac:dyDescent="0.25">
      <c r="A212" s="73" t="s">
        <v>441</v>
      </c>
      <c r="B212" s="81" t="s">
        <v>1412</v>
      </c>
      <c r="C212" s="74" t="s">
        <v>1577</v>
      </c>
      <c r="D212" s="75">
        <v>42805</v>
      </c>
      <c r="E212" s="76" t="s">
        <v>1766</v>
      </c>
      <c r="F212" s="77">
        <v>15359</v>
      </c>
      <c r="G212" s="78" t="s">
        <v>45</v>
      </c>
      <c r="H212" s="78" t="s">
        <v>46</v>
      </c>
      <c r="I212" s="78" t="s">
        <v>1412</v>
      </c>
      <c r="J212" s="82">
        <v>506.45</v>
      </c>
      <c r="K212" s="85">
        <v>45</v>
      </c>
    </row>
    <row r="213" spans="1:11" x14ac:dyDescent="0.25">
      <c r="A213" s="73" t="s">
        <v>441</v>
      </c>
      <c r="B213" s="81" t="s">
        <v>1926</v>
      </c>
      <c r="C213" s="74" t="s">
        <v>1578</v>
      </c>
      <c r="D213" s="75">
        <v>42805</v>
      </c>
      <c r="E213" s="76" t="s">
        <v>1766</v>
      </c>
      <c r="F213" s="77">
        <v>15359</v>
      </c>
      <c r="G213" s="78" t="s">
        <v>45</v>
      </c>
      <c r="H213" s="78" t="s">
        <v>46</v>
      </c>
      <c r="I213" s="78" t="s">
        <v>1926</v>
      </c>
      <c r="J213" s="82">
        <v>-506.45</v>
      </c>
      <c r="K213" s="85">
        <v>45</v>
      </c>
    </row>
    <row r="214" spans="1:11" x14ac:dyDescent="0.25">
      <c r="A214" s="73" t="s">
        <v>441</v>
      </c>
      <c r="B214" s="81" t="s">
        <v>496</v>
      </c>
      <c r="C214" s="74" t="s">
        <v>1579</v>
      </c>
      <c r="D214" s="75">
        <v>42825</v>
      </c>
      <c r="E214" s="76" t="s">
        <v>1767</v>
      </c>
      <c r="F214" s="77">
        <v>15411</v>
      </c>
      <c r="G214" s="78" t="s">
        <v>45</v>
      </c>
      <c r="H214" s="78" t="s">
        <v>46</v>
      </c>
      <c r="I214" s="78" t="s">
        <v>496</v>
      </c>
      <c r="J214" s="82">
        <v>1587.62</v>
      </c>
      <c r="K214" s="85">
        <v>45</v>
      </c>
    </row>
    <row r="215" spans="1:11" x14ac:dyDescent="0.25">
      <c r="A215" s="73" t="s">
        <v>441</v>
      </c>
      <c r="B215" s="81" t="s">
        <v>1412</v>
      </c>
      <c r="C215" s="74" t="s">
        <v>1580</v>
      </c>
      <c r="D215" s="75">
        <v>42825</v>
      </c>
      <c r="E215" s="76" t="s">
        <v>1768</v>
      </c>
      <c r="F215" s="77">
        <v>15450</v>
      </c>
      <c r="G215" s="78" t="s">
        <v>45</v>
      </c>
      <c r="H215" s="78" t="s">
        <v>46</v>
      </c>
      <c r="I215" s="78" t="s">
        <v>1412</v>
      </c>
      <c r="J215" s="82">
        <v>107.69</v>
      </c>
      <c r="K215" s="85">
        <v>45</v>
      </c>
    </row>
    <row r="216" spans="1:11" x14ac:dyDescent="0.25">
      <c r="A216" s="73" t="s">
        <v>441</v>
      </c>
      <c r="B216" s="81" t="s">
        <v>1412</v>
      </c>
      <c r="C216" s="74" t="s">
        <v>1581</v>
      </c>
      <c r="D216" s="75">
        <v>42825</v>
      </c>
      <c r="E216" s="76" t="s">
        <v>1769</v>
      </c>
      <c r="F216" s="77">
        <v>15451</v>
      </c>
      <c r="G216" s="78" t="s">
        <v>45</v>
      </c>
      <c r="H216" s="78" t="s">
        <v>46</v>
      </c>
      <c r="I216" s="78" t="s">
        <v>1412</v>
      </c>
      <c r="J216" s="82">
        <v>68.5</v>
      </c>
      <c r="K216" s="85">
        <v>45</v>
      </c>
    </row>
    <row r="217" spans="1:11" x14ac:dyDescent="0.25">
      <c r="A217" s="73" t="s">
        <v>441</v>
      </c>
      <c r="B217" s="81" t="s">
        <v>1412</v>
      </c>
      <c r="C217" s="74" t="s">
        <v>1582</v>
      </c>
      <c r="D217" s="75">
        <v>42825</v>
      </c>
      <c r="E217" s="76" t="s">
        <v>1770</v>
      </c>
      <c r="F217" s="77">
        <v>15452</v>
      </c>
      <c r="G217" s="78" t="s">
        <v>45</v>
      </c>
      <c r="H217" s="78" t="s">
        <v>46</v>
      </c>
      <c r="I217" s="78" t="s">
        <v>1412</v>
      </c>
      <c r="J217" s="82">
        <v>37</v>
      </c>
      <c r="K217" s="85">
        <v>45</v>
      </c>
    </row>
    <row r="218" spans="1:11" x14ac:dyDescent="0.25">
      <c r="A218" s="73" t="s">
        <v>441</v>
      </c>
      <c r="B218" s="81" t="s">
        <v>1412</v>
      </c>
      <c r="C218" s="74" t="s">
        <v>1583</v>
      </c>
      <c r="D218" s="75">
        <v>42825</v>
      </c>
      <c r="E218" s="76" t="s">
        <v>1771</v>
      </c>
      <c r="F218" s="77">
        <v>15453</v>
      </c>
      <c r="G218" s="78" t="s">
        <v>45</v>
      </c>
      <c r="H218" s="78" t="s">
        <v>46</v>
      </c>
      <c r="I218" s="78" t="s">
        <v>1412</v>
      </c>
      <c r="J218" s="82">
        <v>210.8</v>
      </c>
      <c r="K218" s="85">
        <v>45</v>
      </c>
    </row>
    <row r="219" spans="1:11" x14ac:dyDescent="0.25">
      <c r="A219" s="73" t="s">
        <v>442</v>
      </c>
      <c r="B219" s="81" t="s">
        <v>1416</v>
      </c>
      <c r="C219" s="74" t="s">
        <v>1584</v>
      </c>
      <c r="D219" s="75">
        <v>42800</v>
      </c>
      <c r="E219" s="76">
        <v>51</v>
      </c>
      <c r="F219" s="77">
        <v>15339</v>
      </c>
      <c r="G219" s="78" t="s">
        <v>45</v>
      </c>
      <c r="H219" s="78" t="s">
        <v>46</v>
      </c>
      <c r="I219" s="78" t="s">
        <v>1416</v>
      </c>
      <c r="J219" s="82">
        <v>51000</v>
      </c>
      <c r="K219" s="85">
        <v>46</v>
      </c>
    </row>
    <row r="220" spans="1:11" x14ac:dyDescent="0.25">
      <c r="A220" s="73" t="s">
        <v>442</v>
      </c>
      <c r="B220" s="81" t="s">
        <v>497</v>
      </c>
      <c r="C220" s="74" t="s">
        <v>1585</v>
      </c>
      <c r="D220" s="75">
        <v>42812</v>
      </c>
      <c r="E220" s="76">
        <v>56183</v>
      </c>
      <c r="F220" s="77">
        <v>15366</v>
      </c>
      <c r="G220" s="78" t="s">
        <v>45</v>
      </c>
      <c r="H220" s="78" t="s">
        <v>46</v>
      </c>
      <c r="I220" s="78" t="s">
        <v>497</v>
      </c>
      <c r="J220" s="82">
        <v>4300</v>
      </c>
      <c r="K220" s="85">
        <v>46</v>
      </c>
    </row>
    <row r="221" spans="1:11" x14ac:dyDescent="0.25">
      <c r="A221" s="73" t="s">
        <v>442</v>
      </c>
      <c r="B221" s="81" t="s">
        <v>497</v>
      </c>
      <c r="C221" s="74" t="s">
        <v>1586</v>
      </c>
      <c r="D221" s="75">
        <v>42819</v>
      </c>
      <c r="E221" s="76">
        <v>48922</v>
      </c>
      <c r="F221" s="77">
        <v>15379</v>
      </c>
      <c r="G221" s="78" t="s">
        <v>45</v>
      </c>
      <c r="H221" s="78" t="s">
        <v>46</v>
      </c>
      <c r="I221" s="78" t="s">
        <v>497</v>
      </c>
      <c r="J221" s="82">
        <v>3899.17</v>
      </c>
      <c r="K221" s="85">
        <v>46</v>
      </c>
    </row>
    <row r="222" spans="1:11" x14ac:dyDescent="0.25">
      <c r="A222" s="73" t="s">
        <v>442</v>
      </c>
      <c r="B222" s="81" t="s">
        <v>497</v>
      </c>
      <c r="C222" s="74" t="s">
        <v>1587</v>
      </c>
      <c r="D222" s="75">
        <v>42819</v>
      </c>
      <c r="E222" s="76" t="s">
        <v>1772</v>
      </c>
      <c r="F222" s="77">
        <v>15380</v>
      </c>
      <c r="G222" s="78" t="s">
        <v>286</v>
      </c>
      <c r="H222" s="78" t="s">
        <v>46</v>
      </c>
      <c r="I222" s="78" t="s">
        <v>497</v>
      </c>
      <c r="J222" s="82">
        <v>27564.53</v>
      </c>
      <c r="K222" s="85">
        <v>46</v>
      </c>
    </row>
    <row r="223" spans="1:11" x14ac:dyDescent="0.25">
      <c r="A223" s="73" t="s">
        <v>442</v>
      </c>
      <c r="B223" s="81" t="s">
        <v>497</v>
      </c>
      <c r="C223" s="74" t="s">
        <v>1588</v>
      </c>
      <c r="D223" s="75">
        <v>42819</v>
      </c>
      <c r="E223" s="76" t="s">
        <v>1773</v>
      </c>
      <c r="F223" s="77">
        <v>15387</v>
      </c>
      <c r="G223" s="78" t="s">
        <v>45</v>
      </c>
      <c r="H223" s="78" t="s">
        <v>46</v>
      </c>
      <c r="I223" s="78" t="s">
        <v>497</v>
      </c>
      <c r="J223" s="82">
        <v>3360</v>
      </c>
      <c r="K223" s="85">
        <v>46</v>
      </c>
    </row>
    <row r="224" spans="1:11" x14ac:dyDescent="0.25">
      <c r="A224" s="81" t="s">
        <v>7</v>
      </c>
      <c r="B224" s="81" t="s">
        <v>1774</v>
      </c>
      <c r="C224" s="74" t="s">
        <v>106</v>
      </c>
      <c r="D224" s="75">
        <v>42815</v>
      </c>
      <c r="E224" s="76" t="s">
        <v>1774</v>
      </c>
      <c r="F224" s="77">
        <v>32398</v>
      </c>
      <c r="G224" s="78" t="s">
        <v>50</v>
      </c>
      <c r="H224" s="78" t="s">
        <v>51</v>
      </c>
      <c r="I224" s="78" t="s">
        <v>1774</v>
      </c>
      <c r="J224" s="82">
        <v>6483.27</v>
      </c>
      <c r="K224" s="85">
        <v>47</v>
      </c>
    </row>
    <row r="225" spans="1:11" x14ac:dyDescent="0.25">
      <c r="A225" s="73" t="s">
        <v>24</v>
      </c>
      <c r="B225" s="81" t="s">
        <v>292</v>
      </c>
      <c r="C225" s="74" t="s">
        <v>1589</v>
      </c>
      <c r="D225" s="75">
        <v>42800</v>
      </c>
      <c r="E225" s="76">
        <v>1430</v>
      </c>
      <c r="F225" s="77">
        <v>15329</v>
      </c>
      <c r="G225" s="78" t="s">
        <v>45</v>
      </c>
      <c r="H225" s="78" t="s">
        <v>46</v>
      </c>
      <c r="I225" s="78" t="s">
        <v>292</v>
      </c>
      <c r="J225" s="82">
        <v>1730.96</v>
      </c>
      <c r="K225" s="85">
        <v>49</v>
      </c>
    </row>
    <row r="226" spans="1:11" x14ac:dyDescent="0.25">
      <c r="A226" s="73" t="s">
        <v>24</v>
      </c>
      <c r="B226" s="81" t="s">
        <v>292</v>
      </c>
      <c r="C226" s="74" t="s">
        <v>1590</v>
      </c>
      <c r="D226" s="75">
        <v>42805</v>
      </c>
      <c r="E226" s="76">
        <v>1462</v>
      </c>
      <c r="F226" s="77">
        <v>15357</v>
      </c>
      <c r="G226" s="78" t="s">
        <v>45</v>
      </c>
      <c r="H226" s="78" t="s">
        <v>46</v>
      </c>
      <c r="I226" s="78" t="s">
        <v>292</v>
      </c>
      <c r="J226" s="82">
        <v>865.61</v>
      </c>
      <c r="K226" s="85">
        <v>49</v>
      </c>
    </row>
    <row r="227" spans="1:11" x14ac:dyDescent="0.25">
      <c r="A227" s="73" t="s">
        <v>24</v>
      </c>
      <c r="B227" s="81" t="s">
        <v>292</v>
      </c>
      <c r="C227" s="74" t="s">
        <v>986</v>
      </c>
      <c r="D227" s="75">
        <v>42812</v>
      </c>
      <c r="E227" s="76">
        <v>1491</v>
      </c>
      <c r="F227" s="77">
        <v>15369</v>
      </c>
      <c r="G227" s="78" t="s">
        <v>45</v>
      </c>
      <c r="H227" s="78" t="s">
        <v>46</v>
      </c>
      <c r="I227" s="78" t="s">
        <v>292</v>
      </c>
      <c r="J227" s="82">
        <v>1991.06</v>
      </c>
      <c r="K227" s="85">
        <v>49</v>
      </c>
    </row>
    <row r="228" spans="1:11" x14ac:dyDescent="0.25">
      <c r="A228" s="73" t="s">
        <v>24</v>
      </c>
      <c r="B228" s="81" t="s">
        <v>292</v>
      </c>
      <c r="C228" s="74" t="s">
        <v>909</v>
      </c>
      <c r="D228" s="75">
        <v>42819</v>
      </c>
      <c r="E228" s="76">
        <v>1519</v>
      </c>
      <c r="F228" s="77">
        <v>15386</v>
      </c>
      <c r="G228" s="78" t="s">
        <v>45</v>
      </c>
      <c r="H228" s="78" t="s">
        <v>46</v>
      </c>
      <c r="I228" s="78" t="s">
        <v>292</v>
      </c>
      <c r="J228" s="82">
        <v>779.11</v>
      </c>
      <c r="K228" s="85">
        <v>49</v>
      </c>
    </row>
    <row r="229" spans="1:11" x14ac:dyDescent="0.25">
      <c r="A229" s="73" t="s">
        <v>24</v>
      </c>
      <c r="B229" s="81" t="s">
        <v>292</v>
      </c>
      <c r="C229" s="74" t="s">
        <v>1090</v>
      </c>
      <c r="D229" s="75">
        <v>42825</v>
      </c>
      <c r="E229" s="76">
        <v>1546</v>
      </c>
      <c r="F229" s="77">
        <v>15414</v>
      </c>
      <c r="G229" s="78" t="s">
        <v>45</v>
      </c>
      <c r="H229" s="78" t="s">
        <v>46</v>
      </c>
      <c r="I229" s="78" t="s">
        <v>292</v>
      </c>
      <c r="J229" s="82">
        <v>1558.25</v>
      </c>
      <c r="K229" s="85">
        <v>49</v>
      </c>
    </row>
    <row r="230" spans="1:11" x14ac:dyDescent="0.25">
      <c r="A230" s="73" t="s">
        <v>24</v>
      </c>
      <c r="B230" s="81" t="s">
        <v>292</v>
      </c>
      <c r="C230" s="74" t="s">
        <v>1591</v>
      </c>
      <c r="D230" s="75">
        <v>42825</v>
      </c>
      <c r="E230" s="76" t="s">
        <v>1775</v>
      </c>
      <c r="F230" s="77">
        <v>15466</v>
      </c>
      <c r="G230" s="78" t="s">
        <v>45</v>
      </c>
      <c r="H230" s="78" t="s">
        <v>46</v>
      </c>
      <c r="I230" s="78" t="s">
        <v>292</v>
      </c>
      <c r="J230" s="82">
        <v>1085.5899999999999</v>
      </c>
      <c r="K230" s="85">
        <v>49</v>
      </c>
    </row>
    <row r="231" spans="1:11" x14ac:dyDescent="0.25">
      <c r="A231" s="73" t="s">
        <v>24</v>
      </c>
      <c r="B231" s="81" t="s">
        <v>1927</v>
      </c>
      <c r="C231" s="74" t="s">
        <v>638</v>
      </c>
      <c r="D231" s="75">
        <v>42825</v>
      </c>
      <c r="E231" s="76">
        <v>10135426</v>
      </c>
      <c r="F231" s="77">
        <v>15467</v>
      </c>
      <c r="G231" s="78" t="s">
        <v>45</v>
      </c>
      <c r="H231" s="78" t="s">
        <v>46</v>
      </c>
      <c r="I231" s="78" t="s">
        <v>1927</v>
      </c>
      <c r="J231" s="82">
        <v>64.66</v>
      </c>
      <c r="K231" s="85">
        <v>49</v>
      </c>
    </row>
    <row r="232" spans="1:11" x14ac:dyDescent="0.25">
      <c r="A232" s="73" t="s">
        <v>24</v>
      </c>
      <c r="B232" s="81" t="s">
        <v>292</v>
      </c>
      <c r="C232" s="74" t="s">
        <v>1592</v>
      </c>
      <c r="D232" s="75">
        <v>42825</v>
      </c>
      <c r="E232" s="76" t="s">
        <v>1776</v>
      </c>
      <c r="F232" s="77">
        <v>15469</v>
      </c>
      <c r="G232" s="78" t="s">
        <v>45</v>
      </c>
      <c r="H232" s="78" t="s">
        <v>46</v>
      </c>
      <c r="I232" s="78" t="s">
        <v>292</v>
      </c>
      <c r="J232" s="82">
        <v>829.18</v>
      </c>
      <c r="K232" s="85">
        <v>49</v>
      </c>
    </row>
    <row r="233" spans="1:11" x14ac:dyDescent="0.25">
      <c r="A233" s="73" t="s">
        <v>24</v>
      </c>
      <c r="B233" s="81" t="s">
        <v>1927</v>
      </c>
      <c r="C233" s="74" t="s">
        <v>1593</v>
      </c>
      <c r="D233" s="75">
        <v>42825</v>
      </c>
      <c r="E233" s="76">
        <v>765768</v>
      </c>
      <c r="F233" s="77">
        <v>15473</v>
      </c>
      <c r="G233" s="78" t="s">
        <v>45</v>
      </c>
      <c r="H233" s="78" t="s">
        <v>46</v>
      </c>
      <c r="I233" s="78" t="s">
        <v>1927</v>
      </c>
      <c r="J233" s="82">
        <v>51.72</v>
      </c>
      <c r="K233" s="85">
        <v>49</v>
      </c>
    </row>
    <row r="234" spans="1:11" x14ac:dyDescent="0.25">
      <c r="A234" s="73" t="s">
        <v>25</v>
      </c>
      <c r="B234" s="81" t="s">
        <v>193</v>
      </c>
      <c r="C234" s="74" t="s">
        <v>1022</v>
      </c>
      <c r="D234" s="75">
        <v>42803</v>
      </c>
      <c r="E234" s="76">
        <v>27854</v>
      </c>
      <c r="F234" s="77">
        <v>15346</v>
      </c>
      <c r="G234" s="78" t="s">
        <v>45</v>
      </c>
      <c r="H234" s="78" t="s">
        <v>46</v>
      </c>
      <c r="I234" s="78" t="s">
        <v>193</v>
      </c>
      <c r="J234" s="82">
        <v>185.46</v>
      </c>
      <c r="K234" s="85">
        <v>52</v>
      </c>
    </row>
    <row r="235" spans="1:11" x14ac:dyDescent="0.25">
      <c r="A235" s="73" t="s">
        <v>25</v>
      </c>
      <c r="B235" s="81" t="s">
        <v>193</v>
      </c>
      <c r="C235" s="74" t="s">
        <v>1518</v>
      </c>
      <c r="D235" s="75">
        <v>42803</v>
      </c>
      <c r="E235" s="76">
        <v>27853</v>
      </c>
      <c r="F235" s="77">
        <v>15347</v>
      </c>
      <c r="G235" s="78" t="s">
        <v>45</v>
      </c>
      <c r="H235" s="78" t="s">
        <v>46</v>
      </c>
      <c r="I235" s="78" t="s">
        <v>193</v>
      </c>
      <c r="J235" s="82">
        <v>159.16999999999999</v>
      </c>
      <c r="K235" s="85">
        <v>52</v>
      </c>
    </row>
    <row r="236" spans="1:11" x14ac:dyDescent="0.25">
      <c r="A236" s="73" t="s">
        <v>25</v>
      </c>
      <c r="B236" s="81" t="s">
        <v>193</v>
      </c>
      <c r="C236" s="74" t="s">
        <v>1519</v>
      </c>
      <c r="D236" s="75">
        <v>42803</v>
      </c>
      <c r="E236" s="76">
        <v>27852</v>
      </c>
      <c r="F236" s="77">
        <v>15348</v>
      </c>
      <c r="G236" s="78" t="s">
        <v>45</v>
      </c>
      <c r="H236" s="78" t="s">
        <v>46</v>
      </c>
      <c r="I236" s="78" t="s">
        <v>193</v>
      </c>
      <c r="J236" s="82">
        <v>236.43</v>
      </c>
      <c r="K236" s="85">
        <v>52</v>
      </c>
    </row>
    <row r="237" spans="1:11" x14ac:dyDescent="0.25">
      <c r="A237" s="73" t="s">
        <v>25</v>
      </c>
      <c r="B237" s="81" t="s">
        <v>193</v>
      </c>
      <c r="C237" s="74" t="s">
        <v>1520</v>
      </c>
      <c r="D237" s="75">
        <v>42803</v>
      </c>
      <c r="E237" s="76">
        <v>27851</v>
      </c>
      <c r="F237" s="77">
        <v>15349</v>
      </c>
      <c r="G237" s="78" t="s">
        <v>45</v>
      </c>
      <c r="H237" s="78" t="s">
        <v>46</v>
      </c>
      <c r="I237" s="78" t="s">
        <v>193</v>
      </c>
      <c r="J237" s="82">
        <v>578.67999999999995</v>
      </c>
      <c r="K237" s="85">
        <v>52</v>
      </c>
    </row>
    <row r="238" spans="1:11" x14ac:dyDescent="0.25">
      <c r="A238" s="73" t="s">
        <v>25</v>
      </c>
      <c r="B238" s="81" t="s">
        <v>193</v>
      </c>
      <c r="C238" s="74" t="s">
        <v>1521</v>
      </c>
      <c r="D238" s="75">
        <v>42803</v>
      </c>
      <c r="E238" s="76">
        <v>27868</v>
      </c>
      <c r="F238" s="77">
        <v>15350</v>
      </c>
      <c r="G238" s="78" t="s">
        <v>45</v>
      </c>
      <c r="H238" s="78" t="s">
        <v>46</v>
      </c>
      <c r="I238" s="78" t="s">
        <v>193</v>
      </c>
      <c r="J238" s="82">
        <v>140.09</v>
      </c>
      <c r="K238" s="85">
        <v>52</v>
      </c>
    </row>
    <row r="239" spans="1:11" x14ac:dyDescent="0.25">
      <c r="A239" s="73" t="s">
        <v>25</v>
      </c>
      <c r="B239" s="81" t="s">
        <v>470</v>
      </c>
      <c r="C239" s="74" t="s">
        <v>1522</v>
      </c>
      <c r="D239" s="75">
        <v>42822</v>
      </c>
      <c r="E239" s="76" t="s">
        <v>1721</v>
      </c>
      <c r="F239" s="77">
        <v>15389</v>
      </c>
      <c r="G239" s="78" t="s">
        <v>45</v>
      </c>
      <c r="H239" s="78" t="s">
        <v>46</v>
      </c>
      <c r="I239" s="78" t="s">
        <v>470</v>
      </c>
      <c r="J239" s="82">
        <v>116.43</v>
      </c>
      <c r="K239" s="85">
        <v>52</v>
      </c>
    </row>
    <row r="240" spans="1:11" x14ac:dyDescent="0.25">
      <c r="A240" s="73" t="s">
        <v>25</v>
      </c>
      <c r="B240" s="81" t="s">
        <v>470</v>
      </c>
      <c r="C240" s="74" t="s">
        <v>1523</v>
      </c>
      <c r="D240" s="75">
        <v>42823</v>
      </c>
      <c r="E240" s="76">
        <v>86964</v>
      </c>
      <c r="F240" s="77">
        <v>15404</v>
      </c>
      <c r="G240" s="78" t="s">
        <v>45</v>
      </c>
      <c r="H240" s="78" t="s">
        <v>46</v>
      </c>
      <c r="I240" s="78" t="s">
        <v>470</v>
      </c>
      <c r="J240" s="82">
        <v>36.96</v>
      </c>
      <c r="K240" s="85">
        <v>52</v>
      </c>
    </row>
    <row r="241" spans="1:11" x14ac:dyDescent="0.25">
      <c r="A241" s="73" t="s">
        <v>25</v>
      </c>
      <c r="B241" s="81" t="s">
        <v>193</v>
      </c>
      <c r="C241" s="74" t="s">
        <v>1524</v>
      </c>
      <c r="D241" s="75">
        <v>42825</v>
      </c>
      <c r="E241" s="76" t="s">
        <v>1722</v>
      </c>
      <c r="F241" s="77">
        <v>15431</v>
      </c>
      <c r="G241" s="78" t="s">
        <v>45</v>
      </c>
      <c r="H241" s="78" t="s">
        <v>46</v>
      </c>
      <c r="I241" s="78" t="s">
        <v>193</v>
      </c>
      <c r="J241" s="82">
        <v>7.55</v>
      </c>
      <c r="K241" s="85">
        <v>52</v>
      </c>
    </row>
    <row r="242" spans="1:11" x14ac:dyDescent="0.25">
      <c r="A242" s="73" t="s">
        <v>25</v>
      </c>
      <c r="B242" s="81" t="s">
        <v>470</v>
      </c>
      <c r="C242" s="74" t="s">
        <v>1525</v>
      </c>
      <c r="D242" s="75">
        <v>42825</v>
      </c>
      <c r="E242" s="76" t="s">
        <v>1723</v>
      </c>
      <c r="F242" s="77">
        <v>15446</v>
      </c>
      <c r="G242" s="78" t="s">
        <v>45</v>
      </c>
      <c r="H242" s="78" t="s">
        <v>46</v>
      </c>
      <c r="I242" s="78" t="s">
        <v>470</v>
      </c>
      <c r="J242" s="82">
        <v>115.39</v>
      </c>
      <c r="K242" s="85">
        <v>52</v>
      </c>
    </row>
    <row r="243" spans="1:11" x14ac:dyDescent="0.25">
      <c r="A243" s="73" t="s">
        <v>25</v>
      </c>
      <c r="B243" s="81" t="s">
        <v>470</v>
      </c>
      <c r="C243" s="74" t="s">
        <v>569</v>
      </c>
      <c r="D243" s="75">
        <v>42825</v>
      </c>
      <c r="E243" s="76">
        <v>27986</v>
      </c>
      <c r="F243" s="77">
        <v>15448</v>
      </c>
      <c r="G243" s="78" t="s">
        <v>45</v>
      </c>
      <c r="H243" s="78" t="s">
        <v>46</v>
      </c>
      <c r="I243" s="78" t="s">
        <v>470</v>
      </c>
      <c r="J243" s="82">
        <v>82.43</v>
      </c>
      <c r="K243" s="85">
        <v>52</v>
      </c>
    </row>
    <row r="244" spans="1:11" x14ac:dyDescent="0.25">
      <c r="A244" s="73" t="s">
        <v>26</v>
      </c>
      <c r="B244" s="81" t="s">
        <v>204</v>
      </c>
      <c r="C244" s="74" t="s">
        <v>1526</v>
      </c>
      <c r="D244" s="75">
        <v>42800</v>
      </c>
      <c r="E244" s="76" t="s">
        <v>1724</v>
      </c>
      <c r="F244" s="77">
        <v>15337</v>
      </c>
      <c r="G244" s="78" t="s">
        <v>45</v>
      </c>
      <c r="H244" s="78" t="s">
        <v>46</v>
      </c>
      <c r="I244" s="78" t="s">
        <v>204</v>
      </c>
      <c r="J244" s="82">
        <v>26785.71</v>
      </c>
      <c r="K244" s="85">
        <v>56</v>
      </c>
    </row>
    <row r="245" spans="1:11" x14ac:dyDescent="0.25">
      <c r="A245" s="73" t="s">
        <v>26</v>
      </c>
      <c r="B245" s="81" t="s">
        <v>204</v>
      </c>
      <c r="C245" s="74" t="s">
        <v>1527</v>
      </c>
      <c r="D245" s="75">
        <v>42800</v>
      </c>
      <c r="E245" s="76" t="s">
        <v>1725</v>
      </c>
      <c r="F245" s="77">
        <v>15338</v>
      </c>
      <c r="G245" s="78" t="s">
        <v>45</v>
      </c>
      <c r="H245" s="78" t="s">
        <v>46</v>
      </c>
      <c r="I245" s="78" t="s">
        <v>204</v>
      </c>
      <c r="J245" s="82">
        <v>26785.71</v>
      </c>
      <c r="K245" s="85">
        <v>56</v>
      </c>
    </row>
    <row r="246" spans="1:11" x14ac:dyDescent="0.25">
      <c r="A246" s="73" t="s">
        <v>27</v>
      </c>
      <c r="B246" s="81" t="s">
        <v>222</v>
      </c>
      <c r="C246" s="74" t="s">
        <v>1533</v>
      </c>
      <c r="D246" s="75">
        <v>42800</v>
      </c>
      <c r="E246" s="76">
        <v>1077</v>
      </c>
      <c r="F246" s="77">
        <v>15328</v>
      </c>
      <c r="G246" s="78" t="s">
        <v>45</v>
      </c>
      <c r="H246" s="78" t="s">
        <v>46</v>
      </c>
      <c r="I246" s="78" t="s">
        <v>222</v>
      </c>
      <c r="J246" s="82">
        <v>1600</v>
      </c>
      <c r="K246" s="85">
        <v>62</v>
      </c>
    </row>
    <row r="247" spans="1:11" x14ac:dyDescent="0.25">
      <c r="A247" s="73" t="s">
        <v>444</v>
      </c>
      <c r="B247" s="81" t="s">
        <v>500</v>
      </c>
      <c r="C247" s="74" t="s">
        <v>1594</v>
      </c>
      <c r="D247" s="75">
        <v>42800</v>
      </c>
      <c r="E247" s="76" t="s">
        <v>1777</v>
      </c>
      <c r="F247" s="77" t="s">
        <v>1894</v>
      </c>
      <c r="G247" s="78" t="s">
        <v>225</v>
      </c>
      <c r="H247" s="78" t="s">
        <v>46</v>
      </c>
      <c r="I247" s="78" t="s">
        <v>500</v>
      </c>
      <c r="J247" s="82">
        <v>2100</v>
      </c>
      <c r="K247" s="85">
        <v>64</v>
      </c>
    </row>
    <row r="248" spans="1:11" x14ac:dyDescent="0.25">
      <c r="A248" s="73" t="s">
        <v>444</v>
      </c>
      <c r="B248" s="81" t="s">
        <v>500</v>
      </c>
      <c r="C248" s="74" t="s">
        <v>1091</v>
      </c>
      <c r="D248" s="75">
        <v>42825</v>
      </c>
      <c r="E248" s="76" t="s">
        <v>1778</v>
      </c>
      <c r="F248" s="77" t="s">
        <v>1895</v>
      </c>
      <c r="G248" s="78" t="s">
        <v>225</v>
      </c>
      <c r="H248" s="78" t="s">
        <v>46</v>
      </c>
      <c r="I248" s="78" t="s">
        <v>500</v>
      </c>
      <c r="J248" s="82">
        <v>677</v>
      </c>
      <c r="K248" s="85">
        <v>64</v>
      </c>
    </row>
    <row r="249" spans="1:11" x14ac:dyDescent="0.25">
      <c r="A249" s="73" t="s">
        <v>28</v>
      </c>
      <c r="B249" s="81" t="s">
        <v>295</v>
      </c>
      <c r="C249" s="74" t="s">
        <v>858</v>
      </c>
      <c r="D249" s="75">
        <v>42800</v>
      </c>
      <c r="E249" s="76">
        <v>3713</v>
      </c>
      <c r="F249" s="77">
        <v>15330</v>
      </c>
      <c r="G249" s="78" t="s">
        <v>286</v>
      </c>
      <c r="H249" s="78" t="s">
        <v>46</v>
      </c>
      <c r="I249" s="78" t="s">
        <v>295</v>
      </c>
      <c r="J249" s="82">
        <v>1000</v>
      </c>
      <c r="K249" s="85">
        <v>66</v>
      </c>
    </row>
    <row r="250" spans="1:11" x14ac:dyDescent="0.25">
      <c r="A250" s="73" t="s">
        <v>28</v>
      </c>
      <c r="B250" s="81" t="s">
        <v>295</v>
      </c>
      <c r="C250" s="74" t="s">
        <v>1595</v>
      </c>
      <c r="D250" s="75">
        <v>42800</v>
      </c>
      <c r="E250" s="76" t="s">
        <v>1779</v>
      </c>
      <c r="F250" s="77">
        <v>15336</v>
      </c>
      <c r="G250" s="78" t="s">
        <v>286</v>
      </c>
      <c r="H250" s="78" t="s">
        <v>46</v>
      </c>
      <c r="I250" s="78" t="s">
        <v>295</v>
      </c>
      <c r="J250" s="82">
        <v>5000</v>
      </c>
      <c r="K250" s="85">
        <v>66</v>
      </c>
    </row>
    <row r="251" spans="1:11" x14ac:dyDescent="0.25">
      <c r="A251" s="73" t="s">
        <v>28</v>
      </c>
      <c r="B251" s="81" t="s">
        <v>295</v>
      </c>
      <c r="C251" s="74" t="s">
        <v>1596</v>
      </c>
      <c r="D251" s="75">
        <v>42812</v>
      </c>
      <c r="E251" s="76">
        <v>601</v>
      </c>
      <c r="F251" s="77">
        <v>15362</v>
      </c>
      <c r="G251" s="78" t="s">
        <v>286</v>
      </c>
      <c r="H251" s="78" t="s">
        <v>46</v>
      </c>
      <c r="I251" s="78" t="s">
        <v>295</v>
      </c>
      <c r="J251" s="82">
        <v>200</v>
      </c>
      <c r="K251" s="85">
        <v>66</v>
      </c>
    </row>
    <row r="252" spans="1:11" x14ac:dyDescent="0.25">
      <c r="A252" s="73" t="s">
        <v>28</v>
      </c>
      <c r="B252" s="81" t="s">
        <v>295</v>
      </c>
      <c r="C252" s="74" t="s">
        <v>1597</v>
      </c>
      <c r="D252" s="75">
        <v>42825</v>
      </c>
      <c r="E252" s="76" t="s">
        <v>1780</v>
      </c>
      <c r="F252" s="77">
        <v>15419</v>
      </c>
      <c r="G252" s="78" t="s">
        <v>286</v>
      </c>
      <c r="H252" s="78" t="s">
        <v>46</v>
      </c>
      <c r="I252" s="78" t="s">
        <v>295</v>
      </c>
      <c r="J252" s="82">
        <v>1800</v>
      </c>
      <c r="K252" s="85">
        <v>66</v>
      </c>
    </row>
    <row r="253" spans="1:11" x14ac:dyDescent="0.25">
      <c r="A253" s="73" t="s">
        <v>29</v>
      </c>
      <c r="B253" s="81" t="s">
        <v>1392</v>
      </c>
      <c r="C253" s="74" t="s">
        <v>1539</v>
      </c>
      <c r="D253" s="75">
        <v>42795</v>
      </c>
      <c r="E253" s="76" t="s">
        <v>720</v>
      </c>
      <c r="F253" s="77">
        <v>31853</v>
      </c>
      <c r="G253" s="78" t="s">
        <v>50</v>
      </c>
      <c r="H253" s="78" t="s">
        <v>46</v>
      </c>
      <c r="I253" s="78" t="s">
        <v>1392</v>
      </c>
      <c r="J253" s="82">
        <v>20000</v>
      </c>
      <c r="K253" s="85">
        <v>70</v>
      </c>
    </row>
    <row r="254" spans="1:11" x14ac:dyDescent="0.25">
      <c r="A254" s="73" t="s">
        <v>29</v>
      </c>
      <c r="B254" s="81" t="s">
        <v>1905</v>
      </c>
      <c r="C254" s="74" t="s">
        <v>1540</v>
      </c>
      <c r="D254" s="75">
        <v>42795</v>
      </c>
      <c r="E254" s="76" t="s">
        <v>1737</v>
      </c>
      <c r="F254" s="77">
        <v>32323</v>
      </c>
      <c r="G254" s="78" t="s">
        <v>50</v>
      </c>
      <c r="H254" s="78" t="s">
        <v>46</v>
      </c>
      <c r="I254" s="78" t="s">
        <v>1905</v>
      </c>
      <c r="J254" s="82">
        <v>1916.25</v>
      </c>
      <c r="K254" s="85">
        <v>70</v>
      </c>
    </row>
    <row r="255" spans="1:11" x14ac:dyDescent="0.25">
      <c r="A255" s="73" t="s">
        <v>29</v>
      </c>
      <c r="B255" s="81" t="s">
        <v>1907</v>
      </c>
      <c r="C255" s="74" t="s">
        <v>1543</v>
      </c>
      <c r="D255" s="75">
        <v>42804</v>
      </c>
      <c r="E255" s="76" t="s">
        <v>1738</v>
      </c>
      <c r="F255" s="77" t="s">
        <v>1875</v>
      </c>
      <c r="G255" s="78" t="s">
        <v>190</v>
      </c>
      <c r="H255" s="78" t="s">
        <v>46</v>
      </c>
      <c r="I255" s="78" t="s">
        <v>1907</v>
      </c>
      <c r="J255" s="82">
        <v>1916.25</v>
      </c>
      <c r="K255" s="85">
        <v>70</v>
      </c>
    </row>
    <row r="256" spans="1:11" x14ac:dyDescent="0.25">
      <c r="A256" s="73" t="s">
        <v>29</v>
      </c>
      <c r="B256" s="81" t="s">
        <v>1908</v>
      </c>
      <c r="C256" s="74" t="s">
        <v>1544</v>
      </c>
      <c r="D256" s="75">
        <v>42808</v>
      </c>
      <c r="E256" s="76" t="s">
        <v>1739</v>
      </c>
      <c r="F256" s="77" t="s">
        <v>1876</v>
      </c>
      <c r="G256" s="78" t="s">
        <v>190</v>
      </c>
      <c r="H256" s="78" t="s">
        <v>46</v>
      </c>
      <c r="I256" s="78" t="s">
        <v>1908</v>
      </c>
      <c r="J256" s="82">
        <v>208880.91</v>
      </c>
      <c r="K256" s="85">
        <v>70</v>
      </c>
    </row>
    <row r="257" spans="1:11" x14ac:dyDescent="0.25">
      <c r="A257" s="73" t="s">
        <v>29</v>
      </c>
      <c r="B257" s="81" t="s">
        <v>1909</v>
      </c>
      <c r="C257" s="74" t="s">
        <v>1545</v>
      </c>
      <c r="D257" s="75">
        <v>42811</v>
      </c>
      <c r="E257" s="76" t="s">
        <v>1740</v>
      </c>
      <c r="F257" s="77" t="s">
        <v>1877</v>
      </c>
      <c r="G257" s="78" t="s">
        <v>190</v>
      </c>
      <c r="H257" s="78" t="s">
        <v>46</v>
      </c>
      <c r="I257" s="78" t="s">
        <v>1909</v>
      </c>
      <c r="J257" s="82">
        <v>2229.83</v>
      </c>
      <c r="K257" s="85">
        <v>70</v>
      </c>
    </row>
    <row r="258" spans="1:11" x14ac:dyDescent="0.25">
      <c r="A258" s="73" t="s">
        <v>29</v>
      </c>
      <c r="B258" s="81" t="s">
        <v>1910</v>
      </c>
      <c r="C258" s="74" t="s">
        <v>1546</v>
      </c>
      <c r="D258" s="75">
        <v>42811</v>
      </c>
      <c r="E258" s="76" t="s">
        <v>1741</v>
      </c>
      <c r="F258" s="77" t="s">
        <v>1878</v>
      </c>
      <c r="G258" s="78" t="s">
        <v>190</v>
      </c>
      <c r="H258" s="78" t="s">
        <v>46</v>
      </c>
      <c r="I258" s="78" t="s">
        <v>1910</v>
      </c>
      <c r="J258" s="82">
        <v>1916.25</v>
      </c>
      <c r="K258" s="85">
        <v>70</v>
      </c>
    </row>
    <row r="259" spans="1:11" x14ac:dyDescent="0.25">
      <c r="A259" s="73" t="s">
        <v>29</v>
      </c>
      <c r="B259" s="81" t="s">
        <v>1911</v>
      </c>
      <c r="C259" s="74" t="s">
        <v>624</v>
      </c>
      <c r="D259" s="75">
        <v>42818</v>
      </c>
      <c r="E259" s="76" t="s">
        <v>1742</v>
      </c>
      <c r="F259" s="77" t="s">
        <v>1879</v>
      </c>
      <c r="G259" s="78" t="s">
        <v>190</v>
      </c>
      <c r="H259" s="78" t="s">
        <v>46</v>
      </c>
      <c r="I259" s="78" t="s">
        <v>1911</v>
      </c>
      <c r="J259" s="82">
        <v>1916.25</v>
      </c>
      <c r="K259" s="85">
        <v>70</v>
      </c>
    </row>
    <row r="260" spans="1:11" x14ac:dyDescent="0.25">
      <c r="A260" s="73" t="s">
        <v>29</v>
      </c>
      <c r="B260" s="81" t="s">
        <v>1913</v>
      </c>
      <c r="C260" s="74" t="s">
        <v>1075</v>
      </c>
      <c r="D260" s="75">
        <v>42824</v>
      </c>
      <c r="E260" s="76" t="s">
        <v>1744</v>
      </c>
      <c r="F260" s="77" t="s">
        <v>1881</v>
      </c>
      <c r="G260" s="78" t="s">
        <v>190</v>
      </c>
      <c r="H260" s="78" t="s">
        <v>46</v>
      </c>
      <c r="I260" s="78" t="s">
        <v>1913</v>
      </c>
      <c r="J260" s="82">
        <v>139141.23000000001</v>
      </c>
      <c r="K260" s="85">
        <v>70</v>
      </c>
    </row>
    <row r="261" spans="1:11" x14ac:dyDescent="0.25">
      <c r="A261" s="73" t="s">
        <v>29</v>
      </c>
      <c r="B261" s="81" t="s">
        <v>1915</v>
      </c>
      <c r="C261" s="74" t="s">
        <v>1549</v>
      </c>
      <c r="D261" s="75">
        <v>42825</v>
      </c>
      <c r="E261" s="76" t="s">
        <v>1746</v>
      </c>
      <c r="F261" s="77" t="s">
        <v>1883</v>
      </c>
      <c r="G261" s="78" t="s">
        <v>190</v>
      </c>
      <c r="H261" s="78" t="s">
        <v>46</v>
      </c>
      <c r="I261" s="78" t="s">
        <v>1915</v>
      </c>
      <c r="J261" s="82">
        <v>1916.25</v>
      </c>
      <c r="K261" s="85">
        <v>70</v>
      </c>
    </row>
    <row r="262" spans="1:11" x14ac:dyDescent="0.25">
      <c r="A262" s="73" t="s">
        <v>30</v>
      </c>
      <c r="B262" s="81" t="s">
        <v>298</v>
      </c>
      <c r="C262" s="74" t="s">
        <v>1598</v>
      </c>
      <c r="D262" s="75">
        <v>42797</v>
      </c>
      <c r="E262" s="76">
        <v>5166</v>
      </c>
      <c r="F262" s="77">
        <v>15325</v>
      </c>
      <c r="G262" s="78" t="s">
        <v>45</v>
      </c>
      <c r="H262" s="78" t="s">
        <v>46</v>
      </c>
      <c r="I262" s="78" t="s">
        <v>298</v>
      </c>
      <c r="J262" s="82">
        <v>603.45000000000005</v>
      </c>
      <c r="K262" s="85">
        <v>90</v>
      </c>
    </row>
    <row r="263" spans="1:11" x14ac:dyDescent="0.25">
      <c r="A263" s="73" t="s">
        <v>30</v>
      </c>
      <c r="B263" s="81" t="s">
        <v>298</v>
      </c>
      <c r="C263" s="74" t="s">
        <v>1599</v>
      </c>
      <c r="D263" s="75">
        <v>42805</v>
      </c>
      <c r="E263" s="76">
        <v>18172</v>
      </c>
      <c r="F263" s="77">
        <v>15356</v>
      </c>
      <c r="G263" s="78" t="s">
        <v>45</v>
      </c>
      <c r="H263" s="78" t="s">
        <v>46</v>
      </c>
      <c r="I263" s="78" t="s">
        <v>298</v>
      </c>
      <c r="J263" s="82">
        <v>3000</v>
      </c>
      <c r="K263" s="85">
        <v>90</v>
      </c>
    </row>
    <row r="264" spans="1:11" x14ac:dyDescent="0.25">
      <c r="A264" s="73" t="s">
        <v>30</v>
      </c>
      <c r="B264" s="81" t="s">
        <v>298</v>
      </c>
      <c r="C264" s="74" t="s">
        <v>1600</v>
      </c>
      <c r="D264" s="75">
        <v>42815</v>
      </c>
      <c r="E264" s="76">
        <v>18092</v>
      </c>
      <c r="F264" s="77">
        <v>15370</v>
      </c>
      <c r="G264" s="78" t="s">
        <v>45</v>
      </c>
      <c r="H264" s="78" t="s">
        <v>46</v>
      </c>
      <c r="I264" s="78" t="s">
        <v>298</v>
      </c>
      <c r="J264" s="82">
        <v>3200</v>
      </c>
      <c r="K264" s="85">
        <v>90</v>
      </c>
    </row>
    <row r="265" spans="1:11" x14ac:dyDescent="0.25">
      <c r="A265" s="73" t="s">
        <v>30</v>
      </c>
      <c r="B265" s="81" t="s">
        <v>298</v>
      </c>
      <c r="C265" s="74" t="s">
        <v>1601</v>
      </c>
      <c r="D265" s="75">
        <v>42822</v>
      </c>
      <c r="E265" s="76" t="s">
        <v>1781</v>
      </c>
      <c r="F265" s="77">
        <v>15392</v>
      </c>
      <c r="G265" s="78" t="s">
        <v>45</v>
      </c>
      <c r="H265" s="78" t="s">
        <v>46</v>
      </c>
      <c r="I265" s="78" t="s">
        <v>298</v>
      </c>
      <c r="J265" s="82">
        <v>92.69</v>
      </c>
      <c r="K265" s="85">
        <v>90</v>
      </c>
    </row>
    <row r="266" spans="1:11" x14ac:dyDescent="0.25">
      <c r="A266" s="73" t="s">
        <v>30</v>
      </c>
      <c r="B266" s="81" t="s">
        <v>298</v>
      </c>
      <c r="C266" s="74" t="s">
        <v>1602</v>
      </c>
      <c r="D266" s="75">
        <v>42822</v>
      </c>
      <c r="E266" s="76" t="s">
        <v>1782</v>
      </c>
      <c r="F266" s="77">
        <v>15393</v>
      </c>
      <c r="G266" s="78" t="s">
        <v>45</v>
      </c>
      <c r="H266" s="78" t="s">
        <v>46</v>
      </c>
      <c r="I266" s="78" t="s">
        <v>298</v>
      </c>
      <c r="J266" s="82">
        <v>50</v>
      </c>
      <c r="K266" s="85">
        <v>90</v>
      </c>
    </row>
    <row r="267" spans="1:11" x14ac:dyDescent="0.25">
      <c r="A267" s="73" t="s">
        <v>30</v>
      </c>
      <c r="B267" s="81" t="s">
        <v>298</v>
      </c>
      <c r="C267" s="74" t="s">
        <v>955</v>
      </c>
      <c r="D267" s="75">
        <v>42822</v>
      </c>
      <c r="E267" s="76">
        <v>3</v>
      </c>
      <c r="F267" s="77">
        <v>15395</v>
      </c>
      <c r="G267" s="78" t="s">
        <v>45</v>
      </c>
      <c r="H267" s="78" t="s">
        <v>46</v>
      </c>
      <c r="I267" s="78" t="s">
        <v>298</v>
      </c>
      <c r="J267" s="82">
        <v>50</v>
      </c>
      <c r="K267" s="85">
        <v>90</v>
      </c>
    </row>
    <row r="268" spans="1:11" x14ac:dyDescent="0.25">
      <c r="A268" s="73" t="s">
        <v>30</v>
      </c>
      <c r="B268" s="81" t="s">
        <v>298</v>
      </c>
      <c r="C268" s="74" t="s">
        <v>1603</v>
      </c>
      <c r="D268" s="75">
        <v>42822</v>
      </c>
      <c r="E268" s="76" t="s">
        <v>1783</v>
      </c>
      <c r="F268" s="77">
        <v>15396</v>
      </c>
      <c r="G268" s="78" t="s">
        <v>45</v>
      </c>
      <c r="H268" s="78" t="s">
        <v>46</v>
      </c>
      <c r="I268" s="78" t="s">
        <v>298</v>
      </c>
      <c r="J268" s="82">
        <v>200.86</v>
      </c>
      <c r="K268" s="85">
        <v>90</v>
      </c>
    </row>
    <row r="269" spans="1:11" x14ac:dyDescent="0.25">
      <c r="A269" s="73" t="s">
        <v>30</v>
      </c>
      <c r="B269" s="81" t="s">
        <v>298</v>
      </c>
      <c r="C269" s="74" t="s">
        <v>546</v>
      </c>
      <c r="D269" s="75">
        <v>42823</v>
      </c>
      <c r="E269" s="76" t="s">
        <v>1784</v>
      </c>
      <c r="F269" s="77">
        <v>15397</v>
      </c>
      <c r="G269" s="78" t="s">
        <v>45</v>
      </c>
      <c r="H269" s="78" t="s">
        <v>46</v>
      </c>
      <c r="I269" s="78" t="s">
        <v>298</v>
      </c>
      <c r="J269" s="82">
        <v>413.79</v>
      </c>
      <c r="K269" s="85">
        <v>90</v>
      </c>
    </row>
    <row r="270" spans="1:11" x14ac:dyDescent="0.25">
      <c r="A270" s="73" t="s">
        <v>30</v>
      </c>
      <c r="B270" s="81" t="s">
        <v>298</v>
      </c>
      <c r="C270" s="74" t="s">
        <v>1604</v>
      </c>
      <c r="D270" s="75">
        <v>42823</v>
      </c>
      <c r="E270" s="76"/>
      <c r="F270" s="77">
        <v>15399</v>
      </c>
      <c r="G270" s="78" t="s">
        <v>45</v>
      </c>
      <c r="H270" s="78" t="s">
        <v>46</v>
      </c>
      <c r="I270" s="78" t="s">
        <v>298</v>
      </c>
      <c r="J270" s="82">
        <v>131.9</v>
      </c>
      <c r="K270" s="85">
        <v>90</v>
      </c>
    </row>
    <row r="271" spans="1:11" x14ac:dyDescent="0.25">
      <c r="A271" s="73" t="s">
        <v>30</v>
      </c>
      <c r="B271" s="81" t="s">
        <v>298</v>
      </c>
      <c r="C271" s="74" t="s">
        <v>1605</v>
      </c>
      <c r="D271" s="75">
        <v>42823</v>
      </c>
      <c r="E271" s="76">
        <v>77537</v>
      </c>
      <c r="F271" s="77">
        <v>15400</v>
      </c>
      <c r="G271" s="78" t="s">
        <v>45</v>
      </c>
      <c r="H271" s="78" t="s">
        <v>46</v>
      </c>
      <c r="I271" s="78" t="s">
        <v>298</v>
      </c>
      <c r="J271" s="82">
        <v>120.6</v>
      </c>
      <c r="K271" s="85">
        <v>90</v>
      </c>
    </row>
    <row r="272" spans="1:11" x14ac:dyDescent="0.25">
      <c r="A272" s="73" t="s">
        <v>30</v>
      </c>
      <c r="B272" s="81" t="s">
        <v>298</v>
      </c>
      <c r="C272" s="74" t="s">
        <v>527</v>
      </c>
      <c r="D272" s="75">
        <v>42823</v>
      </c>
      <c r="E272" s="76">
        <v>147873</v>
      </c>
      <c r="F272" s="77">
        <v>15401</v>
      </c>
      <c r="G272" s="78" t="s">
        <v>45</v>
      </c>
      <c r="H272" s="78" t="s">
        <v>46</v>
      </c>
      <c r="I272" s="78" t="s">
        <v>298</v>
      </c>
      <c r="J272" s="82">
        <v>560.35</v>
      </c>
      <c r="K272" s="85">
        <v>90</v>
      </c>
    </row>
    <row r="273" spans="1:11" x14ac:dyDescent="0.25">
      <c r="A273" s="73" t="s">
        <v>30</v>
      </c>
      <c r="B273" s="81" t="s">
        <v>298</v>
      </c>
      <c r="C273" s="74" t="s">
        <v>528</v>
      </c>
      <c r="D273" s="75">
        <v>42823</v>
      </c>
      <c r="E273" s="76">
        <v>147872</v>
      </c>
      <c r="F273" s="77">
        <v>15402</v>
      </c>
      <c r="G273" s="78" t="s">
        <v>45</v>
      </c>
      <c r="H273" s="78" t="s">
        <v>46</v>
      </c>
      <c r="I273" s="78" t="s">
        <v>298</v>
      </c>
      <c r="J273" s="82">
        <v>1681.04</v>
      </c>
      <c r="K273" s="85">
        <v>90</v>
      </c>
    </row>
    <row r="274" spans="1:11" x14ac:dyDescent="0.25">
      <c r="A274" s="73" t="s">
        <v>30</v>
      </c>
      <c r="B274" s="81" t="s">
        <v>298</v>
      </c>
      <c r="C274" s="74" t="s">
        <v>1606</v>
      </c>
      <c r="D274" s="75">
        <v>42823</v>
      </c>
      <c r="E274" s="76">
        <v>12656</v>
      </c>
      <c r="F274" s="77">
        <v>15407</v>
      </c>
      <c r="G274" s="78" t="s">
        <v>45</v>
      </c>
      <c r="H274" s="78" t="s">
        <v>46</v>
      </c>
      <c r="I274" s="78" t="s">
        <v>298</v>
      </c>
      <c r="J274" s="82">
        <v>120.69</v>
      </c>
      <c r="K274" s="85">
        <v>90</v>
      </c>
    </row>
    <row r="275" spans="1:11" x14ac:dyDescent="0.25">
      <c r="A275" s="73" t="s">
        <v>30</v>
      </c>
      <c r="B275" s="81" t="s">
        <v>300</v>
      </c>
      <c r="C275" s="74" t="s">
        <v>913</v>
      </c>
      <c r="D275" s="75">
        <v>42823</v>
      </c>
      <c r="E275" s="76" t="s">
        <v>1782</v>
      </c>
      <c r="F275" s="77">
        <v>15393</v>
      </c>
      <c r="G275" s="78" t="s">
        <v>45</v>
      </c>
      <c r="H275" s="78" t="s">
        <v>46</v>
      </c>
      <c r="I275" s="78" t="s">
        <v>300</v>
      </c>
      <c r="J275" s="82">
        <v>-50</v>
      </c>
      <c r="K275" s="85">
        <v>90</v>
      </c>
    </row>
    <row r="276" spans="1:11" x14ac:dyDescent="0.25">
      <c r="A276" s="73" t="s">
        <v>30</v>
      </c>
      <c r="B276" s="81" t="s">
        <v>300</v>
      </c>
      <c r="C276" s="74" t="s">
        <v>1607</v>
      </c>
      <c r="D276" s="75">
        <v>42823</v>
      </c>
      <c r="E276" s="76">
        <v>3</v>
      </c>
      <c r="F276" s="77">
        <v>15395</v>
      </c>
      <c r="G276" s="78" t="s">
        <v>45</v>
      </c>
      <c r="H276" s="78" t="s">
        <v>46</v>
      </c>
      <c r="I276" s="78" t="s">
        <v>300</v>
      </c>
      <c r="J276" s="82">
        <v>-50</v>
      </c>
      <c r="K276" s="85">
        <v>90</v>
      </c>
    </row>
    <row r="277" spans="1:11" x14ac:dyDescent="0.25">
      <c r="A277" s="73" t="s">
        <v>30</v>
      </c>
      <c r="B277" s="81" t="s">
        <v>298</v>
      </c>
      <c r="C277" s="74" t="s">
        <v>1608</v>
      </c>
      <c r="D277" s="75">
        <v>42825</v>
      </c>
      <c r="E277" s="76" t="s">
        <v>1785</v>
      </c>
      <c r="F277" s="77">
        <v>15416</v>
      </c>
      <c r="G277" s="78" t="s">
        <v>45</v>
      </c>
      <c r="H277" s="78" t="s">
        <v>46</v>
      </c>
      <c r="I277" s="78" t="s">
        <v>298</v>
      </c>
      <c r="J277" s="82">
        <v>2440</v>
      </c>
      <c r="K277" s="85">
        <v>90</v>
      </c>
    </row>
    <row r="278" spans="1:11" x14ac:dyDescent="0.25">
      <c r="A278" s="73" t="s">
        <v>30</v>
      </c>
      <c r="B278" s="81" t="s">
        <v>300</v>
      </c>
      <c r="C278" s="74" t="s">
        <v>1609</v>
      </c>
      <c r="D278" s="75">
        <v>42825</v>
      </c>
      <c r="E278" s="76" t="s">
        <v>1785</v>
      </c>
      <c r="F278" s="77">
        <v>15416</v>
      </c>
      <c r="G278" s="78" t="s">
        <v>45</v>
      </c>
      <c r="H278" s="78" t="s">
        <v>46</v>
      </c>
      <c r="I278" s="78" t="s">
        <v>300</v>
      </c>
      <c r="J278" s="82">
        <v>-2440</v>
      </c>
      <c r="K278" s="85">
        <v>90</v>
      </c>
    </row>
    <row r="279" spans="1:11" x14ac:dyDescent="0.25">
      <c r="A279" s="73" t="s">
        <v>30</v>
      </c>
      <c r="B279" s="81" t="s">
        <v>298</v>
      </c>
      <c r="C279" s="74" t="s">
        <v>1610</v>
      </c>
      <c r="D279" s="75">
        <v>42825</v>
      </c>
      <c r="E279" s="76"/>
      <c r="F279" s="77">
        <v>15417</v>
      </c>
      <c r="G279" s="78" t="s">
        <v>286</v>
      </c>
      <c r="H279" s="78" t="s">
        <v>46</v>
      </c>
      <c r="I279" s="78" t="s">
        <v>298</v>
      </c>
      <c r="J279" s="82">
        <v>2440</v>
      </c>
      <c r="K279" s="85">
        <v>90</v>
      </c>
    </row>
    <row r="280" spans="1:11" x14ac:dyDescent="0.25">
      <c r="A280" s="73" t="s">
        <v>30</v>
      </c>
      <c r="B280" s="81" t="s">
        <v>501</v>
      </c>
      <c r="C280" s="74" t="s">
        <v>925</v>
      </c>
      <c r="D280" s="75">
        <v>42825</v>
      </c>
      <c r="E280" s="76" t="s">
        <v>1786</v>
      </c>
      <c r="F280" s="77">
        <v>15418</v>
      </c>
      <c r="G280" s="78" t="s">
        <v>45</v>
      </c>
      <c r="H280" s="78" t="s">
        <v>46</v>
      </c>
      <c r="I280" s="78" t="s">
        <v>501</v>
      </c>
      <c r="J280" s="82">
        <v>2766</v>
      </c>
      <c r="K280" s="85">
        <v>90</v>
      </c>
    </row>
    <row r="281" spans="1:11" x14ac:dyDescent="0.25">
      <c r="A281" s="73" t="s">
        <v>30</v>
      </c>
      <c r="B281" s="81" t="s">
        <v>298</v>
      </c>
      <c r="C281" s="74" t="s">
        <v>1611</v>
      </c>
      <c r="D281" s="75">
        <v>42825</v>
      </c>
      <c r="E281" s="76" t="s">
        <v>1787</v>
      </c>
      <c r="F281" s="77">
        <v>15423</v>
      </c>
      <c r="G281" s="78" t="s">
        <v>45</v>
      </c>
      <c r="H281" s="78" t="s">
        <v>46</v>
      </c>
      <c r="I281" s="78" t="s">
        <v>298</v>
      </c>
      <c r="J281" s="82">
        <v>1400</v>
      </c>
      <c r="K281" s="85">
        <v>90</v>
      </c>
    </row>
    <row r="282" spans="1:11" x14ac:dyDescent="0.25">
      <c r="A282" s="73" t="s">
        <v>30</v>
      </c>
      <c r="B282" s="81" t="s">
        <v>298</v>
      </c>
      <c r="C282" s="74" t="s">
        <v>564</v>
      </c>
      <c r="D282" s="75">
        <v>42825</v>
      </c>
      <c r="E282" s="76">
        <v>403913197</v>
      </c>
      <c r="F282" s="77">
        <v>15438</v>
      </c>
      <c r="G282" s="78" t="s">
        <v>45</v>
      </c>
      <c r="H282" s="78" t="s">
        <v>46</v>
      </c>
      <c r="I282" s="78" t="s">
        <v>298</v>
      </c>
      <c r="J282" s="82">
        <v>322.41000000000003</v>
      </c>
      <c r="K282" s="85">
        <v>90</v>
      </c>
    </row>
    <row r="283" spans="1:11" x14ac:dyDescent="0.25">
      <c r="A283" s="73" t="s">
        <v>30</v>
      </c>
      <c r="B283" s="81" t="s">
        <v>298</v>
      </c>
      <c r="C283" s="74" t="s">
        <v>1612</v>
      </c>
      <c r="D283" s="75">
        <v>42825</v>
      </c>
      <c r="E283" s="76">
        <v>4719</v>
      </c>
      <c r="F283" s="77">
        <v>15439</v>
      </c>
      <c r="G283" s="78" t="s">
        <v>45</v>
      </c>
      <c r="H283" s="78" t="s">
        <v>46</v>
      </c>
      <c r="I283" s="78" t="s">
        <v>298</v>
      </c>
      <c r="J283" s="82">
        <v>94.83</v>
      </c>
      <c r="K283" s="85">
        <v>90</v>
      </c>
    </row>
    <row r="284" spans="1:11" x14ac:dyDescent="0.25">
      <c r="A284" s="73" t="s">
        <v>30</v>
      </c>
      <c r="B284" s="81" t="s">
        <v>298</v>
      </c>
      <c r="C284" s="74" t="s">
        <v>611</v>
      </c>
      <c r="D284" s="75">
        <v>42825</v>
      </c>
      <c r="E284" s="76" t="s">
        <v>1788</v>
      </c>
      <c r="F284" s="77">
        <v>15440</v>
      </c>
      <c r="G284" s="78" t="s">
        <v>45</v>
      </c>
      <c r="H284" s="78" t="s">
        <v>46</v>
      </c>
      <c r="I284" s="78" t="s">
        <v>298</v>
      </c>
      <c r="J284" s="82">
        <v>69.83</v>
      </c>
      <c r="K284" s="85">
        <v>90</v>
      </c>
    </row>
    <row r="285" spans="1:11" x14ac:dyDescent="0.25">
      <c r="A285" s="73" t="s">
        <v>30</v>
      </c>
      <c r="B285" s="81" t="s">
        <v>501</v>
      </c>
      <c r="C285" s="74" t="s">
        <v>566</v>
      </c>
      <c r="D285" s="75">
        <v>42825</v>
      </c>
      <c r="E285" s="76" t="s">
        <v>1789</v>
      </c>
      <c r="F285" s="77">
        <v>15443</v>
      </c>
      <c r="G285" s="78" t="s">
        <v>45</v>
      </c>
      <c r="H285" s="78" t="s">
        <v>46</v>
      </c>
      <c r="I285" s="78" t="s">
        <v>501</v>
      </c>
      <c r="J285" s="82">
        <v>344.65</v>
      </c>
      <c r="K285" s="85">
        <v>90</v>
      </c>
    </row>
    <row r="286" spans="1:11" x14ac:dyDescent="0.25">
      <c r="A286" s="73" t="s">
        <v>30</v>
      </c>
      <c r="B286" s="81" t="s">
        <v>298</v>
      </c>
      <c r="C286" s="74" t="s">
        <v>567</v>
      </c>
      <c r="D286" s="75">
        <v>42825</v>
      </c>
      <c r="E286" s="76" t="s">
        <v>1790</v>
      </c>
      <c r="F286" s="77">
        <v>15444</v>
      </c>
      <c r="G286" s="78" t="s">
        <v>45</v>
      </c>
      <c r="H286" s="78" t="s">
        <v>46</v>
      </c>
      <c r="I286" s="78" t="s">
        <v>298</v>
      </c>
      <c r="J286" s="82">
        <v>384.48</v>
      </c>
      <c r="K286" s="85">
        <v>90</v>
      </c>
    </row>
    <row r="287" spans="1:11" x14ac:dyDescent="0.25">
      <c r="A287" s="73" t="s">
        <v>30</v>
      </c>
      <c r="B287" s="81" t="s">
        <v>298</v>
      </c>
      <c r="C287" s="74" t="s">
        <v>1613</v>
      </c>
      <c r="D287" s="75">
        <v>42825</v>
      </c>
      <c r="E287" s="76">
        <v>64791</v>
      </c>
      <c r="F287" s="77">
        <v>15445</v>
      </c>
      <c r="G287" s="78" t="s">
        <v>45</v>
      </c>
      <c r="H287" s="78" t="s">
        <v>46</v>
      </c>
      <c r="I287" s="78" t="s">
        <v>298</v>
      </c>
      <c r="J287" s="82">
        <v>116.4</v>
      </c>
      <c r="K287" s="85">
        <v>90</v>
      </c>
    </row>
    <row r="288" spans="1:11" x14ac:dyDescent="0.25">
      <c r="A288" s="73" t="s">
        <v>30</v>
      </c>
      <c r="B288" s="81" t="s">
        <v>298</v>
      </c>
      <c r="C288" s="74" t="s">
        <v>1614</v>
      </c>
      <c r="D288" s="75">
        <v>42825</v>
      </c>
      <c r="E288" s="76">
        <v>11470</v>
      </c>
      <c r="F288" s="77">
        <v>15449</v>
      </c>
      <c r="G288" s="78" t="s">
        <v>45</v>
      </c>
      <c r="H288" s="78" t="s">
        <v>46</v>
      </c>
      <c r="I288" s="78" t="s">
        <v>298</v>
      </c>
      <c r="J288" s="82">
        <v>350</v>
      </c>
      <c r="K288" s="85">
        <v>90</v>
      </c>
    </row>
    <row r="289" spans="1:11" x14ac:dyDescent="0.25">
      <c r="A289" s="73" t="s">
        <v>30</v>
      </c>
      <c r="B289" s="81" t="s">
        <v>298</v>
      </c>
      <c r="C289" s="74" t="s">
        <v>1615</v>
      </c>
      <c r="D289" s="75">
        <v>42825</v>
      </c>
      <c r="E289" s="76">
        <v>1164</v>
      </c>
      <c r="F289" s="77">
        <v>15454</v>
      </c>
      <c r="G289" s="78" t="s">
        <v>45</v>
      </c>
      <c r="H289" s="78" t="s">
        <v>46</v>
      </c>
      <c r="I289" s="78" t="s">
        <v>298</v>
      </c>
      <c r="J289" s="82">
        <v>185.35</v>
      </c>
      <c r="K289" s="85">
        <v>90</v>
      </c>
    </row>
    <row r="290" spans="1:11" x14ac:dyDescent="0.25">
      <c r="A290" s="73" t="s">
        <v>30</v>
      </c>
      <c r="B290" s="81" t="s">
        <v>298</v>
      </c>
      <c r="C290" s="74" t="s">
        <v>1616</v>
      </c>
      <c r="D290" s="75">
        <v>42825</v>
      </c>
      <c r="E290" s="76" t="s">
        <v>1791</v>
      </c>
      <c r="F290" s="77">
        <v>15455</v>
      </c>
      <c r="G290" s="78" t="s">
        <v>45</v>
      </c>
      <c r="H290" s="78" t="s">
        <v>46</v>
      </c>
      <c r="I290" s="78" t="s">
        <v>298</v>
      </c>
      <c r="J290" s="82">
        <v>218.1</v>
      </c>
      <c r="K290" s="85">
        <v>90</v>
      </c>
    </row>
    <row r="291" spans="1:11" x14ac:dyDescent="0.25">
      <c r="A291" s="73" t="s">
        <v>30</v>
      </c>
      <c r="B291" s="81" t="s">
        <v>298</v>
      </c>
      <c r="C291" s="74" t="s">
        <v>1617</v>
      </c>
      <c r="D291" s="75">
        <v>42825</v>
      </c>
      <c r="E291" s="76" t="s">
        <v>1792</v>
      </c>
      <c r="F291" s="77">
        <v>15457</v>
      </c>
      <c r="G291" s="78" t="s">
        <v>45</v>
      </c>
      <c r="H291" s="78" t="s">
        <v>46</v>
      </c>
      <c r="I291" s="78" t="s">
        <v>298</v>
      </c>
      <c r="J291" s="82">
        <v>297.41000000000003</v>
      </c>
      <c r="K291" s="85">
        <v>90</v>
      </c>
    </row>
    <row r="292" spans="1:11" x14ac:dyDescent="0.25">
      <c r="A292" s="73" t="s">
        <v>30</v>
      </c>
      <c r="B292" s="81" t="s">
        <v>501</v>
      </c>
      <c r="C292" s="74" t="s">
        <v>1618</v>
      </c>
      <c r="D292" s="75">
        <v>42825</v>
      </c>
      <c r="E292" s="76">
        <v>405179095</v>
      </c>
      <c r="F292" s="77">
        <v>15458</v>
      </c>
      <c r="G292" s="78" t="s">
        <v>45</v>
      </c>
      <c r="H292" s="78" t="s">
        <v>46</v>
      </c>
      <c r="I292" s="78" t="s">
        <v>501</v>
      </c>
      <c r="J292" s="82">
        <v>506.14</v>
      </c>
      <c r="K292" s="85">
        <v>90</v>
      </c>
    </row>
    <row r="293" spans="1:11" x14ac:dyDescent="0.25">
      <c r="A293" s="73" t="s">
        <v>30</v>
      </c>
      <c r="B293" s="81" t="s">
        <v>501</v>
      </c>
      <c r="C293" s="74" t="s">
        <v>1619</v>
      </c>
      <c r="D293" s="75">
        <v>42825</v>
      </c>
      <c r="E293" s="76" t="s">
        <v>1793</v>
      </c>
      <c r="F293" s="77">
        <v>15460</v>
      </c>
      <c r="G293" s="78" t="s">
        <v>45</v>
      </c>
      <c r="H293" s="78" t="s">
        <v>46</v>
      </c>
      <c r="I293" s="78" t="s">
        <v>501</v>
      </c>
      <c r="J293" s="82">
        <v>482.06</v>
      </c>
      <c r="K293" s="85">
        <v>90</v>
      </c>
    </row>
    <row r="294" spans="1:11" x14ac:dyDescent="0.25">
      <c r="A294" s="73" t="s">
        <v>30</v>
      </c>
      <c r="B294" s="81" t="s">
        <v>298</v>
      </c>
      <c r="C294" s="74" t="s">
        <v>1620</v>
      </c>
      <c r="D294" s="75">
        <v>42825</v>
      </c>
      <c r="E294" s="76" t="s">
        <v>1794</v>
      </c>
      <c r="F294" s="77">
        <v>15461</v>
      </c>
      <c r="G294" s="78" t="s">
        <v>45</v>
      </c>
      <c r="H294" s="78" t="s">
        <v>46</v>
      </c>
      <c r="I294" s="78" t="s">
        <v>298</v>
      </c>
      <c r="J294" s="82">
        <v>139.5</v>
      </c>
      <c r="K294" s="85">
        <v>90</v>
      </c>
    </row>
    <row r="295" spans="1:11" x14ac:dyDescent="0.25">
      <c r="A295" s="73" t="s">
        <v>30</v>
      </c>
      <c r="B295" s="81" t="s">
        <v>298</v>
      </c>
      <c r="C295" s="74" t="s">
        <v>1621</v>
      </c>
      <c r="D295" s="75">
        <v>42825</v>
      </c>
      <c r="E295" s="76" t="s">
        <v>1795</v>
      </c>
      <c r="F295" s="77">
        <v>15463</v>
      </c>
      <c r="G295" s="78" t="s">
        <v>45</v>
      </c>
      <c r="H295" s="78" t="s">
        <v>46</v>
      </c>
      <c r="I295" s="78" t="s">
        <v>298</v>
      </c>
      <c r="J295" s="82">
        <v>328.88</v>
      </c>
      <c r="K295" s="85">
        <v>90</v>
      </c>
    </row>
    <row r="296" spans="1:11" x14ac:dyDescent="0.25">
      <c r="A296" s="73" t="s">
        <v>30</v>
      </c>
      <c r="B296" s="81" t="s">
        <v>298</v>
      </c>
      <c r="C296" s="74" t="s">
        <v>1622</v>
      </c>
      <c r="D296" s="75">
        <v>42825</v>
      </c>
      <c r="E296" s="76" t="s">
        <v>1796</v>
      </c>
      <c r="F296" s="77">
        <v>15464</v>
      </c>
      <c r="G296" s="78" t="s">
        <v>45</v>
      </c>
      <c r="H296" s="78" t="s">
        <v>46</v>
      </c>
      <c r="I296" s="78" t="s">
        <v>298</v>
      </c>
      <c r="J296" s="82">
        <v>145</v>
      </c>
      <c r="K296" s="85">
        <v>90</v>
      </c>
    </row>
    <row r="297" spans="1:11" x14ac:dyDescent="0.25">
      <c r="A297" s="73" t="s">
        <v>30</v>
      </c>
      <c r="B297" s="81" t="s">
        <v>298</v>
      </c>
      <c r="C297" s="74" t="s">
        <v>637</v>
      </c>
      <c r="D297" s="75">
        <v>42825</v>
      </c>
      <c r="E297" s="76" t="s">
        <v>1797</v>
      </c>
      <c r="F297" s="77">
        <v>15465</v>
      </c>
      <c r="G297" s="78" t="s">
        <v>45</v>
      </c>
      <c r="H297" s="78" t="s">
        <v>46</v>
      </c>
      <c r="I297" s="78" t="s">
        <v>298</v>
      </c>
      <c r="J297" s="82">
        <v>169.83</v>
      </c>
      <c r="K297" s="85">
        <v>90</v>
      </c>
    </row>
    <row r="298" spans="1:11" x14ac:dyDescent="0.25">
      <c r="A298" s="73" t="s">
        <v>30</v>
      </c>
      <c r="B298" s="81" t="s">
        <v>298</v>
      </c>
      <c r="C298" s="74" t="s">
        <v>639</v>
      </c>
      <c r="D298" s="75">
        <v>42825</v>
      </c>
      <c r="E298" s="76" t="s">
        <v>1798</v>
      </c>
      <c r="F298" s="77">
        <v>15468</v>
      </c>
      <c r="G298" s="78" t="s">
        <v>45</v>
      </c>
      <c r="H298" s="78" t="s">
        <v>46</v>
      </c>
      <c r="I298" s="78" t="s">
        <v>298</v>
      </c>
      <c r="J298" s="82">
        <v>140</v>
      </c>
      <c r="K298" s="85">
        <v>90</v>
      </c>
    </row>
    <row r="299" spans="1:11" x14ac:dyDescent="0.25">
      <c r="A299" s="73" t="s">
        <v>30</v>
      </c>
      <c r="B299" s="81" t="s">
        <v>501</v>
      </c>
      <c r="C299" s="74" t="s">
        <v>1623</v>
      </c>
      <c r="D299" s="75">
        <v>42825</v>
      </c>
      <c r="E299" s="76" t="s">
        <v>1799</v>
      </c>
      <c r="F299" s="77">
        <v>15470</v>
      </c>
      <c r="G299" s="78" t="s">
        <v>45</v>
      </c>
      <c r="H299" s="78" t="s">
        <v>46</v>
      </c>
      <c r="I299" s="78" t="s">
        <v>501</v>
      </c>
      <c r="J299" s="82">
        <v>172.32</v>
      </c>
      <c r="K299" s="85">
        <v>90</v>
      </c>
    </row>
    <row r="300" spans="1:11" x14ac:dyDescent="0.25">
      <c r="A300" s="73" t="s">
        <v>30</v>
      </c>
      <c r="B300" s="81" t="s">
        <v>298</v>
      </c>
      <c r="C300" s="74" t="s">
        <v>1624</v>
      </c>
      <c r="D300" s="75">
        <v>42825</v>
      </c>
      <c r="E300" s="76" t="s">
        <v>1800</v>
      </c>
      <c r="F300" s="77">
        <v>15471</v>
      </c>
      <c r="G300" s="78" t="s">
        <v>45</v>
      </c>
      <c r="H300" s="78" t="s">
        <v>46</v>
      </c>
      <c r="I300" s="78" t="s">
        <v>298</v>
      </c>
      <c r="J300" s="82">
        <v>171.55</v>
      </c>
      <c r="K300" s="85">
        <v>90</v>
      </c>
    </row>
    <row r="301" spans="1:11" x14ac:dyDescent="0.25">
      <c r="A301" s="73" t="s">
        <v>30</v>
      </c>
      <c r="B301" s="81" t="s">
        <v>298</v>
      </c>
      <c r="C301" s="74" t="s">
        <v>1625</v>
      </c>
      <c r="D301" s="75">
        <v>42825</v>
      </c>
      <c r="E301" s="76" t="s">
        <v>1801</v>
      </c>
      <c r="F301" s="77">
        <v>15475</v>
      </c>
      <c r="G301" s="78" t="s">
        <v>45</v>
      </c>
      <c r="H301" s="78" t="s">
        <v>46</v>
      </c>
      <c r="I301" s="78" t="s">
        <v>298</v>
      </c>
      <c r="J301" s="82">
        <v>64.66</v>
      </c>
      <c r="K301" s="85">
        <v>90</v>
      </c>
    </row>
    <row r="302" spans="1:11" x14ac:dyDescent="0.25">
      <c r="A302" s="73" t="s">
        <v>30</v>
      </c>
      <c r="B302" s="81" t="s">
        <v>298</v>
      </c>
      <c r="C302" s="74" t="s">
        <v>1626</v>
      </c>
      <c r="D302" s="75">
        <v>42825</v>
      </c>
      <c r="E302" s="76" t="s">
        <v>1802</v>
      </c>
      <c r="F302" s="77">
        <v>15476</v>
      </c>
      <c r="G302" s="78" t="s">
        <v>45</v>
      </c>
      <c r="H302" s="78" t="s">
        <v>46</v>
      </c>
      <c r="I302" s="78" t="s">
        <v>298</v>
      </c>
      <c r="J302" s="82">
        <v>258.36</v>
      </c>
      <c r="K302" s="85">
        <v>90</v>
      </c>
    </row>
    <row r="303" spans="1:11" x14ac:dyDescent="0.25">
      <c r="A303" s="73" t="s">
        <v>30</v>
      </c>
      <c r="B303" s="81" t="s">
        <v>298</v>
      </c>
      <c r="C303" s="74" t="s">
        <v>640</v>
      </c>
      <c r="D303" s="75">
        <v>42825</v>
      </c>
      <c r="E303" s="76" t="s">
        <v>1801</v>
      </c>
      <c r="F303" s="77">
        <v>15477</v>
      </c>
      <c r="G303" s="78" t="s">
        <v>45</v>
      </c>
      <c r="H303" s="78" t="s">
        <v>46</v>
      </c>
      <c r="I303" s="78" t="s">
        <v>298</v>
      </c>
      <c r="J303" s="82">
        <v>64.66</v>
      </c>
      <c r="K303" s="85">
        <v>90</v>
      </c>
    </row>
    <row r="304" spans="1:11" x14ac:dyDescent="0.25">
      <c r="A304" s="73" t="s">
        <v>30</v>
      </c>
      <c r="B304" s="81" t="s">
        <v>298</v>
      </c>
      <c r="C304" s="74" t="s">
        <v>1627</v>
      </c>
      <c r="D304" s="75">
        <v>42825</v>
      </c>
      <c r="E304" s="76" t="s">
        <v>1802</v>
      </c>
      <c r="F304" s="77">
        <v>15478</v>
      </c>
      <c r="G304" s="78" t="s">
        <v>45</v>
      </c>
      <c r="H304" s="78" t="s">
        <v>46</v>
      </c>
      <c r="I304" s="78" t="s">
        <v>298</v>
      </c>
      <c r="J304" s="82">
        <v>258.36</v>
      </c>
      <c r="K304" s="85">
        <v>90</v>
      </c>
    </row>
    <row r="305" spans="1:11" x14ac:dyDescent="0.25">
      <c r="A305" s="73" t="s">
        <v>30</v>
      </c>
      <c r="B305" s="81" t="s">
        <v>298</v>
      </c>
      <c r="C305" s="74" t="s">
        <v>1628</v>
      </c>
      <c r="D305" s="75">
        <v>42825</v>
      </c>
      <c r="E305" s="76" t="s">
        <v>1803</v>
      </c>
      <c r="F305" s="77">
        <v>15479</v>
      </c>
      <c r="G305" s="78" t="s">
        <v>45</v>
      </c>
      <c r="H305" s="78" t="s">
        <v>46</v>
      </c>
      <c r="I305" s="78" t="s">
        <v>298</v>
      </c>
      <c r="J305" s="82">
        <v>218.1</v>
      </c>
      <c r="K305" s="85">
        <v>90</v>
      </c>
    </row>
    <row r="306" spans="1:11" x14ac:dyDescent="0.25">
      <c r="A306" s="73" t="s">
        <v>30</v>
      </c>
      <c r="B306" s="81" t="s">
        <v>298</v>
      </c>
      <c r="C306" s="74" t="s">
        <v>641</v>
      </c>
      <c r="D306" s="75">
        <v>42825</v>
      </c>
      <c r="E306" s="76">
        <v>154</v>
      </c>
      <c r="F306" s="77">
        <v>15480</v>
      </c>
      <c r="G306" s="78" t="s">
        <v>45</v>
      </c>
      <c r="H306" s="78" t="s">
        <v>46</v>
      </c>
      <c r="I306" s="78" t="s">
        <v>298</v>
      </c>
      <c r="J306" s="82">
        <v>140</v>
      </c>
      <c r="K306" s="85">
        <v>90</v>
      </c>
    </row>
    <row r="307" spans="1:11" x14ac:dyDescent="0.25">
      <c r="A307" s="73" t="s">
        <v>30</v>
      </c>
      <c r="B307" s="81" t="s">
        <v>501</v>
      </c>
      <c r="C307" s="74" t="s">
        <v>1629</v>
      </c>
      <c r="D307" s="75">
        <v>42825</v>
      </c>
      <c r="E307" s="76" t="s">
        <v>1804</v>
      </c>
      <c r="F307" s="77">
        <v>15481</v>
      </c>
      <c r="G307" s="78" t="s">
        <v>45</v>
      </c>
      <c r="H307" s="78" t="s">
        <v>46</v>
      </c>
      <c r="I307" s="78" t="s">
        <v>501</v>
      </c>
      <c r="J307" s="82">
        <v>1495</v>
      </c>
      <c r="K307" s="85">
        <v>90</v>
      </c>
    </row>
    <row r="308" spans="1:11" x14ac:dyDescent="0.25">
      <c r="A308" s="73" t="s">
        <v>30</v>
      </c>
      <c r="B308" s="81" t="s">
        <v>298</v>
      </c>
      <c r="C308" s="74" t="s">
        <v>1630</v>
      </c>
      <c r="D308" s="75">
        <v>42825</v>
      </c>
      <c r="E308" s="76" t="s">
        <v>1805</v>
      </c>
      <c r="F308" s="77">
        <v>15482</v>
      </c>
      <c r="G308" s="78" t="s">
        <v>45</v>
      </c>
      <c r="H308" s="78" t="s">
        <v>46</v>
      </c>
      <c r="I308" s="78" t="s">
        <v>298</v>
      </c>
      <c r="J308" s="82">
        <v>69.349999999999994</v>
      </c>
      <c r="K308" s="85">
        <v>90</v>
      </c>
    </row>
    <row r="309" spans="1:11" x14ac:dyDescent="0.25">
      <c r="A309" s="73" t="s">
        <v>30</v>
      </c>
      <c r="B309" s="81" t="s">
        <v>501</v>
      </c>
      <c r="C309" s="74" t="s">
        <v>1631</v>
      </c>
      <c r="D309" s="75">
        <v>42825</v>
      </c>
      <c r="E309" s="76" t="s">
        <v>1806</v>
      </c>
      <c r="F309" s="77">
        <v>15483</v>
      </c>
      <c r="G309" s="78" t="s">
        <v>45</v>
      </c>
      <c r="H309" s="78" t="s">
        <v>46</v>
      </c>
      <c r="I309" s="78" t="s">
        <v>501</v>
      </c>
      <c r="J309" s="82">
        <v>88.02</v>
      </c>
      <c r="K309" s="85">
        <v>90</v>
      </c>
    </row>
    <row r="310" spans="1:11" x14ac:dyDescent="0.25">
      <c r="A310" s="73" t="s">
        <v>30</v>
      </c>
      <c r="B310" s="81" t="s">
        <v>501</v>
      </c>
      <c r="C310" s="74" t="s">
        <v>1632</v>
      </c>
      <c r="D310" s="75">
        <v>42825</v>
      </c>
      <c r="E310" s="76" t="s">
        <v>1807</v>
      </c>
      <c r="F310" s="77">
        <v>15485</v>
      </c>
      <c r="G310" s="78" t="s">
        <v>45</v>
      </c>
      <c r="H310" s="78" t="s">
        <v>46</v>
      </c>
      <c r="I310" s="78" t="s">
        <v>501</v>
      </c>
      <c r="J310" s="82">
        <v>101.65</v>
      </c>
      <c r="K310" s="85">
        <v>90</v>
      </c>
    </row>
    <row r="311" spans="1:11" x14ac:dyDescent="0.25">
      <c r="A311" s="73" t="s">
        <v>30</v>
      </c>
      <c r="B311" s="81" t="s">
        <v>298</v>
      </c>
      <c r="C311" s="74" t="s">
        <v>540</v>
      </c>
      <c r="D311" s="75">
        <v>42825</v>
      </c>
      <c r="E311" s="76" t="s">
        <v>1808</v>
      </c>
      <c r="F311" s="77">
        <v>15486</v>
      </c>
      <c r="G311" s="78" t="s">
        <v>45</v>
      </c>
      <c r="H311" s="78" t="s">
        <v>46</v>
      </c>
      <c r="I311" s="78" t="s">
        <v>298</v>
      </c>
      <c r="J311" s="82">
        <v>69.83</v>
      </c>
      <c r="K311" s="85">
        <v>90</v>
      </c>
    </row>
    <row r="312" spans="1:11" x14ac:dyDescent="0.25">
      <c r="A312" s="73" t="s">
        <v>30</v>
      </c>
      <c r="B312" s="81" t="s">
        <v>298</v>
      </c>
      <c r="C312" s="74" t="s">
        <v>1633</v>
      </c>
      <c r="D312" s="75">
        <v>42825</v>
      </c>
      <c r="E312" s="76">
        <v>750982</v>
      </c>
      <c r="F312" s="77">
        <v>15489</v>
      </c>
      <c r="G312" s="78" t="s">
        <v>45</v>
      </c>
      <c r="H312" s="78" t="s">
        <v>46</v>
      </c>
      <c r="I312" s="78" t="s">
        <v>298</v>
      </c>
      <c r="J312" s="82">
        <v>51.72</v>
      </c>
      <c r="K312" s="85">
        <v>90</v>
      </c>
    </row>
    <row r="313" spans="1:11" x14ac:dyDescent="0.25">
      <c r="A313" s="73" t="s">
        <v>30</v>
      </c>
      <c r="B313" s="81" t="s">
        <v>501</v>
      </c>
      <c r="C313" s="74" t="s">
        <v>642</v>
      </c>
      <c r="D313" s="75">
        <v>42825</v>
      </c>
      <c r="E313" s="76" t="s">
        <v>1809</v>
      </c>
      <c r="F313" s="77">
        <v>15490</v>
      </c>
      <c r="G313" s="78" t="s">
        <v>45</v>
      </c>
      <c r="H313" s="78" t="s">
        <v>46</v>
      </c>
      <c r="I313" s="78" t="s">
        <v>501</v>
      </c>
      <c r="J313" s="82">
        <v>400</v>
      </c>
      <c r="K313" s="85">
        <v>90</v>
      </c>
    </row>
    <row r="314" spans="1:11" x14ac:dyDescent="0.25">
      <c r="A314" s="73" t="s">
        <v>30</v>
      </c>
      <c r="B314" s="81" t="s">
        <v>298</v>
      </c>
      <c r="C314" s="74" t="s">
        <v>1634</v>
      </c>
      <c r="D314" s="75">
        <v>42825</v>
      </c>
      <c r="E314" s="76">
        <v>92812</v>
      </c>
      <c r="F314" s="77">
        <v>15492</v>
      </c>
      <c r="G314" s="78" t="s">
        <v>45</v>
      </c>
      <c r="H314" s="78" t="s">
        <v>46</v>
      </c>
      <c r="I314" s="78" t="s">
        <v>298</v>
      </c>
      <c r="J314" s="82">
        <v>534.04999999999995</v>
      </c>
      <c r="K314" s="85">
        <v>90</v>
      </c>
    </row>
    <row r="315" spans="1:11" x14ac:dyDescent="0.25">
      <c r="A315" s="73" t="s">
        <v>30</v>
      </c>
      <c r="B315" s="81" t="s">
        <v>298</v>
      </c>
      <c r="C315" s="74" t="s">
        <v>1635</v>
      </c>
      <c r="D315" s="75">
        <v>42825</v>
      </c>
      <c r="E315" s="76">
        <v>9203</v>
      </c>
      <c r="F315" s="77">
        <v>15493</v>
      </c>
      <c r="G315" s="78" t="s">
        <v>45</v>
      </c>
      <c r="H315" s="78" t="s">
        <v>46</v>
      </c>
      <c r="I315" s="78" t="s">
        <v>298</v>
      </c>
      <c r="J315" s="82">
        <v>358.62</v>
      </c>
      <c r="K315" s="85">
        <v>90</v>
      </c>
    </row>
    <row r="316" spans="1:11" x14ac:dyDescent="0.25">
      <c r="A316" s="73" t="s">
        <v>30</v>
      </c>
      <c r="B316" s="81" t="s">
        <v>298</v>
      </c>
      <c r="C316" s="74" t="s">
        <v>1636</v>
      </c>
      <c r="D316" s="75">
        <v>42825</v>
      </c>
      <c r="E316" s="76" t="s">
        <v>1810</v>
      </c>
      <c r="F316" s="77">
        <v>15494</v>
      </c>
      <c r="G316" s="78" t="s">
        <v>45</v>
      </c>
      <c r="H316" s="78" t="s">
        <v>46</v>
      </c>
      <c r="I316" s="78" t="s">
        <v>298</v>
      </c>
      <c r="J316" s="82">
        <v>689.65</v>
      </c>
      <c r="K316" s="85">
        <v>90</v>
      </c>
    </row>
    <row r="317" spans="1:11" x14ac:dyDescent="0.25">
      <c r="A317" s="73" t="s">
        <v>30</v>
      </c>
      <c r="B317" s="81" t="s">
        <v>501</v>
      </c>
      <c r="C317" s="74" t="s">
        <v>1637</v>
      </c>
      <c r="D317" s="75">
        <v>42825</v>
      </c>
      <c r="E317" s="76">
        <v>12877</v>
      </c>
      <c r="F317" s="77">
        <v>15495</v>
      </c>
      <c r="G317" s="78" t="s">
        <v>45</v>
      </c>
      <c r="H317" s="78" t="s">
        <v>46</v>
      </c>
      <c r="I317" s="78" t="s">
        <v>501</v>
      </c>
      <c r="J317" s="82">
        <v>181.04</v>
      </c>
      <c r="K317" s="85">
        <v>90</v>
      </c>
    </row>
    <row r="318" spans="1:11" x14ac:dyDescent="0.25">
      <c r="A318" s="73" t="s">
        <v>30</v>
      </c>
      <c r="B318" s="81" t="s">
        <v>298</v>
      </c>
      <c r="C318" s="74" t="s">
        <v>1638</v>
      </c>
      <c r="D318" s="75">
        <v>42825</v>
      </c>
      <c r="E318" s="76">
        <v>65497</v>
      </c>
      <c r="F318" s="77">
        <v>15496</v>
      </c>
      <c r="G318" s="78" t="s">
        <v>45</v>
      </c>
      <c r="H318" s="78" t="s">
        <v>46</v>
      </c>
      <c r="I318" s="78" t="s">
        <v>298</v>
      </c>
      <c r="J318" s="82">
        <v>155.19999999999999</v>
      </c>
      <c r="K318" s="85">
        <v>90</v>
      </c>
    </row>
    <row r="319" spans="1:11" x14ac:dyDescent="0.25">
      <c r="A319" s="73" t="s">
        <v>30</v>
      </c>
      <c r="B319" s="81" t="s">
        <v>298</v>
      </c>
      <c r="C319" s="74" t="s">
        <v>1639</v>
      </c>
      <c r="D319" s="75">
        <v>42825</v>
      </c>
      <c r="E319" s="76" t="s">
        <v>1811</v>
      </c>
      <c r="F319" s="77">
        <v>15498</v>
      </c>
      <c r="G319" s="78" t="s">
        <v>45</v>
      </c>
      <c r="H319" s="78" t="s">
        <v>46</v>
      </c>
      <c r="I319" s="78" t="s">
        <v>298</v>
      </c>
      <c r="J319" s="82">
        <v>61.6</v>
      </c>
      <c r="K319" s="85">
        <v>90</v>
      </c>
    </row>
    <row r="320" spans="1:11" x14ac:dyDescent="0.25">
      <c r="A320" s="73" t="s">
        <v>30</v>
      </c>
      <c r="B320" s="81" t="s">
        <v>501</v>
      </c>
      <c r="C320" s="74" t="s">
        <v>1640</v>
      </c>
      <c r="D320" s="75">
        <v>42825</v>
      </c>
      <c r="E320" s="76" t="s">
        <v>1812</v>
      </c>
      <c r="F320" s="77">
        <v>15499</v>
      </c>
      <c r="G320" s="78" t="s">
        <v>45</v>
      </c>
      <c r="H320" s="78" t="s">
        <v>46</v>
      </c>
      <c r="I320" s="78" t="s">
        <v>501</v>
      </c>
      <c r="J320" s="82">
        <v>809.13</v>
      </c>
      <c r="K320" s="85">
        <v>90</v>
      </c>
    </row>
    <row r="321" spans="1:11" x14ac:dyDescent="0.25">
      <c r="A321" s="73" t="s">
        <v>30</v>
      </c>
      <c r="B321" s="81" t="s">
        <v>298</v>
      </c>
      <c r="C321" s="74" t="s">
        <v>1641</v>
      </c>
      <c r="D321" s="75">
        <v>42825</v>
      </c>
      <c r="E321" s="76" t="s">
        <v>1813</v>
      </c>
      <c r="F321" s="77">
        <v>15500</v>
      </c>
      <c r="G321" s="78" t="s">
        <v>45</v>
      </c>
      <c r="H321" s="78" t="s">
        <v>46</v>
      </c>
      <c r="I321" s="78" t="s">
        <v>298</v>
      </c>
      <c r="J321" s="82">
        <v>670.69</v>
      </c>
      <c r="K321" s="85">
        <v>90</v>
      </c>
    </row>
    <row r="322" spans="1:11" x14ac:dyDescent="0.25">
      <c r="A322" s="73" t="s">
        <v>30</v>
      </c>
      <c r="B322" s="81" t="s">
        <v>298</v>
      </c>
      <c r="C322" s="74" t="s">
        <v>1642</v>
      </c>
      <c r="D322" s="75">
        <v>42825</v>
      </c>
      <c r="E322" s="76" t="s">
        <v>1814</v>
      </c>
      <c r="F322" s="77">
        <v>15501</v>
      </c>
      <c r="G322" s="78" t="s">
        <v>45</v>
      </c>
      <c r="H322" s="78" t="s">
        <v>46</v>
      </c>
      <c r="I322" s="78" t="s">
        <v>298</v>
      </c>
      <c r="J322" s="82">
        <v>67.239999999999995</v>
      </c>
      <c r="K322" s="85">
        <v>90</v>
      </c>
    </row>
    <row r="323" spans="1:11" x14ac:dyDescent="0.25">
      <c r="A323" s="73" t="s">
        <v>30</v>
      </c>
      <c r="B323" s="81" t="s">
        <v>298</v>
      </c>
      <c r="C323" s="74" t="s">
        <v>1643</v>
      </c>
      <c r="D323" s="75">
        <v>42825</v>
      </c>
      <c r="E323" s="76" t="s">
        <v>1815</v>
      </c>
      <c r="F323" s="77">
        <v>15502</v>
      </c>
      <c r="G323" s="78" t="s">
        <v>45</v>
      </c>
      <c r="H323" s="78" t="s">
        <v>46</v>
      </c>
      <c r="I323" s="78" t="s">
        <v>298</v>
      </c>
      <c r="J323" s="82">
        <v>50</v>
      </c>
      <c r="K323" s="85">
        <v>90</v>
      </c>
    </row>
    <row r="324" spans="1:11" x14ac:dyDescent="0.25">
      <c r="A324" s="73" t="s">
        <v>30</v>
      </c>
      <c r="B324" s="81" t="s">
        <v>298</v>
      </c>
      <c r="C324" s="74" t="s">
        <v>617</v>
      </c>
      <c r="D324" s="75">
        <v>42825</v>
      </c>
      <c r="E324" s="76">
        <v>5498</v>
      </c>
      <c r="F324" s="77">
        <v>15503</v>
      </c>
      <c r="G324" s="78" t="s">
        <v>45</v>
      </c>
      <c r="H324" s="78" t="s">
        <v>46</v>
      </c>
      <c r="I324" s="78" t="s">
        <v>298</v>
      </c>
      <c r="J324" s="82">
        <v>350</v>
      </c>
      <c r="K324" s="85">
        <v>90</v>
      </c>
    </row>
    <row r="325" spans="1:11" x14ac:dyDescent="0.25">
      <c r="A325" s="73" t="s">
        <v>30</v>
      </c>
      <c r="B325" s="81" t="s">
        <v>501</v>
      </c>
      <c r="C325" s="74" t="s">
        <v>1644</v>
      </c>
      <c r="D325" s="75">
        <v>42825</v>
      </c>
      <c r="E325" s="76" t="s">
        <v>1816</v>
      </c>
      <c r="F325" s="77">
        <v>15505</v>
      </c>
      <c r="G325" s="78" t="s">
        <v>45</v>
      </c>
      <c r="H325" s="78" t="s">
        <v>46</v>
      </c>
      <c r="I325" s="78" t="s">
        <v>501</v>
      </c>
      <c r="J325" s="82">
        <v>72</v>
      </c>
      <c r="K325" s="85">
        <v>90</v>
      </c>
    </row>
    <row r="326" spans="1:11" x14ac:dyDescent="0.25">
      <c r="A326" s="73" t="s">
        <v>445</v>
      </c>
      <c r="B326" s="81" t="s">
        <v>1918</v>
      </c>
      <c r="C326" s="74" t="s">
        <v>1552</v>
      </c>
      <c r="D326" s="75">
        <v>42818</v>
      </c>
      <c r="E326" s="76" t="s">
        <v>1749</v>
      </c>
      <c r="F326" s="77" t="s">
        <v>1886</v>
      </c>
      <c r="G326" s="78" t="s">
        <v>190</v>
      </c>
      <c r="H326" s="78" t="s">
        <v>46</v>
      </c>
      <c r="I326" s="78" t="s">
        <v>1918</v>
      </c>
      <c r="J326" s="82">
        <v>34612.68</v>
      </c>
      <c r="K326" s="85">
        <v>100</v>
      </c>
    </row>
    <row r="327" spans="1:11" x14ac:dyDescent="0.25">
      <c r="A327" s="73" t="s">
        <v>446</v>
      </c>
      <c r="B327" s="81" t="s">
        <v>1919</v>
      </c>
      <c r="C327" s="74" t="s">
        <v>1553</v>
      </c>
      <c r="D327" s="75">
        <v>42815</v>
      </c>
      <c r="E327" s="76" t="s">
        <v>1750</v>
      </c>
      <c r="F327" s="77" t="s">
        <v>1887</v>
      </c>
      <c r="G327" s="78" t="s">
        <v>190</v>
      </c>
      <c r="H327" s="78" t="s">
        <v>46</v>
      </c>
      <c r="I327" s="78" t="s">
        <v>1919</v>
      </c>
      <c r="J327" s="82">
        <v>21258.31</v>
      </c>
      <c r="K327" s="85">
        <v>101</v>
      </c>
    </row>
    <row r="328" spans="1:11" x14ac:dyDescent="0.25">
      <c r="A328" s="73" t="s">
        <v>448</v>
      </c>
      <c r="B328" s="81" t="s">
        <v>1431</v>
      </c>
      <c r="C328" s="74" t="s">
        <v>1506</v>
      </c>
      <c r="D328" s="75">
        <v>42798</v>
      </c>
      <c r="E328" s="76" t="s">
        <v>734</v>
      </c>
      <c r="F328" s="77">
        <v>32290</v>
      </c>
      <c r="G328" s="78" t="s">
        <v>815</v>
      </c>
      <c r="H328" s="78" t="s">
        <v>812</v>
      </c>
      <c r="I328" s="78" t="s">
        <v>1431</v>
      </c>
      <c r="J328" s="82">
        <v>4342.21</v>
      </c>
      <c r="K328" s="85">
        <v>25</v>
      </c>
    </row>
    <row r="329" spans="1:11" x14ac:dyDescent="0.25">
      <c r="A329" s="73" t="s">
        <v>31</v>
      </c>
      <c r="B329" s="81" t="s">
        <v>183</v>
      </c>
      <c r="C329" s="74" t="s">
        <v>1510</v>
      </c>
      <c r="D329" s="75">
        <v>42812</v>
      </c>
      <c r="E329" s="76" t="s">
        <v>1714</v>
      </c>
      <c r="F329" s="77">
        <v>15364</v>
      </c>
      <c r="G329" s="78" t="s">
        <v>45</v>
      </c>
      <c r="H329" s="78" t="s">
        <v>46</v>
      </c>
      <c r="I329" s="78" t="s">
        <v>183</v>
      </c>
      <c r="J329" s="82">
        <v>3036.83</v>
      </c>
      <c r="K329" s="85">
        <v>45</v>
      </c>
    </row>
    <row r="330" spans="1:11" x14ac:dyDescent="0.25">
      <c r="A330" s="73" t="s">
        <v>31</v>
      </c>
      <c r="B330" s="81" t="s">
        <v>183</v>
      </c>
      <c r="C330" s="74" t="s">
        <v>1511</v>
      </c>
      <c r="D330" s="75">
        <v>42812</v>
      </c>
      <c r="E330" s="76" t="s">
        <v>1715</v>
      </c>
      <c r="F330" s="77">
        <v>15365</v>
      </c>
      <c r="G330" s="78" t="s">
        <v>45</v>
      </c>
      <c r="H330" s="78" t="s">
        <v>46</v>
      </c>
      <c r="I330" s="78" t="s">
        <v>183</v>
      </c>
      <c r="J330" s="82">
        <v>1933.49</v>
      </c>
      <c r="K330" s="85">
        <v>45</v>
      </c>
    </row>
    <row r="331" spans="1:11" x14ac:dyDescent="0.25">
      <c r="A331" s="73" t="s">
        <v>31</v>
      </c>
      <c r="B331" s="81" t="s">
        <v>464</v>
      </c>
      <c r="C331" s="74" t="s">
        <v>1079</v>
      </c>
      <c r="D331" s="75">
        <v>42825</v>
      </c>
      <c r="E331" s="76" t="s">
        <v>1716</v>
      </c>
      <c r="F331" s="77">
        <v>15409</v>
      </c>
      <c r="G331" s="78" t="s">
        <v>45</v>
      </c>
      <c r="H331" s="78" t="s">
        <v>46</v>
      </c>
      <c r="I331" s="78" t="s">
        <v>464</v>
      </c>
      <c r="J331" s="82">
        <v>307.25</v>
      </c>
      <c r="K331" s="85">
        <v>45</v>
      </c>
    </row>
    <row r="332" spans="1:11" x14ac:dyDescent="0.25">
      <c r="A332" s="73" t="s">
        <v>32</v>
      </c>
      <c r="B332" s="81" t="s">
        <v>193</v>
      </c>
      <c r="C332" s="74" t="s">
        <v>1022</v>
      </c>
      <c r="D332" s="75">
        <v>42803</v>
      </c>
      <c r="E332" s="76">
        <v>27854</v>
      </c>
      <c r="F332" s="77">
        <v>15346</v>
      </c>
      <c r="G332" s="78" t="s">
        <v>45</v>
      </c>
      <c r="H332" s="78" t="s">
        <v>46</v>
      </c>
      <c r="I332" s="78" t="s">
        <v>193</v>
      </c>
      <c r="J332" s="82">
        <v>74.180000000000007</v>
      </c>
      <c r="K332" s="85">
        <v>52</v>
      </c>
    </row>
    <row r="333" spans="1:11" x14ac:dyDescent="0.25">
      <c r="A333" s="73" t="s">
        <v>32</v>
      </c>
      <c r="B333" s="81" t="s">
        <v>193</v>
      </c>
      <c r="C333" s="74" t="s">
        <v>1518</v>
      </c>
      <c r="D333" s="75">
        <v>42803</v>
      </c>
      <c r="E333" s="76">
        <v>27853</v>
      </c>
      <c r="F333" s="77">
        <v>15347</v>
      </c>
      <c r="G333" s="78" t="s">
        <v>45</v>
      </c>
      <c r="H333" s="78" t="s">
        <v>46</v>
      </c>
      <c r="I333" s="78" t="s">
        <v>193</v>
      </c>
      <c r="J333" s="82">
        <v>63.67</v>
      </c>
      <c r="K333" s="85">
        <v>52</v>
      </c>
    </row>
    <row r="334" spans="1:11" x14ac:dyDescent="0.25">
      <c r="A334" s="73" t="s">
        <v>32</v>
      </c>
      <c r="B334" s="81" t="s">
        <v>193</v>
      </c>
      <c r="C334" s="74" t="s">
        <v>1519</v>
      </c>
      <c r="D334" s="75">
        <v>42803</v>
      </c>
      <c r="E334" s="76">
        <v>27852</v>
      </c>
      <c r="F334" s="77">
        <v>15348</v>
      </c>
      <c r="G334" s="78" t="s">
        <v>45</v>
      </c>
      <c r="H334" s="78" t="s">
        <v>46</v>
      </c>
      <c r="I334" s="78" t="s">
        <v>193</v>
      </c>
      <c r="J334" s="82">
        <v>94.57</v>
      </c>
      <c r="K334" s="85">
        <v>52</v>
      </c>
    </row>
    <row r="335" spans="1:11" x14ac:dyDescent="0.25">
      <c r="A335" s="73" t="s">
        <v>32</v>
      </c>
      <c r="B335" s="81" t="s">
        <v>193</v>
      </c>
      <c r="C335" s="74" t="s">
        <v>1520</v>
      </c>
      <c r="D335" s="75">
        <v>42803</v>
      </c>
      <c r="E335" s="76">
        <v>27851</v>
      </c>
      <c r="F335" s="77">
        <v>15349</v>
      </c>
      <c r="G335" s="78" t="s">
        <v>45</v>
      </c>
      <c r="H335" s="78" t="s">
        <v>46</v>
      </c>
      <c r="I335" s="78" t="s">
        <v>193</v>
      </c>
      <c r="J335" s="82">
        <v>231.47</v>
      </c>
      <c r="K335" s="85">
        <v>52</v>
      </c>
    </row>
    <row r="336" spans="1:11" x14ac:dyDescent="0.25">
      <c r="A336" s="73" t="s">
        <v>32</v>
      </c>
      <c r="B336" s="81" t="s">
        <v>193</v>
      </c>
      <c r="C336" s="74" t="s">
        <v>1521</v>
      </c>
      <c r="D336" s="75">
        <v>42803</v>
      </c>
      <c r="E336" s="76">
        <v>27868</v>
      </c>
      <c r="F336" s="77">
        <v>15350</v>
      </c>
      <c r="G336" s="78" t="s">
        <v>45</v>
      </c>
      <c r="H336" s="78" t="s">
        <v>46</v>
      </c>
      <c r="I336" s="78" t="s">
        <v>193</v>
      </c>
      <c r="J336" s="82">
        <v>56.04</v>
      </c>
      <c r="K336" s="85">
        <v>52</v>
      </c>
    </row>
    <row r="337" spans="1:11" x14ac:dyDescent="0.25">
      <c r="A337" s="73" t="s">
        <v>32</v>
      </c>
      <c r="B337" s="81" t="s">
        <v>470</v>
      </c>
      <c r="C337" s="74" t="s">
        <v>1522</v>
      </c>
      <c r="D337" s="75">
        <v>42822</v>
      </c>
      <c r="E337" s="76" t="s">
        <v>1721</v>
      </c>
      <c r="F337" s="77">
        <v>15389</v>
      </c>
      <c r="G337" s="78" t="s">
        <v>45</v>
      </c>
      <c r="H337" s="78" t="s">
        <v>46</v>
      </c>
      <c r="I337" s="78" t="s">
        <v>470</v>
      </c>
      <c r="J337" s="82">
        <v>46.57</v>
      </c>
      <c r="K337" s="85">
        <v>52</v>
      </c>
    </row>
    <row r="338" spans="1:11" x14ac:dyDescent="0.25">
      <c r="A338" s="73" t="s">
        <v>32</v>
      </c>
      <c r="B338" s="81" t="s">
        <v>470</v>
      </c>
      <c r="C338" s="74" t="s">
        <v>1523</v>
      </c>
      <c r="D338" s="75">
        <v>42823</v>
      </c>
      <c r="E338" s="76">
        <v>86964</v>
      </c>
      <c r="F338" s="77">
        <v>15404</v>
      </c>
      <c r="G338" s="78" t="s">
        <v>45</v>
      </c>
      <c r="H338" s="78" t="s">
        <v>46</v>
      </c>
      <c r="I338" s="78" t="s">
        <v>470</v>
      </c>
      <c r="J338" s="82">
        <v>14.78</v>
      </c>
      <c r="K338" s="85">
        <v>52</v>
      </c>
    </row>
    <row r="339" spans="1:11" x14ac:dyDescent="0.25">
      <c r="A339" s="73" t="s">
        <v>32</v>
      </c>
      <c r="B339" s="81" t="s">
        <v>193</v>
      </c>
      <c r="C339" s="74" t="s">
        <v>1524</v>
      </c>
      <c r="D339" s="75">
        <v>42825</v>
      </c>
      <c r="E339" s="76" t="s">
        <v>1722</v>
      </c>
      <c r="F339" s="77">
        <v>15431</v>
      </c>
      <c r="G339" s="78" t="s">
        <v>45</v>
      </c>
      <c r="H339" s="78" t="s">
        <v>46</v>
      </c>
      <c r="I339" s="78" t="s">
        <v>193</v>
      </c>
      <c r="J339" s="82">
        <v>3.02</v>
      </c>
      <c r="K339" s="85">
        <v>52</v>
      </c>
    </row>
    <row r="340" spans="1:11" x14ac:dyDescent="0.25">
      <c r="A340" s="73" t="s">
        <v>32</v>
      </c>
      <c r="B340" s="81" t="s">
        <v>470</v>
      </c>
      <c r="C340" s="74" t="s">
        <v>1525</v>
      </c>
      <c r="D340" s="75">
        <v>42825</v>
      </c>
      <c r="E340" s="76" t="s">
        <v>1723</v>
      </c>
      <c r="F340" s="77">
        <v>15446</v>
      </c>
      <c r="G340" s="78" t="s">
        <v>45</v>
      </c>
      <c r="H340" s="78" t="s">
        <v>46</v>
      </c>
      <c r="I340" s="78" t="s">
        <v>470</v>
      </c>
      <c r="J340" s="82">
        <v>46.16</v>
      </c>
      <c r="K340" s="85">
        <v>52</v>
      </c>
    </row>
    <row r="341" spans="1:11" x14ac:dyDescent="0.25">
      <c r="A341" s="73" t="s">
        <v>32</v>
      </c>
      <c r="B341" s="81" t="s">
        <v>470</v>
      </c>
      <c r="C341" s="74" t="s">
        <v>569</v>
      </c>
      <c r="D341" s="75">
        <v>42825</v>
      </c>
      <c r="E341" s="76">
        <v>27986</v>
      </c>
      <c r="F341" s="77">
        <v>15448</v>
      </c>
      <c r="G341" s="78" t="s">
        <v>45</v>
      </c>
      <c r="H341" s="78" t="s">
        <v>46</v>
      </c>
      <c r="I341" s="78" t="s">
        <v>470</v>
      </c>
      <c r="J341" s="82">
        <v>32.97</v>
      </c>
      <c r="K341" s="85">
        <v>52</v>
      </c>
    </row>
    <row r="342" spans="1:11" x14ac:dyDescent="0.25">
      <c r="A342" s="73" t="s">
        <v>33</v>
      </c>
      <c r="B342" s="81" t="s">
        <v>1908</v>
      </c>
      <c r="C342" s="74" t="s">
        <v>1544</v>
      </c>
      <c r="D342" s="75">
        <v>42808</v>
      </c>
      <c r="E342" s="76" t="s">
        <v>1739</v>
      </c>
      <c r="F342" s="77" t="s">
        <v>1876</v>
      </c>
      <c r="G342" s="78" t="s">
        <v>190</v>
      </c>
      <c r="H342" s="78" t="s">
        <v>46</v>
      </c>
      <c r="I342" s="78" t="s">
        <v>1908</v>
      </c>
      <c r="J342" s="82">
        <v>30372.38</v>
      </c>
      <c r="K342" s="85">
        <v>70</v>
      </c>
    </row>
    <row r="343" spans="1:11" x14ac:dyDescent="0.25">
      <c r="A343" s="73" t="s">
        <v>33</v>
      </c>
      <c r="B343" s="81" t="s">
        <v>1909</v>
      </c>
      <c r="C343" s="74" t="s">
        <v>1545</v>
      </c>
      <c r="D343" s="75">
        <v>42811</v>
      </c>
      <c r="E343" s="76" t="s">
        <v>1740</v>
      </c>
      <c r="F343" s="77" t="s">
        <v>1877</v>
      </c>
      <c r="G343" s="78" t="s">
        <v>190</v>
      </c>
      <c r="H343" s="78" t="s">
        <v>46</v>
      </c>
      <c r="I343" s="78" t="s">
        <v>1909</v>
      </c>
      <c r="J343" s="82">
        <v>4405.75</v>
      </c>
      <c r="K343" s="85">
        <v>70</v>
      </c>
    </row>
    <row r="344" spans="1:11" x14ac:dyDescent="0.25">
      <c r="A344" s="73" t="s">
        <v>33</v>
      </c>
      <c r="B344" s="81" t="s">
        <v>1913</v>
      </c>
      <c r="C344" s="74" t="s">
        <v>1075</v>
      </c>
      <c r="D344" s="75">
        <v>42824</v>
      </c>
      <c r="E344" s="76" t="s">
        <v>1744</v>
      </c>
      <c r="F344" s="77" t="s">
        <v>1881</v>
      </c>
      <c r="G344" s="78" t="s">
        <v>190</v>
      </c>
      <c r="H344" s="78" t="s">
        <v>46</v>
      </c>
      <c r="I344" s="78" t="s">
        <v>1913</v>
      </c>
      <c r="J344" s="82">
        <v>9855</v>
      </c>
      <c r="K344" s="85">
        <v>70</v>
      </c>
    </row>
    <row r="345" spans="1:11" x14ac:dyDescent="0.25">
      <c r="A345" s="73" t="s">
        <v>450</v>
      </c>
      <c r="B345" s="81" t="s">
        <v>1918</v>
      </c>
      <c r="C345" s="74" t="s">
        <v>1552</v>
      </c>
      <c r="D345" s="75">
        <v>42818</v>
      </c>
      <c r="E345" s="76" t="s">
        <v>1749</v>
      </c>
      <c r="F345" s="77" t="s">
        <v>1886</v>
      </c>
      <c r="G345" s="78" t="s">
        <v>190</v>
      </c>
      <c r="H345" s="78" t="s">
        <v>46</v>
      </c>
      <c r="I345" s="78" t="s">
        <v>1918</v>
      </c>
      <c r="J345" s="82">
        <v>7802.68</v>
      </c>
      <c r="K345" s="85">
        <v>100</v>
      </c>
    </row>
    <row r="346" spans="1:11" x14ac:dyDescent="0.25">
      <c r="A346" s="73" t="s">
        <v>451</v>
      </c>
      <c r="B346" s="81" t="s">
        <v>1919</v>
      </c>
      <c r="C346" s="74" t="s">
        <v>1553</v>
      </c>
      <c r="D346" s="75">
        <v>42815</v>
      </c>
      <c r="E346" s="76" t="s">
        <v>1750</v>
      </c>
      <c r="F346" s="77" t="s">
        <v>1887</v>
      </c>
      <c r="G346" s="78" t="s">
        <v>190</v>
      </c>
      <c r="H346" s="78" t="s">
        <v>46</v>
      </c>
      <c r="I346" s="78" t="s">
        <v>1919</v>
      </c>
      <c r="J346" s="82">
        <v>4792.2299999999996</v>
      </c>
      <c r="K346" s="85">
        <v>101</v>
      </c>
    </row>
    <row r="347" spans="1:11" x14ac:dyDescent="0.25">
      <c r="A347" s="73" t="s">
        <v>1426</v>
      </c>
      <c r="B347" s="81" t="s">
        <v>1430</v>
      </c>
      <c r="C347" s="74" t="s">
        <v>1505</v>
      </c>
      <c r="D347" s="75">
        <v>42812</v>
      </c>
      <c r="E347" s="76" t="s">
        <v>1712</v>
      </c>
      <c r="F347" s="77">
        <v>15363</v>
      </c>
      <c r="G347" s="78" t="s">
        <v>45</v>
      </c>
      <c r="H347" s="78" t="s">
        <v>46</v>
      </c>
      <c r="I347" s="78" t="s">
        <v>1430</v>
      </c>
      <c r="J347" s="82">
        <v>5441.18</v>
      </c>
      <c r="K347" s="85">
        <v>23</v>
      </c>
    </row>
    <row r="348" spans="1:11" x14ac:dyDescent="0.25">
      <c r="A348" s="73" t="s">
        <v>452</v>
      </c>
      <c r="B348" s="81" t="s">
        <v>1431</v>
      </c>
      <c r="C348" s="74" t="s">
        <v>1506</v>
      </c>
      <c r="D348" s="75">
        <v>42798</v>
      </c>
      <c r="E348" s="76" t="s">
        <v>734</v>
      </c>
      <c r="F348" s="77">
        <v>32290</v>
      </c>
      <c r="G348" s="78" t="s">
        <v>815</v>
      </c>
      <c r="H348" s="78" t="s">
        <v>812</v>
      </c>
      <c r="I348" s="78" t="s">
        <v>1431</v>
      </c>
      <c r="J348" s="82">
        <v>12634.21</v>
      </c>
      <c r="K348" s="85">
        <v>25</v>
      </c>
    </row>
    <row r="349" spans="1:11" x14ac:dyDescent="0.25">
      <c r="A349" s="73" t="s">
        <v>35</v>
      </c>
      <c r="B349" s="81" t="s">
        <v>177</v>
      </c>
      <c r="C349" s="74" t="s">
        <v>1507</v>
      </c>
      <c r="D349" s="75">
        <v>42805</v>
      </c>
      <c r="E349" s="76">
        <v>1571</v>
      </c>
      <c r="F349" s="77">
        <v>15352</v>
      </c>
      <c r="G349" s="78" t="s">
        <v>45</v>
      </c>
      <c r="H349" s="78" t="s">
        <v>46</v>
      </c>
      <c r="I349" s="78" t="s">
        <v>177</v>
      </c>
      <c r="J349" s="82">
        <v>2987.78</v>
      </c>
      <c r="K349" s="85">
        <v>27</v>
      </c>
    </row>
    <row r="350" spans="1:11" x14ac:dyDescent="0.25">
      <c r="A350" s="73" t="s">
        <v>36</v>
      </c>
      <c r="B350" s="81" t="s">
        <v>343</v>
      </c>
      <c r="C350" s="74" t="s">
        <v>1645</v>
      </c>
      <c r="D350" s="75">
        <v>42812</v>
      </c>
      <c r="E350" s="76">
        <v>4081</v>
      </c>
      <c r="F350" s="77">
        <v>15368</v>
      </c>
      <c r="G350" s="78" t="s">
        <v>45</v>
      </c>
      <c r="H350" s="78" t="s">
        <v>46</v>
      </c>
      <c r="I350" s="78" t="s">
        <v>343</v>
      </c>
      <c r="J350" s="82">
        <v>14250</v>
      </c>
      <c r="K350" s="85">
        <v>35</v>
      </c>
    </row>
    <row r="351" spans="1:11" x14ac:dyDescent="0.25">
      <c r="A351" s="73" t="s">
        <v>37</v>
      </c>
      <c r="B351" s="81" t="s">
        <v>183</v>
      </c>
      <c r="C351" s="74" t="s">
        <v>1510</v>
      </c>
      <c r="D351" s="75">
        <v>42812</v>
      </c>
      <c r="E351" s="76" t="s">
        <v>1714</v>
      </c>
      <c r="F351" s="77">
        <v>15364</v>
      </c>
      <c r="G351" s="78" t="s">
        <v>45</v>
      </c>
      <c r="H351" s="78" t="s">
        <v>46</v>
      </c>
      <c r="I351" s="78" t="s">
        <v>183</v>
      </c>
      <c r="J351" s="82">
        <v>1012.28</v>
      </c>
      <c r="K351" s="85">
        <v>45</v>
      </c>
    </row>
    <row r="352" spans="1:11" x14ac:dyDescent="0.25">
      <c r="A352" s="73" t="s">
        <v>37</v>
      </c>
      <c r="B352" s="81" t="s">
        <v>183</v>
      </c>
      <c r="C352" s="74" t="s">
        <v>1511</v>
      </c>
      <c r="D352" s="75">
        <v>42812</v>
      </c>
      <c r="E352" s="76" t="s">
        <v>1715</v>
      </c>
      <c r="F352" s="77">
        <v>15365</v>
      </c>
      <c r="G352" s="78" t="s">
        <v>45</v>
      </c>
      <c r="H352" s="78" t="s">
        <v>46</v>
      </c>
      <c r="I352" s="78" t="s">
        <v>183</v>
      </c>
      <c r="J352" s="82">
        <v>644.5</v>
      </c>
      <c r="K352" s="85">
        <v>45</v>
      </c>
    </row>
    <row r="353" spans="1:11" x14ac:dyDescent="0.25">
      <c r="A353" s="73" t="s">
        <v>37</v>
      </c>
      <c r="B353" s="81" t="s">
        <v>464</v>
      </c>
      <c r="C353" s="74" t="s">
        <v>1079</v>
      </c>
      <c r="D353" s="75">
        <v>42825</v>
      </c>
      <c r="E353" s="76" t="s">
        <v>1716</v>
      </c>
      <c r="F353" s="77">
        <v>15409</v>
      </c>
      <c r="G353" s="78" t="s">
        <v>45</v>
      </c>
      <c r="H353" s="78" t="s">
        <v>46</v>
      </c>
      <c r="I353" s="78" t="s">
        <v>464</v>
      </c>
      <c r="J353" s="82">
        <v>102.42</v>
      </c>
      <c r="K353" s="85">
        <v>45</v>
      </c>
    </row>
    <row r="354" spans="1:11" x14ac:dyDescent="0.25">
      <c r="A354" s="73" t="s">
        <v>38</v>
      </c>
      <c r="B354" s="81" t="s">
        <v>193</v>
      </c>
      <c r="C354" s="74" t="s">
        <v>1022</v>
      </c>
      <c r="D354" s="75">
        <v>42803</v>
      </c>
      <c r="E354" s="76">
        <v>27854</v>
      </c>
      <c r="F354" s="77">
        <v>15346</v>
      </c>
      <c r="G354" s="78" t="s">
        <v>45</v>
      </c>
      <c r="H354" s="78" t="s">
        <v>46</v>
      </c>
      <c r="I354" s="78" t="s">
        <v>193</v>
      </c>
      <c r="J354" s="82">
        <v>222.55</v>
      </c>
      <c r="K354" s="85">
        <v>52</v>
      </c>
    </row>
    <row r="355" spans="1:11" x14ac:dyDescent="0.25">
      <c r="A355" s="73" t="s">
        <v>38</v>
      </c>
      <c r="B355" s="81" t="s">
        <v>193</v>
      </c>
      <c r="C355" s="74" t="s">
        <v>1518</v>
      </c>
      <c r="D355" s="75">
        <v>42803</v>
      </c>
      <c r="E355" s="76">
        <v>27853</v>
      </c>
      <c r="F355" s="77">
        <v>15347</v>
      </c>
      <c r="G355" s="78" t="s">
        <v>45</v>
      </c>
      <c r="H355" s="78" t="s">
        <v>46</v>
      </c>
      <c r="I355" s="78" t="s">
        <v>193</v>
      </c>
      <c r="J355" s="82">
        <v>191</v>
      </c>
      <c r="K355" s="85">
        <v>52</v>
      </c>
    </row>
    <row r="356" spans="1:11" x14ac:dyDescent="0.25">
      <c r="A356" s="73" t="s">
        <v>38</v>
      </c>
      <c r="B356" s="81" t="s">
        <v>193</v>
      </c>
      <c r="C356" s="74" t="s">
        <v>1519</v>
      </c>
      <c r="D356" s="75">
        <v>42803</v>
      </c>
      <c r="E356" s="76">
        <v>27852</v>
      </c>
      <c r="F356" s="77">
        <v>15348</v>
      </c>
      <c r="G356" s="78" t="s">
        <v>45</v>
      </c>
      <c r="H356" s="78" t="s">
        <v>46</v>
      </c>
      <c r="I356" s="78" t="s">
        <v>193</v>
      </c>
      <c r="J356" s="82">
        <v>283.72000000000003</v>
      </c>
      <c r="K356" s="85">
        <v>52</v>
      </c>
    </row>
    <row r="357" spans="1:11" x14ac:dyDescent="0.25">
      <c r="A357" s="73" t="s">
        <v>38</v>
      </c>
      <c r="B357" s="81" t="s">
        <v>193</v>
      </c>
      <c r="C357" s="74" t="s">
        <v>1520</v>
      </c>
      <c r="D357" s="75">
        <v>42803</v>
      </c>
      <c r="E357" s="76">
        <v>27851</v>
      </c>
      <c r="F357" s="77">
        <v>15349</v>
      </c>
      <c r="G357" s="78" t="s">
        <v>45</v>
      </c>
      <c r="H357" s="78" t="s">
        <v>46</v>
      </c>
      <c r="I357" s="78" t="s">
        <v>193</v>
      </c>
      <c r="J357" s="82">
        <v>694.41</v>
      </c>
      <c r="K357" s="85">
        <v>52</v>
      </c>
    </row>
    <row r="358" spans="1:11" x14ac:dyDescent="0.25">
      <c r="A358" s="73" t="s">
        <v>38</v>
      </c>
      <c r="B358" s="81" t="s">
        <v>193</v>
      </c>
      <c r="C358" s="74" t="s">
        <v>1521</v>
      </c>
      <c r="D358" s="75">
        <v>42803</v>
      </c>
      <c r="E358" s="76">
        <v>27868</v>
      </c>
      <c r="F358" s="77">
        <v>15350</v>
      </c>
      <c r="G358" s="78" t="s">
        <v>45</v>
      </c>
      <c r="H358" s="78" t="s">
        <v>46</v>
      </c>
      <c r="I358" s="78" t="s">
        <v>193</v>
      </c>
      <c r="J358" s="82">
        <v>168.11</v>
      </c>
      <c r="K358" s="85">
        <v>52</v>
      </c>
    </row>
    <row r="359" spans="1:11" x14ac:dyDescent="0.25">
      <c r="A359" s="73" t="s">
        <v>38</v>
      </c>
      <c r="B359" s="81" t="s">
        <v>470</v>
      </c>
      <c r="C359" s="74" t="s">
        <v>1522</v>
      </c>
      <c r="D359" s="75">
        <v>42822</v>
      </c>
      <c r="E359" s="76" t="s">
        <v>1721</v>
      </c>
      <c r="F359" s="77">
        <v>15389</v>
      </c>
      <c r="G359" s="78" t="s">
        <v>45</v>
      </c>
      <c r="H359" s="78" t="s">
        <v>46</v>
      </c>
      <c r="I359" s="78" t="s">
        <v>470</v>
      </c>
      <c r="J359" s="82">
        <v>139.69999999999999</v>
      </c>
      <c r="K359" s="85">
        <v>52</v>
      </c>
    </row>
    <row r="360" spans="1:11" x14ac:dyDescent="0.25">
      <c r="A360" s="73" t="s">
        <v>38</v>
      </c>
      <c r="B360" s="81" t="s">
        <v>470</v>
      </c>
      <c r="C360" s="74" t="s">
        <v>1523</v>
      </c>
      <c r="D360" s="75">
        <v>42823</v>
      </c>
      <c r="E360" s="76">
        <v>86964</v>
      </c>
      <c r="F360" s="77">
        <v>15404</v>
      </c>
      <c r="G360" s="78" t="s">
        <v>45</v>
      </c>
      <c r="H360" s="78" t="s">
        <v>46</v>
      </c>
      <c r="I360" s="78" t="s">
        <v>470</v>
      </c>
      <c r="J360" s="82">
        <v>44.36</v>
      </c>
      <c r="K360" s="85">
        <v>52</v>
      </c>
    </row>
    <row r="361" spans="1:11" x14ac:dyDescent="0.25">
      <c r="A361" s="73" t="s">
        <v>38</v>
      </c>
      <c r="B361" s="81" t="s">
        <v>193</v>
      </c>
      <c r="C361" s="74" t="s">
        <v>1524</v>
      </c>
      <c r="D361" s="75">
        <v>42825</v>
      </c>
      <c r="E361" s="76" t="s">
        <v>1722</v>
      </c>
      <c r="F361" s="77">
        <v>15431</v>
      </c>
      <c r="G361" s="78" t="s">
        <v>45</v>
      </c>
      <c r="H361" s="78" t="s">
        <v>46</v>
      </c>
      <c r="I361" s="78" t="s">
        <v>193</v>
      </c>
      <c r="J361" s="82">
        <v>9.06</v>
      </c>
      <c r="K361" s="85">
        <v>52</v>
      </c>
    </row>
    <row r="362" spans="1:11" x14ac:dyDescent="0.25">
      <c r="A362" s="73" t="s">
        <v>38</v>
      </c>
      <c r="B362" s="81" t="s">
        <v>470</v>
      </c>
      <c r="C362" s="74" t="s">
        <v>1525</v>
      </c>
      <c r="D362" s="75">
        <v>42825</v>
      </c>
      <c r="E362" s="76" t="s">
        <v>1723</v>
      </c>
      <c r="F362" s="77">
        <v>15446</v>
      </c>
      <c r="G362" s="78" t="s">
        <v>45</v>
      </c>
      <c r="H362" s="78" t="s">
        <v>46</v>
      </c>
      <c r="I362" s="78" t="s">
        <v>470</v>
      </c>
      <c r="J362" s="82">
        <v>145.28</v>
      </c>
      <c r="K362" s="85">
        <v>52</v>
      </c>
    </row>
    <row r="363" spans="1:11" x14ac:dyDescent="0.25">
      <c r="A363" s="73" t="s">
        <v>38</v>
      </c>
      <c r="B363" s="81" t="s">
        <v>470</v>
      </c>
      <c r="C363" s="74" t="s">
        <v>569</v>
      </c>
      <c r="D363" s="75">
        <v>42825</v>
      </c>
      <c r="E363" s="76">
        <v>27986</v>
      </c>
      <c r="F363" s="77">
        <v>15448</v>
      </c>
      <c r="G363" s="78" t="s">
        <v>45</v>
      </c>
      <c r="H363" s="78" t="s">
        <v>46</v>
      </c>
      <c r="I363" s="78" t="s">
        <v>470</v>
      </c>
      <c r="J363" s="82">
        <v>98.9</v>
      </c>
      <c r="K363" s="85">
        <v>52</v>
      </c>
    </row>
    <row r="364" spans="1:11" x14ac:dyDescent="0.25">
      <c r="A364" s="73" t="s">
        <v>39</v>
      </c>
      <c r="B364" s="81" t="s">
        <v>204</v>
      </c>
      <c r="C364" s="74" t="s">
        <v>1526</v>
      </c>
      <c r="D364" s="75">
        <v>42800</v>
      </c>
      <c r="E364" s="76" t="s">
        <v>1724</v>
      </c>
      <c r="F364" s="77">
        <v>15337</v>
      </c>
      <c r="G364" s="78" t="s">
        <v>45</v>
      </c>
      <c r="H364" s="78" t="s">
        <v>46</v>
      </c>
      <c r="I364" s="78" t="s">
        <v>204</v>
      </c>
      <c r="J364" s="82">
        <v>40178.57</v>
      </c>
      <c r="K364" s="85">
        <v>56</v>
      </c>
    </row>
    <row r="365" spans="1:11" x14ac:dyDescent="0.25">
      <c r="A365" s="73" t="s">
        <v>39</v>
      </c>
      <c r="B365" s="81" t="s">
        <v>204</v>
      </c>
      <c r="C365" s="74" t="s">
        <v>1527</v>
      </c>
      <c r="D365" s="75">
        <v>42800</v>
      </c>
      <c r="E365" s="76" t="s">
        <v>1725</v>
      </c>
      <c r="F365" s="77">
        <v>15338</v>
      </c>
      <c r="G365" s="78" t="s">
        <v>45</v>
      </c>
      <c r="H365" s="78" t="s">
        <v>46</v>
      </c>
      <c r="I365" s="78" t="s">
        <v>204</v>
      </c>
      <c r="J365" s="82">
        <v>40178.57</v>
      </c>
      <c r="K365" s="85">
        <v>56</v>
      </c>
    </row>
    <row r="366" spans="1:11" x14ac:dyDescent="0.25">
      <c r="A366" s="73" t="s">
        <v>40</v>
      </c>
      <c r="B366" s="81" t="s">
        <v>222</v>
      </c>
      <c r="C366" s="74" t="s">
        <v>1533</v>
      </c>
      <c r="D366" s="75">
        <v>42800</v>
      </c>
      <c r="E366" s="76">
        <v>1077</v>
      </c>
      <c r="F366" s="77">
        <v>15328</v>
      </c>
      <c r="G366" s="78" t="s">
        <v>45</v>
      </c>
      <c r="H366" s="78" t="s">
        <v>46</v>
      </c>
      <c r="I366" s="78" t="s">
        <v>222</v>
      </c>
      <c r="J366" s="82">
        <v>800</v>
      </c>
      <c r="K366" s="85">
        <v>62</v>
      </c>
    </row>
    <row r="367" spans="1:11" x14ac:dyDescent="0.25">
      <c r="A367" s="73" t="s">
        <v>41</v>
      </c>
      <c r="B367" s="81" t="s">
        <v>1392</v>
      </c>
      <c r="C367" s="74" t="s">
        <v>1539</v>
      </c>
      <c r="D367" s="75">
        <v>42795</v>
      </c>
      <c r="E367" s="76" t="s">
        <v>720</v>
      </c>
      <c r="F367" s="77">
        <v>31853</v>
      </c>
      <c r="G367" s="78" t="s">
        <v>50</v>
      </c>
      <c r="H367" s="78" t="s">
        <v>46</v>
      </c>
      <c r="I367" s="78" t="s">
        <v>1392</v>
      </c>
      <c r="J367" s="82">
        <v>15000</v>
      </c>
      <c r="K367" s="85">
        <v>70</v>
      </c>
    </row>
    <row r="368" spans="1:11" x14ac:dyDescent="0.25">
      <c r="A368" s="73" t="s">
        <v>41</v>
      </c>
      <c r="B368" s="81" t="s">
        <v>1905</v>
      </c>
      <c r="C368" s="74" t="s">
        <v>1540</v>
      </c>
      <c r="D368" s="75">
        <v>42795</v>
      </c>
      <c r="E368" s="76" t="s">
        <v>1737</v>
      </c>
      <c r="F368" s="77">
        <v>32323</v>
      </c>
      <c r="G368" s="78" t="s">
        <v>50</v>
      </c>
      <c r="H368" s="78" t="s">
        <v>46</v>
      </c>
      <c r="I368" s="78" t="s">
        <v>1905</v>
      </c>
      <c r="J368" s="82">
        <v>29813.66</v>
      </c>
      <c r="K368" s="85">
        <v>70</v>
      </c>
    </row>
    <row r="369" spans="1:11" x14ac:dyDescent="0.25">
      <c r="A369" s="73" t="s">
        <v>41</v>
      </c>
      <c r="B369" s="81" t="s">
        <v>1907</v>
      </c>
      <c r="C369" s="74" t="s">
        <v>1543</v>
      </c>
      <c r="D369" s="75">
        <v>42804</v>
      </c>
      <c r="E369" s="76" t="s">
        <v>1738</v>
      </c>
      <c r="F369" s="77" t="s">
        <v>1875</v>
      </c>
      <c r="G369" s="78" t="s">
        <v>190</v>
      </c>
      <c r="H369" s="78" t="s">
        <v>46</v>
      </c>
      <c r="I369" s="78" t="s">
        <v>1907</v>
      </c>
      <c r="J369" s="82">
        <v>7979.77</v>
      </c>
      <c r="K369" s="85">
        <v>70</v>
      </c>
    </row>
    <row r="370" spans="1:11" x14ac:dyDescent="0.25">
      <c r="A370" s="73" t="s">
        <v>41</v>
      </c>
      <c r="B370" s="81" t="s">
        <v>1908</v>
      </c>
      <c r="C370" s="74" t="s">
        <v>1544</v>
      </c>
      <c r="D370" s="75">
        <v>42808</v>
      </c>
      <c r="E370" s="76" t="s">
        <v>1739</v>
      </c>
      <c r="F370" s="77" t="s">
        <v>1876</v>
      </c>
      <c r="G370" s="78" t="s">
        <v>190</v>
      </c>
      <c r="H370" s="78" t="s">
        <v>46</v>
      </c>
      <c r="I370" s="78" t="s">
        <v>1908</v>
      </c>
      <c r="J370" s="82">
        <v>99242.47</v>
      </c>
      <c r="K370" s="85">
        <v>70</v>
      </c>
    </row>
    <row r="371" spans="1:11" x14ac:dyDescent="0.25">
      <c r="A371" s="73" t="s">
        <v>41</v>
      </c>
      <c r="B371" s="81" t="s">
        <v>1909</v>
      </c>
      <c r="C371" s="74" t="s">
        <v>1545</v>
      </c>
      <c r="D371" s="75">
        <v>42811</v>
      </c>
      <c r="E371" s="76" t="s">
        <v>1740</v>
      </c>
      <c r="F371" s="77" t="s">
        <v>1877</v>
      </c>
      <c r="G371" s="78" t="s">
        <v>190</v>
      </c>
      <c r="H371" s="78" t="s">
        <v>46</v>
      </c>
      <c r="I371" s="78" t="s">
        <v>1909</v>
      </c>
      <c r="J371" s="82">
        <v>10950</v>
      </c>
      <c r="K371" s="85">
        <v>70</v>
      </c>
    </row>
    <row r="372" spans="1:11" x14ac:dyDescent="0.25">
      <c r="A372" s="73" t="s">
        <v>41</v>
      </c>
      <c r="B372" s="81" t="s">
        <v>1910</v>
      </c>
      <c r="C372" s="74" t="s">
        <v>1546</v>
      </c>
      <c r="D372" s="75">
        <v>42811</v>
      </c>
      <c r="E372" s="76" t="s">
        <v>1741</v>
      </c>
      <c r="F372" s="77" t="s">
        <v>1878</v>
      </c>
      <c r="G372" s="78" t="s">
        <v>190</v>
      </c>
      <c r="H372" s="78" t="s">
        <v>46</v>
      </c>
      <c r="I372" s="78" t="s">
        <v>1910</v>
      </c>
      <c r="J372" s="82">
        <v>7913.93</v>
      </c>
      <c r="K372" s="85">
        <v>70</v>
      </c>
    </row>
    <row r="373" spans="1:11" x14ac:dyDescent="0.25">
      <c r="A373" s="73" t="s">
        <v>41</v>
      </c>
      <c r="B373" s="81" t="s">
        <v>1911</v>
      </c>
      <c r="C373" s="74" t="s">
        <v>624</v>
      </c>
      <c r="D373" s="75">
        <v>42818</v>
      </c>
      <c r="E373" s="76" t="s">
        <v>1742</v>
      </c>
      <c r="F373" s="77" t="s">
        <v>1879</v>
      </c>
      <c r="G373" s="78" t="s">
        <v>190</v>
      </c>
      <c r="H373" s="78" t="s">
        <v>46</v>
      </c>
      <c r="I373" s="78" t="s">
        <v>1911</v>
      </c>
      <c r="J373" s="82">
        <v>8207.77</v>
      </c>
      <c r="K373" s="85">
        <v>70</v>
      </c>
    </row>
    <row r="374" spans="1:11" x14ac:dyDescent="0.25">
      <c r="A374" s="73" t="s">
        <v>41</v>
      </c>
      <c r="B374" s="81" t="s">
        <v>1913</v>
      </c>
      <c r="C374" s="74" t="s">
        <v>1075</v>
      </c>
      <c r="D374" s="75">
        <v>42824</v>
      </c>
      <c r="E374" s="76" t="s">
        <v>1744</v>
      </c>
      <c r="F374" s="77" t="s">
        <v>1881</v>
      </c>
      <c r="G374" s="78" t="s">
        <v>190</v>
      </c>
      <c r="H374" s="78" t="s">
        <v>46</v>
      </c>
      <c r="I374" s="78" t="s">
        <v>1913</v>
      </c>
      <c r="J374" s="82">
        <v>37430.379999999997</v>
      </c>
      <c r="K374" s="85">
        <v>70</v>
      </c>
    </row>
    <row r="375" spans="1:11" x14ac:dyDescent="0.25">
      <c r="A375" s="73" t="s">
        <v>41</v>
      </c>
      <c r="B375" s="81" t="s">
        <v>1915</v>
      </c>
      <c r="C375" s="74" t="s">
        <v>1549</v>
      </c>
      <c r="D375" s="75">
        <v>42825</v>
      </c>
      <c r="E375" s="76" t="s">
        <v>1746</v>
      </c>
      <c r="F375" s="77" t="s">
        <v>1883</v>
      </c>
      <c r="G375" s="78" t="s">
        <v>190</v>
      </c>
      <c r="H375" s="78" t="s">
        <v>46</v>
      </c>
      <c r="I375" s="78" t="s">
        <v>1915</v>
      </c>
      <c r="J375" s="82">
        <v>25023.61</v>
      </c>
      <c r="K375" s="85">
        <v>70</v>
      </c>
    </row>
    <row r="376" spans="1:11" x14ac:dyDescent="0.25">
      <c r="A376" s="73" t="s">
        <v>455</v>
      </c>
      <c r="B376" s="81" t="s">
        <v>508</v>
      </c>
      <c r="C376" s="74" t="s">
        <v>1034</v>
      </c>
      <c r="D376" s="75">
        <v>42812</v>
      </c>
      <c r="E376" s="76" t="s">
        <v>1817</v>
      </c>
      <c r="F376" s="77">
        <v>15367</v>
      </c>
      <c r="G376" s="78" t="s">
        <v>45</v>
      </c>
      <c r="H376" s="78" t="s">
        <v>46</v>
      </c>
      <c r="I376" s="78" t="s">
        <v>508</v>
      </c>
      <c r="J376" s="82">
        <v>800</v>
      </c>
      <c r="K376" s="85">
        <v>90</v>
      </c>
    </row>
    <row r="377" spans="1:11" x14ac:dyDescent="0.25">
      <c r="A377" s="73" t="s">
        <v>455</v>
      </c>
      <c r="B377" s="81" t="s">
        <v>508</v>
      </c>
      <c r="C377" s="74" t="s">
        <v>988</v>
      </c>
      <c r="D377" s="75">
        <v>42819</v>
      </c>
      <c r="E377" s="76">
        <v>1377</v>
      </c>
      <c r="F377" s="77">
        <v>15384</v>
      </c>
      <c r="G377" s="78" t="s">
        <v>45</v>
      </c>
      <c r="H377" s="78" t="s">
        <v>46</v>
      </c>
      <c r="I377" s="78" t="s">
        <v>508</v>
      </c>
      <c r="J377" s="82">
        <v>9000</v>
      </c>
      <c r="K377" s="85">
        <v>90</v>
      </c>
    </row>
    <row r="378" spans="1:11" x14ac:dyDescent="0.25">
      <c r="A378" s="73" t="s">
        <v>455</v>
      </c>
      <c r="B378" s="81" t="s">
        <v>508</v>
      </c>
      <c r="C378" s="74" t="s">
        <v>1646</v>
      </c>
      <c r="D378" s="75">
        <v>42825</v>
      </c>
      <c r="E378" s="76">
        <v>4126</v>
      </c>
      <c r="F378" s="77">
        <v>15422</v>
      </c>
      <c r="G378" s="78" t="s">
        <v>45</v>
      </c>
      <c r="H378" s="78" t="s">
        <v>46</v>
      </c>
      <c r="I378" s="78" t="s">
        <v>508</v>
      </c>
      <c r="J378" s="82">
        <v>11600</v>
      </c>
      <c r="K378" s="85">
        <v>90</v>
      </c>
    </row>
    <row r="379" spans="1:11" x14ac:dyDescent="0.25">
      <c r="A379" s="73" t="s">
        <v>456</v>
      </c>
      <c r="B379" s="81" t="s">
        <v>1918</v>
      </c>
      <c r="C379" s="74" t="s">
        <v>1552</v>
      </c>
      <c r="D379" s="75">
        <v>42818</v>
      </c>
      <c r="E379" s="76" t="s">
        <v>1749</v>
      </c>
      <c r="F379" s="77" t="s">
        <v>1886</v>
      </c>
      <c r="G379" s="78" t="s">
        <v>190</v>
      </c>
      <c r="H379" s="78" t="s">
        <v>46</v>
      </c>
      <c r="I379" s="78" t="s">
        <v>1918</v>
      </c>
      <c r="J379" s="82">
        <v>27839.95</v>
      </c>
      <c r="K379" s="85">
        <v>100</v>
      </c>
    </row>
    <row r="380" spans="1:11" x14ac:dyDescent="0.25">
      <c r="A380" s="73" t="s">
        <v>457</v>
      </c>
      <c r="B380" s="81" t="s">
        <v>1919</v>
      </c>
      <c r="C380" s="74" t="s">
        <v>1553</v>
      </c>
      <c r="D380" s="75">
        <v>42815</v>
      </c>
      <c r="E380" s="76" t="s">
        <v>1750</v>
      </c>
      <c r="F380" s="77" t="s">
        <v>1887</v>
      </c>
      <c r="G380" s="78" t="s">
        <v>190</v>
      </c>
      <c r="H380" s="78" t="s">
        <v>46</v>
      </c>
      <c r="I380" s="78" t="s">
        <v>1919</v>
      </c>
      <c r="J380" s="82">
        <v>17098.66</v>
      </c>
      <c r="K380" s="85">
        <v>101</v>
      </c>
    </row>
    <row r="381" spans="1:11" x14ac:dyDescent="0.25">
      <c r="A381" s="73" t="s">
        <v>1427</v>
      </c>
      <c r="B381" s="81" t="s">
        <v>1928</v>
      </c>
      <c r="C381" s="74" t="s">
        <v>1647</v>
      </c>
      <c r="D381" s="75">
        <v>42808</v>
      </c>
      <c r="E381" s="76" t="s">
        <v>1818</v>
      </c>
      <c r="F381" s="77" t="s">
        <v>1896</v>
      </c>
      <c r="G381" s="78" t="s">
        <v>190</v>
      </c>
      <c r="H381" s="78" t="s">
        <v>46</v>
      </c>
      <c r="I381" s="78" t="s">
        <v>1928</v>
      </c>
      <c r="J381" s="82">
        <v>3850</v>
      </c>
      <c r="K381" s="85">
        <v>110</v>
      </c>
    </row>
    <row r="382" spans="1:11" x14ac:dyDescent="0.25">
      <c r="A382" s="73" t="s">
        <v>1427</v>
      </c>
      <c r="B382" s="81" t="s">
        <v>1929</v>
      </c>
      <c r="C382" s="74" t="s">
        <v>318</v>
      </c>
      <c r="D382" s="75">
        <v>42808</v>
      </c>
      <c r="E382" s="76" t="s">
        <v>1819</v>
      </c>
      <c r="F382" s="77" t="s">
        <v>1897</v>
      </c>
      <c r="G382" s="78" t="s">
        <v>190</v>
      </c>
      <c r="H382" s="78" t="s">
        <v>46</v>
      </c>
      <c r="I382" s="78" t="s">
        <v>1929</v>
      </c>
      <c r="J382" s="82">
        <v>3194.32</v>
      </c>
      <c r="K382" s="85">
        <v>110</v>
      </c>
    </row>
    <row r="383" spans="1:11" x14ac:dyDescent="0.25">
      <c r="A383" s="73" t="s">
        <v>458</v>
      </c>
      <c r="B383" s="81" t="s">
        <v>1930</v>
      </c>
      <c r="C383" s="74" t="s">
        <v>1648</v>
      </c>
      <c r="D383" s="75">
        <v>42800</v>
      </c>
      <c r="E383" s="76">
        <v>469</v>
      </c>
      <c r="F383" s="77" t="s">
        <v>1898</v>
      </c>
      <c r="G383" s="78" t="s">
        <v>190</v>
      </c>
      <c r="H383" s="78" t="s">
        <v>46</v>
      </c>
      <c r="I383" s="78" t="s">
        <v>1930</v>
      </c>
      <c r="J383" s="82">
        <v>4629.63</v>
      </c>
      <c r="K383" s="85">
        <v>59</v>
      </c>
    </row>
    <row r="384" spans="1:11" x14ac:dyDescent="0.25">
      <c r="A384" s="73" t="s">
        <v>458</v>
      </c>
      <c r="B384" s="81" t="s">
        <v>1930</v>
      </c>
      <c r="C384" s="74" t="s">
        <v>1649</v>
      </c>
      <c r="D384" s="75">
        <v>42800</v>
      </c>
      <c r="E384" s="76">
        <v>466</v>
      </c>
      <c r="F384" s="77" t="s">
        <v>1899</v>
      </c>
      <c r="G384" s="78" t="s">
        <v>190</v>
      </c>
      <c r="H384" s="78" t="s">
        <v>46</v>
      </c>
      <c r="I384" s="78" t="s">
        <v>1930</v>
      </c>
      <c r="J384" s="82">
        <v>39958.46</v>
      </c>
      <c r="K384" s="85">
        <v>59</v>
      </c>
    </row>
    <row r="385" spans="1:11" x14ac:dyDescent="0.25">
      <c r="A385" s="73" t="s">
        <v>42</v>
      </c>
      <c r="B385" s="81" t="s">
        <v>1392</v>
      </c>
      <c r="C385" s="74" t="s">
        <v>1539</v>
      </c>
      <c r="D385" s="75">
        <v>42795</v>
      </c>
      <c r="E385" s="76" t="s">
        <v>720</v>
      </c>
      <c r="F385" s="77">
        <v>31853</v>
      </c>
      <c r="G385" s="78" t="s">
        <v>50</v>
      </c>
      <c r="H385" s="78" t="s">
        <v>46</v>
      </c>
      <c r="I385" s="78" t="s">
        <v>1392</v>
      </c>
      <c r="J385" s="82">
        <v>20000</v>
      </c>
      <c r="K385" s="85">
        <v>70</v>
      </c>
    </row>
    <row r="386" spans="1:11" x14ac:dyDescent="0.25">
      <c r="A386" s="73" t="s">
        <v>42</v>
      </c>
      <c r="B386" s="81" t="s">
        <v>1931</v>
      </c>
      <c r="C386" s="74" t="s">
        <v>873</v>
      </c>
      <c r="D386" s="75">
        <v>42803</v>
      </c>
      <c r="E386" s="76" t="s">
        <v>1820</v>
      </c>
      <c r="F386" s="77" t="s">
        <v>1900</v>
      </c>
      <c r="G386" s="78" t="s">
        <v>190</v>
      </c>
      <c r="H386" s="78" t="s">
        <v>46</v>
      </c>
      <c r="I386" s="78" t="s">
        <v>1931</v>
      </c>
      <c r="J386" s="82">
        <v>327659.58</v>
      </c>
      <c r="K386" s="85">
        <v>70</v>
      </c>
    </row>
    <row r="387" spans="1:11" x14ac:dyDescent="0.25">
      <c r="A387" s="73" t="s">
        <v>459</v>
      </c>
      <c r="B387" s="81" t="s">
        <v>500</v>
      </c>
      <c r="C387" s="74" t="s">
        <v>1594</v>
      </c>
      <c r="D387" s="75">
        <v>42800</v>
      </c>
      <c r="E387" s="76" t="s">
        <v>1777</v>
      </c>
      <c r="F387" s="77" t="s">
        <v>1894</v>
      </c>
      <c r="G387" s="78" t="s">
        <v>225</v>
      </c>
      <c r="H387" s="78" t="s">
        <v>46</v>
      </c>
      <c r="I387" s="78" t="s">
        <v>500</v>
      </c>
      <c r="J387" s="82">
        <v>1239.22</v>
      </c>
      <c r="K387" s="85">
        <v>90</v>
      </c>
    </row>
    <row r="388" spans="1:11" x14ac:dyDescent="0.25">
      <c r="A388" s="73" t="s">
        <v>459</v>
      </c>
      <c r="B388" s="81" t="s">
        <v>512</v>
      </c>
      <c r="C388" s="74" t="s">
        <v>1650</v>
      </c>
      <c r="D388" s="75">
        <v>42812</v>
      </c>
      <c r="E388" s="76">
        <v>19660</v>
      </c>
      <c r="F388" s="77" t="s">
        <v>1901</v>
      </c>
      <c r="G388" s="78" t="s">
        <v>190</v>
      </c>
      <c r="H388" s="78" t="s">
        <v>46</v>
      </c>
      <c r="I388" s="78" t="s">
        <v>512</v>
      </c>
      <c r="J388" s="82">
        <v>3251.72</v>
      </c>
      <c r="K388" s="85">
        <v>90</v>
      </c>
    </row>
    <row r="389" spans="1:11" x14ac:dyDescent="0.25">
      <c r="A389" s="73" t="s">
        <v>459</v>
      </c>
      <c r="B389" s="81" t="s">
        <v>1932</v>
      </c>
      <c r="C389" s="74" t="s">
        <v>1651</v>
      </c>
      <c r="D389" s="75">
        <v>42812</v>
      </c>
      <c r="E389" s="76">
        <v>378</v>
      </c>
      <c r="F389" s="77" t="s">
        <v>1902</v>
      </c>
      <c r="G389" s="78" t="s">
        <v>190</v>
      </c>
      <c r="H389" s="78" t="s">
        <v>46</v>
      </c>
      <c r="I389" s="78" t="s">
        <v>1932</v>
      </c>
      <c r="J389" s="82">
        <v>16211.16</v>
      </c>
      <c r="K389" s="85">
        <v>90</v>
      </c>
    </row>
    <row r="390" spans="1:11" x14ac:dyDescent="0.25">
      <c r="A390" s="73" t="s">
        <v>459</v>
      </c>
      <c r="B390" s="81" t="s">
        <v>1415</v>
      </c>
      <c r="C390" s="74" t="s">
        <v>1652</v>
      </c>
      <c r="D390" s="75">
        <v>42818</v>
      </c>
      <c r="E390" s="76" t="s">
        <v>1821</v>
      </c>
      <c r="F390" s="77" t="s">
        <v>1903</v>
      </c>
      <c r="G390" s="78" t="s">
        <v>190</v>
      </c>
      <c r="H390" s="78" t="s">
        <v>46</v>
      </c>
      <c r="I390" s="78" t="s">
        <v>1415</v>
      </c>
      <c r="J390" s="82">
        <v>30797.41</v>
      </c>
      <c r="K390" s="85">
        <v>90</v>
      </c>
    </row>
    <row r="391" spans="1:11" x14ac:dyDescent="0.25">
      <c r="A391" s="73" t="s">
        <v>459</v>
      </c>
      <c r="B391" s="81" t="s">
        <v>514</v>
      </c>
      <c r="C391" s="74" t="s">
        <v>1091</v>
      </c>
      <c r="D391" s="75">
        <v>42825</v>
      </c>
      <c r="E391" s="76" t="s">
        <v>1778</v>
      </c>
      <c r="F391" s="77" t="s">
        <v>1895</v>
      </c>
      <c r="G391" s="78" t="s">
        <v>225</v>
      </c>
      <c r="H391" s="78" t="s">
        <v>46</v>
      </c>
      <c r="I391" s="78" t="s">
        <v>514</v>
      </c>
      <c r="J391" s="82">
        <v>651.94000000000005</v>
      </c>
      <c r="K391" s="85">
        <v>90</v>
      </c>
    </row>
    <row r="392" spans="1:11" x14ac:dyDescent="0.25">
      <c r="A392" s="73" t="s">
        <v>459</v>
      </c>
      <c r="B392" s="81" t="s">
        <v>512</v>
      </c>
      <c r="C392" s="74" t="s">
        <v>1653</v>
      </c>
      <c r="D392" s="75">
        <v>42825</v>
      </c>
      <c r="E392" s="76" t="s">
        <v>1822</v>
      </c>
      <c r="F392" s="77" t="s">
        <v>1904</v>
      </c>
      <c r="G392" s="78" t="s">
        <v>225</v>
      </c>
      <c r="H392" s="78" t="s">
        <v>46</v>
      </c>
      <c r="I392" s="78" t="s">
        <v>512</v>
      </c>
      <c r="J392" s="82">
        <v>776.31</v>
      </c>
      <c r="K392" s="85">
        <v>90</v>
      </c>
    </row>
    <row r="393" spans="1:11" x14ac:dyDescent="0.25">
      <c r="A393" s="73" t="s">
        <v>459</v>
      </c>
      <c r="B393" s="81" t="s">
        <v>513</v>
      </c>
      <c r="C393" s="74" t="s">
        <v>1654</v>
      </c>
      <c r="D393" s="75">
        <v>42825</v>
      </c>
      <c r="E393" s="76" t="s">
        <v>1822</v>
      </c>
      <c r="F393" s="77" t="s">
        <v>1904</v>
      </c>
      <c r="G393" s="78" t="s">
        <v>225</v>
      </c>
      <c r="H393" s="78" t="s">
        <v>46</v>
      </c>
      <c r="I393" s="78" t="s">
        <v>513</v>
      </c>
      <c r="J393" s="82">
        <v>-776.31</v>
      </c>
      <c r="K393" s="85">
        <v>90</v>
      </c>
    </row>
    <row r="394" spans="1:11" x14ac:dyDescent="0.25">
      <c r="K394" s="83"/>
    </row>
    <row r="395" spans="1:11" x14ac:dyDescent="0.25">
      <c r="I395" s="72" t="s">
        <v>1933</v>
      </c>
      <c r="J395" s="80">
        <f>+SUBTOTAL(9,J7:J393)</f>
        <v>4551993.9200000037</v>
      </c>
    </row>
    <row r="396" spans="1:11" x14ac:dyDescent="0.25">
      <c r="I396" s="79"/>
      <c r="J396" s="80"/>
    </row>
    <row r="397" spans="1:11" x14ac:dyDescent="0.25">
      <c r="A397" s="79"/>
      <c r="B397" s="79"/>
      <c r="I397" s="79" t="s">
        <v>363</v>
      </c>
      <c r="J397" s="80">
        <v>4551993.41</v>
      </c>
    </row>
    <row r="398" spans="1:11" x14ac:dyDescent="0.25">
      <c r="A398" s="79"/>
      <c r="B398" s="79"/>
      <c r="C398" s="80"/>
    </row>
    <row r="399" spans="1:11" x14ac:dyDescent="0.25">
      <c r="A399" s="33">
        <v>1</v>
      </c>
      <c r="B399" s="79"/>
      <c r="C399" s="80"/>
    </row>
    <row r="400" spans="1:11" x14ac:dyDescent="0.25">
      <c r="A400" s="33">
        <v>2</v>
      </c>
      <c r="B400" s="79" t="s">
        <v>364</v>
      </c>
      <c r="C400" s="80"/>
    </row>
    <row r="401" spans="1:3" x14ac:dyDescent="0.25">
      <c r="A401" s="33">
        <v>3</v>
      </c>
      <c r="B401" s="79"/>
      <c r="C401" s="80"/>
    </row>
    <row r="402" spans="1:3" x14ac:dyDescent="0.25">
      <c r="A402" s="33">
        <v>4</v>
      </c>
      <c r="B402" s="79" t="s">
        <v>365</v>
      </c>
      <c r="C402" s="80"/>
    </row>
    <row r="403" spans="1:3" x14ac:dyDescent="0.25">
      <c r="A403" s="33">
        <v>5</v>
      </c>
      <c r="B403" s="79" t="s">
        <v>366</v>
      </c>
      <c r="C403" s="80"/>
    </row>
    <row r="404" spans="1:3" x14ac:dyDescent="0.25">
      <c r="A404" s="33">
        <v>6</v>
      </c>
      <c r="B404" s="79" t="s">
        <v>367</v>
      </c>
      <c r="C404" s="80"/>
    </row>
    <row r="405" spans="1:3" x14ac:dyDescent="0.25">
      <c r="A405" s="33">
        <v>7</v>
      </c>
      <c r="B405" s="79" t="s">
        <v>368</v>
      </c>
      <c r="C405" s="80">
        <f>+J14+J13+J12+J11+J10+J9+J8+J7</f>
        <v>145289.79</v>
      </c>
    </row>
    <row r="406" spans="1:3" x14ac:dyDescent="0.25">
      <c r="A406" s="33">
        <v>8</v>
      </c>
      <c r="B406" s="79" t="s">
        <v>369</v>
      </c>
      <c r="C406" s="80"/>
    </row>
    <row r="407" spans="1:3" x14ac:dyDescent="0.25">
      <c r="A407" s="33">
        <v>9</v>
      </c>
      <c r="B407" s="79" t="s">
        <v>370</v>
      </c>
      <c r="C407" s="80"/>
    </row>
    <row r="408" spans="1:3" x14ac:dyDescent="0.25">
      <c r="A408" s="33">
        <v>10</v>
      </c>
      <c r="B408" s="79" t="s">
        <v>371</v>
      </c>
      <c r="C408" s="80">
        <f>+J18+J17+J16+J15+J187</f>
        <v>60452.33</v>
      </c>
    </row>
    <row r="409" spans="1:3" x14ac:dyDescent="0.25">
      <c r="A409" s="33">
        <v>11</v>
      </c>
      <c r="B409" s="79" t="s">
        <v>372</v>
      </c>
      <c r="C409" s="80">
        <f>+J30+J29+J28+J27+J26+J25+J24+J23+J22+J21+J20+J19</f>
        <v>55766.299999999996</v>
      </c>
    </row>
    <row r="410" spans="1:3" x14ac:dyDescent="0.25">
      <c r="A410" s="33">
        <v>12</v>
      </c>
      <c r="B410" s="79" t="s">
        <v>373</v>
      </c>
      <c r="C410" s="80">
        <f>+J49+J48+J47+J46+J45+J44+J43+J42+J41+J40+J39+J38+J37+J36+J35+J34+J33+J32+J31</f>
        <v>42624.22</v>
      </c>
    </row>
    <row r="411" spans="1:3" x14ac:dyDescent="0.25">
      <c r="A411" s="33">
        <v>13</v>
      </c>
      <c r="B411" s="79" t="s">
        <v>374</v>
      </c>
      <c r="C411" s="80"/>
    </row>
    <row r="412" spans="1:3" x14ac:dyDescent="0.25">
      <c r="A412" s="33">
        <v>14</v>
      </c>
      <c r="B412" s="79" t="s">
        <v>375</v>
      </c>
      <c r="C412" s="80">
        <f>+J84+J83+J82+J81+J80+J79+J78+J77+J76+J75+J74+J73+J72+J71+J70+J69+J68+J67+J66+J65+J64+J63+J62+J61+J60+J59+J58+J57+J56+J55+J54+J53+J52+J51+J50</f>
        <v>29289.53999999999</v>
      </c>
    </row>
    <row r="413" spans="1:3" x14ac:dyDescent="0.25">
      <c r="A413" s="33">
        <v>15</v>
      </c>
      <c r="B413" s="79" t="s">
        <v>376</v>
      </c>
      <c r="C413" s="80">
        <f>+J191+J190+J189+J188</f>
        <v>15544.53</v>
      </c>
    </row>
    <row r="414" spans="1:3" x14ac:dyDescent="0.25">
      <c r="A414" s="33">
        <v>16</v>
      </c>
      <c r="B414" s="79" t="s">
        <v>377</v>
      </c>
      <c r="C414" s="80"/>
    </row>
    <row r="415" spans="1:3" x14ac:dyDescent="0.25">
      <c r="A415" s="33">
        <v>20</v>
      </c>
      <c r="B415" s="79" t="s">
        <v>378</v>
      </c>
      <c r="C415" s="80"/>
    </row>
    <row r="416" spans="1:3" x14ac:dyDescent="0.25">
      <c r="A416" s="33">
        <v>23</v>
      </c>
      <c r="B416" s="79" t="s">
        <v>379</v>
      </c>
      <c r="C416" s="80">
        <f>+J85+J192+J347</f>
        <v>18137.28</v>
      </c>
    </row>
    <row r="417" spans="1:3" x14ac:dyDescent="0.25">
      <c r="A417" s="33">
        <v>24</v>
      </c>
      <c r="B417" s="79" t="s">
        <v>380</v>
      </c>
      <c r="C417" s="80"/>
    </row>
    <row r="418" spans="1:3" x14ac:dyDescent="0.25">
      <c r="A418" s="33">
        <v>25</v>
      </c>
      <c r="B418" s="79" t="s">
        <v>381</v>
      </c>
      <c r="C418" s="80">
        <f>+J86+J193+J194+J195+J196+J328+J348</f>
        <v>88625.170000000013</v>
      </c>
    </row>
    <row r="419" spans="1:3" x14ac:dyDescent="0.25">
      <c r="A419" s="33">
        <v>26</v>
      </c>
      <c r="B419" s="79" t="s">
        <v>382</v>
      </c>
      <c r="C419" s="80"/>
    </row>
    <row r="420" spans="1:3" x14ac:dyDescent="0.25">
      <c r="A420" s="33">
        <v>27</v>
      </c>
      <c r="B420" s="79" t="s">
        <v>383</v>
      </c>
      <c r="C420" s="80">
        <f>+J88+J87+J197+J198+J349</f>
        <v>14317.85</v>
      </c>
    </row>
    <row r="421" spans="1:3" x14ac:dyDescent="0.25">
      <c r="A421" s="33">
        <v>30</v>
      </c>
      <c r="B421" s="79" t="s">
        <v>384</v>
      </c>
      <c r="C421" s="80"/>
    </row>
    <row r="422" spans="1:3" x14ac:dyDescent="0.25">
      <c r="A422" s="33">
        <v>35</v>
      </c>
      <c r="B422" s="79" t="s">
        <v>385</v>
      </c>
      <c r="C422" s="80">
        <f>+J208+J207+J206+J205+J204+J203+J202+J201+J200+J199+J350</f>
        <v>42252.04</v>
      </c>
    </row>
    <row r="423" spans="1:3" x14ac:dyDescent="0.25">
      <c r="A423" s="33">
        <v>38</v>
      </c>
      <c r="B423" s="79" t="s">
        <v>386</v>
      </c>
      <c r="C423" s="80"/>
    </row>
    <row r="424" spans="1:3" x14ac:dyDescent="0.25">
      <c r="A424" s="33">
        <v>40</v>
      </c>
      <c r="B424" s="79" t="s">
        <v>387</v>
      </c>
      <c r="C424" s="80"/>
    </row>
    <row r="425" spans="1:3" x14ac:dyDescent="0.25">
      <c r="A425" s="33">
        <v>42</v>
      </c>
      <c r="B425" s="35" t="s">
        <v>388</v>
      </c>
      <c r="C425" s="80"/>
    </row>
    <row r="426" spans="1:3" x14ac:dyDescent="0.25">
      <c r="A426" s="33">
        <v>43</v>
      </c>
      <c r="B426" s="35" t="s">
        <v>287</v>
      </c>
      <c r="C426" s="80">
        <f>+J211+J210+J209</f>
        <v>5500</v>
      </c>
    </row>
    <row r="427" spans="1:3" x14ac:dyDescent="0.25">
      <c r="A427" s="33">
        <v>45</v>
      </c>
      <c r="B427" s="34" t="s">
        <v>389</v>
      </c>
      <c r="C427" s="80">
        <f>+J96+J95+J94+J93+J92+J91+J90+J89+J212+J213+J214+J215+J216+J217+J218+J329+J330+J331+J351+J353+J352</f>
        <v>34418.559999999998</v>
      </c>
    </row>
    <row r="428" spans="1:3" x14ac:dyDescent="0.25">
      <c r="A428" s="33">
        <v>46</v>
      </c>
      <c r="B428" s="35" t="s">
        <v>390</v>
      </c>
      <c r="C428" s="80">
        <f>+J97+J219+J220+J221+J222+J223</f>
        <v>97473.7</v>
      </c>
    </row>
    <row r="429" spans="1:3" x14ac:dyDescent="0.25">
      <c r="A429" s="33">
        <v>47</v>
      </c>
      <c r="B429" s="35" t="s">
        <v>391</v>
      </c>
      <c r="C429" s="80">
        <f>+J100+J99+J98+J224</f>
        <v>6655.09</v>
      </c>
    </row>
    <row r="430" spans="1:3" x14ac:dyDescent="0.25">
      <c r="A430" s="33">
        <v>48</v>
      </c>
      <c r="B430" s="35" t="s">
        <v>392</v>
      </c>
      <c r="C430" s="80"/>
    </row>
    <row r="431" spans="1:3" x14ac:dyDescent="0.25">
      <c r="A431" s="33">
        <v>49</v>
      </c>
      <c r="B431" s="79" t="s">
        <v>393</v>
      </c>
      <c r="C431" s="80">
        <f>+J162+J161+J160+J225+J226+J227+J228+J229+J230+J231+J232+J233</f>
        <v>13305.57</v>
      </c>
    </row>
    <row r="432" spans="1:3" x14ac:dyDescent="0.25">
      <c r="A432" s="33">
        <v>50</v>
      </c>
      <c r="B432" s="79" t="s">
        <v>394</v>
      </c>
      <c r="C432" s="80"/>
    </row>
    <row r="433" spans="1:3" x14ac:dyDescent="0.25">
      <c r="A433" s="33">
        <v>51</v>
      </c>
      <c r="B433" s="36" t="s">
        <v>395</v>
      </c>
      <c r="C433" s="80">
        <f>+J102+J101</f>
        <v>31779.07</v>
      </c>
    </row>
    <row r="434" spans="1:3" x14ac:dyDescent="0.25">
      <c r="A434" s="33">
        <v>52</v>
      </c>
      <c r="B434" s="79" t="s">
        <v>396</v>
      </c>
      <c r="C434" s="80">
        <f>+J103+J104+J105+J106+J107+J108+J109+J110+J111+J112+J163+J164+J165+J166+J167+J168+J169+J170+J171+J172+J234+J235+J236+J237+J238+J239+J240+J241+J242+J243+J332+J333+J334+J335+J336+J337+J338+J339+J340+J341+J354+J355+J356+J357+J358+J359+J360+J361+J362+J363</f>
        <v>6641.1299999999983</v>
      </c>
    </row>
    <row r="435" spans="1:3" x14ac:dyDescent="0.25">
      <c r="A435" s="33">
        <v>55</v>
      </c>
      <c r="B435" s="79" t="s">
        <v>397</v>
      </c>
      <c r="C435" s="80"/>
    </row>
    <row r="436" spans="1:3" x14ac:dyDescent="0.25">
      <c r="A436" s="33">
        <v>56</v>
      </c>
      <c r="B436" s="34" t="s">
        <v>398</v>
      </c>
      <c r="C436" s="80">
        <f>+J114+J113+J244+J245+J364+J365</f>
        <v>267857.13999999996</v>
      </c>
    </row>
    <row r="437" spans="1:3" x14ac:dyDescent="0.25">
      <c r="A437" s="33">
        <v>57</v>
      </c>
      <c r="B437" s="79" t="s">
        <v>399</v>
      </c>
      <c r="C437" s="80"/>
    </row>
    <row r="438" spans="1:3" x14ac:dyDescent="0.25">
      <c r="A438" s="33">
        <v>58</v>
      </c>
      <c r="B438" s="79" t="s">
        <v>400</v>
      </c>
      <c r="C438" s="80">
        <f>+J118+J117+J116+J115+J173+J174</f>
        <v>46203.619999999995</v>
      </c>
    </row>
    <row r="439" spans="1:3" x14ac:dyDescent="0.25">
      <c r="A439" s="33">
        <v>59</v>
      </c>
      <c r="B439" s="79" t="s">
        <v>401</v>
      </c>
      <c r="C439" s="80">
        <f>+J119</f>
        <v>80000</v>
      </c>
    </row>
    <row r="440" spans="1:3" x14ac:dyDescent="0.25">
      <c r="A440" s="33">
        <v>59</v>
      </c>
      <c r="B440" s="79" t="s">
        <v>402</v>
      </c>
      <c r="C440" s="80">
        <f>+J383+J384</f>
        <v>44588.09</v>
      </c>
    </row>
    <row r="441" spans="1:3" x14ac:dyDescent="0.25">
      <c r="A441" s="33">
        <v>60</v>
      </c>
      <c r="B441" s="79" t="s">
        <v>403</v>
      </c>
      <c r="C441" s="80">
        <f>+J120+J121+J122+J123+J124</f>
        <v>154274.40000000002</v>
      </c>
    </row>
    <row r="442" spans="1:3" x14ac:dyDescent="0.25">
      <c r="A442" s="33">
        <v>61</v>
      </c>
      <c r="B442" s="79" t="s">
        <v>404</v>
      </c>
      <c r="C442" s="80"/>
    </row>
    <row r="443" spans="1:3" x14ac:dyDescent="0.25">
      <c r="A443" s="33">
        <v>62</v>
      </c>
      <c r="B443" s="79" t="s">
        <v>405</v>
      </c>
      <c r="C443" s="80">
        <f>+J125+J246+J366</f>
        <v>4000</v>
      </c>
    </row>
    <row r="444" spans="1:3" x14ac:dyDescent="0.25">
      <c r="A444" s="33">
        <v>63</v>
      </c>
      <c r="B444" s="79" t="s">
        <v>406</v>
      </c>
      <c r="C444" s="80"/>
    </row>
    <row r="445" spans="1:3" x14ac:dyDescent="0.25">
      <c r="A445" s="33">
        <v>64</v>
      </c>
      <c r="B445" s="79" t="s">
        <v>407</v>
      </c>
      <c r="C445" s="80">
        <f>+J135+J134+J133+J132+J131+J130+J129+J128+J127+J126+J247+J248</f>
        <v>13187.76</v>
      </c>
    </row>
    <row r="446" spans="1:3" x14ac:dyDescent="0.25">
      <c r="A446" s="33">
        <v>65</v>
      </c>
      <c r="B446" s="79" t="s">
        <v>408</v>
      </c>
      <c r="C446" s="80"/>
    </row>
    <row r="447" spans="1:3" x14ac:dyDescent="0.25">
      <c r="A447" s="33">
        <v>66</v>
      </c>
      <c r="B447" s="79" t="s">
        <v>409</v>
      </c>
      <c r="C447" s="80">
        <f>+J249+J250+J251+J252</f>
        <v>8000</v>
      </c>
    </row>
    <row r="448" spans="1:3" x14ac:dyDescent="0.25">
      <c r="A448" s="33">
        <v>67</v>
      </c>
      <c r="B448" s="79" t="s">
        <v>410</v>
      </c>
      <c r="C448" s="80"/>
    </row>
    <row r="449" spans="1:3" x14ac:dyDescent="0.25">
      <c r="A449" s="33">
        <v>68</v>
      </c>
      <c r="B449" s="79" t="s">
        <v>411</v>
      </c>
      <c r="C449" s="80"/>
    </row>
    <row r="450" spans="1:3" x14ac:dyDescent="0.25">
      <c r="A450" s="33">
        <v>70</v>
      </c>
      <c r="B450" s="79" t="s">
        <v>412</v>
      </c>
      <c r="C450" s="80">
        <f>+J136+J137+J138+J139+J140+J141+J142+J143+J144+J145+J146+J147+J148+J149+J175+J176+J177+J178+J179+J180+J181+J182+J184+J185+J186+J253+J254+J255+J256+J257+J258+J259+J260+J261+J342+J343+J344+J367+J368+J369+J370+J371+J372+J373+J374+J375+J385+J386</f>
        <v>2857906.9200000004</v>
      </c>
    </row>
    <row r="451" spans="1:3" x14ac:dyDescent="0.25">
      <c r="A451" s="33">
        <v>71</v>
      </c>
      <c r="B451" s="79" t="s">
        <v>413</v>
      </c>
      <c r="C451" s="80"/>
    </row>
    <row r="452" spans="1:3" x14ac:dyDescent="0.25">
      <c r="A452" s="33">
        <v>80</v>
      </c>
      <c r="B452" s="79" t="s">
        <v>414</v>
      </c>
      <c r="C452" s="80">
        <f>+J150+J151</f>
        <v>21237.670000000002</v>
      </c>
    </row>
    <row r="453" spans="1:3" x14ac:dyDescent="0.25">
      <c r="A453" s="33">
        <v>90</v>
      </c>
      <c r="B453" s="79" t="s">
        <v>415</v>
      </c>
      <c r="C453" s="80">
        <f>+J262+J263+J264+J265+J266+J267+J268+J269+J270+J271+J272+J273+J274+J275+J276+J277+J278+J279+J280+J281+J282+J283+J284+J285+J286+J287+J288+J289+J290+J291+J292+J293+J294+J295+J296+J297+J298+J299+J300+J301+J302+J303+J304+J305+J306+J307+J308+J309+J310+J311+J312+J313+J314+J315+J316+J317+J318+J319+J320+J321+J322+J323+J324+J325+J376+J377+J378+J387+J388+J389+J390+J391+J392+J393</f>
        <v>102200.49000000002</v>
      </c>
    </row>
    <row r="454" spans="1:3" x14ac:dyDescent="0.25">
      <c r="A454" s="33">
        <v>95</v>
      </c>
      <c r="B454" s="79" t="s">
        <v>416</v>
      </c>
      <c r="C454" s="80">
        <f>+J152</f>
        <v>1160</v>
      </c>
    </row>
    <row r="455" spans="1:3" x14ac:dyDescent="0.25">
      <c r="A455" s="33">
        <v>100</v>
      </c>
      <c r="B455" s="79" t="s">
        <v>417</v>
      </c>
      <c r="C455" s="80">
        <f>+J153+J326+J345+J379</f>
        <v>136109.91</v>
      </c>
    </row>
    <row r="456" spans="1:3" x14ac:dyDescent="0.25">
      <c r="A456" s="33">
        <v>101</v>
      </c>
      <c r="B456" s="79" t="s">
        <v>418</v>
      </c>
      <c r="C456" s="80">
        <f>+J154+J327+J346+J380</f>
        <v>83595.570000000007</v>
      </c>
    </row>
    <row r="457" spans="1:3" x14ac:dyDescent="0.25">
      <c r="A457" s="33">
        <v>102</v>
      </c>
      <c r="B457" s="79" t="s">
        <v>419</v>
      </c>
      <c r="C457" s="80"/>
    </row>
    <row r="458" spans="1:3" x14ac:dyDescent="0.25">
      <c r="A458" s="33">
        <v>103</v>
      </c>
      <c r="B458" s="79" t="s">
        <v>420</v>
      </c>
      <c r="C458" s="80"/>
    </row>
    <row r="459" spans="1:3" x14ac:dyDescent="0.25">
      <c r="A459" s="33">
        <v>104</v>
      </c>
      <c r="B459" s="79" t="s">
        <v>421</v>
      </c>
      <c r="C459" s="80"/>
    </row>
    <row r="460" spans="1:3" x14ac:dyDescent="0.25">
      <c r="A460" s="33">
        <v>105</v>
      </c>
      <c r="B460" s="79" t="s">
        <v>422</v>
      </c>
      <c r="C460" s="80"/>
    </row>
    <row r="461" spans="1:3" x14ac:dyDescent="0.25">
      <c r="A461" s="33">
        <v>106</v>
      </c>
      <c r="B461" s="79" t="s">
        <v>423</v>
      </c>
      <c r="C461" s="80"/>
    </row>
    <row r="462" spans="1:3" x14ac:dyDescent="0.25">
      <c r="A462" s="33">
        <v>107</v>
      </c>
      <c r="B462" s="79" t="s">
        <v>424</v>
      </c>
      <c r="C462" s="80"/>
    </row>
    <row r="463" spans="1:3" x14ac:dyDescent="0.25">
      <c r="A463" s="33">
        <v>108</v>
      </c>
      <c r="B463" s="79" t="s">
        <v>425</v>
      </c>
      <c r="C463" s="80"/>
    </row>
    <row r="464" spans="1:3" x14ac:dyDescent="0.25">
      <c r="A464" s="33">
        <v>109</v>
      </c>
      <c r="B464" s="79" t="s">
        <v>426</v>
      </c>
      <c r="C464" s="80"/>
    </row>
    <row r="465" spans="1:3" x14ac:dyDescent="0.25">
      <c r="A465" s="33">
        <v>110</v>
      </c>
      <c r="B465" s="79" t="s">
        <v>425</v>
      </c>
      <c r="C465" s="80">
        <f>+J159+J158+J157+J156+J155+J183+J381+J382</f>
        <v>23600.179999999997</v>
      </c>
    </row>
    <row r="467" spans="1:3" x14ac:dyDescent="0.25">
      <c r="C467" s="37">
        <f>+SUM(C399:C465)</f>
        <v>4551993.9200000009</v>
      </c>
    </row>
  </sheetData>
  <autoFilter ref="A6:K393"/>
  <mergeCells count="3">
    <mergeCell ref="B1:I1"/>
    <mergeCell ref="B2:I2"/>
    <mergeCell ref="B3:I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443"/>
  <sheetViews>
    <sheetView topLeftCell="A406" workbookViewId="0">
      <selection activeCell="J346" sqref="J346"/>
    </sheetView>
  </sheetViews>
  <sheetFormatPr baseColWidth="10" defaultRowHeight="15" x14ac:dyDescent="0.25"/>
  <cols>
    <col min="2" max="2" width="30.7109375" bestFit="1" customWidth="1"/>
    <col min="3" max="3" width="14.42578125" bestFit="1" customWidth="1"/>
    <col min="4" max="4" width="8.7109375" bestFit="1" customWidth="1"/>
    <col min="5" max="5" width="10.85546875" bestFit="1" customWidth="1"/>
    <col min="6" max="6" width="10.7109375" bestFit="1" customWidth="1"/>
    <col min="7" max="7" width="16.140625" bestFit="1" customWidth="1"/>
    <col min="8" max="8" width="9.28515625" bestFit="1" customWidth="1"/>
    <col min="9" max="9" width="30.7109375" bestFit="1" customWidth="1"/>
    <col min="10" max="10" width="11.140625" bestFit="1" customWidth="1"/>
    <col min="11" max="11" width="6.42578125" bestFit="1" customWidth="1"/>
  </cols>
  <sheetData>
    <row r="1" spans="1:11" ht="18" x14ac:dyDescent="0.25">
      <c r="A1" s="23"/>
      <c r="B1" s="137" t="s">
        <v>351</v>
      </c>
      <c r="C1" s="138"/>
      <c r="D1" s="137"/>
      <c r="E1" s="137"/>
      <c r="F1" s="137"/>
      <c r="G1" s="137"/>
      <c r="H1" s="137"/>
      <c r="I1" s="137"/>
      <c r="J1" s="23"/>
      <c r="K1" s="69"/>
    </row>
    <row r="2" spans="1:11" ht="18" x14ac:dyDescent="0.25">
      <c r="A2" s="79"/>
      <c r="B2" s="137" t="s">
        <v>352</v>
      </c>
      <c r="C2" s="138"/>
      <c r="D2" s="137"/>
      <c r="E2" s="137"/>
      <c r="F2" s="137"/>
      <c r="G2" s="137"/>
      <c r="H2" s="137"/>
      <c r="I2" s="137"/>
      <c r="J2" s="80"/>
      <c r="K2" s="66"/>
    </row>
    <row r="3" spans="1:11" ht="20.25" x14ac:dyDescent="0.3">
      <c r="A3" s="4"/>
      <c r="B3" s="139">
        <v>42826</v>
      </c>
      <c r="C3" s="140"/>
      <c r="D3" s="141"/>
      <c r="E3" s="141"/>
      <c r="F3" s="141"/>
      <c r="G3" s="141"/>
      <c r="H3" s="141"/>
      <c r="I3" s="141"/>
      <c r="J3" s="7"/>
      <c r="K3" s="67"/>
    </row>
    <row r="4" spans="1:11" s="79" customFormat="1" ht="11.25" x14ac:dyDescent="0.2">
      <c r="A4" s="4"/>
      <c r="B4" s="5"/>
      <c r="C4" s="29"/>
      <c r="D4" s="5"/>
      <c r="E4" s="5"/>
      <c r="F4" s="5"/>
      <c r="G4" s="5"/>
      <c r="H4" s="5"/>
      <c r="I4" s="6"/>
      <c r="J4" s="7"/>
      <c r="K4" s="67"/>
    </row>
    <row r="5" spans="1:11" s="79" customFormat="1" ht="12" thickBot="1" x14ac:dyDescent="0.25">
      <c r="A5" s="5"/>
      <c r="B5" s="5"/>
      <c r="C5" s="29"/>
      <c r="D5" s="5"/>
      <c r="E5" s="5"/>
      <c r="F5" s="5"/>
      <c r="G5" s="5"/>
      <c r="H5" s="5"/>
      <c r="I5" s="6"/>
      <c r="J5" s="7"/>
      <c r="K5" s="67"/>
    </row>
    <row r="6" spans="1:11" s="79" customFormat="1" ht="12" thickBot="1" x14ac:dyDescent="0.25">
      <c r="A6" s="59" t="s">
        <v>353</v>
      </c>
      <c r="B6" s="60" t="s">
        <v>354</v>
      </c>
      <c r="C6" s="61" t="s">
        <v>355</v>
      </c>
      <c r="D6" s="60" t="s">
        <v>356</v>
      </c>
      <c r="E6" s="62"/>
      <c r="F6" s="60" t="s">
        <v>357</v>
      </c>
      <c r="G6" s="63"/>
      <c r="H6" s="60" t="s">
        <v>358</v>
      </c>
      <c r="I6" s="60" t="s">
        <v>359</v>
      </c>
      <c r="J6" s="64" t="s">
        <v>360</v>
      </c>
      <c r="K6" s="65" t="s">
        <v>361</v>
      </c>
    </row>
    <row r="7" spans="1:11" hidden="1" x14ac:dyDescent="0.25">
      <c r="A7" s="81" t="s">
        <v>0</v>
      </c>
      <c r="B7" s="86" t="s">
        <v>47</v>
      </c>
      <c r="C7" s="87" t="s">
        <v>1943</v>
      </c>
      <c r="D7" s="75">
        <v>42826</v>
      </c>
      <c r="E7" s="88" t="s">
        <v>1944</v>
      </c>
      <c r="F7" s="87">
        <v>15435</v>
      </c>
      <c r="G7" s="87" t="s">
        <v>286</v>
      </c>
      <c r="H7" s="86" t="s">
        <v>46</v>
      </c>
      <c r="I7" s="86" t="s">
        <v>47</v>
      </c>
      <c r="J7" s="82">
        <v>5000</v>
      </c>
      <c r="K7" s="84">
        <v>7</v>
      </c>
    </row>
    <row r="8" spans="1:11" hidden="1" x14ac:dyDescent="0.25">
      <c r="A8" s="81" t="s">
        <v>0</v>
      </c>
      <c r="B8" s="86" t="s">
        <v>47</v>
      </c>
      <c r="C8" s="87" t="s">
        <v>1945</v>
      </c>
      <c r="D8" s="75">
        <v>42828</v>
      </c>
      <c r="E8" s="88">
        <v>1752</v>
      </c>
      <c r="F8" s="87">
        <v>15520</v>
      </c>
      <c r="G8" s="87" t="s">
        <v>45</v>
      </c>
      <c r="H8" s="86" t="s">
        <v>46</v>
      </c>
      <c r="I8" s="86" t="s">
        <v>47</v>
      </c>
      <c r="J8" s="82">
        <v>31002</v>
      </c>
      <c r="K8" s="85">
        <v>7</v>
      </c>
    </row>
    <row r="9" spans="1:11" hidden="1" x14ac:dyDescent="0.25">
      <c r="A9" s="81" t="s">
        <v>0</v>
      </c>
      <c r="B9" s="86" t="s">
        <v>47</v>
      </c>
      <c r="C9" s="87" t="s">
        <v>1946</v>
      </c>
      <c r="D9" s="75">
        <v>42836</v>
      </c>
      <c r="E9" s="88">
        <v>1505</v>
      </c>
      <c r="F9" s="87">
        <v>15518</v>
      </c>
      <c r="G9" s="87" t="s">
        <v>45</v>
      </c>
      <c r="H9" s="86" t="s">
        <v>46</v>
      </c>
      <c r="I9" s="86" t="s">
        <v>47</v>
      </c>
      <c r="J9" s="82">
        <v>24002</v>
      </c>
      <c r="K9" s="85">
        <v>7</v>
      </c>
    </row>
    <row r="10" spans="1:11" hidden="1" x14ac:dyDescent="0.25">
      <c r="A10" s="81" t="s">
        <v>0</v>
      </c>
      <c r="B10" s="86" t="s">
        <v>47</v>
      </c>
      <c r="C10" s="87" t="s">
        <v>1947</v>
      </c>
      <c r="D10" s="75">
        <v>42836</v>
      </c>
      <c r="E10" s="88" t="s">
        <v>1948</v>
      </c>
      <c r="F10" s="87">
        <v>15524</v>
      </c>
      <c r="G10" s="87" t="s">
        <v>45</v>
      </c>
      <c r="H10" s="86" t="s">
        <v>46</v>
      </c>
      <c r="I10" s="86" t="s">
        <v>47</v>
      </c>
      <c r="J10" s="82">
        <v>10575</v>
      </c>
      <c r="K10" s="85">
        <v>7</v>
      </c>
    </row>
    <row r="11" spans="1:11" hidden="1" x14ac:dyDescent="0.25">
      <c r="A11" s="81" t="s">
        <v>0</v>
      </c>
      <c r="B11" s="86" t="s">
        <v>47</v>
      </c>
      <c r="C11" s="87" t="s">
        <v>1949</v>
      </c>
      <c r="D11" s="75">
        <v>42836</v>
      </c>
      <c r="E11" s="88">
        <v>20729572</v>
      </c>
      <c r="F11" s="87">
        <v>15529</v>
      </c>
      <c r="G11" s="87" t="s">
        <v>45</v>
      </c>
      <c r="H11" s="86" t="s">
        <v>46</v>
      </c>
      <c r="I11" s="86" t="s">
        <v>47</v>
      </c>
      <c r="J11" s="82">
        <v>5400</v>
      </c>
      <c r="K11" s="85">
        <v>7</v>
      </c>
    </row>
    <row r="12" spans="1:11" hidden="1" x14ac:dyDescent="0.25">
      <c r="A12" s="81" t="s">
        <v>0</v>
      </c>
      <c r="B12" s="86" t="s">
        <v>47</v>
      </c>
      <c r="C12" s="87" t="s">
        <v>1950</v>
      </c>
      <c r="D12" s="75">
        <v>42842</v>
      </c>
      <c r="E12" s="88" t="s">
        <v>1951</v>
      </c>
      <c r="F12" s="87">
        <v>15533</v>
      </c>
      <c r="G12" s="87" t="s">
        <v>45</v>
      </c>
      <c r="H12" s="86" t="s">
        <v>46</v>
      </c>
      <c r="I12" s="86" t="s">
        <v>47</v>
      </c>
      <c r="J12" s="82">
        <v>11000</v>
      </c>
      <c r="K12" s="85">
        <v>7</v>
      </c>
    </row>
    <row r="13" spans="1:11" hidden="1" x14ac:dyDescent="0.25">
      <c r="A13" s="81" t="s">
        <v>0</v>
      </c>
      <c r="B13" s="86" t="s">
        <v>47</v>
      </c>
      <c r="C13" s="87" t="s">
        <v>1952</v>
      </c>
      <c r="D13" s="75">
        <v>42842</v>
      </c>
      <c r="E13" s="88">
        <v>238817</v>
      </c>
      <c r="F13" s="87">
        <v>15534</v>
      </c>
      <c r="G13" s="87" t="s">
        <v>45</v>
      </c>
      <c r="H13" s="86" t="s">
        <v>46</v>
      </c>
      <c r="I13" s="86" t="s">
        <v>47</v>
      </c>
      <c r="J13" s="82">
        <v>13548.39</v>
      </c>
      <c r="K13" s="85">
        <v>7</v>
      </c>
    </row>
    <row r="14" spans="1:11" hidden="1" x14ac:dyDescent="0.25">
      <c r="A14" s="81" t="s">
        <v>0</v>
      </c>
      <c r="B14" s="86" t="s">
        <v>47</v>
      </c>
      <c r="C14" s="87" t="s">
        <v>1953</v>
      </c>
      <c r="D14" s="75">
        <v>42842</v>
      </c>
      <c r="E14" s="88">
        <v>238818</v>
      </c>
      <c r="F14" s="87">
        <v>15535</v>
      </c>
      <c r="G14" s="87" t="s">
        <v>45</v>
      </c>
      <c r="H14" s="86" t="s">
        <v>46</v>
      </c>
      <c r="I14" s="86" t="s">
        <v>47</v>
      </c>
      <c r="J14" s="82">
        <v>13548.39</v>
      </c>
      <c r="K14" s="85">
        <v>7</v>
      </c>
    </row>
    <row r="15" spans="1:11" hidden="1" x14ac:dyDescent="0.25">
      <c r="A15" s="81" t="s">
        <v>0</v>
      </c>
      <c r="B15" s="86" t="s">
        <v>47</v>
      </c>
      <c r="C15" s="87" t="s">
        <v>1954</v>
      </c>
      <c r="D15" s="75">
        <v>42842</v>
      </c>
      <c r="E15" s="88">
        <v>238816</v>
      </c>
      <c r="F15" s="87">
        <v>15536</v>
      </c>
      <c r="G15" s="87" t="s">
        <v>45</v>
      </c>
      <c r="H15" s="86" t="s">
        <v>46</v>
      </c>
      <c r="I15" s="86" t="s">
        <v>47</v>
      </c>
      <c r="J15" s="82">
        <v>13548.39</v>
      </c>
      <c r="K15" s="85">
        <v>7</v>
      </c>
    </row>
    <row r="16" spans="1:11" hidden="1" x14ac:dyDescent="0.25">
      <c r="A16" s="81" t="s">
        <v>0</v>
      </c>
      <c r="B16" s="86" t="s">
        <v>47</v>
      </c>
      <c r="C16" s="87" t="s">
        <v>1955</v>
      </c>
      <c r="D16" s="75">
        <v>42855</v>
      </c>
      <c r="E16" s="88">
        <v>514</v>
      </c>
      <c r="F16" s="87">
        <v>15564</v>
      </c>
      <c r="G16" s="87" t="s">
        <v>45</v>
      </c>
      <c r="H16" s="86" t="s">
        <v>46</v>
      </c>
      <c r="I16" s="86" t="s">
        <v>47</v>
      </c>
      <c r="J16" s="82">
        <v>3462.93</v>
      </c>
      <c r="K16" s="85">
        <v>7</v>
      </c>
    </row>
    <row r="17" spans="1:11" hidden="1" x14ac:dyDescent="0.25">
      <c r="A17" s="81" t="s">
        <v>0</v>
      </c>
      <c r="B17" s="86" t="s">
        <v>47</v>
      </c>
      <c r="C17" s="87" t="s">
        <v>1956</v>
      </c>
      <c r="D17" s="75">
        <v>42855</v>
      </c>
      <c r="E17" s="88">
        <v>506</v>
      </c>
      <c r="F17" s="87">
        <v>15565</v>
      </c>
      <c r="G17" s="87" t="s">
        <v>45</v>
      </c>
      <c r="H17" s="86" t="s">
        <v>46</v>
      </c>
      <c r="I17" s="86" t="s">
        <v>47</v>
      </c>
      <c r="J17" s="82">
        <v>3472.22</v>
      </c>
      <c r="K17" s="85">
        <v>7</v>
      </c>
    </row>
    <row r="18" spans="1:11" hidden="1" x14ac:dyDescent="0.25">
      <c r="A18" s="81" t="s">
        <v>0</v>
      </c>
      <c r="B18" s="86" t="s">
        <v>47</v>
      </c>
      <c r="C18" s="87" t="s">
        <v>1957</v>
      </c>
      <c r="D18" s="75">
        <v>42855</v>
      </c>
      <c r="E18" s="88" t="s">
        <v>1958</v>
      </c>
      <c r="F18" s="87">
        <v>15567</v>
      </c>
      <c r="G18" s="87" t="s">
        <v>45</v>
      </c>
      <c r="H18" s="86" t="s">
        <v>46</v>
      </c>
      <c r="I18" s="86" t="s">
        <v>47</v>
      </c>
      <c r="J18" s="82">
        <v>4438.79</v>
      </c>
      <c r="K18" s="85">
        <v>7</v>
      </c>
    </row>
    <row r="19" spans="1:11" hidden="1" x14ac:dyDescent="0.25">
      <c r="A19" s="81" t="s">
        <v>1</v>
      </c>
      <c r="B19" s="86" t="s">
        <v>1960</v>
      </c>
      <c r="C19" s="87" t="s">
        <v>1959</v>
      </c>
      <c r="D19" s="75">
        <v>42844</v>
      </c>
      <c r="E19" s="88" t="s">
        <v>49</v>
      </c>
      <c r="F19" s="87">
        <v>32744</v>
      </c>
      <c r="G19" s="87" t="s">
        <v>50</v>
      </c>
      <c r="H19" s="86" t="s">
        <v>51</v>
      </c>
      <c r="I19" s="86" t="s">
        <v>1960</v>
      </c>
      <c r="J19" s="82">
        <v>3143.61</v>
      </c>
      <c r="K19" s="85">
        <v>10</v>
      </c>
    </row>
    <row r="20" spans="1:11" hidden="1" x14ac:dyDescent="0.25">
      <c r="A20" s="81" t="s">
        <v>1</v>
      </c>
      <c r="B20" s="86" t="s">
        <v>2443</v>
      </c>
      <c r="C20" s="87" t="s">
        <v>1961</v>
      </c>
      <c r="D20" s="75">
        <v>42849</v>
      </c>
      <c r="E20" s="88" t="s">
        <v>49</v>
      </c>
      <c r="F20" s="87">
        <v>32772</v>
      </c>
      <c r="G20" s="87" t="s">
        <v>50</v>
      </c>
      <c r="H20" s="86" t="s">
        <v>51</v>
      </c>
      <c r="I20" s="86" t="s">
        <v>2443</v>
      </c>
      <c r="J20" s="82">
        <v>3465.1</v>
      </c>
      <c r="K20" s="85">
        <v>10</v>
      </c>
    </row>
    <row r="21" spans="1:11" hidden="1" x14ac:dyDescent="0.25">
      <c r="A21" s="81" t="s">
        <v>821</v>
      </c>
      <c r="B21" s="86" t="s">
        <v>2336</v>
      </c>
      <c r="C21" s="87" t="s">
        <v>2335</v>
      </c>
      <c r="D21" s="75">
        <v>42855</v>
      </c>
      <c r="E21" s="88" t="s">
        <v>49</v>
      </c>
      <c r="F21" s="87">
        <v>32980</v>
      </c>
      <c r="G21" s="87" t="s">
        <v>50</v>
      </c>
      <c r="H21" s="87" t="s">
        <v>46</v>
      </c>
      <c r="I21" s="86" t="s">
        <v>2336</v>
      </c>
      <c r="J21" s="82">
        <v>774.7</v>
      </c>
      <c r="K21" s="85">
        <v>10</v>
      </c>
    </row>
    <row r="22" spans="1:11" hidden="1" x14ac:dyDescent="0.25">
      <c r="A22" s="81" t="s">
        <v>34</v>
      </c>
      <c r="B22" s="86" t="s">
        <v>2416</v>
      </c>
      <c r="C22" s="87" t="s">
        <v>2415</v>
      </c>
      <c r="D22" s="75">
        <v>42844</v>
      </c>
      <c r="E22" s="88" t="s">
        <v>49</v>
      </c>
      <c r="F22" s="87">
        <v>32743</v>
      </c>
      <c r="G22" s="87" t="s">
        <v>50</v>
      </c>
      <c r="H22" s="87" t="s">
        <v>51</v>
      </c>
      <c r="I22" s="86" t="s">
        <v>2416</v>
      </c>
      <c r="J22" s="82">
        <v>7077.74</v>
      </c>
      <c r="K22" s="85">
        <v>10</v>
      </c>
    </row>
    <row r="23" spans="1:11" hidden="1" x14ac:dyDescent="0.25">
      <c r="A23" s="81" t="s">
        <v>34</v>
      </c>
      <c r="B23" s="86" t="s">
        <v>2418</v>
      </c>
      <c r="C23" s="87" t="s">
        <v>2417</v>
      </c>
      <c r="D23" s="75">
        <v>42844</v>
      </c>
      <c r="E23" s="88" t="s">
        <v>49</v>
      </c>
      <c r="F23" s="87">
        <v>32745</v>
      </c>
      <c r="G23" s="87" t="s">
        <v>50</v>
      </c>
      <c r="H23" s="87" t="s">
        <v>51</v>
      </c>
      <c r="I23" s="86" t="s">
        <v>2418</v>
      </c>
      <c r="J23" s="82">
        <v>1513.66</v>
      </c>
      <c r="K23" s="85">
        <v>10</v>
      </c>
    </row>
    <row r="24" spans="1:11" hidden="1" x14ac:dyDescent="0.25">
      <c r="A24" s="81" t="s">
        <v>2</v>
      </c>
      <c r="B24" s="86" t="s">
        <v>58</v>
      </c>
      <c r="C24" s="87" t="s">
        <v>1962</v>
      </c>
      <c r="D24" s="75">
        <v>42826</v>
      </c>
      <c r="E24" s="88" t="s">
        <v>1963</v>
      </c>
      <c r="F24" s="87" t="s">
        <v>1964</v>
      </c>
      <c r="G24" s="87" t="s">
        <v>56</v>
      </c>
      <c r="H24" s="86" t="s">
        <v>1965</v>
      </c>
      <c r="I24" s="86" t="s">
        <v>58</v>
      </c>
      <c r="J24" s="82">
        <v>7539.86</v>
      </c>
      <c r="K24" s="85">
        <v>11</v>
      </c>
    </row>
    <row r="25" spans="1:11" hidden="1" x14ac:dyDescent="0.25">
      <c r="A25" s="81" t="s">
        <v>2</v>
      </c>
      <c r="B25" s="86" t="s">
        <v>58</v>
      </c>
      <c r="C25" s="87" t="s">
        <v>1967</v>
      </c>
      <c r="D25" s="75">
        <v>42829</v>
      </c>
      <c r="E25" s="88" t="s">
        <v>1968</v>
      </c>
      <c r="F25" s="87" t="s">
        <v>1969</v>
      </c>
      <c r="G25" s="87" t="s">
        <v>56</v>
      </c>
      <c r="H25" s="86" t="s">
        <v>1390</v>
      </c>
      <c r="I25" s="86" t="s">
        <v>58</v>
      </c>
      <c r="J25" s="82">
        <v>1044</v>
      </c>
      <c r="K25" s="85">
        <v>11</v>
      </c>
    </row>
    <row r="26" spans="1:11" hidden="1" x14ac:dyDescent="0.25">
      <c r="A26" s="81" t="s">
        <v>2</v>
      </c>
      <c r="B26" s="86" t="s">
        <v>58</v>
      </c>
      <c r="C26" s="87" t="s">
        <v>1970</v>
      </c>
      <c r="D26" s="75">
        <v>42829</v>
      </c>
      <c r="E26" s="88" t="s">
        <v>1971</v>
      </c>
      <c r="F26" s="87" t="s">
        <v>1972</v>
      </c>
      <c r="G26" s="87" t="s">
        <v>56</v>
      </c>
      <c r="H26" s="86" t="s">
        <v>1390</v>
      </c>
      <c r="I26" s="86" t="s">
        <v>58</v>
      </c>
      <c r="J26" s="82">
        <v>2610</v>
      </c>
      <c r="K26" s="85">
        <v>11</v>
      </c>
    </row>
    <row r="27" spans="1:11" hidden="1" x14ac:dyDescent="0.25">
      <c r="A27" s="81" t="s">
        <v>2</v>
      </c>
      <c r="B27" s="86" t="s">
        <v>58</v>
      </c>
      <c r="C27" s="87" t="s">
        <v>1973</v>
      </c>
      <c r="D27" s="75">
        <v>42829</v>
      </c>
      <c r="E27" s="88" t="s">
        <v>1974</v>
      </c>
      <c r="F27" s="87" t="s">
        <v>1975</v>
      </c>
      <c r="G27" s="87" t="s">
        <v>56</v>
      </c>
      <c r="H27" s="86" t="s">
        <v>1390</v>
      </c>
      <c r="I27" s="86" t="s">
        <v>58</v>
      </c>
      <c r="J27" s="82">
        <v>15225</v>
      </c>
      <c r="K27" s="85">
        <v>11</v>
      </c>
    </row>
    <row r="28" spans="1:11" hidden="1" x14ac:dyDescent="0.25">
      <c r="A28" s="81" t="s">
        <v>2</v>
      </c>
      <c r="B28" s="86" t="s">
        <v>58</v>
      </c>
      <c r="C28" s="87" t="s">
        <v>1976</v>
      </c>
      <c r="D28" s="75">
        <v>42829</v>
      </c>
      <c r="E28" s="88" t="s">
        <v>1977</v>
      </c>
      <c r="F28" s="87" t="s">
        <v>1978</v>
      </c>
      <c r="G28" s="87" t="s">
        <v>56</v>
      </c>
      <c r="H28" s="86" t="s">
        <v>1390</v>
      </c>
      <c r="I28" s="86" t="s">
        <v>58</v>
      </c>
      <c r="J28" s="82">
        <v>2958</v>
      </c>
      <c r="K28" s="85">
        <v>11</v>
      </c>
    </row>
    <row r="29" spans="1:11" hidden="1" x14ac:dyDescent="0.25">
      <c r="A29" s="81" t="s">
        <v>2</v>
      </c>
      <c r="B29" s="86" t="s">
        <v>58</v>
      </c>
      <c r="C29" s="87" t="s">
        <v>1979</v>
      </c>
      <c r="D29" s="75">
        <v>42829</v>
      </c>
      <c r="E29" s="88" t="s">
        <v>1980</v>
      </c>
      <c r="F29" s="87" t="s">
        <v>1981</v>
      </c>
      <c r="G29" s="87" t="s">
        <v>56</v>
      </c>
      <c r="H29" s="86" t="s">
        <v>1390</v>
      </c>
      <c r="I29" s="86" t="s">
        <v>58</v>
      </c>
      <c r="J29" s="82">
        <v>1131</v>
      </c>
      <c r="K29" s="85">
        <v>11</v>
      </c>
    </row>
    <row r="30" spans="1:11" hidden="1" x14ac:dyDescent="0.25">
      <c r="A30" s="81" t="s">
        <v>2</v>
      </c>
      <c r="B30" s="86" t="s">
        <v>58</v>
      </c>
      <c r="C30" s="87" t="s">
        <v>1982</v>
      </c>
      <c r="D30" s="75">
        <v>42829</v>
      </c>
      <c r="E30" s="88" t="s">
        <v>1983</v>
      </c>
      <c r="F30" s="87" t="s">
        <v>1984</v>
      </c>
      <c r="G30" s="87" t="s">
        <v>56</v>
      </c>
      <c r="H30" s="86" t="s">
        <v>1390</v>
      </c>
      <c r="I30" s="86" t="s">
        <v>58</v>
      </c>
      <c r="J30" s="82">
        <v>5220</v>
      </c>
      <c r="K30" s="85">
        <v>11</v>
      </c>
    </row>
    <row r="31" spans="1:11" hidden="1" x14ac:dyDescent="0.25">
      <c r="A31" s="81" t="s">
        <v>2</v>
      </c>
      <c r="B31" s="86" t="s">
        <v>58</v>
      </c>
      <c r="C31" s="87" t="s">
        <v>1985</v>
      </c>
      <c r="D31" s="75">
        <v>42829</v>
      </c>
      <c r="E31" s="88" t="s">
        <v>1986</v>
      </c>
      <c r="F31" s="87" t="s">
        <v>1987</v>
      </c>
      <c r="G31" s="87" t="s">
        <v>56</v>
      </c>
      <c r="H31" s="86" t="s">
        <v>1390</v>
      </c>
      <c r="I31" s="86" t="s">
        <v>58</v>
      </c>
      <c r="J31" s="82">
        <v>3967.06</v>
      </c>
      <c r="K31" s="85">
        <v>11</v>
      </c>
    </row>
    <row r="32" spans="1:11" hidden="1" x14ac:dyDescent="0.25">
      <c r="A32" s="81" t="s">
        <v>2</v>
      </c>
      <c r="B32" s="86" t="s">
        <v>1966</v>
      </c>
      <c r="C32" s="87" t="s">
        <v>1988</v>
      </c>
      <c r="D32" s="75">
        <v>42835</v>
      </c>
      <c r="E32" s="88" t="s">
        <v>1989</v>
      </c>
      <c r="F32" s="87" t="s">
        <v>1990</v>
      </c>
      <c r="G32" s="87" t="s">
        <v>56</v>
      </c>
      <c r="H32" s="86" t="s">
        <v>1965</v>
      </c>
      <c r="I32" s="86" t="s">
        <v>1966</v>
      </c>
      <c r="J32" s="82">
        <v>3967.06</v>
      </c>
      <c r="K32" s="85">
        <v>11</v>
      </c>
    </row>
    <row r="33" spans="1:11" hidden="1" x14ac:dyDescent="0.25">
      <c r="A33" s="81" t="s">
        <v>2</v>
      </c>
      <c r="B33" s="86" t="s">
        <v>1966</v>
      </c>
      <c r="C33" s="87" t="s">
        <v>1991</v>
      </c>
      <c r="D33" s="75">
        <v>42835</v>
      </c>
      <c r="E33" s="88" t="s">
        <v>1992</v>
      </c>
      <c r="F33" s="87" t="s">
        <v>1993</v>
      </c>
      <c r="G33" s="87" t="s">
        <v>56</v>
      </c>
      <c r="H33" s="86" t="s">
        <v>1965</v>
      </c>
      <c r="I33" s="86" t="s">
        <v>1966</v>
      </c>
      <c r="J33" s="82">
        <v>3967.06</v>
      </c>
      <c r="K33" s="85">
        <v>11</v>
      </c>
    </row>
    <row r="34" spans="1:11" hidden="1" x14ac:dyDescent="0.25">
      <c r="A34" s="81" t="s">
        <v>2</v>
      </c>
      <c r="B34" s="86" t="s">
        <v>58</v>
      </c>
      <c r="C34" s="87" t="s">
        <v>1546</v>
      </c>
      <c r="D34" s="75">
        <v>42844</v>
      </c>
      <c r="E34" s="88" t="s">
        <v>1994</v>
      </c>
      <c r="F34" s="87" t="s">
        <v>1995</v>
      </c>
      <c r="G34" s="87" t="s">
        <v>56</v>
      </c>
      <c r="H34" s="86" t="s">
        <v>1390</v>
      </c>
      <c r="I34" s="86" t="s">
        <v>58</v>
      </c>
      <c r="J34" s="82">
        <v>5220</v>
      </c>
      <c r="K34" s="85">
        <v>11</v>
      </c>
    </row>
    <row r="35" spans="1:11" hidden="1" x14ac:dyDescent="0.25">
      <c r="A35" s="81" t="s">
        <v>2</v>
      </c>
      <c r="B35" s="86" t="s">
        <v>58</v>
      </c>
      <c r="C35" s="87" t="s">
        <v>1996</v>
      </c>
      <c r="D35" s="75">
        <v>42844</v>
      </c>
      <c r="E35" s="88" t="s">
        <v>1997</v>
      </c>
      <c r="F35" s="87" t="s">
        <v>1998</v>
      </c>
      <c r="G35" s="87" t="s">
        <v>56</v>
      </c>
      <c r="H35" s="86" t="s">
        <v>1390</v>
      </c>
      <c r="I35" s="86" t="s">
        <v>58</v>
      </c>
      <c r="J35" s="82">
        <v>4089</v>
      </c>
      <c r="K35" s="85">
        <v>11</v>
      </c>
    </row>
    <row r="36" spans="1:11" hidden="1" x14ac:dyDescent="0.25">
      <c r="A36" s="81" t="s">
        <v>2</v>
      </c>
      <c r="B36" s="86" t="s">
        <v>58</v>
      </c>
      <c r="C36" s="87" t="s">
        <v>1999</v>
      </c>
      <c r="D36" s="75">
        <v>42844</v>
      </c>
      <c r="E36" s="88" t="s">
        <v>2000</v>
      </c>
      <c r="F36" s="87" t="s">
        <v>2001</v>
      </c>
      <c r="G36" s="87" t="s">
        <v>56</v>
      </c>
      <c r="H36" s="86" t="s">
        <v>1390</v>
      </c>
      <c r="I36" s="86" t="s">
        <v>58</v>
      </c>
      <c r="J36" s="82">
        <v>4872</v>
      </c>
      <c r="K36" s="85">
        <v>11</v>
      </c>
    </row>
    <row r="37" spans="1:11" hidden="1" x14ac:dyDescent="0.25">
      <c r="A37" s="81" t="s">
        <v>2</v>
      </c>
      <c r="B37" s="86" t="s">
        <v>58</v>
      </c>
      <c r="C37" s="87" t="s">
        <v>2002</v>
      </c>
      <c r="D37" s="75">
        <v>42844</v>
      </c>
      <c r="E37" s="88" t="s">
        <v>2003</v>
      </c>
      <c r="F37" s="87" t="s">
        <v>2004</v>
      </c>
      <c r="G37" s="87" t="s">
        <v>56</v>
      </c>
      <c r="H37" s="86" t="s">
        <v>1390</v>
      </c>
      <c r="I37" s="86" t="s">
        <v>58</v>
      </c>
      <c r="J37" s="82">
        <v>4176</v>
      </c>
      <c r="K37" s="85">
        <v>11</v>
      </c>
    </row>
    <row r="38" spans="1:11" hidden="1" x14ac:dyDescent="0.25">
      <c r="A38" s="81" t="s">
        <v>2</v>
      </c>
      <c r="B38" s="86" t="s">
        <v>58</v>
      </c>
      <c r="C38" s="87" t="s">
        <v>348</v>
      </c>
      <c r="D38" s="75">
        <v>42846</v>
      </c>
      <c r="E38" s="88" t="s">
        <v>2005</v>
      </c>
      <c r="F38" s="87" t="s">
        <v>2006</v>
      </c>
      <c r="G38" s="87" t="s">
        <v>56</v>
      </c>
      <c r="H38" s="86" t="s">
        <v>1390</v>
      </c>
      <c r="I38" s="86" t="s">
        <v>58</v>
      </c>
      <c r="J38" s="82">
        <v>23823.53</v>
      </c>
      <c r="K38" s="85">
        <v>11</v>
      </c>
    </row>
    <row r="39" spans="1:11" hidden="1" x14ac:dyDescent="0.25">
      <c r="A39" s="81" t="s">
        <v>2</v>
      </c>
      <c r="B39" s="86" t="s">
        <v>58</v>
      </c>
      <c r="C39" s="87" t="s">
        <v>2007</v>
      </c>
      <c r="D39" s="75">
        <v>42846</v>
      </c>
      <c r="E39" s="88" t="s">
        <v>2008</v>
      </c>
      <c r="F39" s="87" t="s">
        <v>2009</v>
      </c>
      <c r="G39" s="87" t="s">
        <v>56</v>
      </c>
      <c r="H39" s="86" t="s">
        <v>1390</v>
      </c>
      <c r="I39" s="86" t="s">
        <v>58</v>
      </c>
      <c r="J39" s="82">
        <v>6090</v>
      </c>
      <c r="K39" s="85">
        <v>11</v>
      </c>
    </row>
    <row r="40" spans="1:11" hidden="1" x14ac:dyDescent="0.25">
      <c r="A40" s="81" t="s">
        <v>2</v>
      </c>
      <c r="B40" s="86" t="s">
        <v>58</v>
      </c>
      <c r="C40" s="87" t="s">
        <v>2010</v>
      </c>
      <c r="D40" s="75">
        <v>42846</v>
      </c>
      <c r="E40" s="88" t="s">
        <v>2011</v>
      </c>
      <c r="F40" s="87" t="s">
        <v>2012</v>
      </c>
      <c r="G40" s="87" t="s">
        <v>56</v>
      </c>
      <c r="H40" s="86" t="s">
        <v>1390</v>
      </c>
      <c r="I40" s="86" t="s">
        <v>58</v>
      </c>
      <c r="J40" s="82">
        <v>5220</v>
      </c>
      <c r="K40" s="85">
        <v>11</v>
      </c>
    </row>
    <row r="41" spans="1:11" hidden="1" x14ac:dyDescent="0.25">
      <c r="A41" s="81" t="s">
        <v>2</v>
      </c>
      <c r="B41" s="86" t="s">
        <v>58</v>
      </c>
      <c r="C41" s="87" t="s">
        <v>2013</v>
      </c>
      <c r="D41" s="75">
        <v>42846</v>
      </c>
      <c r="E41" s="88" t="s">
        <v>2014</v>
      </c>
      <c r="F41" s="87" t="s">
        <v>2015</v>
      </c>
      <c r="G41" s="87" t="s">
        <v>56</v>
      </c>
      <c r="H41" s="86" t="s">
        <v>1390</v>
      </c>
      <c r="I41" s="86" t="s">
        <v>58</v>
      </c>
      <c r="J41" s="82">
        <v>1392</v>
      </c>
      <c r="K41" s="85">
        <v>11</v>
      </c>
    </row>
    <row r="42" spans="1:11" hidden="1" x14ac:dyDescent="0.25">
      <c r="A42" s="81" t="s">
        <v>2</v>
      </c>
      <c r="B42" s="86" t="s">
        <v>58</v>
      </c>
      <c r="C42" s="87" t="s">
        <v>2016</v>
      </c>
      <c r="D42" s="75">
        <v>42846</v>
      </c>
      <c r="E42" s="88" t="s">
        <v>2017</v>
      </c>
      <c r="F42" s="87" t="s">
        <v>2018</v>
      </c>
      <c r="G42" s="87" t="s">
        <v>56</v>
      </c>
      <c r="H42" s="86" t="s">
        <v>1390</v>
      </c>
      <c r="I42" s="86" t="s">
        <v>58</v>
      </c>
      <c r="J42" s="82">
        <v>696</v>
      </c>
      <c r="K42" s="85">
        <v>11</v>
      </c>
    </row>
    <row r="43" spans="1:11" hidden="1" x14ac:dyDescent="0.25">
      <c r="A43" s="81" t="s">
        <v>2</v>
      </c>
      <c r="B43" s="86" t="s">
        <v>58</v>
      </c>
      <c r="C43" s="87" t="s">
        <v>2019</v>
      </c>
      <c r="D43" s="75">
        <v>42846</v>
      </c>
      <c r="E43" s="88" t="s">
        <v>2020</v>
      </c>
      <c r="F43" s="87" t="s">
        <v>2021</v>
      </c>
      <c r="G43" s="87" t="s">
        <v>56</v>
      </c>
      <c r="H43" s="86" t="s">
        <v>1390</v>
      </c>
      <c r="I43" s="86" t="s">
        <v>58</v>
      </c>
      <c r="J43" s="82">
        <v>1392</v>
      </c>
      <c r="K43" s="85">
        <v>11</v>
      </c>
    </row>
    <row r="44" spans="1:11" hidden="1" x14ac:dyDescent="0.25">
      <c r="A44" s="81" t="s">
        <v>2</v>
      </c>
      <c r="B44" s="86" t="s">
        <v>58</v>
      </c>
      <c r="C44" s="87" t="s">
        <v>2022</v>
      </c>
      <c r="D44" s="75">
        <v>42846</v>
      </c>
      <c r="E44" s="88" t="s">
        <v>2023</v>
      </c>
      <c r="F44" s="87" t="s">
        <v>2024</v>
      </c>
      <c r="G44" s="87" t="s">
        <v>56</v>
      </c>
      <c r="H44" s="86" t="s">
        <v>1390</v>
      </c>
      <c r="I44" s="86" t="s">
        <v>58</v>
      </c>
      <c r="J44" s="82">
        <v>522</v>
      </c>
      <c r="K44" s="85">
        <v>11</v>
      </c>
    </row>
    <row r="45" spans="1:11" hidden="1" x14ac:dyDescent="0.25">
      <c r="A45" s="81" t="s">
        <v>2</v>
      </c>
      <c r="B45" s="86" t="s">
        <v>58</v>
      </c>
      <c r="C45" s="87" t="s">
        <v>2025</v>
      </c>
      <c r="D45" s="75">
        <v>42851</v>
      </c>
      <c r="E45" s="88" t="s">
        <v>2026</v>
      </c>
      <c r="F45" s="87" t="s">
        <v>2027</v>
      </c>
      <c r="G45" s="87" t="s">
        <v>56</v>
      </c>
      <c r="H45" s="86" t="s">
        <v>1390</v>
      </c>
      <c r="I45" s="86" t="s">
        <v>58</v>
      </c>
      <c r="J45" s="82">
        <v>870</v>
      </c>
      <c r="K45" s="85">
        <v>11</v>
      </c>
    </row>
    <row r="46" spans="1:11" hidden="1" x14ac:dyDescent="0.25">
      <c r="A46" s="81" t="s">
        <v>2</v>
      </c>
      <c r="B46" s="86" t="s">
        <v>58</v>
      </c>
      <c r="C46" s="87" t="s">
        <v>2028</v>
      </c>
      <c r="D46" s="75">
        <v>42851</v>
      </c>
      <c r="E46" s="88" t="s">
        <v>2029</v>
      </c>
      <c r="F46" s="87" t="s">
        <v>2030</v>
      </c>
      <c r="G46" s="87" t="s">
        <v>56</v>
      </c>
      <c r="H46" s="86" t="s">
        <v>1390</v>
      </c>
      <c r="I46" s="86" t="s">
        <v>58</v>
      </c>
      <c r="J46" s="82">
        <v>870</v>
      </c>
      <c r="K46" s="85">
        <v>11</v>
      </c>
    </row>
    <row r="47" spans="1:11" hidden="1" x14ac:dyDescent="0.25">
      <c r="A47" s="81" t="s">
        <v>2</v>
      </c>
      <c r="B47" s="86" t="s">
        <v>58</v>
      </c>
      <c r="C47" s="87" t="s">
        <v>2031</v>
      </c>
      <c r="D47" s="75">
        <v>42851</v>
      </c>
      <c r="E47" s="88" t="s">
        <v>2032</v>
      </c>
      <c r="F47" s="87" t="s">
        <v>2033</v>
      </c>
      <c r="G47" s="87" t="s">
        <v>56</v>
      </c>
      <c r="H47" s="86" t="s">
        <v>1390</v>
      </c>
      <c r="I47" s="86" t="s">
        <v>58</v>
      </c>
      <c r="J47" s="82">
        <v>522</v>
      </c>
      <c r="K47" s="85">
        <v>11</v>
      </c>
    </row>
    <row r="48" spans="1:11" hidden="1" x14ac:dyDescent="0.25">
      <c r="A48" s="81" t="s">
        <v>2</v>
      </c>
      <c r="B48" s="86" t="s">
        <v>58</v>
      </c>
      <c r="C48" s="87" t="s">
        <v>2034</v>
      </c>
      <c r="D48" s="75">
        <v>42851</v>
      </c>
      <c r="E48" s="88" t="s">
        <v>2035</v>
      </c>
      <c r="F48" s="87" t="s">
        <v>2036</v>
      </c>
      <c r="G48" s="87" t="s">
        <v>56</v>
      </c>
      <c r="H48" s="86" t="s">
        <v>1390</v>
      </c>
      <c r="I48" s="86" t="s">
        <v>58</v>
      </c>
      <c r="J48" s="82">
        <v>1740</v>
      </c>
      <c r="K48" s="85">
        <v>11</v>
      </c>
    </row>
    <row r="49" spans="1:11" hidden="1" x14ac:dyDescent="0.25">
      <c r="A49" s="81" t="s">
        <v>2</v>
      </c>
      <c r="B49" s="86" t="s">
        <v>58</v>
      </c>
      <c r="C49" s="87" t="s">
        <v>1499</v>
      </c>
      <c r="D49" s="75">
        <v>42851</v>
      </c>
      <c r="E49" s="88" t="s">
        <v>2037</v>
      </c>
      <c r="F49" s="87" t="s">
        <v>2038</v>
      </c>
      <c r="G49" s="87" t="s">
        <v>56</v>
      </c>
      <c r="H49" s="86" t="s">
        <v>1390</v>
      </c>
      <c r="I49" s="86" t="s">
        <v>58</v>
      </c>
      <c r="J49" s="82">
        <v>1740</v>
      </c>
      <c r="K49" s="85">
        <v>11</v>
      </c>
    </row>
    <row r="50" spans="1:11" hidden="1" x14ac:dyDescent="0.25">
      <c r="A50" s="81" t="s">
        <v>2</v>
      </c>
      <c r="B50" s="86" t="s">
        <v>58</v>
      </c>
      <c r="C50" s="87" t="s">
        <v>2039</v>
      </c>
      <c r="D50" s="75">
        <v>42852</v>
      </c>
      <c r="E50" s="88" t="s">
        <v>2040</v>
      </c>
      <c r="F50" s="87" t="s">
        <v>2041</v>
      </c>
      <c r="G50" s="87" t="s">
        <v>56</v>
      </c>
      <c r="H50" s="86" t="s">
        <v>1390</v>
      </c>
      <c r="I50" s="86" t="s">
        <v>58</v>
      </c>
      <c r="J50" s="82">
        <v>2296.8000000000002</v>
      </c>
      <c r="K50" s="85">
        <v>11</v>
      </c>
    </row>
    <row r="51" spans="1:11" hidden="1" x14ac:dyDescent="0.25">
      <c r="A51" s="81" t="s">
        <v>2</v>
      </c>
      <c r="B51" s="86" t="s">
        <v>58</v>
      </c>
      <c r="C51" s="87" t="s">
        <v>2042</v>
      </c>
      <c r="D51" s="75">
        <v>42852</v>
      </c>
      <c r="E51" s="88" t="s">
        <v>2043</v>
      </c>
      <c r="F51" s="87" t="s">
        <v>2044</v>
      </c>
      <c r="G51" s="87" t="s">
        <v>56</v>
      </c>
      <c r="H51" s="86" t="s">
        <v>1390</v>
      </c>
      <c r="I51" s="86" t="s">
        <v>58</v>
      </c>
      <c r="J51" s="82">
        <v>261</v>
      </c>
      <c r="K51" s="85">
        <v>11</v>
      </c>
    </row>
    <row r="52" spans="1:11" hidden="1" x14ac:dyDescent="0.25">
      <c r="A52" s="81" t="s">
        <v>2</v>
      </c>
      <c r="B52" s="86" t="s">
        <v>58</v>
      </c>
      <c r="C52" s="87" t="s">
        <v>2045</v>
      </c>
      <c r="D52" s="75">
        <v>42852</v>
      </c>
      <c r="E52" s="88" t="s">
        <v>2046</v>
      </c>
      <c r="F52" s="87" t="s">
        <v>2047</v>
      </c>
      <c r="G52" s="87" t="s">
        <v>56</v>
      </c>
      <c r="H52" s="86" t="s">
        <v>1390</v>
      </c>
      <c r="I52" s="86" t="s">
        <v>58</v>
      </c>
      <c r="J52" s="82">
        <v>1566</v>
      </c>
      <c r="K52" s="85">
        <v>11</v>
      </c>
    </row>
    <row r="53" spans="1:11" hidden="1" x14ac:dyDescent="0.25">
      <c r="A53" s="81" t="s">
        <v>2</v>
      </c>
      <c r="B53" s="86" t="s">
        <v>58</v>
      </c>
      <c r="C53" s="87" t="s">
        <v>2048</v>
      </c>
      <c r="D53" s="75">
        <v>42852</v>
      </c>
      <c r="E53" s="88" t="s">
        <v>2049</v>
      </c>
      <c r="F53" s="87" t="s">
        <v>2050</v>
      </c>
      <c r="G53" s="87" t="s">
        <v>56</v>
      </c>
      <c r="H53" s="86" t="s">
        <v>1390</v>
      </c>
      <c r="I53" s="86" t="s">
        <v>58</v>
      </c>
      <c r="J53" s="82">
        <v>5220</v>
      </c>
      <c r="K53" s="85">
        <v>11</v>
      </c>
    </row>
    <row r="54" spans="1:11" hidden="1" x14ac:dyDescent="0.25">
      <c r="A54" s="81" t="s">
        <v>2</v>
      </c>
      <c r="B54" s="86" t="s">
        <v>58</v>
      </c>
      <c r="C54" s="87" t="s">
        <v>588</v>
      </c>
      <c r="D54" s="75">
        <v>42852</v>
      </c>
      <c r="E54" s="88" t="s">
        <v>2051</v>
      </c>
      <c r="F54" s="87" t="s">
        <v>2052</v>
      </c>
      <c r="G54" s="87" t="s">
        <v>56</v>
      </c>
      <c r="H54" s="86" t="s">
        <v>1390</v>
      </c>
      <c r="I54" s="86" t="s">
        <v>58</v>
      </c>
      <c r="J54" s="82">
        <v>6090</v>
      </c>
      <c r="K54" s="85">
        <v>11</v>
      </c>
    </row>
    <row r="55" spans="1:11" hidden="1" x14ac:dyDescent="0.25">
      <c r="A55" s="81" t="s">
        <v>2</v>
      </c>
      <c r="B55" s="86" t="s">
        <v>58</v>
      </c>
      <c r="C55" s="87" t="s">
        <v>660</v>
      </c>
      <c r="D55" s="75">
        <v>42852</v>
      </c>
      <c r="E55" s="88" t="s">
        <v>2053</v>
      </c>
      <c r="F55" s="87" t="s">
        <v>2054</v>
      </c>
      <c r="G55" s="87" t="s">
        <v>56</v>
      </c>
      <c r="H55" s="86" t="s">
        <v>1390</v>
      </c>
      <c r="I55" s="86" t="s">
        <v>58</v>
      </c>
      <c r="J55" s="82">
        <v>1148.4000000000001</v>
      </c>
      <c r="K55" s="85">
        <v>11</v>
      </c>
    </row>
    <row r="56" spans="1:11" hidden="1" x14ac:dyDescent="0.25">
      <c r="A56" s="81" t="s">
        <v>3</v>
      </c>
      <c r="B56" s="86" t="s">
        <v>2444</v>
      </c>
      <c r="C56" s="87" t="s">
        <v>2055</v>
      </c>
      <c r="D56" s="75">
        <v>42843</v>
      </c>
      <c r="E56" s="88" t="s">
        <v>1670</v>
      </c>
      <c r="F56" s="87">
        <v>15383</v>
      </c>
      <c r="G56" s="87" t="s">
        <v>45</v>
      </c>
      <c r="H56" s="86" t="s">
        <v>46</v>
      </c>
      <c r="I56" s="86" t="s">
        <v>2444</v>
      </c>
      <c r="J56" s="82">
        <v>-31034.48</v>
      </c>
      <c r="K56" s="85">
        <v>12</v>
      </c>
    </row>
    <row r="57" spans="1:11" hidden="1" x14ac:dyDescent="0.25">
      <c r="A57" s="81" t="s">
        <v>3</v>
      </c>
      <c r="B57" s="86" t="s">
        <v>91</v>
      </c>
      <c r="C57" s="87" t="s">
        <v>2056</v>
      </c>
      <c r="D57" s="75">
        <v>42855</v>
      </c>
      <c r="E57" s="88">
        <v>368630</v>
      </c>
      <c r="F57" s="87">
        <v>15582</v>
      </c>
      <c r="G57" s="87" t="s">
        <v>286</v>
      </c>
      <c r="H57" s="86" t="s">
        <v>46</v>
      </c>
      <c r="I57" s="86" t="s">
        <v>91</v>
      </c>
      <c r="J57" s="82">
        <v>150.5</v>
      </c>
      <c r="K57" s="85">
        <v>12</v>
      </c>
    </row>
    <row r="58" spans="1:11" hidden="1" x14ac:dyDescent="0.25">
      <c r="A58" s="81" t="s">
        <v>3</v>
      </c>
      <c r="B58" s="86" t="s">
        <v>2445</v>
      </c>
      <c r="C58" s="87" t="s">
        <v>664</v>
      </c>
      <c r="D58" s="75">
        <v>42855</v>
      </c>
      <c r="E58" s="88">
        <v>1161042</v>
      </c>
      <c r="F58" s="87">
        <v>15588</v>
      </c>
      <c r="G58" s="87" t="s">
        <v>45</v>
      </c>
      <c r="H58" s="86" t="s">
        <v>46</v>
      </c>
      <c r="I58" s="86" t="s">
        <v>2445</v>
      </c>
      <c r="J58" s="82">
        <v>997.99</v>
      </c>
      <c r="K58" s="85">
        <v>12</v>
      </c>
    </row>
    <row r="59" spans="1:11" hidden="1" x14ac:dyDescent="0.25">
      <c r="A59" s="81" t="s">
        <v>3</v>
      </c>
      <c r="B59" s="86" t="s">
        <v>2445</v>
      </c>
      <c r="C59" s="87" t="s">
        <v>2057</v>
      </c>
      <c r="D59" s="75">
        <v>42855</v>
      </c>
      <c r="E59" s="88">
        <v>1163376</v>
      </c>
      <c r="F59" s="87">
        <v>15591</v>
      </c>
      <c r="G59" s="87" t="s">
        <v>45</v>
      </c>
      <c r="H59" s="86" t="s">
        <v>46</v>
      </c>
      <c r="I59" s="86" t="s">
        <v>2445</v>
      </c>
      <c r="J59" s="82">
        <v>838.7</v>
      </c>
      <c r="K59" s="85">
        <v>12</v>
      </c>
    </row>
    <row r="60" spans="1:11" hidden="1" x14ac:dyDescent="0.25">
      <c r="A60" s="81" t="s">
        <v>3</v>
      </c>
      <c r="B60" s="86" t="s">
        <v>91</v>
      </c>
      <c r="C60" s="87" t="s">
        <v>2058</v>
      </c>
      <c r="D60" s="75">
        <v>42855</v>
      </c>
      <c r="E60" s="88">
        <v>443280</v>
      </c>
      <c r="F60" s="87">
        <v>15601</v>
      </c>
      <c r="G60" s="87" t="s">
        <v>286</v>
      </c>
      <c r="H60" s="86" t="s">
        <v>46</v>
      </c>
      <c r="I60" s="86" t="s">
        <v>91</v>
      </c>
      <c r="J60" s="82">
        <v>172</v>
      </c>
      <c r="K60" s="85">
        <v>12</v>
      </c>
    </row>
    <row r="61" spans="1:11" hidden="1" x14ac:dyDescent="0.25">
      <c r="A61" s="81" t="s">
        <v>3</v>
      </c>
      <c r="B61" s="86" t="s">
        <v>91</v>
      </c>
      <c r="C61" s="87" t="s">
        <v>1086</v>
      </c>
      <c r="D61" s="75">
        <v>42855</v>
      </c>
      <c r="E61" s="88">
        <v>612560</v>
      </c>
      <c r="F61" s="87">
        <v>15609</v>
      </c>
      <c r="G61" s="87" t="s">
        <v>286</v>
      </c>
      <c r="H61" s="86" t="s">
        <v>46</v>
      </c>
      <c r="I61" s="86" t="s">
        <v>91</v>
      </c>
      <c r="J61" s="82">
        <v>215</v>
      </c>
      <c r="K61" s="85">
        <v>12</v>
      </c>
    </row>
    <row r="62" spans="1:11" hidden="1" x14ac:dyDescent="0.25">
      <c r="A62" s="81" t="s">
        <v>3</v>
      </c>
      <c r="B62" s="86" t="s">
        <v>91</v>
      </c>
      <c r="C62" s="87" t="s">
        <v>554</v>
      </c>
      <c r="D62" s="75">
        <v>42855</v>
      </c>
      <c r="E62" s="88">
        <v>7</v>
      </c>
      <c r="F62" s="87">
        <v>15610</v>
      </c>
      <c r="G62" s="87" t="s">
        <v>45</v>
      </c>
      <c r="H62" s="86" t="s">
        <v>46</v>
      </c>
      <c r="I62" s="86" t="s">
        <v>91</v>
      </c>
      <c r="J62" s="82">
        <v>378.25</v>
      </c>
      <c r="K62" s="85">
        <v>12</v>
      </c>
    </row>
    <row r="63" spans="1:11" hidden="1" x14ac:dyDescent="0.25">
      <c r="A63" s="81" t="s">
        <v>3</v>
      </c>
      <c r="B63" s="86" t="s">
        <v>91</v>
      </c>
      <c r="C63" s="87" t="s">
        <v>2059</v>
      </c>
      <c r="D63" s="75">
        <v>42855</v>
      </c>
      <c r="E63" s="88">
        <v>23437</v>
      </c>
      <c r="F63" s="87">
        <v>15611</v>
      </c>
      <c r="G63" s="87" t="s">
        <v>286</v>
      </c>
      <c r="H63" s="86" t="s">
        <v>46</v>
      </c>
      <c r="I63" s="86" t="s">
        <v>91</v>
      </c>
      <c r="J63" s="82">
        <v>896</v>
      </c>
      <c r="K63" s="85">
        <v>12</v>
      </c>
    </row>
    <row r="64" spans="1:11" hidden="1" x14ac:dyDescent="0.25">
      <c r="A64" s="81" t="s">
        <v>3</v>
      </c>
      <c r="B64" s="86" t="s">
        <v>2445</v>
      </c>
      <c r="C64" s="87" t="s">
        <v>1087</v>
      </c>
      <c r="D64" s="75">
        <v>42855</v>
      </c>
      <c r="E64" s="88">
        <v>1167106</v>
      </c>
      <c r="F64" s="87">
        <v>15612</v>
      </c>
      <c r="G64" s="87" t="s">
        <v>45</v>
      </c>
      <c r="H64" s="86" t="s">
        <v>46</v>
      </c>
      <c r="I64" s="86" t="s">
        <v>2445</v>
      </c>
      <c r="J64" s="82">
        <v>718.6</v>
      </c>
      <c r="K64" s="85">
        <v>12</v>
      </c>
    </row>
    <row r="65" spans="1:11" hidden="1" x14ac:dyDescent="0.25">
      <c r="A65" s="81" t="s">
        <v>3</v>
      </c>
      <c r="B65" s="86" t="s">
        <v>91</v>
      </c>
      <c r="C65" s="87" t="s">
        <v>2060</v>
      </c>
      <c r="D65" s="75">
        <v>42855</v>
      </c>
      <c r="E65" s="88">
        <v>496140</v>
      </c>
      <c r="F65" s="87">
        <v>15619</v>
      </c>
      <c r="G65" s="87" t="s">
        <v>286</v>
      </c>
      <c r="H65" s="86" t="s">
        <v>46</v>
      </c>
      <c r="I65" s="86" t="s">
        <v>91</v>
      </c>
      <c r="J65" s="82">
        <v>215</v>
      </c>
      <c r="K65" s="85">
        <v>12</v>
      </c>
    </row>
    <row r="66" spans="1:11" hidden="1" x14ac:dyDescent="0.25">
      <c r="A66" s="81" t="s">
        <v>3</v>
      </c>
      <c r="B66" s="86" t="s">
        <v>2445</v>
      </c>
      <c r="C66" s="87" t="s">
        <v>2061</v>
      </c>
      <c r="D66" s="75">
        <v>42855</v>
      </c>
      <c r="E66" s="88" t="s">
        <v>2062</v>
      </c>
      <c r="F66" s="87">
        <v>15624</v>
      </c>
      <c r="G66" s="87" t="s">
        <v>45</v>
      </c>
      <c r="H66" s="86" t="s">
        <v>46</v>
      </c>
      <c r="I66" s="86" t="s">
        <v>2445</v>
      </c>
      <c r="J66" s="82">
        <v>788.5</v>
      </c>
      <c r="K66" s="85">
        <v>12</v>
      </c>
    </row>
    <row r="67" spans="1:11" hidden="1" x14ac:dyDescent="0.25">
      <c r="A67" s="81" t="s">
        <v>3</v>
      </c>
      <c r="B67" s="86" t="s">
        <v>2445</v>
      </c>
      <c r="C67" s="87" t="s">
        <v>2063</v>
      </c>
      <c r="D67" s="75">
        <v>42855</v>
      </c>
      <c r="E67" s="88" t="s">
        <v>2064</v>
      </c>
      <c r="F67" s="87">
        <v>15628</v>
      </c>
      <c r="G67" s="87" t="s">
        <v>45</v>
      </c>
      <c r="H67" s="86" t="s">
        <v>46</v>
      </c>
      <c r="I67" s="86" t="s">
        <v>2445</v>
      </c>
      <c r="J67" s="82">
        <v>768.9</v>
      </c>
      <c r="K67" s="85">
        <v>12</v>
      </c>
    </row>
    <row r="68" spans="1:11" hidden="1" x14ac:dyDescent="0.25">
      <c r="A68" s="81" t="s">
        <v>3</v>
      </c>
      <c r="B68" s="86" t="s">
        <v>91</v>
      </c>
      <c r="C68" s="87" t="s">
        <v>2065</v>
      </c>
      <c r="D68" s="75">
        <v>42855</v>
      </c>
      <c r="E68" s="88">
        <v>822140</v>
      </c>
      <c r="F68" s="87">
        <v>15630</v>
      </c>
      <c r="G68" s="87" t="s">
        <v>286</v>
      </c>
      <c r="H68" s="86" t="s">
        <v>46</v>
      </c>
      <c r="I68" s="86" t="s">
        <v>91</v>
      </c>
      <c r="J68" s="82">
        <v>215</v>
      </c>
      <c r="K68" s="85">
        <v>12</v>
      </c>
    </row>
    <row r="69" spans="1:11" hidden="1" x14ac:dyDescent="0.25">
      <c r="A69" s="81" t="s">
        <v>3</v>
      </c>
      <c r="B69" s="86" t="s">
        <v>2445</v>
      </c>
      <c r="C69" s="87" t="s">
        <v>2066</v>
      </c>
      <c r="D69" s="75">
        <v>42855</v>
      </c>
      <c r="E69" s="88">
        <v>1170495</v>
      </c>
      <c r="F69" s="87">
        <v>15631</v>
      </c>
      <c r="G69" s="87" t="s">
        <v>45</v>
      </c>
      <c r="H69" s="86" t="s">
        <v>46</v>
      </c>
      <c r="I69" s="86" t="s">
        <v>2445</v>
      </c>
      <c r="J69" s="82">
        <v>542.96</v>
      </c>
      <c r="K69" s="85">
        <v>12</v>
      </c>
    </row>
    <row r="70" spans="1:11" hidden="1" x14ac:dyDescent="0.25">
      <c r="A70" s="81" t="s">
        <v>3</v>
      </c>
      <c r="B70" s="86" t="s">
        <v>91</v>
      </c>
      <c r="C70" s="87" t="s">
        <v>2067</v>
      </c>
      <c r="D70" s="75">
        <v>42855</v>
      </c>
      <c r="E70" s="88" t="s">
        <v>2068</v>
      </c>
      <c r="F70" s="87">
        <v>15632</v>
      </c>
      <c r="G70" s="87" t="s">
        <v>286</v>
      </c>
      <c r="H70" s="86" t="s">
        <v>46</v>
      </c>
      <c r="I70" s="86" t="s">
        <v>91</v>
      </c>
      <c r="J70" s="82">
        <v>756</v>
      </c>
      <c r="K70" s="85">
        <v>12</v>
      </c>
    </row>
    <row r="71" spans="1:11" hidden="1" x14ac:dyDescent="0.25">
      <c r="A71" s="81" t="s">
        <v>3</v>
      </c>
      <c r="B71" s="86" t="s">
        <v>2445</v>
      </c>
      <c r="C71" s="87" t="s">
        <v>2069</v>
      </c>
      <c r="D71" s="75">
        <v>42855</v>
      </c>
      <c r="E71" s="88" t="s">
        <v>2070</v>
      </c>
      <c r="F71" s="87">
        <v>15633</v>
      </c>
      <c r="G71" s="87" t="s">
        <v>45</v>
      </c>
      <c r="H71" s="86" t="s">
        <v>46</v>
      </c>
      <c r="I71" s="86" t="s">
        <v>2445</v>
      </c>
      <c r="J71" s="82">
        <v>873.43</v>
      </c>
      <c r="K71" s="85">
        <v>12</v>
      </c>
    </row>
    <row r="72" spans="1:11" hidden="1" x14ac:dyDescent="0.25">
      <c r="A72" s="81" t="s">
        <v>3</v>
      </c>
      <c r="B72" s="86" t="s">
        <v>2445</v>
      </c>
      <c r="C72" s="87" t="s">
        <v>2071</v>
      </c>
      <c r="D72" s="75">
        <v>42855</v>
      </c>
      <c r="E72" s="88">
        <v>199690</v>
      </c>
      <c r="F72" s="87">
        <v>15635</v>
      </c>
      <c r="G72" s="87" t="s">
        <v>286</v>
      </c>
      <c r="H72" s="86" t="s">
        <v>46</v>
      </c>
      <c r="I72" s="86" t="s">
        <v>2445</v>
      </c>
      <c r="J72" s="82">
        <v>150.5</v>
      </c>
      <c r="K72" s="85">
        <v>12</v>
      </c>
    </row>
    <row r="73" spans="1:11" hidden="1" x14ac:dyDescent="0.25">
      <c r="A73" s="81" t="s">
        <v>4</v>
      </c>
      <c r="B73" s="86" t="s">
        <v>58</v>
      </c>
      <c r="C73" s="87" t="s">
        <v>2072</v>
      </c>
      <c r="D73" s="75">
        <v>42828</v>
      </c>
      <c r="E73" s="88" t="s">
        <v>2073</v>
      </c>
      <c r="F73" s="87" t="s">
        <v>2074</v>
      </c>
      <c r="G73" s="87" t="s">
        <v>110</v>
      </c>
      <c r="H73" s="86" t="s">
        <v>1390</v>
      </c>
      <c r="I73" s="86" t="s">
        <v>58</v>
      </c>
      <c r="J73" s="82">
        <v>208.8</v>
      </c>
      <c r="K73" s="85">
        <v>14</v>
      </c>
    </row>
    <row r="74" spans="1:11" hidden="1" x14ac:dyDescent="0.25">
      <c r="A74" s="81" t="s">
        <v>4</v>
      </c>
      <c r="B74" s="86" t="s">
        <v>58</v>
      </c>
      <c r="C74" s="87" t="s">
        <v>2075</v>
      </c>
      <c r="D74" s="75">
        <v>42828</v>
      </c>
      <c r="E74" s="88" t="s">
        <v>2076</v>
      </c>
      <c r="F74" s="87" t="s">
        <v>2077</v>
      </c>
      <c r="G74" s="87" t="s">
        <v>110</v>
      </c>
      <c r="H74" s="86" t="s">
        <v>1390</v>
      </c>
      <c r="I74" s="86" t="s">
        <v>58</v>
      </c>
      <c r="J74" s="82">
        <v>208.8</v>
      </c>
      <c r="K74" s="85">
        <v>14</v>
      </c>
    </row>
    <row r="75" spans="1:11" hidden="1" x14ac:dyDescent="0.25">
      <c r="A75" s="81" t="s">
        <v>4</v>
      </c>
      <c r="B75" s="86" t="s">
        <v>58</v>
      </c>
      <c r="C75" s="87" t="s">
        <v>2078</v>
      </c>
      <c r="D75" s="75">
        <v>42828</v>
      </c>
      <c r="E75" s="88" t="s">
        <v>2079</v>
      </c>
      <c r="F75" s="87" t="s">
        <v>2080</v>
      </c>
      <c r="G75" s="87" t="s">
        <v>110</v>
      </c>
      <c r="H75" s="86" t="s">
        <v>1390</v>
      </c>
      <c r="I75" s="86" t="s">
        <v>58</v>
      </c>
      <c r="J75" s="82">
        <v>208.8</v>
      </c>
      <c r="K75" s="85">
        <v>14</v>
      </c>
    </row>
    <row r="76" spans="1:11" hidden="1" x14ac:dyDescent="0.25">
      <c r="A76" s="81" t="s">
        <v>4</v>
      </c>
      <c r="B76" s="86" t="s">
        <v>58</v>
      </c>
      <c r="C76" s="87" t="s">
        <v>2081</v>
      </c>
      <c r="D76" s="75">
        <v>42828</v>
      </c>
      <c r="E76" s="88" t="s">
        <v>2082</v>
      </c>
      <c r="F76" s="87" t="s">
        <v>2083</v>
      </c>
      <c r="G76" s="87" t="s">
        <v>110</v>
      </c>
      <c r="H76" s="86" t="s">
        <v>1390</v>
      </c>
      <c r="I76" s="86" t="s">
        <v>58</v>
      </c>
      <c r="J76" s="82">
        <v>208.8</v>
      </c>
      <c r="K76" s="85">
        <v>14</v>
      </c>
    </row>
    <row r="77" spans="1:11" hidden="1" x14ac:dyDescent="0.25">
      <c r="A77" s="81" t="s">
        <v>4</v>
      </c>
      <c r="B77" s="86" t="s">
        <v>58</v>
      </c>
      <c r="C77" s="87" t="s">
        <v>2084</v>
      </c>
      <c r="D77" s="75">
        <v>42828</v>
      </c>
      <c r="E77" s="88" t="s">
        <v>2085</v>
      </c>
      <c r="F77" s="87" t="s">
        <v>2086</v>
      </c>
      <c r="G77" s="87" t="s">
        <v>110</v>
      </c>
      <c r="H77" s="86" t="s">
        <v>1390</v>
      </c>
      <c r="I77" s="86" t="s">
        <v>58</v>
      </c>
      <c r="J77" s="82">
        <v>208.8</v>
      </c>
      <c r="K77" s="85">
        <v>14</v>
      </c>
    </row>
    <row r="78" spans="1:11" hidden="1" x14ac:dyDescent="0.25">
      <c r="A78" s="81" t="s">
        <v>4</v>
      </c>
      <c r="B78" s="86" t="s">
        <v>58</v>
      </c>
      <c r="C78" s="87" t="s">
        <v>2087</v>
      </c>
      <c r="D78" s="75">
        <v>42828</v>
      </c>
      <c r="E78" s="88" t="s">
        <v>2088</v>
      </c>
      <c r="F78" s="87" t="s">
        <v>2089</v>
      </c>
      <c r="G78" s="87" t="s">
        <v>110</v>
      </c>
      <c r="H78" s="86" t="s">
        <v>1390</v>
      </c>
      <c r="I78" s="86" t="s">
        <v>58</v>
      </c>
      <c r="J78" s="82">
        <v>606.62</v>
      </c>
      <c r="K78" s="85">
        <v>14</v>
      </c>
    </row>
    <row r="79" spans="1:11" hidden="1" x14ac:dyDescent="0.25">
      <c r="A79" s="81" t="s">
        <v>4</v>
      </c>
      <c r="B79" s="86" t="s">
        <v>58</v>
      </c>
      <c r="C79" s="87" t="s">
        <v>2090</v>
      </c>
      <c r="D79" s="75">
        <v>42828</v>
      </c>
      <c r="E79" s="88" t="s">
        <v>2091</v>
      </c>
      <c r="F79" s="87" t="s">
        <v>2092</v>
      </c>
      <c r="G79" s="87" t="s">
        <v>110</v>
      </c>
      <c r="H79" s="86" t="s">
        <v>1390</v>
      </c>
      <c r="I79" s="86" t="s">
        <v>58</v>
      </c>
      <c r="J79" s="82">
        <v>4618.2299999999996</v>
      </c>
      <c r="K79" s="85">
        <v>14</v>
      </c>
    </row>
    <row r="80" spans="1:11" hidden="1" x14ac:dyDescent="0.25">
      <c r="A80" s="81" t="s">
        <v>4</v>
      </c>
      <c r="B80" s="86" t="s">
        <v>58</v>
      </c>
      <c r="C80" s="87" t="s">
        <v>2093</v>
      </c>
      <c r="D80" s="75">
        <v>42828</v>
      </c>
      <c r="E80" s="88" t="s">
        <v>2094</v>
      </c>
      <c r="F80" s="87" t="s">
        <v>2095</v>
      </c>
      <c r="G80" s="87" t="s">
        <v>110</v>
      </c>
      <c r="H80" s="86" t="s">
        <v>1390</v>
      </c>
      <c r="I80" s="86" t="s">
        <v>58</v>
      </c>
      <c r="J80" s="82">
        <v>208.8</v>
      </c>
      <c r="K80" s="85">
        <v>14</v>
      </c>
    </row>
    <row r="81" spans="1:11" hidden="1" x14ac:dyDescent="0.25">
      <c r="A81" s="81" t="s">
        <v>4</v>
      </c>
      <c r="B81" s="86" t="s">
        <v>58</v>
      </c>
      <c r="C81" s="87" t="s">
        <v>1477</v>
      </c>
      <c r="D81" s="75">
        <v>42828</v>
      </c>
      <c r="E81" s="88" t="s">
        <v>2096</v>
      </c>
      <c r="F81" s="87" t="s">
        <v>2097</v>
      </c>
      <c r="G81" s="87" t="s">
        <v>110</v>
      </c>
      <c r="H81" s="86" t="s">
        <v>1390</v>
      </c>
      <c r="I81" s="86" t="s">
        <v>58</v>
      </c>
      <c r="J81" s="82">
        <v>21262.52</v>
      </c>
      <c r="K81" s="85">
        <v>14</v>
      </c>
    </row>
    <row r="82" spans="1:11" hidden="1" x14ac:dyDescent="0.25">
      <c r="A82" s="81" t="s">
        <v>4</v>
      </c>
      <c r="B82" s="86" t="s">
        <v>2101</v>
      </c>
      <c r="C82" s="87" t="s">
        <v>2098</v>
      </c>
      <c r="D82" s="75">
        <v>42828</v>
      </c>
      <c r="E82" s="88" t="s">
        <v>2099</v>
      </c>
      <c r="F82" s="87" t="s">
        <v>2100</v>
      </c>
      <c r="G82" s="87" t="s">
        <v>110</v>
      </c>
      <c r="H82" s="86" t="s">
        <v>1390</v>
      </c>
      <c r="I82" s="86" t="s">
        <v>2101</v>
      </c>
      <c r="J82" s="82">
        <v>6105.6</v>
      </c>
      <c r="K82" s="85">
        <v>14</v>
      </c>
    </row>
    <row r="83" spans="1:11" hidden="1" x14ac:dyDescent="0.25">
      <c r="A83" s="81" t="s">
        <v>4</v>
      </c>
      <c r="B83" s="86" t="s">
        <v>58</v>
      </c>
      <c r="C83" s="87" t="s">
        <v>2102</v>
      </c>
      <c r="D83" s="75">
        <v>42828</v>
      </c>
      <c r="E83" s="88" t="s">
        <v>2103</v>
      </c>
      <c r="F83" s="87" t="s">
        <v>2104</v>
      </c>
      <c r="G83" s="87" t="s">
        <v>110</v>
      </c>
      <c r="H83" s="86" t="s">
        <v>1390</v>
      </c>
      <c r="I83" s="86" t="s">
        <v>58</v>
      </c>
      <c r="J83" s="82">
        <v>208.8</v>
      </c>
      <c r="K83" s="85">
        <v>14</v>
      </c>
    </row>
    <row r="84" spans="1:11" hidden="1" x14ac:dyDescent="0.25">
      <c r="A84" s="81" t="s">
        <v>4</v>
      </c>
      <c r="B84" s="86" t="s">
        <v>58</v>
      </c>
      <c r="C84" s="87" t="s">
        <v>2105</v>
      </c>
      <c r="D84" s="75">
        <v>42829</v>
      </c>
      <c r="E84" s="88" t="s">
        <v>2106</v>
      </c>
      <c r="F84" s="87" t="s">
        <v>2107</v>
      </c>
      <c r="G84" s="87" t="s">
        <v>110</v>
      </c>
      <c r="H84" s="86" t="s">
        <v>1390</v>
      </c>
      <c r="I84" s="86" t="s">
        <v>58</v>
      </c>
      <c r="J84" s="82">
        <v>2552</v>
      </c>
      <c r="K84" s="85">
        <v>14</v>
      </c>
    </row>
    <row r="85" spans="1:11" hidden="1" x14ac:dyDescent="0.25">
      <c r="A85" s="81" t="s">
        <v>4</v>
      </c>
      <c r="B85" s="86" t="s">
        <v>58</v>
      </c>
      <c r="C85" s="87" t="s">
        <v>2108</v>
      </c>
      <c r="D85" s="75">
        <v>42829</v>
      </c>
      <c r="E85" s="88" t="s">
        <v>2109</v>
      </c>
      <c r="F85" s="87" t="s">
        <v>2110</v>
      </c>
      <c r="G85" s="87" t="s">
        <v>110</v>
      </c>
      <c r="H85" s="86" t="s">
        <v>1390</v>
      </c>
      <c r="I85" s="86" t="s">
        <v>58</v>
      </c>
      <c r="J85" s="82">
        <v>2296.8000000000002</v>
      </c>
      <c r="K85" s="85">
        <v>14</v>
      </c>
    </row>
    <row r="86" spans="1:11" hidden="1" x14ac:dyDescent="0.25">
      <c r="A86" s="81" t="s">
        <v>4</v>
      </c>
      <c r="B86" s="86" t="s">
        <v>58</v>
      </c>
      <c r="C86" s="87" t="s">
        <v>2111</v>
      </c>
      <c r="D86" s="75">
        <v>42829</v>
      </c>
      <c r="E86" s="88" t="s">
        <v>2112</v>
      </c>
      <c r="F86" s="87" t="s">
        <v>2113</v>
      </c>
      <c r="G86" s="87" t="s">
        <v>110</v>
      </c>
      <c r="H86" s="86" t="s">
        <v>1390</v>
      </c>
      <c r="I86" s="86" t="s">
        <v>58</v>
      </c>
      <c r="J86" s="82">
        <v>1148.4000000000001</v>
      </c>
      <c r="K86" s="85">
        <v>14</v>
      </c>
    </row>
    <row r="87" spans="1:11" hidden="1" x14ac:dyDescent="0.25">
      <c r="A87" s="81" t="s">
        <v>4</v>
      </c>
      <c r="B87" s="86" t="s">
        <v>58</v>
      </c>
      <c r="C87" s="87" t="s">
        <v>2114</v>
      </c>
      <c r="D87" s="75">
        <v>42829</v>
      </c>
      <c r="E87" s="88" t="s">
        <v>2115</v>
      </c>
      <c r="F87" s="87" t="s">
        <v>2116</v>
      </c>
      <c r="G87" s="87" t="s">
        <v>110</v>
      </c>
      <c r="H87" s="86" t="s">
        <v>1390</v>
      </c>
      <c r="I87" s="86" t="s">
        <v>58</v>
      </c>
      <c r="J87" s="82">
        <v>1148.4000000000001</v>
      </c>
      <c r="K87" s="85">
        <v>14</v>
      </c>
    </row>
    <row r="88" spans="1:11" hidden="1" x14ac:dyDescent="0.25">
      <c r="A88" s="81" t="s">
        <v>4</v>
      </c>
      <c r="B88" s="86" t="s">
        <v>58</v>
      </c>
      <c r="C88" s="87" t="s">
        <v>2117</v>
      </c>
      <c r="D88" s="75">
        <v>42829</v>
      </c>
      <c r="E88" s="88" t="s">
        <v>2118</v>
      </c>
      <c r="F88" s="87" t="s">
        <v>2119</v>
      </c>
      <c r="G88" s="87" t="s">
        <v>110</v>
      </c>
      <c r="H88" s="86" t="s">
        <v>1390</v>
      </c>
      <c r="I88" s="86" t="s">
        <v>58</v>
      </c>
      <c r="J88" s="82">
        <v>1276</v>
      </c>
      <c r="K88" s="85">
        <v>14</v>
      </c>
    </row>
    <row r="89" spans="1:11" hidden="1" x14ac:dyDescent="0.25">
      <c r="A89" s="81" t="s">
        <v>4</v>
      </c>
      <c r="B89" s="86" t="s">
        <v>58</v>
      </c>
      <c r="C89" s="87" t="s">
        <v>2120</v>
      </c>
      <c r="D89" s="75">
        <v>42829</v>
      </c>
      <c r="E89" s="88" t="s">
        <v>2121</v>
      </c>
      <c r="F89" s="87" t="s">
        <v>2122</v>
      </c>
      <c r="G89" s="87" t="s">
        <v>110</v>
      </c>
      <c r="H89" s="86" t="s">
        <v>1390</v>
      </c>
      <c r="I89" s="86" t="s">
        <v>58</v>
      </c>
      <c r="J89" s="82">
        <v>3190</v>
      </c>
      <c r="K89" s="85">
        <v>14</v>
      </c>
    </row>
    <row r="90" spans="1:11" hidden="1" x14ac:dyDescent="0.25">
      <c r="A90" s="81" t="s">
        <v>4</v>
      </c>
      <c r="B90" s="86" t="s">
        <v>58</v>
      </c>
      <c r="C90" s="87" t="s">
        <v>2123</v>
      </c>
      <c r="D90" s="75">
        <v>42829</v>
      </c>
      <c r="E90" s="88" t="s">
        <v>2124</v>
      </c>
      <c r="F90" s="87" t="s">
        <v>2125</v>
      </c>
      <c r="G90" s="87" t="s">
        <v>110</v>
      </c>
      <c r="H90" s="86" t="s">
        <v>1390</v>
      </c>
      <c r="I90" s="86" t="s">
        <v>58</v>
      </c>
      <c r="J90" s="82">
        <v>427.9</v>
      </c>
      <c r="K90" s="85">
        <v>14</v>
      </c>
    </row>
    <row r="91" spans="1:11" hidden="1" x14ac:dyDescent="0.25">
      <c r="A91" s="81" t="s">
        <v>4</v>
      </c>
      <c r="B91" s="86" t="s">
        <v>58</v>
      </c>
      <c r="C91" s="87" t="s">
        <v>2126</v>
      </c>
      <c r="D91" s="75">
        <v>42829</v>
      </c>
      <c r="E91" s="88" t="s">
        <v>2127</v>
      </c>
      <c r="F91" s="87" t="s">
        <v>2128</v>
      </c>
      <c r="G91" s="87" t="s">
        <v>110</v>
      </c>
      <c r="H91" s="86" t="s">
        <v>1390</v>
      </c>
      <c r="I91" s="86" t="s">
        <v>58</v>
      </c>
      <c r="J91" s="82">
        <v>835.2</v>
      </c>
      <c r="K91" s="85">
        <v>14</v>
      </c>
    </row>
    <row r="92" spans="1:11" hidden="1" x14ac:dyDescent="0.25">
      <c r="A92" s="81" t="s">
        <v>4</v>
      </c>
      <c r="B92" s="86" t="s">
        <v>2101</v>
      </c>
      <c r="C92" s="87" t="s">
        <v>2129</v>
      </c>
      <c r="D92" s="75">
        <v>42830</v>
      </c>
      <c r="E92" s="88" t="s">
        <v>2099</v>
      </c>
      <c r="F92" s="87" t="s">
        <v>2130</v>
      </c>
      <c r="G92" s="87" t="s">
        <v>170</v>
      </c>
      <c r="H92" s="86" t="s">
        <v>1390</v>
      </c>
      <c r="I92" s="86" t="s">
        <v>2101</v>
      </c>
      <c r="J92" s="82">
        <v>-6105.6</v>
      </c>
      <c r="K92" s="85">
        <v>14</v>
      </c>
    </row>
    <row r="93" spans="1:11" hidden="1" x14ac:dyDescent="0.25">
      <c r="A93" s="81" t="s">
        <v>4</v>
      </c>
      <c r="B93" s="86" t="s">
        <v>58</v>
      </c>
      <c r="C93" s="87" t="s">
        <v>2131</v>
      </c>
      <c r="D93" s="75">
        <v>42830</v>
      </c>
      <c r="E93" s="88" t="s">
        <v>2099</v>
      </c>
      <c r="F93" s="87" t="s">
        <v>2132</v>
      </c>
      <c r="G93" s="87" t="s">
        <v>110</v>
      </c>
      <c r="H93" s="86" t="s">
        <v>1390</v>
      </c>
      <c r="I93" s="86" t="s">
        <v>58</v>
      </c>
      <c r="J93" s="82">
        <v>6105.6</v>
      </c>
      <c r="K93" s="85">
        <v>14</v>
      </c>
    </row>
    <row r="94" spans="1:11" hidden="1" x14ac:dyDescent="0.25">
      <c r="A94" s="81" t="s">
        <v>4</v>
      </c>
      <c r="B94" s="86" t="s">
        <v>119</v>
      </c>
      <c r="C94" s="87" t="s">
        <v>2133</v>
      </c>
      <c r="D94" s="75">
        <v>42835</v>
      </c>
      <c r="E94" s="88" t="s">
        <v>2134</v>
      </c>
      <c r="F94" s="87">
        <v>15516</v>
      </c>
      <c r="G94" s="87" t="s">
        <v>45</v>
      </c>
      <c r="H94" s="86" t="s">
        <v>46</v>
      </c>
      <c r="I94" s="86" t="s">
        <v>119</v>
      </c>
      <c r="J94" s="82">
        <v>1112.6099999999999</v>
      </c>
      <c r="K94" s="85">
        <v>14</v>
      </c>
    </row>
    <row r="95" spans="1:11" hidden="1" x14ac:dyDescent="0.25">
      <c r="A95" s="81" t="s">
        <v>4</v>
      </c>
      <c r="B95" s="86" t="s">
        <v>119</v>
      </c>
      <c r="C95" s="87" t="s">
        <v>2135</v>
      </c>
      <c r="D95" s="75">
        <v>42835</v>
      </c>
      <c r="E95" s="88" t="s">
        <v>2136</v>
      </c>
      <c r="F95" s="87">
        <v>15517</v>
      </c>
      <c r="G95" s="87" t="s">
        <v>45</v>
      </c>
      <c r="H95" s="86" t="s">
        <v>46</v>
      </c>
      <c r="I95" s="86" t="s">
        <v>119</v>
      </c>
      <c r="J95" s="82">
        <v>3940.4</v>
      </c>
      <c r="K95" s="85">
        <v>14</v>
      </c>
    </row>
    <row r="96" spans="1:11" hidden="1" x14ac:dyDescent="0.25">
      <c r="A96" s="81" t="s">
        <v>4</v>
      </c>
      <c r="B96" s="86" t="s">
        <v>58</v>
      </c>
      <c r="C96" s="87" t="s">
        <v>2137</v>
      </c>
      <c r="D96" s="75">
        <v>42836</v>
      </c>
      <c r="E96" s="88" t="s">
        <v>2138</v>
      </c>
      <c r="F96" s="87" t="s">
        <v>2139</v>
      </c>
      <c r="G96" s="87" t="s">
        <v>110</v>
      </c>
      <c r="H96" s="86" t="s">
        <v>2140</v>
      </c>
      <c r="I96" s="86" t="s">
        <v>58</v>
      </c>
      <c r="J96" s="82">
        <v>208.8</v>
      </c>
      <c r="K96" s="85">
        <v>14</v>
      </c>
    </row>
    <row r="97" spans="1:11" hidden="1" x14ac:dyDescent="0.25">
      <c r="A97" s="81" t="s">
        <v>4</v>
      </c>
      <c r="B97" s="86" t="s">
        <v>58</v>
      </c>
      <c r="C97" s="87" t="s">
        <v>2141</v>
      </c>
      <c r="D97" s="75">
        <v>42836</v>
      </c>
      <c r="E97" s="88" t="s">
        <v>2142</v>
      </c>
      <c r="F97" s="87" t="s">
        <v>2143</v>
      </c>
      <c r="G97" s="87" t="s">
        <v>110</v>
      </c>
      <c r="H97" s="86" t="s">
        <v>2140</v>
      </c>
      <c r="I97" s="86" t="s">
        <v>58</v>
      </c>
      <c r="J97" s="82">
        <v>208.8</v>
      </c>
      <c r="K97" s="85">
        <v>14</v>
      </c>
    </row>
    <row r="98" spans="1:11" hidden="1" x14ac:dyDescent="0.25">
      <c r="A98" s="81" t="s">
        <v>4</v>
      </c>
      <c r="B98" s="86" t="s">
        <v>58</v>
      </c>
      <c r="C98" s="87" t="s">
        <v>2144</v>
      </c>
      <c r="D98" s="75">
        <v>42836</v>
      </c>
      <c r="E98" s="88" t="s">
        <v>2145</v>
      </c>
      <c r="F98" s="87" t="s">
        <v>2146</v>
      </c>
      <c r="G98" s="87" t="s">
        <v>110</v>
      </c>
      <c r="H98" s="86" t="s">
        <v>2140</v>
      </c>
      <c r="I98" s="86" t="s">
        <v>58</v>
      </c>
      <c r="J98" s="82">
        <v>208.8</v>
      </c>
      <c r="K98" s="85">
        <v>14</v>
      </c>
    </row>
    <row r="99" spans="1:11" hidden="1" x14ac:dyDescent="0.25">
      <c r="A99" s="81" t="s">
        <v>4</v>
      </c>
      <c r="B99" s="86" t="s">
        <v>58</v>
      </c>
      <c r="C99" s="87" t="s">
        <v>2147</v>
      </c>
      <c r="D99" s="75">
        <v>42836</v>
      </c>
      <c r="E99" s="88" t="s">
        <v>2148</v>
      </c>
      <c r="F99" s="87" t="s">
        <v>2149</v>
      </c>
      <c r="G99" s="87" t="s">
        <v>110</v>
      </c>
      <c r="H99" s="86" t="s">
        <v>2140</v>
      </c>
      <c r="I99" s="86" t="s">
        <v>58</v>
      </c>
      <c r="J99" s="82">
        <v>208.8</v>
      </c>
      <c r="K99" s="85">
        <v>14</v>
      </c>
    </row>
    <row r="100" spans="1:11" hidden="1" x14ac:dyDescent="0.25">
      <c r="A100" s="81" t="s">
        <v>4</v>
      </c>
      <c r="B100" s="86" t="s">
        <v>58</v>
      </c>
      <c r="C100" s="87" t="s">
        <v>2150</v>
      </c>
      <c r="D100" s="75">
        <v>42836</v>
      </c>
      <c r="E100" s="88" t="s">
        <v>2151</v>
      </c>
      <c r="F100" s="87" t="s">
        <v>2152</v>
      </c>
      <c r="G100" s="87" t="s">
        <v>110</v>
      </c>
      <c r="H100" s="86" t="s">
        <v>2140</v>
      </c>
      <c r="I100" s="86" t="s">
        <v>58</v>
      </c>
      <c r="J100" s="82">
        <v>208.8</v>
      </c>
      <c r="K100" s="85">
        <v>14</v>
      </c>
    </row>
    <row r="101" spans="1:11" hidden="1" x14ac:dyDescent="0.25">
      <c r="A101" s="81" t="s">
        <v>4</v>
      </c>
      <c r="B101" s="86" t="s">
        <v>58</v>
      </c>
      <c r="C101" s="87" t="s">
        <v>2153</v>
      </c>
      <c r="D101" s="75">
        <v>42836</v>
      </c>
      <c r="E101" s="88" t="s">
        <v>2154</v>
      </c>
      <c r="F101" s="87" t="s">
        <v>2155</v>
      </c>
      <c r="G101" s="87" t="s">
        <v>110</v>
      </c>
      <c r="H101" s="86" t="s">
        <v>2140</v>
      </c>
      <c r="I101" s="86" t="s">
        <v>58</v>
      </c>
      <c r="J101" s="82">
        <v>208.8</v>
      </c>
      <c r="K101" s="85">
        <v>14</v>
      </c>
    </row>
    <row r="102" spans="1:11" hidden="1" x14ac:dyDescent="0.25">
      <c r="A102" s="81" t="s">
        <v>4</v>
      </c>
      <c r="B102" s="86" t="s">
        <v>58</v>
      </c>
      <c r="C102" s="87" t="s">
        <v>2156</v>
      </c>
      <c r="D102" s="75">
        <v>42836</v>
      </c>
      <c r="E102" s="88" t="s">
        <v>2157</v>
      </c>
      <c r="F102" s="87" t="s">
        <v>2158</v>
      </c>
      <c r="G102" s="87" t="s">
        <v>110</v>
      </c>
      <c r="H102" s="86" t="s">
        <v>2140</v>
      </c>
      <c r="I102" s="86" t="s">
        <v>58</v>
      </c>
      <c r="J102" s="82">
        <v>417.6</v>
      </c>
      <c r="K102" s="85">
        <v>14</v>
      </c>
    </row>
    <row r="103" spans="1:11" hidden="1" x14ac:dyDescent="0.25">
      <c r="A103" s="81" t="s">
        <v>4</v>
      </c>
      <c r="B103" s="86" t="s">
        <v>58</v>
      </c>
      <c r="C103" s="87" t="s">
        <v>2159</v>
      </c>
      <c r="D103" s="75">
        <v>42836</v>
      </c>
      <c r="E103" s="88" t="s">
        <v>2160</v>
      </c>
      <c r="F103" s="87" t="s">
        <v>2161</v>
      </c>
      <c r="G103" s="87" t="s">
        <v>110</v>
      </c>
      <c r="H103" s="86" t="s">
        <v>2140</v>
      </c>
      <c r="I103" s="86" t="s">
        <v>58</v>
      </c>
      <c r="J103" s="82">
        <v>208.8</v>
      </c>
      <c r="K103" s="85">
        <v>14</v>
      </c>
    </row>
    <row r="104" spans="1:11" hidden="1" x14ac:dyDescent="0.25">
      <c r="A104" s="81" t="s">
        <v>4</v>
      </c>
      <c r="B104" s="86" t="s">
        <v>58</v>
      </c>
      <c r="C104" s="87" t="s">
        <v>2162</v>
      </c>
      <c r="D104" s="75">
        <v>42836</v>
      </c>
      <c r="E104" s="88" t="s">
        <v>2163</v>
      </c>
      <c r="F104" s="87" t="s">
        <v>2164</v>
      </c>
      <c r="G104" s="87" t="s">
        <v>110</v>
      </c>
      <c r="H104" s="86" t="s">
        <v>2140</v>
      </c>
      <c r="I104" s="86" t="s">
        <v>58</v>
      </c>
      <c r="J104" s="82">
        <v>261</v>
      </c>
      <c r="K104" s="85">
        <v>14</v>
      </c>
    </row>
    <row r="105" spans="1:11" hidden="1" x14ac:dyDescent="0.25">
      <c r="A105" s="81" t="s">
        <v>4</v>
      </c>
      <c r="B105" s="86" t="s">
        <v>58</v>
      </c>
      <c r="C105" s="87" t="s">
        <v>2165</v>
      </c>
      <c r="D105" s="75">
        <v>42836</v>
      </c>
      <c r="E105" s="88" t="s">
        <v>2166</v>
      </c>
      <c r="F105" s="87" t="s">
        <v>2167</v>
      </c>
      <c r="G105" s="87" t="s">
        <v>110</v>
      </c>
      <c r="H105" s="86" t="s">
        <v>2140</v>
      </c>
      <c r="I105" s="86" t="s">
        <v>58</v>
      </c>
      <c r="J105" s="82">
        <v>208.8</v>
      </c>
      <c r="K105" s="85">
        <v>14</v>
      </c>
    </row>
    <row r="106" spans="1:11" hidden="1" x14ac:dyDescent="0.25">
      <c r="A106" s="81" t="s">
        <v>4</v>
      </c>
      <c r="B106" s="86" t="s">
        <v>58</v>
      </c>
      <c r="C106" s="87" t="s">
        <v>2168</v>
      </c>
      <c r="D106" s="75">
        <v>42836</v>
      </c>
      <c r="E106" s="88" t="s">
        <v>2169</v>
      </c>
      <c r="F106" s="87" t="s">
        <v>2170</v>
      </c>
      <c r="G106" s="87" t="s">
        <v>110</v>
      </c>
      <c r="H106" s="86" t="s">
        <v>2140</v>
      </c>
      <c r="I106" s="86" t="s">
        <v>58</v>
      </c>
      <c r="J106" s="82">
        <v>5451.63</v>
      </c>
      <c r="K106" s="85">
        <v>14</v>
      </c>
    </row>
    <row r="107" spans="1:11" hidden="1" x14ac:dyDescent="0.25">
      <c r="A107" s="81" t="s">
        <v>4</v>
      </c>
      <c r="B107" s="86" t="s">
        <v>58</v>
      </c>
      <c r="C107" s="87" t="s">
        <v>2171</v>
      </c>
      <c r="D107" s="75">
        <v>42836</v>
      </c>
      <c r="E107" s="88" t="s">
        <v>2172</v>
      </c>
      <c r="F107" s="87" t="s">
        <v>2173</v>
      </c>
      <c r="G107" s="87" t="s">
        <v>110</v>
      </c>
      <c r="H107" s="86" t="s">
        <v>2140</v>
      </c>
      <c r="I107" s="86" t="s">
        <v>58</v>
      </c>
      <c r="J107" s="82">
        <v>4974.09</v>
      </c>
      <c r="K107" s="85">
        <v>14</v>
      </c>
    </row>
    <row r="108" spans="1:11" hidden="1" x14ac:dyDescent="0.25">
      <c r="A108" s="81" t="s">
        <v>4</v>
      </c>
      <c r="B108" s="86" t="s">
        <v>58</v>
      </c>
      <c r="C108" s="87" t="s">
        <v>317</v>
      </c>
      <c r="D108" s="75">
        <v>42842</v>
      </c>
      <c r="E108" s="88" t="s">
        <v>2174</v>
      </c>
      <c r="F108" s="87" t="s">
        <v>2175</v>
      </c>
      <c r="G108" s="87" t="s">
        <v>110</v>
      </c>
      <c r="H108" s="86" t="s">
        <v>1390</v>
      </c>
      <c r="I108" s="86" t="s">
        <v>58</v>
      </c>
      <c r="J108" s="82">
        <v>313.2</v>
      </c>
      <c r="K108" s="85">
        <v>14</v>
      </c>
    </row>
    <row r="109" spans="1:11" hidden="1" x14ac:dyDescent="0.25">
      <c r="A109" s="81" t="s">
        <v>4</v>
      </c>
      <c r="B109" s="86" t="s">
        <v>58</v>
      </c>
      <c r="C109" s="87" t="s">
        <v>1545</v>
      </c>
      <c r="D109" s="75">
        <v>42844</v>
      </c>
      <c r="E109" s="88" t="s">
        <v>2176</v>
      </c>
      <c r="F109" s="87" t="s">
        <v>2177</v>
      </c>
      <c r="G109" s="87" t="s">
        <v>110</v>
      </c>
      <c r="H109" s="86" t="s">
        <v>1390</v>
      </c>
      <c r="I109" s="86" t="s">
        <v>58</v>
      </c>
      <c r="J109" s="82">
        <v>16008</v>
      </c>
      <c r="K109" s="85">
        <v>14</v>
      </c>
    </row>
    <row r="110" spans="1:11" hidden="1" x14ac:dyDescent="0.25">
      <c r="A110" s="81" t="s">
        <v>4</v>
      </c>
      <c r="B110" s="86" t="s">
        <v>119</v>
      </c>
      <c r="C110" s="87" t="s">
        <v>2178</v>
      </c>
      <c r="D110" s="75">
        <v>42846</v>
      </c>
      <c r="E110" s="88">
        <v>2587</v>
      </c>
      <c r="F110" s="87">
        <v>15541</v>
      </c>
      <c r="G110" s="87" t="s">
        <v>45</v>
      </c>
      <c r="H110" s="86" t="s">
        <v>46</v>
      </c>
      <c r="I110" s="86" t="s">
        <v>119</v>
      </c>
      <c r="J110" s="82">
        <v>720</v>
      </c>
      <c r="K110" s="85">
        <v>14</v>
      </c>
    </row>
    <row r="111" spans="1:11" hidden="1" x14ac:dyDescent="0.25">
      <c r="A111" s="81" t="s">
        <v>4</v>
      </c>
      <c r="B111" s="86" t="s">
        <v>119</v>
      </c>
      <c r="C111" s="87" t="s">
        <v>2179</v>
      </c>
      <c r="D111" s="75">
        <v>42846</v>
      </c>
      <c r="E111" s="88">
        <v>2666</v>
      </c>
      <c r="F111" s="87">
        <v>15542</v>
      </c>
      <c r="G111" s="87" t="s">
        <v>45</v>
      </c>
      <c r="H111" s="86" t="s">
        <v>46</v>
      </c>
      <c r="I111" s="86" t="s">
        <v>119</v>
      </c>
      <c r="J111" s="82">
        <v>3790</v>
      </c>
      <c r="K111" s="85">
        <v>14</v>
      </c>
    </row>
    <row r="112" spans="1:11" hidden="1" x14ac:dyDescent="0.25">
      <c r="A112" s="81" t="s">
        <v>4</v>
      </c>
      <c r="B112" s="86" t="s">
        <v>58</v>
      </c>
      <c r="C112" s="87" t="s">
        <v>2180</v>
      </c>
      <c r="D112" s="75">
        <v>42849</v>
      </c>
      <c r="E112" s="88" t="s">
        <v>2181</v>
      </c>
      <c r="F112" s="87" t="s">
        <v>2182</v>
      </c>
      <c r="G112" s="87" t="s">
        <v>110</v>
      </c>
      <c r="H112" s="86" t="s">
        <v>1390</v>
      </c>
      <c r="I112" s="86" t="s">
        <v>58</v>
      </c>
      <c r="J112" s="82">
        <v>313.2</v>
      </c>
      <c r="K112" s="85">
        <v>14</v>
      </c>
    </row>
    <row r="113" spans="1:11" hidden="1" x14ac:dyDescent="0.25">
      <c r="A113" s="81" t="s">
        <v>4</v>
      </c>
      <c r="B113" s="86" t="s">
        <v>58</v>
      </c>
      <c r="C113" s="87" t="s">
        <v>2183</v>
      </c>
      <c r="D113" s="75">
        <v>42849</v>
      </c>
      <c r="E113" s="88" t="s">
        <v>2184</v>
      </c>
      <c r="F113" s="87" t="s">
        <v>2185</v>
      </c>
      <c r="G113" s="87" t="s">
        <v>110</v>
      </c>
      <c r="H113" s="86" t="s">
        <v>1390</v>
      </c>
      <c r="I113" s="86" t="s">
        <v>58</v>
      </c>
      <c r="J113" s="82">
        <v>208.8</v>
      </c>
      <c r="K113" s="85">
        <v>14</v>
      </c>
    </row>
    <row r="114" spans="1:11" hidden="1" x14ac:dyDescent="0.25">
      <c r="A114" s="81" t="s">
        <v>4</v>
      </c>
      <c r="B114" s="86" t="s">
        <v>58</v>
      </c>
      <c r="C114" s="87" t="s">
        <v>2186</v>
      </c>
      <c r="D114" s="75">
        <v>42849</v>
      </c>
      <c r="E114" s="88" t="s">
        <v>2187</v>
      </c>
      <c r="F114" s="87" t="s">
        <v>2188</v>
      </c>
      <c r="G114" s="87" t="s">
        <v>110</v>
      </c>
      <c r="H114" s="86" t="s">
        <v>1390</v>
      </c>
      <c r="I114" s="86" t="s">
        <v>58</v>
      </c>
      <c r="J114" s="82">
        <v>208.8</v>
      </c>
      <c r="K114" s="85">
        <v>14</v>
      </c>
    </row>
    <row r="115" spans="1:11" hidden="1" x14ac:dyDescent="0.25">
      <c r="A115" s="81" t="s">
        <v>4</v>
      </c>
      <c r="B115" s="86" t="s">
        <v>58</v>
      </c>
      <c r="C115" s="87" t="s">
        <v>2189</v>
      </c>
      <c r="D115" s="75">
        <v>42849</v>
      </c>
      <c r="E115" s="88" t="s">
        <v>2190</v>
      </c>
      <c r="F115" s="87" t="s">
        <v>2191</v>
      </c>
      <c r="G115" s="87" t="s">
        <v>110</v>
      </c>
      <c r="H115" s="86" t="s">
        <v>1390</v>
      </c>
      <c r="I115" s="86" t="s">
        <v>58</v>
      </c>
      <c r="J115" s="82">
        <v>208.8</v>
      </c>
      <c r="K115" s="85">
        <v>14</v>
      </c>
    </row>
    <row r="116" spans="1:11" hidden="1" x14ac:dyDescent="0.25">
      <c r="A116" s="81" t="s">
        <v>4</v>
      </c>
      <c r="B116" s="86" t="s">
        <v>58</v>
      </c>
      <c r="C116" s="87" t="s">
        <v>2192</v>
      </c>
      <c r="D116" s="75">
        <v>42849</v>
      </c>
      <c r="E116" s="88" t="s">
        <v>2193</v>
      </c>
      <c r="F116" s="87" t="s">
        <v>2194</v>
      </c>
      <c r="G116" s="87" t="s">
        <v>110</v>
      </c>
      <c r="H116" s="86" t="s">
        <v>1390</v>
      </c>
      <c r="I116" s="86" t="s">
        <v>58</v>
      </c>
      <c r="J116" s="82">
        <v>313.2</v>
      </c>
      <c r="K116" s="85">
        <v>14</v>
      </c>
    </row>
    <row r="117" spans="1:11" hidden="1" x14ac:dyDescent="0.25">
      <c r="A117" s="81" t="s">
        <v>4</v>
      </c>
      <c r="B117" s="86" t="s">
        <v>58</v>
      </c>
      <c r="C117" s="87" t="s">
        <v>2195</v>
      </c>
      <c r="D117" s="75">
        <v>42849</v>
      </c>
      <c r="E117" s="88" t="s">
        <v>2196</v>
      </c>
      <c r="F117" s="87" t="s">
        <v>2197</v>
      </c>
      <c r="G117" s="87" t="s">
        <v>110</v>
      </c>
      <c r="H117" s="86" t="s">
        <v>1390</v>
      </c>
      <c r="I117" s="86" t="s">
        <v>58</v>
      </c>
      <c r="J117" s="82">
        <v>939.6</v>
      </c>
      <c r="K117" s="85">
        <v>14</v>
      </c>
    </row>
    <row r="118" spans="1:11" hidden="1" x14ac:dyDescent="0.25">
      <c r="A118" s="81" t="s">
        <v>4</v>
      </c>
      <c r="B118" s="86" t="s">
        <v>58</v>
      </c>
      <c r="C118" s="87" t="s">
        <v>2198</v>
      </c>
      <c r="D118" s="75">
        <v>42849</v>
      </c>
      <c r="E118" s="88" t="s">
        <v>2199</v>
      </c>
      <c r="F118" s="87" t="s">
        <v>2200</v>
      </c>
      <c r="G118" s="87" t="s">
        <v>110</v>
      </c>
      <c r="H118" s="86" t="s">
        <v>1390</v>
      </c>
      <c r="I118" s="86" t="s">
        <v>58</v>
      </c>
      <c r="J118" s="82">
        <v>208.8</v>
      </c>
      <c r="K118" s="85">
        <v>14</v>
      </c>
    </row>
    <row r="119" spans="1:11" hidden="1" x14ac:dyDescent="0.25">
      <c r="A119" s="81" t="s">
        <v>4</v>
      </c>
      <c r="B119" s="86" t="s">
        <v>58</v>
      </c>
      <c r="C119" s="87" t="s">
        <v>2201</v>
      </c>
      <c r="D119" s="75">
        <v>42849</v>
      </c>
      <c r="E119" s="88" t="s">
        <v>2202</v>
      </c>
      <c r="F119" s="87" t="s">
        <v>2203</v>
      </c>
      <c r="G119" s="87" t="s">
        <v>110</v>
      </c>
      <c r="H119" s="86" t="s">
        <v>1390</v>
      </c>
      <c r="I119" s="86" t="s">
        <v>58</v>
      </c>
      <c r="J119" s="82">
        <v>208.8</v>
      </c>
      <c r="K119" s="85">
        <v>14</v>
      </c>
    </row>
    <row r="120" spans="1:11" hidden="1" x14ac:dyDescent="0.25">
      <c r="A120" s="81" t="s">
        <v>4</v>
      </c>
      <c r="B120" s="86" t="s">
        <v>58</v>
      </c>
      <c r="C120" s="87" t="s">
        <v>2204</v>
      </c>
      <c r="D120" s="75">
        <v>42849</v>
      </c>
      <c r="E120" s="88" t="s">
        <v>2205</v>
      </c>
      <c r="F120" s="87" t="s">
        <v>2206</v>
      </c>
      <c r="G120" s="87" t="s">
        <v>110</v>
      </c>
      <c r="H120" s="86" t="s">
        <v>1390</v>
      </c>
      <c r="I120" s="86" t="s">
        <v>58</v>
      </c>
      <c r="J120" s="82">
        <v>469.8</v>
      </c>
      <c r="K120" s="85">
        <v>14</v>
      </c>
    </row>
    <row r="121" spans="1:11" hidden="1" x14ac:dyDescent="0.25">
      <c r="A121" s="81" t="s">
        <v>4</v>
      </c>
      <c r="B121" s="86" t="s">
        <v>58</v>
      </c>
      <c r="C121" s="87" t="s">
        <v>2207</v>
      </c>
      <c r="D121" s="75">
        <v>42849</v>
      </c>
      <c r="E121" s="88" t="s">
        <v>2208</v>
      </c>
      <c r="F121" s="87" t="s">
        <v>2209</v>
      </c>
      <c r="G121" s="87" t="s">
        <v>110</v>
      </c>
      <c r="H121" s="86" t="s">
        <v>1390</v>
      </c>
      <c r="I121" s="86" t="s">
        <v>58</v>
      </c>
      <c r="J121" s="82">
        <v>208.8</v>
      </c>
      <c r="K121" s="85">
        <v>14</v>
      </c>
    </row>
    <row r="122" spans="1:11" hidden="1" x14ac:dyDescent="0.25">
      <c r="A122" s="81" t="s">
        <v>4</v>
      </c>
      <c r="B122" s="86" t="s">
        <v>58</v>
      </c>
      <c r="C122" s="87" t="s">
        <v>2210</v>
      </c>
      <c r="D122" s="75">
        <v>42849</v>
      </c>
      <c r="E122" s="88" t="s">
        <v>2211</v>
      </c>
      <c r="F122" s="87" t="s">
        <v>2212</v>
      </c>
      <c r="G122" s="87" t="s">
        <v>110</v>
      </c>
      <c r="H122" s="86" t="s">
        <v>1390</v>
      </c>
      <c r="I122" s="86" t="s">
        <v>58</v>
      </c>
      <c r="J122" s="82">
        <v>208.8</v>
      </c>
      <c r="K122" s="85">
        <v>14</v>
      </c>
    </row>
    <row r="123" spans="1:11" hidden="1" x14ac:dyDescent="0.25">
      <c r="A123" s="81" t="s">
        <v>4</v>
      </c>
      <c r="B123" s="86" t="s">
        <v>58</v>
      </c>
      <c r="C123" s="87" t="s">
        <v>2213</v>
      </c>
      <c r="D123" s="75">
        <v>42849</v>
      </c>
      <c r="E123" s="88" t="s">
        <v>2214</v>
      </c>
      <c r="F123" s="87" t="s">
        <v>2215</v>
      </c>
      <c r="G123" s="87" t="s">
        <v>110</v>
      </c>
      <c r="H123" s="86" t="s">
        <v>1390</v>
      </c>
      <c r="I123" s="86" t="s">
        <v>58</v>
      </c>
      <c r="J123" s="82">
        <v>10336.02</v>
      </c>
      <c r="K123" s="85">
        <v>14</v>
      </c>
    </row>
    <row r="124" spans="1:11" hidden="1" x14ac:dyDescent="0.25">
      <c r="A124" s="81" t="s">
        <v>4</v>
      </c>
      <c r="B124" s="86" t="s">
        <v>58</v>
      </c>
      <c r="C124" s="87" t="s">
        <v>2216</v>
      </c>
      <c r="D124" s="75">
        <v>42849</v>
      </c>
      <c r="E124" s="88" t="s">
        <v>2217</v>
      </c>
      <c r="F124" s="87" t="s">
        <v>2218</v>
      </c>
      <c r="G124" s="87" t="s">
        <v>110</v>
      </c>
      <c r="H124" s="86" t="s">
        <v>1390</v>
      </c>
      <c r="I124" s="86" t="s">
        <v>58</v>
      </c>
      <c r="J124" s="82">
        <v>417.6</v>
      </c>
      <c r="K124" s="85">
        <v>14</v>
      </c>
    </row>
    <row r="125" spans="1:11" hidden="1" x14ac:dyDescent="0.25">
      <c r="A125" s="81" t="s">
        <v>4</v>
      </c>
      <c r="B125" s="86" t="s">
        <v>58</v>
      </c>
      <c r="C125" s="87" t="s">
        <v>2219</v>
      </c>
      <c r="D125" s="75">
        <v>42849</v>
      </c>
      <c r="E125" s="88" t="s">
        <v>2220</v>
      </c>
      <c r="F125" s="87" t="s">
        <v>2221</v>
      </c>
      <c r="G125" s="87" t="s">
        <v>110</v>
      </c>
      <c r="H125" s="86" t="s">
        <v>1390</v>
      </c>
      <c r="I125" s="86" t="s">
        <v>58</v>
      </c>
      <c r="J125" s="82">
        <v>208.8</v>
      </c>
      <c r="K125" s="85">
        <v>14</v>
      </c>
    </row>
    <row r="126" spans="1:11" hidden="1" x14ac:dyDescent="0.25">
      <c r="A126" s="81" t="s">
        <v>4</v>
      </c>
      <c r="B126" s="86" t="s">
        <v>58</v>
      </c>
      <c r="C126" s="87" t="s">
        <v>2222</v>
      </c>
      <c r="D126" s="75">
        <v>42852</v>
      </c>
      <c r="E126" s="88" t="s">
        <v>2223</v>
      </c>
      <c r="F126" s="87" t="s">
        <v>2224</v>
      </c>
      <c r="G126" s="87" t="s">
        <v>110</v>
      </c>
      <c r="H126" s="86" t="s">
        <v>1390</v>
      </c>
      <c r="I126" s="86" t="s">
        <v>58</v>
      </c>
      <c r="J126" s="82">
        <v>2807.2</v>
      </c>
      <c r="K126" s="85">
        <v>14</v>
      </c>
    </row>
    <row r="127" spans="1:11" hidden="1" x14ac:dyDescent="0.25">
      <c r="A127" s="81" t="s">
        <v>4</v>
      </c>
      <c r="B127" s="86" t="s">
        <v>119</v>
      </c>
      <c r="C127" s="87" t="s">
        <v>2225</v>
      </c>
      <c r="D127" s="75">
        <v>42855</v>
      </c>
      <c r="E127" s="88">
        <v>11708</v>
      </c>
      <c r="F127" s="87">
        <v>15583</v>
      </c>
      <c r="G127" s="87" t="s">
        <v>45</v>
      </c>
      <c r="H127" s="86" t="s">
        <v>46</v>
      </c>
      <c r="I127" s="86" t="s">
        <v>119</v>
      </c>
      <c r="J127" s="82">
        <v>350</v>
      </c>
      <c r="K127" s="85">
        <v>14</v>
      </c>
    </row>
    <row r="128" spans="1:11" hidden="1" x14ac:dyDescent="0.25">
      <c r="A128" s="81" t="s">
        <v>817</v>
      </c>
      <c r="B128" s="86" t="s">
        <v>2227</v>
      </c>
      <c r="C128" s="87" t="s">
        <v>2226</v>
      </c>
      <c r="D128" s="75">
        <v>42844</v>
      </c>
      <c r="E128" s="88" t="s">
        <v>734</v>
      </c>
      <c r="F128" s="87">
        <v>32753</v>
      </c>
      <c r="G128" s="87" t="s">
        <v>815</v>
      </c>
      <c r="H128" s="86" t="s">
        <v>812</v>
      </c>
      <c r="I128" s="86" t="s">
        <v>2227</v>
      </c>
      <c r="J128" s="82">
        <v>8979.89</v>
      </c>
      <c r="K128" s="85">
        <v>25</v>
      </c>
    </row>
    <row r="129" spans="1:11" hidden="1" x14ac:dyDescent="0.25">
      <c r="A129" s="81" t="s">
        <v>437</v>
      </c>
      <c r="B129" s="86" t="s">
        <v>2227</v>
      </c>
      <c r="C129" s="87" t="s">
        <v>2226</v>
      </c>
      <c r="D129" s="75">
        <v>42844</v>
      </c>
      <c r="E129" s="88" t="s">
        <v>734</v>
      </c>
      <c r="F129" s="87">
        <v>32753</v>
      </c>
      <c r="G129" s="87" t="s">
        <v>815</v>
      </c>
      <c r="H129" s="87" t="s">
        <v>812</v>
      </c>
      <c r="I129" s="86" t="s">
        <v>2227</v>
      </c>
      <c r="J129" s="82">
        <v>12867.38</v>
      </c>
      <c r="K129" s="85">
        <v>25</v>
      </c>
    </row>
    <row r="130" spans="1:11" hidden="1" x14ac:dyDescent="0.25">
      <c r="A130" s="81" t="s">
        <v>438</v>
      </c>
      <c r="B130" s="86" t="s">
        <v>2227</v>
      </c>
      <c r="C130" s="87" t="s">
        <v>2226</v>
      </c>
      <c r="D130" s="75">
        <v>42844</v>
      </c>
      <c r="E130" s="88" t="s">
        <v>734</v>
      </c>
      <c r="F130" s="87">
        <v>32753</v>
      </c>
      <c r="G130" s="87" t="s">
        <v>815</v>
      </c>
      <c r="H130" s="87" t="s">
        <v>812</v>
      </c>
      <c r="I130" s="86" t="s">
        <v>2227</v>
      </c>
      <c r="J130" s="82">
        <v>10940.72</v>
      </c>
      <c r="K130" s="85">
        <v>25</v>
      </c>
    </row>
    <row r="131" spans="1:11" hidden="1" x14ac:dyDescent="0.25">
      <c r="A131" s="81" t="s">
        <v>439</v>
      </c>
      <c r="B131" s="86" t="s">
        <v>2227</v>
      </c>
      <c r="C131" s="87" t="s">
        <v>2226</v>
      </c>
      <c r="D131" s="75">
        <v>42844</v>
      </c>
      <c r="E131" s="88" t="s">
        <v>734</v>
      </c>
      <c r="F131" s="87">
        <v>32753</v>
      </c>
      <c r="G131" s="87" t="s">
        <v>815</v>
      </c>
      <c r="H131" s="87" t="s">
        <v>812</v>
      </c>
      <c r="I131" s="86" t="s">
        <v>2227</v>
      </c>
      <c r="J131" s="82">
        <v>38932.54</v>
      </c>
      <c r="K131" s="85">
        <v>25</v>
      </c>
    </row>
    <row r="132" spans="1:11" hidden="1" x14ac:dyDescent="0.25">
      <c r="A132" s="81" t="s">
        <v>440</v>
      </c>
      <c r="B132" s="86" t="s">
        <v>2227</v>
      </c>
      <c r="C132" s="87" t="s">
        <v>2226</v>
      </c>
      <c r="D132" s="75">
        <v>42844</v>
      </c>
      <c r="E132" s="88" t="s">
        <v>734</v>
      </c>
      <c r="F132" s="87">
        <v>32753</v>
      </c>
      <c r="G132" s="87" t="s">
        <v>815</v>
      </c>
      <c r="H132" s="87" t="s">
        <v>812</v>
      </c>
      <c r="I132" s="86" t="s">
        <v>2227</v>
      </c>
      <c r="J132" s="82">
        <v>3666.22</v>
      </c>
      <c r="K132" s="85">
        <v>25</v>
      </c>
    </row>
    <row r="133" spans="1:11" hidden="1" x14ac:dyDescent="0.25">
      <c r="A133" s="81" t="s">
        <v>448</v>
      </c>
      <c r="B133" s="86" t="s">
        <v>2227</v>
      </c>
      <c r="C133" s="87" t="s">
        <v>2226</v>
      </c>
      <c r="D133" s="75">
        <v>42844</v>
      </c>
      <c r="E133" s="88" t="s">
        <v>734</v>
      </c>
      <c r="F133" s="87">
        <v>32753</v>
      </c>
      <c r="G133" s="87" t="s">
        <v>815</v>
      </c>
      <c r="H133" s="87" t="s">
        <v>812</v>
      </c>
      <c r="I133" s="86" t="s">
        <v>2227</v>
      </c>
      <c r="J133" s="82">
        <v>4674.8999999999996</v>
      </c>
      <c r="K133" s="85">
        <v>25</v>
      </c>
    </row>
    <row r="134" spans="1:11" hidden="1" x14ac:dyDescent="0.25">
      <c r="A134" s="81" t="s">
        <v>452</v>
      </c>
      <c r="B134" s="86" t="s">
        <v>2227</v>
      </c>
      <c r="C134" s="87" t="s">
        <v>2226</v>
      </c>
      <c r="D134" s="75">
        <v>42844</v>
      </c>
      <c r="E134" s="88" t="s">
        <v>734</v>
      </c>
      <c r="F134" s="87">
        <v>32753</v>
      </c>
      <c r="G134" s="87" t="s">
        <v>815</v>
      </c>
      <c r="H134" s="87" t="s">
        <v>812</v>
      </c>
      <c r="I134" s="86" t="s">
        <v>2227</v>
      </c>
      <c r="J134" s="82">
        <v>12688.81</v>
      </c>
      <c r="K134" s="85">
        <v>25</v>
      </c>
    </row>
    <row r="135" spans="1:11" hidden="1" x14ac:dyDescent="0.25">
      <c r="A135" s="81" t="s">
        <v>5</v>
      </c>
      <c r="B135" s="86" t="s">
        <v>180</v>
      </c>
      <c r="C135" s="87" t="s">
        <v>2228</v>
      </c>
      <c r="D135" s="75">
        <v>42843</v>
      </c>
      <c r="E135" s="88" t="s">
        <v>1713</v>
      </c>
      <c r="F135" s="87">
        <v>15385</v>
      </c>
      <c r="G135" s="87" t="s">
        <v>45</v>
      </c>
      <c r="H135" s="86" t="s">
        <v>46</v>
      </c>
      <c r="I135" s="86" t="s">
        <v>180</v>
      </c>
      <c r="J135" s="82">
        <v>-3424.2</v>
      </c>
      <c r="K135" s="85">
        <v>27</v>
      </c>
    </row>
    <row r="136" spans="1:11" hidden="1" x14ac:dyDescent="0.25">
      <c r="A136" s="81" t="s">
        <v>5</v>
      </c>
      <c r="B136" s="86" t="s">
        <v>180</v>
      </c>
      <c r="C136" s="87" t="s">
        <v>2229</v>
      </c>
      <c r="D136" s="75">
        <v>42850</v>
      </c>
      <c r="E136" s="88" t="s">
        <v>2230</v>
      </c>
      <c r="F136" s="87">
        <v>15548</v>
      </c>
      <c r="G136" s="87" t="s">
        <v>45</v>
      </c>
      <c r="H136" s="86" t="s">
        <v>46</v>
      </c>
      <c r="I136" s="86" t="s">
        <v>180</v>
      </c>
      <c r="J136" s="82">
        <v>3527.81</v>
      </c>
      <c r="K136" s="85">
        <v>27</v>
      </c>
    </row>
    <row r="137" spans="1:11" hidden="1" x14ac:dyDescent="0.25">
      <c r="A137" s="81" t="s">
        <v>21</v>
      </c>
      <c r="B137" s="86" t="s">
        <v>180</v>
      </c>
      <c r="C137" s="87" t="s">
        <v>2228</v>
      </c>
      <c r="D137" s="75">
        <v>42843</v>
      </c>
      <c r="E137" s="88" t="s">
        <v>1713</v>
      </c>
      <c r="F137" s="87">
        <v>15385</v>
      </c>
      <c r="G137" s="87" t="s">
        <v>45</v>
      </c>
      <c r="H137" s="87" t="s">
        <v>46</v>
      </c>
      <c r="I137" s="86" t="s">
        <v>180</v>
      </c>
      <c r="J137" s="82">
        <v>-3424.2</v>
      </c>
      <c r="K137" s="85">
        <v>27</v>
      </c>
    </row>
    <row r="138" spans="1:11" hidden="1" x14ac:dyDescent="0.25">
      <c r="A138" s="81" t="s">
        <v>21</v>
      </c>
      <c r="B138" s="86" t="s">
        <v>180</v>
      </c>
      <c r="C138" s="87" t="s">
        <v>2229</v>
      </c>
      <c r="D138" s="75">
        <v>42850</v>
      </c>
      <c r="E138" s="88" t="s">
        <v>2230</v>
      </c>
      <c r="F138" s="87">
        <v>15548</v>
      </c>
      <c r="G138" s="87" t="s">
        <v>45</v>
      </c>
      <c r="H138" s="87" t="s">
        <v>46</v>
      </c>
      <c r="I138" s="86" t="s">
        <v>180</v>
      </c>
      <c r="J138" s="82">
        <v>3527.81</v>
      </c>
      <c r="K138" s="85">
        <v>27</v>
      </c>
    </row>
    <row r="139" spans="1:11" hidden="1" x14ac:dyDescent="0.25">
      <c r="A139" s="81" t="s">
        <v>818</v>
      </c>
      <c r="B139" s="86" t="s">
        <v>836</v>
      </c>
      <c r="C139" s="87" t="s">
        <v>133</v>
      </c>
      <c r="D139" s="75">
        <v>42835</v>
      </c>
      <c r="E139" s="88" t="s">
        <v>2231</v>
      </c>
      <c r="F139" s="87">
        <v>15514</v>
      </c>
      <c r="G139" s="87" t="s">
        <v>45</v>
      </c>
      <c r="H139" s="86" t="s">
        <v>46</v>
      </c>
      <c r="I139" s="86" t="s">
        <v>836</v>
      </c>
      <c r="J139" s="82">
        <v>2250</v>
      </c>
      <c r="K139" s="85">
        <v>35</v>
      </c>
    </row>
    <row r="140" spans="1:11" hidden="1" x14ac:dyDescent="0.25">
      <c r="A140" s="81" t="s">
        <v>818</v>
      </c>
      <c r="B140" s="86" t="s">
        <v>836</v>
      </c>
      <c r="C140" s="87" t="s">
        <v>661</v>
      </c>
      <c r="D140" s="75">
        <v>42855</v>
      </c>
      <c r="E140" s="88">
        <v>4217</v>
      </c>
      <c r="F140" s="87">
        <v>15563</v>
      </c>
      <c r="G140" s="87" t="s">
        <v>45</v>
      </c>
      <c r="H140" s="86" t="s">
        <v>46</v>
      </c>
      <c r="I140" s="86" t="s">
        <v>836</v>
      </c>
      <c r="J140" s="82">
        <v>9000</v>
      </c>
      <c r="K140" s="85">
        <v>35</v>
      </c>
    </row>
    <row r="141" spans="1:11" hidden="1" x14ac:dyDescent="0.25">
      <c r="A141" s="81" t="s">
        <v>22</v>
      </c>
      <c r="B141" s="86" t="s">
        <v>272</v>
      </c>
      <c r="C141" s="87" t="s">
        <v>2345</v>
      </c>
      <c r="D141" s="75">
        <v>42835</v>
      </c>
      <c r="E141" s="88">
        <v>6658546</v>
      </c>
      <c r="F141" s="87">
        <v>15512</v>
      </c>
      <c r="G141" s="87" t="s">
        <v>45</v>
      </c>
      <c r="H141" s="87" t="s">
        <v>46</v>
      </c>
      <c r="I141" s="86" t="s">
        <v>272</v>
      </c>
      <c r="J141" s="82">
        <v>2280.17</v>
      </c>
      <c r="K141" s="85">
        <v>35</v>
      </c>
    </row>
    <row r="142" spans="1:11" hidden="1" x14ac:dyDescent="0.25">
      <c r="A142" s="81" t="s">
        <v>22</v>
      </c>
      <c r="B142" s="86" t="s">
        <v>272</v>
      </c>
      <c r="C142" s="87" t="s">
        <v>130</v>
      </c>
      <c r="D142" s="75">
        <v>42835</v>
      </c>
      <c r="E142" s="88">
        <v>6658549</v>
      </c>
      <c r="F142" s="87">
        <v>15513</v>
      </c>
      <c r="G142" s="87" t="s">
        <v>45</v>
      </c>
      <c r="H142" s="87" t="s">
        <v>46</v>
      </c>
      <c r="I142" s="86" t="s">
        <v>272</v>
      </c>
      <c r="J142" s="82">
        <v>2190</v>
      </c>
      <c r="K142" s="85">
        <v>35</v>
      </c>
    </row>
    <row r="143" spans="1:11" hidden="1" x14ac:dyDescent="0.25">
      <c r="A143" s="81" t="s">
        <v>22</v>
      </c>
      <c r="B143" s="86" t="s">
        <v>272</v>
      </c>
      <c r="C143" s="87" t="s">
        <v>1557</v>
      </c>
      <c r="D143" s="75">
        <v>42846</v>
      </c>
      <c r="E143" s="88">
        <v>6704240</v>
      </c>
      <c r="F143" s="87">
        <v>15546</v>
      </c>
      <c r="G143" s="87" t="s">
        <v>45</v>
      </c>
      <c r="H143" s="87" t="s">
        <v>46</v>
      </c>
      <c r="I143" s="86" t="s">
        <v>272</v>
      </c>
      <c r="J143" s="82">
        <v>1368.1</v>
      </c>
      <c r="K143" s="85">
        <v>35</v>
      </c>
    </row>
    <row r="144" spans="1:11" hidden="1" x14ac:dyDescent="0.25">
      <c r="A144" s="81" t="s">
        <v>22</v>
      </c>
      <c r="B144" s="86" t="s">
        <v>272</v>
      </c>
      <c r="C144" s="87" t="s">
        <v>1491</v>
      </c>
      <c r="D144" s="75">
        <v>42846</v>
      </c>
      <c r="E144" s="88">
        <v>6704242</v>
      </c>
      <c r="F144" s="87">
        <v>15547</v>
      </c>
      <c r="G144" s="87" t="s">
        <v>45</v>
      </c>
      <c r="H144" s="87" t="s">
        <v>46</v>
      </c>
      <c r="I144" s="86" t="s">
        <v>272</v>
      </c>
      <c r="J144" s="82">
        <v>1577.97</v>
      </c>
      <c r="K144" s="85">
        <v>35</v>
      </c>
    </row>
    <row r="145" spans="1:11" hidden="1" x14ac:dyDescent="0.25">
      <c r="A145" s="81" t="s">
        <v>22</v>
      </c>
      <c r="B145" s="86" t="s">
        <v>272</v>
      </c>
      <c r="C145" s="87" t="s">
        <v>2346</v>
      </c>
      <c r="D145" s="75">
        <v>42850</v>
      </c>
      <c r="E145" s="88">
        <v>19395</v>
      </c>
      <c r="F145" s="87">
        <v>15552</v>
      </c>
      <c r="G145" s="87" t="s">
        <v>45</v>
      </c>
      <c r="H145" s="87" t="s">
        <v>46</v>
      </c>
      <c r="I145" s="86" t="s">
        <v>272</v>
      </c>
      <c r="J145" s="82">
        <v>1740.48</v>
      </c>
      <c r="K145" s="85">
        <v>35</v>
      </c>
    </row>
    <row r="146" spans="1:11" hidden="1" x14ac:dyDescent="0.25">
      <c r="A146" s="81" t="s">
        <v>22</v>
      </c>
      <c r="B146" s="86" t="s">
        <v>272</v>
      </c>
      <c r="C146" s="87" t="s">
        <v>2347</v>
      </c>
      <c r="D146" s="75">
        <v>42854</v>
      </c>
      <c r="E146" s="88" t="s">
        <v>2348</v>
      </c>
      <c r="F146" s="87">
        <v>15559</v>
      </c>
      <c r="G146" s="87" t="s">
        <v>45</v>
      </c>
      <c r="H146" s="87" t="s">
        <v>46</v>
      </c>
      <c r="I146" s="86" t="s">
        <v>272</v>
      </c>
      <c r="J146" s="82">
        <v>3448.4</v>
      </c>
      <c r="K146" s="85">
        <v>35</v>
      </c>
    </row>
    <row r="147" spans="1:11" hidden="1" x14ac:dyDescent="0.25">
      <c r="A147" s="81" t="s">
        <v>22</v>
      </c>
      <c r="B147" s="86" t="s">
        <v>272</v>
      </c>
      <c r="C147" s="87" t="s">
        <v>2349</v>
      </c>
      <c r="D147" s="75">
        <v>42855</v>
      </c>
      <c r="E147" s="88" t="s">
        <v>2350</v>
      </c>
      <c r="F147" s="87">
        <v>15586</v>
      </c>
      <c r="G147" s="87" t="s">
        <v>45</v>
      </c>
      <c r="H147" s="87" t="s">
        <v>46</v>
      </c>
      <c r="I147" s="86" t="s">
        <v>272</v>
      </c>
      <c r="J147" s="82">
        <v>637.89</v>
      </c>
      <c r="K147" s="85">
        <v>35</v>
      </c>
    </row>
    <row r="148" spans="1:11" hidden="1" x14ac:dyDescent="0.25">
      <c r="A148" s="81" t="s">
        <v>22</v>
      </c>
      <c r="B148" s="86" t="s">
        <v>272</v>
      </c>
      <c r="C148" s="87" t="s">
        <v>2351</v>
      </c>
      <c r="D148" s="75">
        <v>42855</v>
      </c>
      <c r="E148" s="88" t="s">
        <v>2352</v>
      </c>
      <c r="F148" s="87">
        <v>15589</v>
      </c>
      <c r="G148" s="87" t="s">
        <v>45</v>
      </c>
      <c r="H148" s="87" t="s">
        <v>46</v>
      </c>
      <c r="I148" s="86" t="s">
        <v>272</v>
      </c>
      <c r="J148" s="82">
        <v>255.92</v>
      </c>
      <c r="K148" s="85">
        <v>35</v>
      </c>
    </row>
    <row r="149" spans="1:11" hidden="1" x14ac:dyDescent="0.25">
      <c r="A149" s="81" t="s">
        <v>22</v>
      </c>
      <c r="B149" s="86" t="s">
        <v>272</v>
      </c>
      <c r="C149" s="87" t="s">
        <v>1085</v>
      </c>
      <c r="D149" s="75">
        <v>42855</v>
      </c>
      <c r="E149" s="88">
        <v>39565857</v>
      </c>
      <c r="F149" s="87">
        <v>15608</v>
      </c>
      <c r="G149" s="87" t="s">
        <v>45</v>
      </c>
      <c r="H149" s="87" t="s">
        <v>46</v>
      </c>
      <c r="I149" s="86" t="s">
        <v>272</v>
      </c>
      <c r="J149" s="82">
        <v>232.76</v>
      </c>
      <c r="K149" s="85">
        <v>35</v>
      </c>
    </row>
    <row r="150" spans="1:11" hidden="1" x14ac:dyDescent="0.25">
      <c r="A150" s="81" t="s">
        <v>23</v>
      </c>
      <c r="B150" s="86" t="s">
        <v>287</v>
      </c>
      <c r="C150" s="87" t="s">
        <v>2353</v>
      </c>
      <c r="D150" s="75">
        <v>42836</v>
      </c>
      <c r="E150" s="88" t="s">
        <v>2354</v>
      </c>
      <c r="F150" s="87">
        <v>15521</v>
      </c>
      <c r="G150" s="87" t="s">
        <v>286</v>
      </c>
      <c r="H150" s="87" t="s">
        <v>46</v>
      </c>
      <c r="I150" s="86" t="s">
        <v>287</v>
      </c>
      <c r="J150" s="82">
        <v>500</v>
      </c>
      <c r="K150" s="85">
        <v>43</v>
      </c>
    </row>
    <row r="151" spans="1:11" hidden="1" x14ac:dyDescent="0.25">
      <c r="A151" s="81" t="s">
        <v>23</v>
      </c>
      <c r="B151" s="86" t="s">
        <v>287</v>
      </c>
      <c r="C151" s="87" t="s">
        <v>967</v>
      </c>
      <c r="D151" s="75">
        <v>42855</v>
      </c>
      <c r="E151" s="88">
        <v>5588</v>
      </c>
      <c r="F151" s="87">
        <v>15561</v>
      </c>
      <c r="G151" s="87" t="s">
        <v>45</v>
      </c>
      <c r="H151" s="87" t="s">
        <v>46</v>
      </c>
      <c r="I151" s="86" t="s">
        <v>287</v>
      </c>
      <c r="J151" s="82">
        <v>4500</v>
      </c>
      <c r="K151" s="85">
        <v>43</v>
      </c>
    </row>
    <row r="152" spans="1:11" hidden="1" x14ac:dyDescent="0.25">
      <c r="A152" s="81" t="s">
        <v>6</v>
      </c>
      <c r="B152" s="86" t="s">
        <v>186</v>
      </c>
      <c r="C152" s="87" t="s">
        <v>2232</v>
      </c>
      <c r="D152" s="75">
        <v>42836</v>
      </c>
      <c r="E152" s="88" t="s">
        <v>2233</v>
      </c>
      <c r="F152" s="87">
        <v>15527</v>
      </c>
      <c r="G152" s="87" t="s">
        <v>45</v>
      </c>
      <c r="H152" s="86" t="s">
        <v>46</v>
      </c>
      <c r="I152" s="86" t="s">
        <v>186</v>
      </c>
      <c r="J152" s="82">
        <v>10123.219999999999</v>
      </c>
      <c r="K152" s="85">
        <v>45</v>
      </c>
    </row>
    <row r="153" spans="1:11" hidden="1" x14ac:dyDescent="0.25">
      <c r="A153" s="81" t="s">
        <v>6</v>
      </c>
      <c r="B153" s="86" t="s">
        <v>183</v>
      </c>
      <c r="C153" s="87" t="s">
        <v>2234</v>
      </c>
      <c r="D153" s="75">
        <v>42836</v>
      </c>
      <c r="E153" s="88" t="s">
        <v>2235</v>
      </c>
      <c r="F153" s="87">
        <v>15528</v>
      </c>
      <c r="G153" s="87" t="s">
        <v>45</v>
      </c>
      <c r="H153" s="86" t="s">
        <v>46</v>
      </c>
      <c r="I153" s="86" t="s">
        <v>183</v>
      </c>
      <c r="J153" s="82">
        <v>3866.99</v>
      </c>
      <c r="K153" s="85">
        <v>45</v>
      </c>
    </row>
    <row r="154" spans="1:11" hidden="1" x14ac:dyDescent="0.25">
      <c r="A154" s="81" t="s">
        <v>6</v>
      </c>
      <c r="B154" s="86" t="s">
        <v>186</v>
      </c>
      <c r="C154" s="87" t="s">
        <v>2236</v>
      </c>
      <c r="D154" s="75">
        <v>42855</v>
      </c>
      <c r="E154" s="88" t="s">
        <v>2237</v>
      </c>
      <c r="F154" s="87">
        <v>15569</v>
      </c>
      <c r="G154" s="87" t="s">
        <v>45</v>
      </c>
      <c r="H154" s="86" t="s">
        <v>46</v>
      </c>
      <c r="I154" s="86" t="s">
        <v>186</v>
      </c>
      <c r="J154" s="82">
        <v>689.17</v>
      </c>
      <c r="K154" s="85">
        <v>45</v>
      </c>
    </row>
    <row r="155" spans="1:11" hidden="1" x14ac:dyDescent="0.25">
      <c r="A155" s="81" t="s">
        <v>6</v>
      </c>
      <c r="B155" s="86" t="s">
        <v>186</v>
      </c>
      <c r="C155" s="87" t="s">
        <v>2238</v>
      </c>
      <c r="D155" s="75">
        <v>42855</v>
      </c>
      <c r="E155" s="88" t="s">
        <v>2239</v>
      </c>
      <c r="F155" s="87">
        <v>15570</v>
      </c>
      <c r="G155" s="87" t="s">
        <v>45</v>
      </c>
      <c r="H155" s="86" t="s">
        <v>46</v>
      </c>
      <c r="I155" s="86" t="s">
        <v>186</v>
      </c>
      <c r="J155" s="82">
        <v>472.01</v>
      </c>
      <c r="K155" s="85">
        <v>45</v>
      </c>
    </row>
    <row r="156" spans="1:11" hidden="1" x14ac:dyDescent="0.25">
      <c r="A156" s="81" t="s">
        <v>6</v>
      </c>
      <c r="B156" s="86" t="s">
        <v>186</v>
      </c>
      <c r="C156" s="87" t="s">
        <v>662</v>
      </c>
      <c r="D156" s="75">
        <v>42855</v>
      </c>
      <c r="E156" s="88" t="s">
        <v>2240</v>
      </c>
      <c r="F156" s="87">
        <v>15572</v>
      </c>
      <c r="G156" s="87" t="s">
        <v>45</v>
      </c>
      <c r="H156" s="86" t="s">
        <v>46</v>
      </c>
      <c r="I156" s="86" t="s">
        <v>186</v>
      </c>
      <c r="J156" s="82">
        <v>3571.11</v>
      </c>
      <c r="K156" s="85">
        <v>45</v>
      </c>
    </row>
    <row r="157" spans="1:11" hidden="1" x14ac:dyDescent="0.25">
      <c r="A157" s="81" t="s">
        <v>6</v>
      </c>
      <c r="B157" s="86" t="s">
        <v>183</v>
      </c>
      <c r="C157" s="87" t="s">
        <v>2241</v>
      </c>
      <c r="D157" s="75">
        <v>42855</v>
      </c>
      <c r="E157" s="88" t="s">
        <v>2242</v>
      </c>
      <c r="F157" s="87">
        <v>15573</v>
      </c>
      <c r="G157" s="87" t="s">
        <v>45</v>
      </c>
      <c r="H157" s="86" t="s">
        <v>46</v>
      </c>
      <c r="I157" s="86" t="s">
        <v>183</v>
      </c>
      <c r="J157" s="82">
        <v>614.49</v>
      </c>
      <c r="K157" s="85">
        <v>45</v>
      </c>
    </row>
    <row r="158" spans="1:11" hidden="1" x14ac:dyDescent="0.25">
      <c r="A158" s="81" t="s">
        <v>6</v>
      </c>
      <c r="B158" s="86" t="s">
        <v>183</v>
      </c>
      <c r="C158" s="87" t="s">
        <v>663</v>
      </c>
      <c r="D158" s="75">
        <v>42855</v>
      </c>
      <c r="E158" s="88" t="s">
        <v>2243</v>
      </c>
      <c r="F158" s="87">
        <v>15574</v>
      </c>
      <c r="G158" s="87" t="s">
        <v>45</v>
      </c>
      <c r="H158" s="86" t="s">
        <v>46</v>
      </c>
      <c r="I158" s="86" t="s">
        <v>183</v>
      </c>
      <c r="J158" s="82">
        <v>11561.38</v>
      </c>
      <c r="K158" s="85">
        <v>45</v>
      </c>
    </row>
    <row r="159" spans="1:11" hidden="1" x14ac:dyDescent="0.25">
      <c r="A159" s="81" t="s">
        <v>441</v>
      </c>
      <c r="B159" s="86" t="s">
        <v>1412</v>
      </c>
      <c r="C159" s="87" t="s">
        <v>2355</v>
      </c>
      <c r="D159" s="75">
        <v>42846</v>
      </c>
      <c r="E159" s="88" t="s">
        <v>2356</v>
      </c>
      <c r="F159" s="87">
        <v>15543</v>
      </c>
      <c r="G159" s="87" t="s">
        <v>45</v>
      </c>
      <c r="H159" s="87" t="s">
        <v>46</v>
      </c>
      <c r="I159" s="86" t="s">
        <v>1412</v>
      </c>
      <c r="J159" s="82">
        <v>6312.75</v>
      </c>
      <c r="K159" s="85">
        <v>45</v>
      </c>
    </row>
    <row r="160" spans="1:11" hidden="1" x14ac:dyDescent="0.25">
      <c r="A160" s="81" t="s">
        <v>441</v>
      </c>
      <c r="B160" s="86" t="s">
        <v>2446</v>
      </c>
      <c r="C160" s="87" t="s">
        <v>2357</v>
      </c>
      <c r="D160" s="75">
        <v>42855</v>
      </c>
      <c r="E160" s="88" t="s">
        <v>2358</v>
      </c>
      <c r="F160" s="87">
        <v>15571</v>
      </c>
      <c r="G160" s="87" t="s">
        <v>45</v>
      </c>
      <c r="H160" s="87" t="s">
        <v>46</v>
      </c>
      <c r="I160" s="86" t="s">
        <v>2446</v>
      </c>
      <c r="J160" s="82">
        <v>1587.62</v>
      </c>
      <c r="K160" s="85">
        <v>45</v>
      </c>
    </row>
    <row r="161" spans="1:11" hidden="1" x14ac:dyDescent="0.25">
      <c r="A161" s="81" t="s">
        <v>31</v>
      </c>
      <c r="B161" s="86" t="s">
        <v>183</v>
      </c>
      <c r="C161" s="87" t="s">
        <v>2234</v>
      </c>
      <c r="D161" s="75">
        <v>42836</v>
      </c>
      <c r="E161" s="88" t="s">
        <v>2235</v>
      </c>
      <c r="F161" s="87">
        <v>15528</v>
      </c>
      <c r="G161" s="87" t="s">
        <v>45</v>
      </c>
      <c r="H161" s="87" t="s">
        <v>46</v>
      </c>
      <c r="I161" s="86" t="s">
        <v>183</v>
      </c>
      <c r="J161" s="82">
        <v>1933.49</v>
      </c>
      <c r="K161" s="85">
        <v>45</v>
      </c>
    </row>
    <row r="162" spans="1:11" hidden="1" x14ac:dyDescent="0.25">
      <c r="A162" s="81" t="s">
        <v>31</v>
      </c>
      <c r="B162" s="86" t="s">
        <v>183</v>
      </c>
      <c r="C162" s="87" t="s">
        <v>2241</v>
      </c>
      <c r="D162" s="75">
        <v>42855</v>
      </c>
      <c r="E162" s="88" t="s">
        <v>2242</v>
      </c>
      <c r="F162" s="87">
        <v>15573</v>
      </c>
      <c r="G162" s="87" t="s">
        <v>45</v>
      </c>
      <c r="H162" s="87" t="s">
        <v>46</v>
      </c>
      <c r="I162" s="86" t="s">
        <v>183</v>
      </c>
      <c r="J162" s="82">
        <v>307.25</v>
      </c>
      <c r="K162" s="85">
        <v>45</v>
      </c>
    </row>
    <row r="163" spans="1:11" hidden="1" x14ac:dyDescent="0.25">
      <c r="A163" s="81" t="s">
        <v>31</v>
      </c>
      <c r="B163" s="86" t="s">
        <v>183</v>
      </c>
      <c r="C163" s="87" t="s">
        <v>663</v>
      </c>
      <c r="D163" s="75">
        <v>42855</v>
      </c>
      <c r="E163" s="88" t="s">
        <v>2243</v>
      </c>
      <c r="F163" s="87">
        <v>15574</v>
      </c>
      <c r="G163" s="87" t="s">
        <v>45</v>
      </c>
      <c r="H163" s="87" t="s">
        <v>46</v>
      </c>
      <c r="I163" s="86" t="s">
        <v>183</v>
      </c>
      <c r="J163" s="82">
        <v>5780.69</v>
      </c>
      <c r="K163" s="85">
        <v>45</v>
      </c>
    </row>
    <row r="164" spans="1:11" hidden="1" x14ac:dyDescent="0.25">
      <c r="A164" s="81" t="s">
        <v>37</v>
      </c>
      <c r="B164" s="86" t="s">
        <v>183</v>
      </c>
      <c r="C164" s="87" t="s">
        <v>2234</v>
      </c>
      <c r="D164" s="75">
        <v>42836</v>
      </c>
      <c r="E164" s="88" t="s">
        <v>2235</v>
      </c>
      <c r="F164" s="87">
        <v>15528</v>
      </c>
      <c r="G164" s="87" t="s">
        <v>45</v>
      </c>
      <c r="H164" s="87" t="s">
        <v>46</v>
      </c>
      <c r="I164" s="86" t="s">
        <v>183</v>
      </c>
      <c r="J164" s="82">
        <v>644.5</v>
      </c>
      <c r="K164" s="85">
        <v>45</v>
      </c>
    </row>
    <row r="165" spans="1:11" hidden="1" x14ac:dyDescent="0.25">
      <c r="A165" s="81" t="s">
        <v>37</v>
      </c>
      <c r="B165" s="86" t="s">
        <v>183</v>
      </c>
      <c r="C165" s="87" t="s">
        <v>2241</v>
      </c>
      <c r="D165" s="75">
        <v>42855</v>
      </c>
      <c r="E165" s="88" t="s">
        <v>2242</v>
      </c>
      <c r="F165" s="87">
        <v>15573</v>
      </c>
      <c r="G165" s="87" t="s">
        <v>45</v>
      </c>
      <c r="H165" s="87" t="s">
        <v>46</v>
      </c>
      <c r="I165" s="86" t="s">
        <v>183</v>
      </c>
      <c r="J165" s="82">
        <v>102.42</v>
      </c>
      <c r="K165" s="85">
        <v>45</v>
      </c>
    </row>
    <row r="166" spans="1:11" hidden="1" x14ac:dyDescent="0.25">
      <c r="A166" s="81" t="s">
        <v>37</v>
      </c>
      <c r="B166" s="86" t="s">
        <v>183</v>
      </c>
      <c r="C166" s="87" t="s">
        <v>663</v>
      </c>
      <c r="D166" s="75">
        <v>42855</v>
      </c>
      <c r="E166" s="88" t="s">
        <v>2243</v>
      </c>
      <c r="F166" s="87">
        <v>15574</v>
      </c>
      <c r="G166" s="87" t="s">
        <v>45</v>
      </c>
      <c r="H166" s="87" t="s">
        <v>46</v>
      </c>
      <c r="I166" s="86" t="s">
        <v>183</v>
      </c>
      <c r="J166" s="82">
        <v>1926.9</v>
      </c>
      <c r="K166" s="85">
        <v>45</v>
      </c>
    </row>
    <row r="167" spans="1:11" hidden="1" x14ac:dyDescent="0.25">
      <c r="A167" s="81" t="s">
        <v>427</v>
      </c>
      <c r="B167" s="86" t="s">
        <v>466</v>
      </c>
      <c r="C167" s="87" t="s">
        <v>2244</v>
      </c>
      <c r="D167" s="75">
        <v>42836</v>
      </c>
      <c r="E167" s="88" t="s">
        <v>2245</v>
      </c>
      <c r="F167" s="87">
        <v>15522</v>
      </c>
      <c r="G167" s="87" t="s">
        <v>45</v>
      </c>
      <c r="H167" s="86" t="s">
        <v>46</v>
      </c>
      <c r="I167" s="86" t="s">
        <v>466</v>
      </c>
      <c r="J167" s="82">
        <v>11428.55</v>
      </c>
      <c r="K167" s="85">
        <v>46</v>
      </c>
    </row>
    <row r="168" spans="1:11" hidden="1" x14ac:dyDescent="0.25">
      <c r="A168" s="81" t="s">
        <v>427</v>
      </c>
      <c r="B168" s="86" t="s">
        <v>2447</v>
      </c>
      <c r="C168" s="87" t="s">
        <v>2246</v>
      </c>
      <c r="D168" s="75">
        <v>42850</v>
      </c>
      <c r="E168" s="88" t="s">
        <v>2247</v>
      </c>
      <c r="F168" s="87">
        <v>15551</v>
      </c>
      <c r="G168" s="87" t="s">
        <v>286</v>
      </c>
      <c r="H168" s="86" t="s">
        <v>46</v>
      </c>
      <c r="I168" s="86" t="s">
        <v>2447</v>
      </c>
      <c r="J168" s="82">
        <v>13165.85</v>
      </c>
      <c r="K168" s="85">
        <v>46</v>
      </c>
    </row>
    <row r="169" spans="1:11" hidden="1" x14ac:dyDescent="0.25">
      <c r="A169" s="81" t="s">
        <v>1937</v>
      </c>
      <c r="B169" s="86" t="s">
        <v>2447</v>
      </c>
      <c r="C169" s="87" t="s">
        <v>2246</v>
      </c>
      <c r="D169" s="75">
        <v>42850</v>
      </c>
      <c r="E169" s="88" t="s">
        <v>2247</v>
      </c>
      <c r="F169" s="87">
        <v>15551</v>
      </c>
      <c r="G169" s="87" t="s">
        <v>286</v>
      </c>
      <c r="H169" s="87" t="s">
        <v>46</v>
      </c>
      <c r="I169" s="86" t="s">
        <v>2447</v>
      </c>
      <c r="J169" s="82">
        <v>6582.92</v>
      </c>
      <c r="K169" s="85">
        <v>46</v>
      </c>
    </row>
    <row r="170" spans="1:11" hidden="1" x14ac:dyDescent="0.25">
      <c r="A170" s="81" t="s">
        <v>442</v>
      </c>
      <c r="B170" s="86" t="s">
        <v>2448</v>
      </c>
      <c r="C170" s="87" t="s">
        <v>2359</v>
      </c>
      <c r="D170" s="75">
        <v>42836</v>
      </c>
      <c r="E170" s="88">
        <v>53</v>
      </c>
      <c r="F170" s="87">
        <v>15523</v>
      </c>
      <c r="G170" s="87" t="s">
        <v>45</v>
      </c>
      <c r="H170" s="87" t="s">
        <v>46</v>
      </c>
      <c r="I170" s="86" t="s">
        <v>2448</v>
      </c>
      <c r="J170" s="82">
        <v>51000</v>
      </c>
      <c r="K170" s="85">
        <v>46</v>
      </c>
    </row>
    <row r="171" spans="1:11" hidden="1" x14ac:dyDescent="0.25">
      <c r="A171" s="81" t="s">
        <v>442</v>
      </c>
      <c r="B171" s="86" t="s">
        <v>2447</v>
      </c>
      <c r="C171" s="87" t="s">
        <v>2246</v>
      </c>
      <c r="D171" s="75">
        <v>42850</v>
      </c>
      <c r="E171" s="88" t="s">
        <v>2247</v>
      </c>
      <c r="F171" s="87">
        <v>15551</v>
      </c>
      <c r="G171" s="87" t="s">
        <v>286</v>
      </c>
      <c r="H171" s="87" t="s">
        <v>46</v>
      </c>
      <c r="I171" s="86" t="s">
        <v>2447</v>
      </c>
      <c r="J171" s="82">
        <v>6582.92</v>
      </c>
      <c r="K171" s="85">
        <v>46</v>
      </c>
    </row>
    <row r="172" spans="1:11" hidden="1" x14ac:dyDescent="0.25">
      <c r="A172" s="81" t="s">
        <v>442</v>
      </c>
      <c r="B172" s="86" t="s">
        <v>497</v>
      </c>
      <c r="C172" s="87" t="s">
        <v>619</v>
      </c>
      <c r="D172" s="75">
        <v>42850</v>
      </c>
      <c r="E172" s="88">
        <v>49347</v>
      </c>
      <c r="F172" s="87">
        <v>15553</v>
      </c>
      <c r="G172" s="87" t="s">
        <v>45</v>
      </c>
      <c r="H172" s="87" t="s">
        <v>46</v>
      </c>
      <c r="I172" s="86" t="s">
        <v>497</v>
      </c>
      <c r="J172" s="82">
        <v>3899.17</v>
      </c>
      <c r="K172" s="85">
        <v>46</v>
      </c>
    </row>
    <row r="173" spans="1:11" hidden="1" x14ac:dyDescent="0.25">
      <c r="A173" s="81" t="s">
        <v>442</v>
      </c>
      <c r="B173" s="86" t="s">
        <v>497</v>
      </c>
      <c r="C173" s="87" t="s">
        <v>2360</v>
      </c>
      <c r="D173" s="75">
        <v>42855</v>
      </c>
      <c r="E173" s="88">
        <v>254</v>
      </c>
      <c r="F173" s="87">
        <v>15568</v>
      </c>
      <c r="G173" s="87" t="s">
        <v>45</v>
      </c>
      <c r="H173" s="87" t="s">
        <v>46</v>
      </c>
      <c r="I173" s="86" t="s">
        <v>497</v>
      </c>
      <c r="J173" s="82">
        <v>5319.15</v>
      </c>
      <c r="K173" s="85">
        <v>46</v>
      </c>
    </row>
    <row r="174" spans="1:11" hidden="1" x14ac:dyDescent="0.25">
      <c r="A174" s="81" t="s">
        <v>7</v>
      </c>
      <c r="B174" s="86" t="s">
        <v>1960</v>
      </c>
      <c r="C174" s="87" t="s">
        <v>1959</v>
      </c>
      <c r="D174" s="75">
        <v>42844</v>
      </c>
      <c r="E174" s="88" t="s">
        <v>49</v>
      </c>
      <c r="F174" s="87">
        <v>32744</v>
      </c>
      <c r="G174" s="87" t="s">
        <v>50</v>
      </c>
      <c r="H174" s="86" t="s">
        <v>51</v>
      </c>
      <c r="I174" s="86" t="s">
        <v>1960</v>
      </c>
      <c r="J174" s="82">
        <v>49.41</v>
      </c>
      <c r="K174" s="85">
        <v>47</v>
      </c>
    </row>
    <row r="175" spans="1:11" hidden="1" x14ac:dyDescent="0.25">
      <c r="A175" s="81" t="s">
        <v>7</v>
      </c>
      <c r="B175" s="86" t="s">
        <v>2443</v>
      </c>
      <c r="C175" s="87" t="s">
        <v>1961</v>
      </c>
      <c r="D175" s="75">
        <v>42849</v>
      </c>
      <c r="E175" s="88" t="s">
        <v>49</v>
      </c>
      <c r="F175" s="87">
        <v>32772</v>
      </c>
      <c r="G175" s="87" t="s">
        <v>50</v>
      </c>
      <c r="H175" s="86" t="s">
        <v>51</v>
      </c>
      <c r="I175" s="86" t="s">
        <v>2443</v>
      </c>
      <c r="J175" s="82">
        <v>59.48</v>
      </c>
      <c r="K175" s="85">
        <v>47</v>
      </c>
    </row>
    <row r="176" spans="1:11" hidden="1" x14ac:dyDescent="0.25">
      <c r="A176" s="81" t="s">
        <v>1938</v>
      </c>
      <c r="B176" s="86" t="s">
        <v>2336</v>
      </c>
      <c r="C176" s="87" t="s">
        <v>2335</v>
      </c>
      <c r="D176" s="75">
        <v>42855</v>
      </c>
      <c r="E176" s="88" t="s">
        <v>49</v>
      </c>
      <c r="F176" s="87">
        <v>32980</v>
      </c>
      <c r="G176" s="87" t="s">
        <v>50</v>
      </c>
      <c r="H176" s="87" t="s">
        <v>46</v>
      </c>
      <c r="I176" s="86" t="s">
        <v>2336</v>
      </c>
      <c r="J176" s="82">
        <v>13.33</v>
      </c>
      <c r="K176" s="85">
        <v>47</v>
      </c>
    </row>
    <row r="177" spans="1:11" hidden="1" x14ac:dyDescent="0.25">
      <c r="A177" s="81" t="s">
        <v>453</v>
      </c>
      <c r="B177" s="86" t="s">
        <v>2416</v>
      </c>
      <c r="C177" s="87" t="s">
        <v>2415</v>
      </c>
      <c r="D177" s="75">
        <v>42844</v>
      </c>
      <c r="E177" s="88" t="s">
        <v>49</v>
      </c>
      <c r="F177" s="87">
        <v>32743</v>
      </c>
      <c r="G177" s="87" t="s">
        <v>50</v>
      </c>
      <c r="H177" s="87" t="s">
        <v>51</v>
      </c>
      <c r="I177" s="86" t="s">
        <v>2416</v>
      </c>
      <c r="J177" s="82">
        <v>161.85</v>
      </c>
      <c r="K177" s="85">
        <v>47</v>
      </c>
    </row>
    <row r="178" spans="1:11" hidden="1" x14ac:dyDescent="0.25">
      <c r="A178" s="81" t="s">
        <v>453</v>
      </c>
      <c r="B178" s="86" t="s">
        <v>2418</v>
      </c>
      <c r="C178" s="87" t="s">
        <v>2417</v>
      </c>
      <c r="D178" s="75">
        <v>42844</v>
      </c>
      <c r="E178" s="88" t="s">
        <v>49</v>
      </c>
      <c r="F178" s="87">
        <v>32745</v>
      </c>
      <c r="G178" s="87" t="s">
        <v>50</v>
      </c>
      <c r="H178" s="87" t="s">
        <v>51</v>
      </c>
      <c r="I178" s="86" t="s">
        <v>2418</v>
      </c>
      <c r="J178" s="82">
        <v>15.38</v>
      </c>
      <c r="K178" s="85">
        <v>47</v>
      </c>
    </row>
    <row r="179" spans="1:11" hidden="1" x14ac:dyDescent="0.25">
      <c r="A179" s="81" t="s">
        <v>1934</v>
      </c>
      <c r="B179" s="86" t="s">
        <v>2250</v>
      </c>
      <c r="C179" s="87" t="s">
        <v>2248</v>
      </c>
      <c r="D179" s="75">
        <v>42850</v>
      </c>
      <c r="E179" s="88" t="s">
        <v>2249</v>
      </c>
      <c r="F179" s="87">
        <v>15549</v>
      </c>
      <c r="G179" s="87" t="s">
        <v>45</v>
      </c>
      <c r="H179" s="86" t="s">
        <v>46</v>
      </c>
      <c r="I179" s="86" t="s">
        <v>2250</v>
      </c>
      <c r="J179" s="82">
        <v>1504.58</v>
      </c>
      <c r="K179" s="85">
        <v>48</v>
      </c>
    </row>
    <row r="180" spans="1:11" hidden="1" x14ac:dyDescent="0.25">
      <c r="A180" s="81" t="s">
        <v>1934</v>
      </c>
      <c r="B180" s="86" t="s">
        <v>2250</v>
      </c>
      <c r="C180" s="87" t="s">
        <v>2251</v>
      </c>
      <c r="D180" s="75">
        <v>42850</v>
      </c>
      <c r="E180" s="88" t="s">
        <v>2249</v>
      </c>
      <c r="F180" s="87">
        <v>15549</v>
      </c>
      <c r="G180" s="87" t="s">
        <v>45</v>
      </c>
      <c r="H180" s="86" t="s">
        <v>46</v>
      </c>
      <c r="I180" s="86" t="s">
        <v>2250</v>
      </c>
      <c r="J180" s="82">
        <v>-1504.58</v>
      </c>
      <c r="K180" s="85">
        <v>48</v>
      </c>
    </row>
    <row r="181" spans="1:11" hidden="1" x14ac:dyDescent="0.25">
      <c r="A181" s="81" t="s">
        <v>1934</v>
      </c>
      <c r="B181" s="86" t="s">
        <v>2250</v>
      </c>
      <c r="C181" s="87" t="s">
        <v>2252</v>
      </c>
      <c r="D181" s="75">
        <v>42850</v>
      </c>
      <c r="E181" s="88" t="s">
        <v>2253</v>
      </c>
      <c r="F181" s="87">
        <v>15555</v>
      </c>
      <c r="G181" s="87" t="s">
        <v>45</v>
      </c>
      <c r="H181" s="86" t="s">
        <v>46</v>
      </c>
      <c r="I181" s="86" t="s">
        <v>2250</v>
      </c>
      <c r="J181" s="82">
        <v>1524.58</v>
      </c>
      <c r="K181" s="85">
        <v>48</v>
      </c>
    </row>
    <row r="182" spans="1:11" hidden="1" x14ac:dyDescent="0.25">
      <c r="A182" s="81" t="s">
        <v>1934</v>
      </c>
      <c r="B182" s="86" t="s">
        <v>2250</v>
      </c>
      <c r="C182" s="87" t="s">
        <v>659</v>
      </c>
      <c r="D182" s="75">
        <v>42855</v>
      </c>
      <c r="E182" s="88">
        <v>3443760</v>
      </c>
      <c r="F182" s="87">
        <v>15562</v>
      </c>
      <c r="G182" s="87" t="s">
        <v>45</v>
      </c>
      <c r="H182" s="86" t="s">
        <v>46</v>
      </c>
      <c r="I182" s="86" t="s">
        <v>2250</v>
      </c>
      <c r="J182" s="82">
        <v>1524.58</v>
      </c>
      <c r="K182" s="85">
        <v>48</v>
      </c>
    </row>
    <row r="183" spans="1:11" hidden="1" x14ac:dyDescent="0.25">
      <c r="A183" s="81" t="s">
        <v>1939</v>
      </c>
      <c r="B183" s="86" t="s">
        <v>2250</v>
      </c>
      <c r="C183" s="87" t="s">
        <v>2248</v>
      </c>
      <c r="D183" s="75">
        <v>42850</v>
      </c>
      <c r="E183" s="88" t="s">
        <v>2249</v>
      </c>
      <c r="F183" s="87">
        <v>15549</v>
      </c>
      <c r="G183" s="87" t="s">
        <v>45</v>
      </c>
      <c r="H183" s="87" t="s">
        <v>46</v>
      </c>
      <c r="I183" s="86" t="s">
        <v>2250</v>
      </c>
      <c r="J183" s="82">
        <v>4513.7299999999996</v>
      </c>
      <c r="K183" s="85">
        <v>48</v>
      </c>
    </row>
    <row r="184" spans="1:11" hidden="1" x14ac:dyDescent="0.25">
      <c r="A184" s="81" t="s">
        <v>1939</v>
      </c>
      <c r="B184" s="86" t="s">
        <v>2250</v>
      </c>
      <c r="C184" s="87" t="s">
        <v>2251</v>
      </c>
      <c r="D184" s="75">
        <v>42850</v>
      </c>
      <c r="E184" s="88" t="s">
        <v>2249</v>
      </c>
      <c r="F184" s="87">
        <v>15549</v>
      </c>
      <c r="G184" s="87" t="s">
        <v>45</v>
      </c>
      <c r="H184" s="87" t="s">
        <v>46</v>
      </c>
      <c r="I184" s="86" t="s">
        <v>2250</v>
      </c>
      <c r="J184" s="82">
        <v>-4513.7299999999996</v>
      </c>
      <c r="K184" s="85">
        <v>48</v>
      </c>
    </row>
    <row r="185" spans="1:11" hidden="1" x14ac:dyDescent="0.25">
      <c r="A185" s="81" t="s">
        <v>1939</v>
      </c>
      <c r="B185" s="86" t="s">
        <v>2250</v>
      </c>
      <c r="C185" s="87" t="s">
        <v>2252</v>
      </c>
      <c r="D185" s="75">
        <v>42850</v>
      </c>
      <c r="E185" s="88" t="s">
        <v>2253</v>
      </c>
      <c r="F185" s="87">
        <v>15555</v>
      </c>
      <c r="G185" s="87" t="s">
        <v>45</v>
      </c>
      <c r="H185" s="87" t="s">
        <v>46</v>
      </c>
      <c r="I185" s="86" t="s">
        <v>2250</v>
      </c>
      <c r="J185" s="82">
        <v>4573.7299999999996</v>
      </c>
      <c r="K185" s="85">
        <v>48</v>
      </c>
    </row>
    <row r="186" spans="1:11" hidden="1" x14ac:dyDescent="0.25">
      <c r="A186" s="81" t="s">
        <v>1939</v>
      </c>
      <c r="B186" s="86" t="s">
        <v>2250</v>
      </c>
      <c r="C186" s="87" t="s">
        <v>659</v>
      </c>
      <c r="D186" s="75">
        <v>42855</v>
      </c>
      <c r="E186" s="88">
        <v>3443760</v>
      </c>
      <c r="F186" s="87">
        <v>15562</v>
      </c>
      <c r="G186" s="87" t="s">
        <v>45</v>
      </c>
      <c r="H186" s="87" t="s">
        <v>46</v>
      </c>
      <c r="I186" s="86" t="s">
        <v>2250</v>
      </c>
      <c r="J186" s="82">
        <v>4573.7299999999996</v>
      </c>
      <c r="K186" s="85">
        <v>48</v>
      </c>
    </row>
    <row r="187" spans="1:11" hidden="1" x14ac:dyDescent="0.25">
      <c r="A187" s="81" t="s">
        <v>1941</v>
      </c>
      <c r="B187" s="86" t="s">
        <v>2250</v>
      </c>
      <c r="C187" s="87" t="s">
        <v>2248</v>
      </c>
      <c r="D187" s="75">
        <v>42850</v>
      </c>
      <c r="E187" s="88" t="s">
        <v>2249</v>
      </c>
      <c r="F187" s="87">
        <v>15549</v>
      </c>
      <c r="G187" s="87" t="s">
        <v>45</v>
      </c>
      <c r="H187" s="87" t="s">
        <v>46</v>
      </c>
      <c r="I187" s="86" t="s">
        <v>2250</v>
      </c>
      <c r="J187" s="82">
        <v>1504.58</v>
      </c>
      <c r="K187" s="85">
        <v>48</v>
      </c>
    </row>
    <row r="188" spans="1:11" hidden="1" x14ac:dyDescent="0.25">
      <c r="A188" s="81" t="s">
        <v>1941</v>
      </c>
      <c r="B188" s="86" t="s">
        <v>2250</v>
      </c>
      <c r="C188" s="87" t="s">
        <v>2251</v>
      </c>
      <c r="D188" s="75">
        <v>42850</v>
      </c>
      <c r="E188" s="88" t="s">
        <v>2249</v>
      </c>
      <c r="F188" s="87">
        <v>15549</v>
      </c>
      <c r="G188" s="87" t="s">
        <v>45</v>
      </c>
      <c r="H188" s="87" t="s">
        <v>46</v>
      </c>
      <c r="I188" s="86" t="s">
        <v>2250</v>
      </c>
      <c r="J188" s="82">
        <v>-1504.58</v>
      </c>
      <c r="K188" s="85">
        <v>48</v>
      </c>
    </row>
    <row r="189" spans="1:11" hidden="1" x14ac:dyDescent="0.25">
      <c r="A189" s="81" t="s">
        <v>1941</v>
      </c>
      <c r="B189" s="86" t="s">
        <v>2250</v>
      </c>
      <c r="C189" s="87" t="s">
        <v>2252</v>
      </c>
      <c r="D189" s="75">
        <v>42850</v>
      </c>
      <c r="E189" s="88" t="s">
        <v>2253</v>
      </c>
      <c r="F189" s="87">
        <v>15555</v>
      </c>
      <c r="G189" s="87" t="s">
        <v>45</v>
      </c>
      <c r="H189" s="87" t="s">
        <v>46</v>
      </c>
      <c r="I189" s="86" t="s">
        <v>2250</v>
      </c>
      <c r="J189" s="82">
        <v>1524.58</v>
      </c>
      <c r="K189" s="85">
        <v>48</v>
      </c>
    </row>
    <row r="190" spans="1:11" hidden="1" x14ac:dyDescent="0.25">
      <c r="A190" s="81" t="s">
        <v>1941</v>
      </c>
      <c r="B190" s="86" t="s">
        <v>2250</v>
      </c>
      <c r="C190" s="87" t="s">
        <v>659</v>
      </c>
      <c r="D190" s="75">
        <v>42855</v>
      </c>
      <c r="E190" s="88">
        <v>3443760</v>
      </c>
      <c r="F190" s="87">
        <v>15562</v>
      </c>
      <c r="G190" s="87" t="s">
        <v>45</v>
      </c>
      <c r="H190" s="87" t="s">
        <v>46</v>
      </c>
      <c r="I190" s="86" t="s">
        <v>2250</v>
      </c>
      <c r="J190" s="82">
        <v>1524.58</v>
      </c>
      <c r="K190" s="85">
        <v>48</v>
      </c>
    </row>
    <row r="191" spans="1:11" hidden="1" x14ac:dyDescent="0.25">
      <c r="A191" s="81" t="s">
        <v>433</v>
      </c>
      <c r="B191" s="86" t="s">
        <v>489</v>
      </c>
      <c r="C191" s="87" t="s">
        <v>2337</v>
      </c>
      <c r="D191" s="75">
        <v>42852</v>
      </c>
      <c r="E191" s="88" t="s">
        <v>2338</v>
      </c>
      <c r="F191" s="87">
        <v>15556</v>
      </c>
      <c r="G191" s="87" t="s">
        <v>45</v>
      </c>
      <c r="H191" s="87" t="s">
        <v>90</v>
      </c>
      <c r="I191" s="86" t="s">
        <v>489</v>
      </c>
      <c r="J191" s="82">
        <v>490</v>
      </c>
      <c r="K191" s="85">
        <v>49</v>
      </c>
    </row>
    <row r="192" spans="1:11" hidden="1" x14ac:dyDescent="0.25">
      <c r="A192" s="81" t="s">
        <v>433</v>
      </c>
      <c r="B192" s="86" t="s">
        <v>2449</v>
      </c>
      <c r="C192" s="87" t="s">
        <v>2339</v>
      </c>
      <c r="D192" s="75">
        <v>42855</v>
      </c>
      <c r="E192" s="88" t="s">
        <v>2340</v>
      </c>
      <c r="F192" s="87">
        <v>15643</v>
      </c>
      <c r="G192" s="87" t="s">
        <v>45</v>
      </c>
      <c r="H192" s="87" t="s">
        <v>46</v>
      </c>
      <c r="I192" s="86" t="s">
        <v>2449</v>
      </c>
      <c r="J192" s="82">
        <v>984.32</v>
      </c>
      <c r="K192" s="85">
        <v>49</v>
      </c>
    </row>
    <row r="193" spans="1:11" hidden="1" x14ac:dyDescent="0.25">
      <c r="A193" s="81" t="s">
        <v>24</v>
      </c>
      <c r="B193" s="86" t="s">
        <v>2450</v>
      </c>
      <c r="C193" s="87" t="s">
        <v>2361</v>
      </c>
      <c r="D193" s="75">
        <v>42836</v>
      </c>
      <c r="E193" s="88">
        <v>1575</v>
      </c>
      <c r="F193" s="87">
        <v>15526</v>
      </c>
      <c r="G193" s="87" t="s">
        <v>45</v>
      </c>
      <c r="H193" s="87" t="s">
        <v>46</v>
      </c>
      <c r="I193" s="86" t="s">
        <v>2450</v>
      </c>
      <c r="J193" s="82">
        <v>1471.61</v>
      </c>
      <c r="K193" s="85">
        <v>49</v>
      </c>
    </row>
    <row r="194" spans="1:11" hidden="1" x14ac:dyDescent="0.25">
      <c r="A194" s="81" t="s">
        <v>24</v>
      </c>
      <c r="B194" s="86" t="s">
        <v>2450</v>
      </c>
      <c r="C194" s="87" t="s">
        <v>2362</v>
      </c>
      <c r="D194" s="75">
        <v>42842</v>
      </c>
      <c r="E194" s="88">
        <v>1602</v>
      </c>
      <c r="F194" s="87">
        <v>15532</v>
      </c>
      <c r="G194" s="87" t="s">
        <v>45</v>
      </c>
      <c r="H194" s="87" t="s">
        <v>46</v>
      </c>
      <c r="I194" s="86" t="s">
        <v>2450</v>
      </c>
      <c r="J194" s="82">
        <v>1157.1600000000001</v>
      </c>
      <c r="K194" s="85">
        <v>49</v>
      </c>
    </row>
    <row r="195" spans="1:11" hidden="1" x14ac:dyDescent="0.25">
      <c r="A195" s="81" t="s">
        <v>24</v>
      </c>
      <c r="B195" s="86" t="s">
        <v>2450</v>
      </c>
      <c r="C195" s="87" t="s">
        <v>849</v>
      </c>
      <c r="D195" s="75">
        <v>42850</v>
      </c>
      <c r="E195" s="88">
        <v>1627</v>
      </c>
      <c r="F195" s="87">
        <v>15550</v>
      </c>
      <c r="G195" s="87" t="s">
        <v>45</v>
      </c>
      <c r="H195" s="87" t="s">
        <v>46</v>
      </c>
      <c r="I195" s="86" t="s">
        <v>2450</v>
      </c>
      <c r="J195" s="82">
        <v>1342.1</v>
      </c>
      <c r="K195" s="85">
        <v>49</v>
      </c>
    </row>
    <row r="196" spans="1:11" hidden="1" x14ac:dyDescent="0.25">
      <c r="A196" s="81" t="s">
        <v>24</v>
      </c>
      <c r="B196" s="86" t="s">
        <v>2450</v>
      </c>
      <c r="C196" s="87" t="s">
        <v>2363</v>
      </c>
      <c r="D196" s="75">
        <v>42855</v>
      </c>
      <c r="E196" s="88">
        <v>1655</v>
      </c>
      <c r="F196" s="87">
        <v>15566</v>
      </c>
      <c r="G196" s="87" t="s">
        <v>45</v>
      </c>
      <c r="H196" s="87" t="s">
        <v>46</v>
      </c>
      <c r="I196" s="86" t="s">
        <v>2450</v>
      </c>
      <c r="J196" s="82">
        <v>2652.45</v>
      </c>
      <c r="K196" s="85">
        <v>49</v>
      </c>
    </row>
    <row r="197" spans="1:11" hidden="1" x14ac:dyDescent="0.25">
      <c r="A197" s="81" t="s">
        <v>24</v>
      </c>
      <c r="B197" s="86" t="s">
        <v>2450</v>
      </c>
      <c r="C197" s="87" t="s">
        <v>2364</v>
      </c>
      <c r="D197" s="75">
        <v>42855</v>
      </c>
      <c r="E197" s="88" t="s">
        <v>2365</v>
      </c>
      <c r="F197" s="87">
        <v>15592</v>
      </c>
      <c r="G197" s="87" t="s">
        <v>45</v>
      </c>
      <c r="H197" s="87" t="s">
        <v>46</v>
      </c>
      <c r="I197" s="86" t="s">
        <v>2450</v>
      </c>
      <c r="J197" s="82">
        <v>86.54</v>
      </c>
      <c r="K197" s="85">
        <v>49</v>
      </c>
    </row>
    <row r="198" spans="1:11" hidden="1" x14ac:dyDescent="0.25">
      <c r="A198" s="81" t="s">
        <v>24</v>
      </c>
      <c r="B198" s="86" t="s">
        <v>2450</v>
      </c>
      <c r="C198" s="87" t="s">
        <v>920</v>
      </c>
      <c r="D198" s="75">
        <v>42855</v>
      </c>
      <c r="E198" s="88" t="s">
        <v>2366</v>
      </c>
      <c r="F198" s="87">
        <v>15597</v>
      </c>
      <c r="G198" s="87" t="s">
        <v>45</v>
      </c>
      <c r="H198" s="87" t="s">
        <v>46</v>
      </c>
      <c r="I198" s="86" t="s">
        <v>2450</v>
      </c>
      <c r="J198" s="82">
        <v>86.53</v>
      </c>
      <c r="K198" s="85">
        <v>49</v>
      </c>
    </row>
    <row r="199" spans="1:11" hidden="1" x14ac:dyDescent="0.25">
      <c r="A199" s="81" t="s">
        <v>8</v>
      </c>
      <c r="B199" s="86" t="s">
        <v>2451</v>
      </c>
      <c r="C199" s="87" t="s">
        <v>2254</v>
      </c>
      <c r="D199" s="75">
        <v>42826</v>
      </c>
      <c r="E199" s="88" t="s">
        <v>2255</v>
      </c>
      <c r="F199" s="87" t="s">
        <v>2256</v>
      </c>
      <c r="G199" s="87" t="s">
        <v>190</v>
      </c>
      <c r="H199" s="86" t="s">
        <v>46</v>
      </c>
      <c r="I199" s="86" t="s">
        <v>2451</v>
      </c>
      <c r="J199" s="82">
        <v>32429.52</v>
      </c>
      <c r="K199" s="85">
        <v>51</v>
      </c>
    </row>
    <row r="200" spans="1:11" hidden="1" x14ac:dyDescent="0.25">
      <c r="A200" s="81" t="s">
        <v>9</v>
      </c>
      <c r="B200" s="86" t="s">
        <v>193</v>
      </c>
      <c r="C200" s="87" t="s">
        <v>2257</v>
      </c>
      <c r="D200" s="75">
        <v>42835</v>
      </c>
      <c r="E200" s="88">
        <v>28395</v>
      </c>
      <c r="F200" s="87">
        <v>15507</v>
      </c>
      <c r="G200" s="87" t="s">
        <v>45</v>
      </c>
      <c r="H200" s="86" t="s">
        <v>90</v>
      </c>
      <c r="I200" s="86" t="s">
        <v>193</v>
      </c>
      <c r="J200" s="82">
        <v>190.08</v>
      </c>
      <c r="K200" s="85">
        <v>52</v>
      </c>
    </row>
    <row r="201" spans="1:11" hidden="1" x14ac:dyDescent="0.25">
      <c r="A201" s="81" t="s">
        <v>9</v>
      </c>
      <c r="B201" s="86" t="s">
        <v>193</v>
      </c>
      <c r="C201" s="87" t="s">
        <v>2258</v>
      </c>
      <c r="D201" s="75">
        <v>42835</v>
      </c>
      <c r="E201" s="88">
        <v>28459</v>
      </c>
      <c r="F201" s="87">
        <v>15508</v>
      </c>
      <c r="G201" s="87" t="s">
        <v>45</v>
      </c>
      <c r="H201" s="86" t="s">
        <v>46</v>
      </c>
      <c r="I201" s="86" t="s">
        <v>193</v>
      </c>
      <c r="J201" s="82">
        <v>1025.58</v>
      </c>
      <c r="K201" s="85">
        <v>52</v>
      </c>
    </row>
    <row r="202" spans="1:11" hidden="1" x14ac:dyDescent="0.25">
      <c r="A202" s="81" t="s">
        <v>9</v>
      </c>
      <c r="B202" s="86" t="s">
        <v>193</v>
      </c>
      <c r="C202" s="87" t="s">
        <v>2259</v>
      </c>
      <c r="D202" s="75">
        <v>42835</v>
      </c>
      <c r="E202" s="88">
        <v>28461</v>
      </c>
      <c r="F202" s="87">
        <v>15509</v>
      </c>
      <c r="G202" s="87" t="s">
        <v>45</v>
      </c>
      <c r="H202" s="86" t="s">
        <v>46</v>
      </c>
      <c r="I202" s="86" t="s">
        <v>193</v>
      </c>
      <c r="J202" s="82">
        <v>239.44</v>
      </c>
      <c r="K202" s="85">
        <v>52</v>
      </c>
    </row>
    <row r="203" spans="1:11" hidden="1" x14ac:dyDescent="0.25">
      <c r="A203" s="81" t="s">
        <v>9</v>
      </c>
      <c r="B203" s="86" t="s">
        <v>193</v>
      </c>
      <c r="C203" s="87" t="s">
        <v>2260</v>
      </c>
      <c r="D203" s="75">
        <v>42835</v>
      </c>
      <c r="E203" s="88">
        <v>28462</v>
      </c>
      <c r="F203" s="87">
        <v>15510</v>
      </c>
      <c r="G203" s="87" t="s">
        <v>45</v>
      </c>
      <c r="H203" s="86" t="s">
        <v>46</v>
      </c>
      <c r="I203" s="86" t="s">
        <v>193</v>
      </c>
      <c r="J203" s="82">
        <v>280.36</v>
      </c>
      <c r="K203" s="85">
        <v>52</v>
      </c>
    </row>
    <row r="204" spans="1:11" hidden="1" x14ac:dyDescent="0.25">
      <c r="A204" s="81" t="s">
        <v>9</v>
      </c>
      <c r="B204" s="86" t="s">
        <v>193</v>
      </c>
      <c r="C204" s="87" t="s">
        <v>2261</v>
      </c>
      <c r="D204" s="75">
        <v>42835</v>
      </c>
      <c r="E204" s="88" t="s">
        <v>2262</v>
      </c>
      <c r="F204" s="87">
        <v>15511</v>
      </c>
      <c r="G204" s="87" t="s">
        <v>45</v>
      </c>
      <c r="H204" s="86" t="s">
        <v>46</v>
      </c>
      <c r="I204" s="86" t="s">
        <v>193</v>
      </c>
      <c r="J204" s="82">
        <v>141.72</v>
      </c>
      <c r="K204" s="85">
        <v>52</v>
      </c>
    </row>
    <row r="205" spans="1:11" hidden="1" x14ac:dyDescent="0.25">
      <c r="A205" s="81" t="s">
        <v>9</v>
      </c>
      <c r="B205" s="86" t="s">
        <v>193</v>
      </c>
      <c r="C205" s="87" t="s">
        <v>2263</v>
      </c>
      <c r="D205" s="75">
        <v>42835</v>
      </c>
      <c r="E205" s="88">
        <v>28520</v>
      </c>
      <c r="F205" s="87">
        <v>15515</v>
      </c>
      <c r="G205" s="87" t="s">
        <v>45</v>
      </c>
      <c r="H205" s="86" t="s">
        <v>46</v>
      </c>
      <c r="I205" s="86" t="s">
        <v>193</v>
      </c>
      <c r="J205" s="82">
        <v>63.36</v>
      </c>
      <c r="K205" s="85">
        <v>52</v>
      </c>
    </row>
    <row r="206" spans="1:11" hidden="1" x14ac:dyDescent="0.25">
      <c r="A206" s="81" t="s">
        <v>17</v>
      </c>
      <c r="B206" s="86" t="s">
        <v>193</v>
      </c>
      <c r="C206" s="87" t="s">
        <v>2257</v>
      </c>
      <c r="D206" s="75">
        <v>42835</v>
      </c>
      <c r="E206" s="88">
        <v>28395</v>
      </c>
      <c r="F206" s="87">
        <v>15507</v>
      </c>
      <c r="G206" s="87" t="s">
        <v>45</v>
      </c>
      <c r="H206" s="87" t="s">
        <v>90</v>
      </c>
      <c r="I206" s="86" t="s">
        <v>193</v>
      </c>
      <c r="J206" s="82">
        <v>31.68</v>
      </c>
      <c r="K206" s="85">
        <v>52</v>
      </c>
    </row>
    <row r="207" spans="1:11" hidden="1" x14ac:dyDescent="0.25">
      <c r="A207" s="81" t="s">
        <v>17</v>
      </c>
      <c r="B207" s="86" t="s">
        <v>193</v>
      </c>
      <c r="C207" s="87" t="s">
        <v>2258</v>
      </c>
      <c r="D207" s="75">
        <v>42835</v>
      </c>
      <c r="E207" s="88">
        <v>28459</v>
      </c>
      <c r="F207" s="87">
        <v>15508</v>
      </c>
      <c r="G207" s="87" t="s">
        <v>45</v>
      </c>
      <c r="H207" s="87" t="s">
        <v>46</v>
      </c>
      <c r="I207" s="86" t="s">
        <v>193</v>
      </c>
      <c r="J207" s="82">
        <v>170.93</v>
      </c>
      <c r="K207" s="85">
        <v>52</v>
      </c>
    </row>
    <row r="208" spans="1:11" hidden="1" x14ac:dyDescent="0.25">
      <c r="A208" s="81" t="s">
        <v>17</v>
      </c>
      <c r="B208" s="86" t="s">
        <v>193</v>
      </c>
      <c r="C208" s="87" t="s">
        <v>2259</v>
      </c>
      <c r="D208" s="75">
        <v>42835</v>
      </c>
      <c r="E208" s="88">
        <v>28461</v>
      </c>
      <c r="F208" s="87">
        <v>15509</v>
      </c>
      <c r="G208" s="87" t="s">
        <v>45</v>
      </c>
      <c r="H208" s="87" t="s">
        <v>46</v>
      </c>
      <c r="I208" s="86" t="s">
        <v>193</v>
      </c>
      <c r="J208" s="82">
        <v>39.909999999999997</v>
      </c>
      <c r="K208" s="85">
        <v>52</v>
      </c>
    </row>
    <row r="209" spans="1:11" hidden="1" x14ac:dyDescent="0.25">
      <c r="A209" s="81" t="s">
        <v>17</v>
      </c>
      <c r="B209" s="86" t="s">
        <v>193</v>
      </c>
      <c r="C209" s="87" t="s">
        <v>2260</v>
      </c>
      <c r="D209" s="75">
        <v>42835</v>
      </c>
      <c r="E209" s="88">
        <v>28462</v>
      </c>
      <c r="F209" s="87">
        <v>15510</v>
      </c>
      <c r="G209" s="87" t="s">
        <v>45</v>
      </c>
      <c r="H209" s="87" t="s">
        <v>46</v>
      </c>
      <c r="I209" s="86" t="s">
        <v>193</v>
      </c>
      <c r="J209" s="82">
        <v>46.73</v>
      </c>
      <c r="K209" s="85">
        <v>52</v>
      </c>
    </row>
    <row r="210" spans="1:11" hidden="1" x14ac:dyDescent="0.25">
      <c r="A210" s="81" t="s">
        <v>17</v>
      </c>
      <c r="B210" s="86" t="s">
        <v>193</v>
      </c>
      <c r="C210" s="87" t="s">
        <v>2261</v>
      </c>
      <c r="D210" s="75">
        <v>42835</v>
      </c>
      <c r="E210" s="88" t="s">
        <v>2262</v>
      </c>
      <c r="F210" s="87">
        <v>15511</v>
      </c>
      <c r="G210" s="87" t="s">
        <v>45</v>
      </c>
      <c r="H210" s="87" t="s">
        <v>46</v>
      </c>
      <c r="I210" s="86" t="s">
        <v>193</v>
      </c>
      <c r="J210" s="82">
        <v>23.62</v>
      </c>
      <c r="K210" s="85">
        <v>52</v>
      </c>
    </row>
    <row r="211" spans="1:11" hidden="1" x14ac:dyDescent="0.25">
      <c r="A211" s="81" t="s">
        <v>17</v>
      </c>
      <c r="B211" s="86" t="s">
        <v>193</v>
      </c>
      <c r="C211" s="87" t="s">
        <v>2263</v>
      </c>
      <c r="D211" s="75">
        <v>42835</v>
      </c>
      <c r="E211" s="88">
        <v>28520</v>
      </c>
      <c r="F211" s="87">
        <v>15515</v>
      </c>
      <c r="G211" s="87" t="s">
        <v>45</v>
      </c>
      <c r="H211" s="87" t="s">
        <v>46</v>
      </c>
      <c r="I211" s="86" t="s">
        <v>193</v>
      </c>
      <c r="J211" s="82">
        <v>10.56</v>
      </c>
      <c r="K211" s="85">
        <v>52</v>
      </c>
    </row>
    <row r="212" spans="1:11" hidden="1" x14ac:dyDescent="0.25">
      <c r="A212" s="81" t="s">
        <v>25</v>
      </c>
      <c r="B212" s="86" t="s">
        <v>193</v>
      </c>
      <c r="C212" s="87" t="s">
        <v>2257</v>
      </c>
      <c r="D212" s="75">
        <v>42835</v>
      </c>
      <c r="E212" s="88">
        <v>28395</v>
      </c>
      <c r="F212" s="87">
        <v>15507</v>
      </c>
      <c r="G212" s="87" t="s">
        <v>45</v>
      </c>
      <c r="H212" s="87" t="s">
        <v>90</v>
      </c>
      <c r="I212" s="86" t="s">
        <v>193</v>
      </c>
      <c r="J212" s="82">
        <v>158.4</v>
      </c>
      <c r="K212" s="85">
        <v>52</v>
      </c>
    </row>
    <row r="213" spans="1:11" hidden="1" x14ac:dyDescent="0.25">
      <c r="A213" s="81" t="s">
        <v>25</v>
      </c>
      <c r="B213" s="86" t="s">
        <v>193</v>
      </c>
      <c r="C213" s="87" t="s">
        <v>2258</v>
      </c>
      <c r="D213" s="75">
        <v>42835</v>
      </c>
      <c r="E213" s="88">
        <v>28459</v>
      </c>
      <c r="F213" s="87">
        <v>15508</v>
      </c>
      <c r="G213" s="87" t="s">
        <v>45</v>
      </c>
      <c r="H213" s="87" t="s">
        <v>46</v>
      </c>
      <c r="I213" s="86" t="s">
        <v>193</v>
      </c>
      <c r="J213" s="82">
        <v>854.65</v>
      </c>
      <c r="K213" s="85">
        <v>52</v>
      </c>
    </row>
    <row r="214" spans="1:11" hidden="1" x14ac:dyDescent="0.25">
      <c r="A214" s="81" t="s">
        <v>25</v>
      </c>
      <c r="B214" s="86" t="s">
        <v>193</v>
      </c>
      <c r="C214" s="87" t="s">
        <v>2259</v>
      </c>
      <c r="D214" s="75">
        <v>42835</v>
      </c>
      <c r="E214" s="88">
        <v>28461</v>
      </c>
      <c r="F214" s="87">
        <v>15509</v>
      </c>
      <c r="G214" s="87" t="s">
        <v>45</v>
      </c>
      <c r="H214" s="87" t="s">
        <v>46</v>
      </c>
      <c r="I214" s="86" t="s">
        <v>193</v>
      </c>
      <c r="J214" s="82">
        <v>199.53</v>
      </c>
      <c r="K214" s="85">
        <v>52</v>
      </c>
    </row>
    <row r="215" spans="1:11" hidden="1" x14ac:dyDescent="0.25">
      <c r="A215" s="81" t="s">
        <v>25</v>
      </c>
      <c r="B215" s="86" t="s">
        <v>193</v>
      </c>
      <c r="C215" s="87" t="s">
        <v>2260</v>
      </c>
      <c r="D215" s="75">
        <v>42835</v>
      </c>
      <c r="E215" s="88">
        <v>28462</v>
      </c>
      <c r="F215" s="87">
        <v>15510</v>
      </c>
      <c r="G215" s="87" t="s">
        <v>45</v>
      </c>
      <c r="H215" s="87" t="s">
        <v>46</v>
      </c>
      <c r="I215" s="86" t="s">
        <v>193</v>
      </c>
      <c r="J215" s="82">
        <v>233.63</v>
      </c>
      <c r="K215" s="85">
        <v>52</v>
      </c>
    </row>
    <row r="216" spans="1:11" hidden="1" x14ac:dyDescent="0.25">
      <c r="A216" s="81" t="s">
        <v>25</v>
      </c>
      <c r="B216" s="86" t="s">
        <v>193</v>
      </c>
      <c r="C216" s="87" t="s">
        <v>2261</v>
      </c>
      <c r="D216" s="75">
        <v>42835</v>
      </c>
      <c r="E216" s="88" t="s">
        <v>2262</v>
      </c>
      <c r="F216" s="87">
        <v>15511</v>
      </c>
      <c r="G216" s="87" t="s">
        <v>45</v>
      </c>
      <c r="H216" s="87" t="s">
        <v>46</v>
      </c>
      <c r="I216" s="86" t="s">
        <v>193</v>
      </c>
      <c r="J216" s="82">
        <v>118.1</v>
      </c>
      <c r="K216" s="85">
        <v>52</v>
      </c>
    </row>
    <row r="217" spans="1:11" hidden="1" x14ac:dyDescent="0.25">
      <c r="A217" s="81" t="s">
        <v>25</v>
      </c>
      <c r="B217" s="86" t="s">
        <v>193</v>
      </c>
      <c r="C217" s="87" t="s">
        <v>2263</v>
      </c>
      <c r="D217" s="75">
        <v>42835</v>
      </c>
      <c r="E217" s="88">
        <v>28520</v>
      </c>
      <c r="F217" s="87">
        <v>15515</v>
      </c>
      <c r="G217" s="87" t="s">
        <v>45</v>
      </c>
      <c r="H217" s="87" t="s">
        <v>46</v>
      </c>
      <c r="I217" s="86" t="s">
        <v>193</v>
      </c>
      <c r="J217" s="82">
        <v>52.8</v>
      </c>
      <c r="K217" s="85">
        <v>52</v>
      </c>
    </row>
    <row r="218" spans="1:11" hidden="1" x14ac:dyDescent="0.25">
      <c r="A218" s="81" t="s">
        <v>32</v>
      </c>
      <c r="B218" s="86" t="s">
        <v>193</v>
      </c>
      <c r="C218" s="87" t="s">
        <v>2257</v>
      </c>
      <c r="D218" s="75">
        <v>42835</v>
      </c>
      <c r="E218" s="88">
        <v>28395</v>
      </c>
      <c r="F218" s="87">
        <v>15507</v>
      </c>
      <c r="G218" s="87" t="s">
        <v>45</v>
      </c>
      <c r="H218" s="87" t="s">
        <v>90</v>
      </c>
      <c r="I218" s="86" t="s">
        <v>193</v>
      </c>
      <c r="J218" s="82">
        <v>63.36</v>
      </c>
      <c r="K218" s="85">
        <v>52</v>
      </c>
    </row>
    <row r="219" spans="1:11" hidden="1" x14ac:dyDescent="0.25">
      <c r="A219" s="81" t="s">
        <v>32</v>
      </c>
      <c r="B219" s="86" t="s">
        <v>193</v>
      </c>
      <c r="C219" s="87" t="s">
        <v>2258</v>
      </c>
      <c r="D219" s="75">
        <v>42835</v>
      </c>
      <c r="E219" s="88">
        <v>28459</v>
      </c>
      <c r="F219" s="87">
        <v>15508</v>
      </c>
      <c r="G219" s="87" t="s">
        <v>45</v>
      </c>
      <c r="H219" s="87" t="s">
        <v>46</v>
      </c>
      <c r="I219" s="86" t="s">
        <v>193</v>
      </c>
      <c r="J219" s="82">
        <v>341.86</v>
      </c>
      <c r="K219" s="85">
        <v>52</v>
      </c>
    </row>
    <row r="220" spans="1:11" hidden="1" x14ac:dyDescent="0.25">
      <c r="A220" s="81" t="s">
        <v>32</v>
      </c>
      <c r="B220" s="86" t="s">
        <v>193</v>
      </c>
      <c r="C220" s="87" t="s">
        <v>2259</v>
      </c>
      <c r="D220" s="75">
        <v>42835</v>
      </c>
      <c r="E220" s="88">
        <v>28461</v>
      </c>
      <c r="F220" s="87">
        <v>15509</v>
      </c>
      <c r="G220" s="87" t="s">
        <v>45</v>
      </c>
      <c r="H220" s="87" t="s">
        <v>46</v>
      </c>
      <c r="I220" s="86" t="s">
        <v>193</v>
      </c>
      <c r="J220" s="82">
        <v>79.81</v>
      </c>
      <c r="K220" s="85">
        <v>52</v>
      </c>
    </row>
    <row r="221" spans="1:11" hidden="1" x14ac:dyDescent="0.25">
      <c r="A221" s="81" t="s">
        <v>32</v>
      </c>
      <c r="B221" s="86" t="s">
        <v>193</v>
      </c>
      <c r="C221" s="87" t="s">
        <v>2260</v>
      </c>
      <c r="D221" s="75">
        <v>42835</v>
      </c>
      <c r="E221" s="88">
        <v>28462</v>
      </c>
      <c r="F221" s="87">
        <v>15510</v>
      </c>
      <c r="G221" s="87" t="s">
        <v>45</v>
      </c>
      <c r="H221" s="87" t="s">
        <v>46</v>
      </c>
      <c r="I221" s="86" t="s">
        <v>193</v>
      </c>
      <c r="J221" s="82">
        <v>93.45</v>
      </c>
      <c r="K221" s="85">
        <v>52</v>
      </c>
    </row>
    <row r="222" spans="1:11" hidden="1" x14ac:dyDescent="0.25">
      <c r="A222" s="81" t="s">
        <v>32</v>
      </c>
      <c r="B222" s="86" t="s">
        <v>193</v>
      </c>
      <c r="C222" s="87" t="s">
        <v>2261</v>
      </c>
      <c r="D222" s="75">
        <v>42835</v>
      </c>
      <c r="E222" s="88" t="s">
        <v>2262</v>
      </c>
      <c r="F222" s="87">
        <v>15511</v>
      </c>
      <c r="G222" s="87" t="s">
        <v>45</v>
      </c>
      <c r="H222" s="87" t="s">
        <v>46</v>
      </c>
      <c r="I222" s="86" t="s">
        <v>193</v>
      </c>
      <c r="J222" s="82">
        <v>47.24</v>
      </c>
      <c r="K222" s="85">
        <v>52</v>
      </c>
    </row>
    <row r="223" spans="1:11" hidden="1" x14ac:dyDescent="0.25">
      <c r="A223" s="81" t="s">
        <v>32</v>
      </c>
      <c r="B223" s="86" t="s">
        <v>193</v>
      </c>
      <c r="C223" s="87" t="s">
        <v>2263</v>
      </c>
      <c r="D223" s="75">
        <v>42835</v>
      </c>
      <c r="E223" s="88">
        <v>28520</v>
      </c>
      <c r="F223" s="87">
        <v>15515</v>
      </c>
      <c r="G223" s="87" t="s">
        <v>45</v>
      </c>
      <c r="H223" s="87" t="s">
        <v>46</v>
      </c>
      <c r="I223" s="86" t="s">
        <v>193</v>
      </c>
      <c r="J223" s="82">
        <v>21.12</v>
      </c>
      <c r="K223" s="85">
        <v>52</v>
      </c>
    </row>
    <row r="224" spans="1:11" hidden="1" x14ac:dyDescent="0.25">
      <c r="A224" s="81" t="s">
        <v>38</v>
      </c>
      <c r="B224" s="86" t="s">
        <v>193</v>
      </c>
      <c r="C224" s="87" t="s">
        <v>2257</v>
      </c>
      <c r="D224" s="75">
        <v>42835</v>
      </c>
      <c r="E224" s="88">
        <v>28395</v>
      </c>
      <c r="F224" s="87">
        <v>15507</v>
      </c>
      <c r="G224" s="87" t="s">
        <v>45</v>
      </c>
      <c r="H224" s="87" t="s">
        <v>90</v>
      </c>
      <c r="I224" s="86" t="s">
        <v>193</v>
      </c>
      <c r="J224" s="82">
        <v>190.08</v>
      </c>
      <c r="K224" s="85">
        <v>52</v>
      </c>
    </row>
    <row r="225" spans="1:11" hidden="1" x14ac:dyDescent="0.25">
      <c r="A225" s="81" t="s">
        <v>38</v>
      </c>
      <c r="B225" s="86" t="s">
        <v>193</v>
      </c>
      <c r="C225" s="87" t="s">
        <v>2258</v>
      </c>
      <c r="D225" s="75">
        <v>42835</v>
      </c>
      <c r="E225" s="88">
        <v>28459</v>
      </c>
      <c r="F225" s="87">
        <v>15508</v>
      </c>
      <c r="G225" s="87" t="s">
        <v>45</v>
      </c>
      <c r="H225" s="87" t="s">
        <v>46</v>
      </c>
      <c r="I225" s="86" t="s">
        <v>193</v>
      </c>
      <c r="J225" s="82">
        <v>1025.58</v>
      </c>
      <c r="K225" s="85">
        <v>52</v>
      </c>
    </row>
    <row r="226" spans="1:11" hidden="1" x14ac:dyDescent="0.25">
      <c r="A226" s="81" t="s">
        <v>38</v>
      </c>
      <c r="B226" s="86" t="s">
        <v>193</v>
      </c>
      <c r="C226" s="87" t="s">
        <v>2259</v>
      </c>
      <c r="D226" s="75">
        <v>42835</v>
      </c>
      <c r="E226" s="88">
        <v>28461</v>
      </c>
      <c r="F226" s="87">
        <v>15509</v>
      </c>
      <c r="G226" s="87" t="s">
        <v>45</v>
      </c>
      <c r="H226" s="87" t="s">
        <v>46</v>
      </c>
      <c r="I226" s="86" t="s">
        <v>193</v>
      </c>
      <c r="J226" s="82">
        <v>239.44</v>
      </c>
      <c r="K226" s="85">
        <v>52</v>
      </c>
    </row>
    <row r="227" spans="1:11" hidden="1" x14ac:dyDescent="0.25">
      <c r="A227" s="81" t="s">
        <v>38</v>
      </c>
      <c r="B227" s="86" t="s">
        <v>193</v>
      </c>
      <c r="C227" s="87" t="s">
        <v>2260</v>
      </c>
      <c r="D227" s="75">
        <v>42835</v>
      </c>
      <c r="E227" s="88">
        <v>28462</v>
      </c>
      <c r="F227" s="87">
        <v>15510</v>
      </c>
      <c r="G227" s="87" t="s">
        <v>45</v>
      </c>
      <c r="H227" s="87" t="s">
        <v>46</v>
      </c>
      <c r="I227" s="86" t="s">
        <v>193</v>
      </c>
      <c r="J227" s="82">
        <v>280.36</v>
      </c>
      <c r="K227" s="85">
        <v>52</v>
      </c>
    </row>
    <row r="228" spans="1:11" hidden="1" x14ac:dyDescent="0.25">
      <c r="A228" s="81" t="s">
        <v>38</v>
      </c>
      <c r="B228" s="86" t="s">
        <v>193</v>
      </c>
      <c r="C228" s="87" t="s">
        <v>2261</v>
      </c>
      <c r="D228" s="75">
        <v>42835</v>
      </c>
      <c r="E228" s="88" t="s">
        <v>2262</v>
      </c>
      <c r="F228" s="87">
        <v>15511</v>
      </c>
      <c r="G228" s="87" t="s">
        <v>45</v>
      </c>
      <c r="H228" s="87" t="s">
        <v>46</v>
      </c>
      <c r="I228" s="86" t="s">
        <v>193</v>
      </c>
      <c r="J228" s="82">
        <v>141.72</v>
      </c>
      <c r="K228" s="85">
        <v>52</v>
      </c>
    </row>
    <row r="229" spans="1:11" hidden="1" x14ac:dyDescent="0.25">
      <c r="A229" s="81" t="s">
        <v>38</v>
      </c>
      <c r="B229" s="86" t="s">
        <v>193</v>
      </c>
      <c r="C229" s="87" t="s">
        <v>2263</v>
      </c>
      <c r="D229" s="75">
        <v>42835</v>
      </c>
      <c r="E229" s="88">
        <v>28520</v>
      </c>
      <c r="F229" s="87">
        <v>15515</v>
      </c>
      <c r="G229" s="87" t="s">
        <v>45</v>
      </c>
      <c r="H229" s="87" t="s">
        <v>46</v>
      </c>
      <c r="I229" s="86" t="s">
        <v>193</v>
      </c>
      <c r="J229" s="82">
        <v>63.36</v>
      </c>
      <c r="K229" s="85">
        <v>52</v>
      </c>
    </row>
    <row r="230" spans="1:11" hidden="1" x14ac:dyDescent="0.25">
      <c r="A230" s="81" t="s">
        <v>10</v>
      </c>
      <c r="B230" s="86" t="s">
        <v>2452</v>
      </c>
      <c r="C230" s="87" t="s">
        <v>2264</v>
      </c>
      <c r="D230" s="75">
        <v>42826</v>
      </c>
      <c r="E230" s="88" t="s">
        <v>2265</v>
      </c>
      <c r="F230" s="87">
        <v>15433</v>
      </c>
      <c r="G230" s="87" t="s">
        <v>45</v>
      </c>
      <c r="H230" s="86" t="s">
        <v>46</v>
      </c>
      <c r="I230" s="86" t="s">
        <v>2452</v>
      </c>
      <c r="J230" s="82">
        <v>66964.289999999994</v>
      </c>
      <c r="K230" s="85">
        <v>56</v>
      </c>
    </row>
    <row r="231" spans="1:11" hidden="1" x14ac:dyDescent="0.25">
      <c r="A231" s="81" t="s">
        <v>10</v>
      </c>
      <c r="B231" s="86" t="s">
        <v>2452</v>
      </c>
      <c r="C231" s="87" t="s">
        <v>2266</v>
      </c>
      <c r="D231" s="75">
        <v>42826</v>
      </c>
      <c r="E231" s="88" t="s">
        <v>2267</v>
      </c>
      <c r="F231" s="87">
        <v>15434</v>
      </c>
      <c r="G231" s="87" t="s">
        <v>45</v>
      </c>
      <c r="H231" s="86" t="s">
        <v>46</v>
      </c>
      <c r="I231" s="86" t="s">
        <v>2452</v>
      </c>
      <c r="J231" s="82">
        <v>66964.289999999994</v>
      </c>
      <c r="K231" s="85">
        <v>56</v>
      </c>
    </row>
    <row r="232" spans="1:11" hidden="1" x14ac:dyDescent="0.25">
      <c r="A232" s="81" t="s">
        <v>26</v>
      </c>
      <c r="B232" s="86" t="s">
        <v>2452</v>
      </c>
      <c r="C232" s="87" t="s">
        <v>2264</v>
      </c>
      <c r="D232" s="75">
        <v>42826</v>
      </c>
      <c r="E232" s="88" t="s">
        <v>2265</v>
      </c>
      <c r="F232" s="87">
        <v>15433</v>
      </c>
      <c r="G232" s="87" t="s">
        <v>45</v>
      </c>
      <c r="H232" s="87" t="s">
        <v>46</v>
      </c>
      <c r="I232" s="86" t="s">
        <v>2452</v>
      </c>
      <c r="J232" s="82">
        <v>26785.71</v>
      </c>
      <c r="K232" s="85">
        <v>56</v>
      </c>
    </row>
    <row r="233" spans="1:11" hidden="1" x14ac:dyDescent="0.25">
      <c r="A233" s="81" t="s">
        <v>26</v>
      </c>
      <c r="B233" s="86" t="s">
        <v>2452</v>
      </c>
      <c r="C233" s="87" t="s">
        <v>2266</v>
      </c>
      <c r="D233" s="75">
        <v>42826</v>
      </c>
      <c r="E233" s="88" t="s">
        <v>2267</v>
      </c>
      <c r="F233" s="87">
        <v>15434</v>
      </c>
      <c r="G233" s="87" t="s">
        <v>45</v>
      </c>
      <c r="H233" s="87" t="s">
        <v>46</v>
      </c>
      <c r="I233" s="86" t="s">
        <v>2452</v>
      </c>
      <c r="J233" s="82">
        <v>26785.71</v>
      </c>
      <c r="K233" s="85">
        <v>56</v>
      </c>
    </row>
    <row r="234" spans="1:11" hidden="1" x14ac:dyDescent="0.25">
      <c r="A234" s="81" t="s">
        <v>39</v>
      </c>
      <c r="B234" s="86" t="s">
        <v>2452</v>
      </c>
      <c r="C234" s="87" t="s">
        <v>2264</v>
      </c>
      <c r="D234" s="75">
        <v>42826</v>
      </c>
      <c r="E234" s="88" t="s">
        <v>2265</v>
      </c>
      <c r="F234" s="87">
        <v>15433</v>
      </c>
      <c r="G234" s="87" t="s">
        <v>45</v>
      </c>
      <c r="H234" s="87" t="s">
        <v>46</v>
      </c>
      <c r="I234" s="86" t="s">
        <v>2452</v>
      </c>
      <c r="J234" s="82">
        <v>40178.57</v>
      </c>
      <c r="K234" s="85">
        <v>56</v>
      </c>
    </row>
    <row r="235" spans="1:11" hidden="1" x14ac:dyDescent="0.25">
      <c r="A235" s="81" t="s">
        <v>39</v>
      </c>
      <c r="B235" s="86" t="s">
        <v>2452</v>
      </c>
      <c r="C235" s="87" t="s">
        <v>2266</v>
      </c>
      <c r="D235" s="75">
        <v>42826</v>
      </c>
      <c r="E235" s="88" t="s">
        <v>2267</v>
      </c>
      <c r="F235" s="87">
        <v>15434</v>
      </c>
      <c r="G235" s="87" t="s">
        <v>45</v>
      </c>
      <c r="H235" s="87" t="s">
        <v>46</v>
      </c>
      <c r="I235" s="86" t="s">
        <v>2452</v>
      </c>
      <c r="J235" s="82">
        <v>40178.57</v>
      </c>
      <c r="K235" s="85">
        <v>56</v>
      </c>
    </row>
    <row r="236" spans="1:11" hidden="1" x14ac:dyDescent="0.25">
      <c r="A236" s="81" t="s">
        <v>428</v>
      </c>
      <c r="B236" s="86" t="s">
        <v>2453</v>
      </c>
      <c r="C236" s="87" t="s">
        <v>2268</v>
      </c>
      <c r="D236" s="75">
        <v>42853</v>
      </c>
      <c r="E236" s="88" t="s">
        <v>2269</v>
      </c>
      <c r="F236" s="87" t="s">
        <v>2270</v>
      </c>
      <c r="G236" s="87" t="s">
        <v>190</v>
      </c>
      <c r="H236" s="86" t="s">
        <v>46</v>
      </c>
      <c r="I236" s="86" t="s">
        <v>2453</v>
      </c>
      <c r="J236" s="82">
        <v>715</v>
      </c>
      <c r="K236" s="85">
        <v>58</v>
      </c>
    </row>
    <row r="237" spans="1:11" hidden="1" x14ac:dyDescent="0.25">
      <c r="A237" s="81" t="s">
        <v>428</v>
      </c>
      <c r="B237" s="86" t="s">
        <v>2453</v>
      </c>
      <c r="C237" s="87" t="s">
        <v>2268</v>
      </c>
      <c r="D237" s="75">
        <v>42853</v>
      </c>
      <c r="E237" s="88" t="s">
        <v>2269</v>
      </c>
      <c r="F237" s="87" t="s">
        <v>2270</v>
      </c>
      <c r="G237" s="87" t="s">
        <v>190</v>
      </c>
      <c r="H237" s="86" t="s">
        <v>46</v>
      </c>
      <c r="I237" s="86" t="s">
        <v>2453</v>
      </c>
      <c r="J237" s="82">
        <v>92427.33</v>
      </c>
      <c r="K237" s="85">
        <v>58</v>
      </c>
    </row>
    <row r="238" spans="1:11" hidden="1" x14ac:dyDescent="0.25">
      <c r="A238" s="81" t="s">
        <v>434</v>
      </c>
      <c r="B238" s="86" t="s">
        <v>2453</v>
      </c>
      <c r="C238" s="87" t="s">
        <v>2268</v>
      </c>
      <c r="D238" s="75">
        <v>42853</v>
      </c>
      <c r="E238" s="88" t="s">
        <v>2269</v>
      </c>
      <c r="F238" s="87" t="s">
        <v>2270</v>
      </c>
      <c r="G238" s="87" t="s">
        <v>190</v>
      </c>
      <c r="H238" s="87" t="s">
        <v>46</v>
      </c>
      <c r="I238" s="86" t="s">
        <v>2453</v>
      </c>
      <c r="J238" s="82">
        <v>250</v>
      </c>
      <c r="K238" s="85">
        <v>58</v>
      </c>
    </row>
    <row r="239" spans="1:11" hidden="1" x14ac:dyDescent="0.25">
      <c r="A239" s="81" t="s">
        <v>434</v>
      </c>
      <c r="B239" s="86" t="s">
        <v>2453</v>
      </c>
      <c r="C239" s="87" t="s">
        <v>2268</v>
      </c>
      <c r="D239" s="75">
        <v>42853</v>
      </c>
      <c r="E239" s="88" t="s">
        <v>2269</v>
      </c>
      <c r="F239" s="87" t="s">
        <v>2270</v>
      </c>
      <c r="G239" s="87" t="s">
        <v>190</v>
      </c>
      <c r="H239" s="87" t="s">
        <v>46</v>
      </c>
      <c r="I239" s="86" t="s">
        <v>2453</v>
      </c>
      <c r="J239" s="82">
        <v>8009.6</v>
      </c>
      <c r="K239" s="85">
        <v>58</v>
      </c>
    </row>
    <row r="240" spans="1:11" hidden="1" x14ac:dyDescent="0.25">
      <c r="A240" s="81" t="s">
        <v>12</v>
      </c>
      <c r="B240" s="86" t="s">
        <v>2454</v>
      </c>
      <c r="C240" s="87" t="s">
        <v>2271</v>
      </c>
      <c r="D240" s="75">
        <v>42836</v>
      </c>
      <c r="E240" s="88" t="s">
        <v>2272</v>
      </c>
      <c r="F240" s="87">
        <v>15530</v>
      </c>
      <c r="G240" s="87" t="s">
        <v>45</v>
      </c>
      <c r="H240" s="86" t="s">
        <v>46</v>
      </c>
      <c r="I240" s="86" t="s">
        <v>2454</v>
      </c>
      <c r="J240" s="82">
        <v>80000</v>
      </c>
      <c r="K240" s="85">
        <v>59</v>
      </c>
    </row>
    <row r="241" spans="1:11" hidden="1" x14ac:dyDescent="0.25">
      <c r="A241" s="81" t="s">
        <v>458</v>
      </c>
      <c r="B241" s="86" t="s">
        <v>1417</v>
      </c>
      <c r="C241" s="87" t="s">
        <v>2431</v>
      </c>
      <c r="D241" s="75">
        <v>42831</v>
      </c>
      <c r="E241" s="88">
        <v>501</v>
      </c>
      <c r="F241" s="87" t="s">
        <v>2432</v>
      </c>
      <c r="G241" s="87" t="s">
        <v>190</v>
      </c>
      <c r="H241" s="87" t="s">
        <v>46</v>
      </c>
      <c r="I241" s="86" t="s">
        <v>1417</v>
      </c>
      <c r="J241" s="82">
        <v>39958.46</v>
      </c>
      <c r="K241" s="85">
        <v>59</v>
      </c>
    </row>
    <row r="242" spans="1:11" hidden="1" x14ac:dyDescent="0.25">
      <c r="A242" s="81" t="s">
        <v>13</v>
      </c>
      <c r="B242" s="86" t="s">
        <v>216</v>
      </c>
      <c r="C242" s="87" t="s">
        <v>2273</v>
      </c>
      <c r="D242" s="75">
        <v>42844</v>
      </c>
      <c r="E242" s="88" t="s">
        <v>2274</v>
      </c>
      <c r="F242" s="87">
        <v>15540</v>
      </c>
      <c r="G242" s="87" t="s">
        <v>45</v>
      </c>
      <c r="H242" s="86" t="s">
        <v>46</v>
      </c>
      <c r="I242" s="86" t="s">
        <v>216</v>
      </c>
      <c r="J242" s="82">
        <v>39006.42</v>
      </c>
      <c r="K242" s="85">
        <v>60</v>
      </c>
    </row>
    <row r="243" spans="1:11" hidden="1" x14ac:dyDescent="0.25">
      <c r="A243" s="81" t="s">
        <v>13</v>
      </c>
      <c r="B243" s="86" t="s">
        <v>216</v>
      </c>
      <c r="C243" s="87" t="s">
        <v>2275</v>
      </c>
      <c r="D243" s="75">
        <v>42846</v>
      </c>
      <c r="E243" s="88" t="s">
        <v>2276</v>
      </c>
      <c r="F243" s="87">
        <v>15544</v>
      </c>
      <c r="G243" s="87" t="s">
        <v>45</v>
      </c>
      <c r="H243" s="86" t="s">
        <v>46</v>
      </c>
      <c r="I243" s="86" t="s">
        <v>216</v>
      </c>
      <c r="J243" s="82">
        <v>24050.43</v>
      </c>
      <c r="K243" s="85">
        <v>60</v>
      </c>
    </row>
    <row r="244" spans="1:11" hidden="1" x14ac:dyDescent="0.25">
      <c r="A244" s="81" t="s">
        <v>13</v>
      </c>
      <c r="B244" s="86" t="s">
        <v>216</v>
      </c>
      <c r="C244" s="87" t="s">
        <v>2277</v>
      </c>
      <c r="D244" s="75">
        <v>42846</v>
      </c>
      <c r="E244" s="88" t="s">
        <v>2278</v>
      </c>
      <c r="F244" s="87">
        <v>15545</v>
      </c>
      <c r="G244" s="87" t="s">
        <v>45</v>
      </c>
      <c r="H244" s="86" t="s">
        <v>46</v>
      </c>
      <c r="I244" s="86" t="s">
        <v>216</v>
      </c>
      <c r="J244" s="82">
        <v>29758.45</v>
      </c>
      <c r="K244" s="85">
        <v>60</v>
      </c>
    </row>
    <row r="245" spans="1:11" hidden="1" x14ac:dyDescent="0.25">
      <c r="A245" s="81" t="s">
        <v>13</v>
      </c>
      <c r="B245" s="86" t="s">
        <v>216</v>
      </c>
      <c r="C245" s="87" t="s">
        <v>2279</v>
      </c>
      <c r="D245" s="75">
        <v>42853</v>
      </c>
      <c r="E245" s="88" t="s">
        <v>2280</v>
      </c>
      <c r="F245" s="87">
        <v>15557</v>
      </c>
      <c r="G245" s="87" t="s">
        <v>45</v>
      </c>
      <c r="H245" s="86" t="s">
        <v>46</v>
      </c>
      <c r="I245" s="86" t="s">
        <v>216</v>
      </c>
      <c r="J245" s="82">
        <v>21181.94</v>
      </c>
      <c r="K245" s="85">
        <v>60</v>
      </c>
    </row>
    <row r="246" spans="1:11" hidden="1" x14ac:dyDescent="0.25">
      <c r="A246" s="81" t="s">
        <v>14</v>
      </c>
      <c r="B246" s="86" t="s">
        <v>222</v>
      </c>
      <c r="C246" s="87" t="s">
        <v>2281</v>
      </c>
      <c r="D246" s="75">
        <v>42836</v>
      </c>
      <c r="E246" s="88">
        <v>1108</v>
      </c>
      <c r="F246" s="87">
        <v>15531</v>
      </c>
      <c r="G246" s="87" t="s">
        <v>45</v>
      </c>
      <c r="H246" s="86" t="s">
        <v>46</v>
      </c>
      <c r="I246" s="86" t="s">
        <v>222</v>
      </c>
      <c r="J246" s="82">
        <v>10140.4</v>
      </c>
      <c r="K246" s="85">
        <v>62</v>
      </c>
    </row>
    <row r="247" spans="1:11" hidden="1" x14ac:dyDescent="0.25">
      <c r="A247" s="81" t="s">
        <v>27</v>
      </c>
      <c r="B247" s="86" t="s">
        <v>222</v>
      </c>
      <c r="C247" s="87" t="s">
        <v>2281</v>
      </c>
      <c r="D247" s="75">
        <v>42836</v>
      </c>
      <c r="E247" s="88">
        <v>1108</v>
      </c>
      <c r="F247" s="87">
        <v>15531</v>
      </c>
      <c r="G247" s="87" t="s">
        <v>45</v>
      </c>
      <c r="H247" s="87" t="s">
        <v>46</v>
      </c>
      <c r="I247" s="86" t="s">
        <v>222</v>
      </c>
      <c r="J247" s="82">
        <v>10140.4</v>
      </c>
      <c r="K247" s="85">
        <v>62</v>
      </c>
    </row>
    <row r="248" spans="1:11" hidden="1" x14ac:dyDescent="0.25">
      <c r="A248" s="81" t="s">
        <v>40</v>
      </c>
      <c r="B248" s="86" t="s">
        <v>222</v>
      </c>
      <c r="C248" s="87" t="s">
        <v>2281</v>
      </c>
      <c r="D248" s="75">
        <v>42836</v>
      </c>
      <c r="E248" s="88">
        <v>1108</v>
      </c>
      <c r="F248" s="87">
        <v>15531</v>
      </c>
      <c r="G248" s="87" t="s">
        <v>45</v>
      </c>
      <c r="H248" s="87" t="s">
        <v>46</v>
      </c>
      <c r="I248" s="86" t="s">
        <v>222</v>
      </c>
      <c r="J248" s="82">
        <v>5070.2</v>
      </c>
      <c r="K248" s="85">
        <v>62</v>
      </c>
    </row>
    <row r="249" spans="1:11" hidden="1" x14ac:dyDescent="0.25">
      <c r="A249" s="81" t="s">
        <v>15</v>
      </c>
      <c r="B249" s="86" t="s">
        <v>2443</v>
      </c>
      <c r="C249" s="87" t="s">
        <v>1961</v>
      </c>
      <c r="D249" s="75">
        <v>42849</v>
      </c>
      <c r="E249" s="88" t="s">
        <v>49</v>
      </c>
      <c r="F249" s="87">
        <v>32772</v>
      </c>
      <c r="G249" s="87" t="s">
        <v>50</v>
      </c>
      <c r="H249" s="86" t="s">
        <v>51</v>
      </c>
      <c r="I249" s="86" t="s">
        <v>2443</v>
      </c>
      <c r="J249" s="82">
        <v>455</v>
      </c>
      <c r="K249" s="85">
        <v>64</v>
      </c>
    </row>
    <row r="250" spans="1:11" hidden="1" x14ac:dyDescent="0.25">
      <c r="A250" s="81" t="s">
        <v>15</v>
      </c>
      <c r="B250" s="86"/>
      <c r="C250" s="87" t="s">
        <v>2282</v>
      </c>
      <c r="D250" s="75">
        <v>42855</v>
      </c>
      <c r="E250" s="88">
        <v>2219668</v>
      </c>
      <c r="F250" s="87" t="s">
        <v>2283</v>
      </c>
      <c r="G250" s="87" t="s">
        <v>225</v>
      </c>
      <c r="H250" s="86" t="s">
        <v>46</v>
      </c>
      <c r="I250" s="86"/>
      <c r="J250" s="82">
        <v>608.27</v>
      </c>
      <c r="K250" s="85">
        <v>64</v>
      </c>
    </row>
    <row r="251" spans="1:11" hidden="1" x14ac:dyDescent="0.25">
      <c r="A251" s="81" t="s">
        <v>15</v>
      </c>
      <c r="B251" s="86"/>
      <c r="C251" s="87" t="s">
        <v>1093</v>
      </c>
      <c r="D251" s="75">
        <v>42855</v>
      </c>
      <c r="E251" s="88" t="s">
        <v>2284</v>
      </c>
      <c r="F251" s="87" t="s">
        <v>2285</v>
      </c>
      <c r="G251" s="87" t="s">
        <v>225</v>
      </c>
      <c r="H251" s="86" t="s">
        <v>46</v>
      </c>
      <c r="I251" s="86"/>
      <c r="J251" s="82">
        <v>1000</v>
      </c>
      <c r="K251" s="85">
        <v>64</v>
      </c>
    </row>
    <row r="252" spans="1:11" hidden="1" x14ac:dyDescent="0.25">
      <c r="A252" s="81" t="s">
        <v>15</v>
      </c>
      <c r="B252" s="86"/>
      <c r="C252" s="87" t="s">
        <v>2286</v>
      </c>
      <c r="D252" s="75">
        <v>42855</v>
      </c>
      <c r="E252" s="88" t="s">
        <v>2287</v>
      </c>
      <c r="F252" s="87" t="s">
        <v>2288</v>
      </c>
      <c r="G252" s="87" t="s">
        <v>225</v>
      </c>
      <c r="H252" s="86" t="s">
        <v>46</v>
      </c>
      <c r="I252" s="86"/>
      <c r="J252" s="82">
        <v>39</v>
      </c>
      <c r="K252" s="85">
        <v>64</v>
      </c>
    </row>
    <row r="253" spans="1:11" hidden="1" x14ac:dyDescent="0.25">
      <c r="A253" s="81" t="s">
        <v>15</v>
      </c>
      <c r="B253" s="86"/>
      <c r="C253" s="87" t="s">
        <v>2289</v>
      </c>
      <c r="D253" s="75">
        <v>42855</v>
      </c>
      <c r="E253" s="88" t="s">
        <v>2290</v>
      </c>
      <c r="F253" s="87" t="s">
        <v>2291</v>
      </c>
      <c r="G253" s="87" t="s">
        <v>225</v>
      </c>
      <c r="H253" s="86" t="s">
        <v>46</v>
      </c>
      <c r="I253" s="86"/>
      <c r="J253" s="82">
        <v>100</v>
      </c>
      <c r="K253" s="85">
        <v>64</v>
      </c>
    </row>
    <row r="254" spans="1:11" hidden="1" x14ac:dyDescent="0.25">
      <c r="A254" s="81" t="s">
        <v>15</v>
      </c>
      <c r="B254" s="86"/>
      <c r="C254" s="87" t="s">
        <v>2292</v>
      </c>
      <c r="D254" s="75">
        <v>42855</v>
      </c>
      <c r="E254" s="88" t="s">
        <v>2293</v>
      </c>
      <c r="F254" s="87" t="s">
        <v>2294</v>
      </c>
      <c r="G254" s="87" t="s">
        <v>225</v>
      </c>
      <c r="H254" s="86" t="s">
        <v>46</v>
      </c>
      <c r="I254" s="86"/>
      <c r="J254" s="82">
        <v>1054.2</v>
      </c>
      <c r="K254" s="85">
        <v>64</v>
      </c>
    </row>
    <row r="255" spans="1:11" hidden="1" x14ac:dyDescent="0.25">
      <c r="A255" s="81" t="s">
        <v>15</v>
      </c>
      <c r="B255" s="86"/>
      <c r="C255" s="87" t="s">
        <v>532</v>
      </c>
      <c r="D255" s="75">
        <v>42855</v>
      </c>
      <c r="E255" s="88" t="s">
        <v>2295</v>
      </c>
      <c r="F255" s="87" t="s">
        <v>2296</v>
      </c>
      <c r="G255" s="87" t="s">
        <v>225</v>
      </c>
      <c r="H255" s="86" t="s">
        <v>46</v>
      </c>
      <c r="I255" s="86"/>
      <c r="J255" s="82">
        <v>380</v>
      </c>
      <c r="K255" s="85">
        <v>64</v>
      </c>
    </row>
    <row r="256" spans="1:11" hidden="1" x14ac:dyDescent="0.25">
      <c r="A256" s="81" t="s">
        <v>18</v>
      </c>
      <c r="B256" s="86" t="s">
        <v>2344</v>
      </c>
      <c r="C256" s="87" t="s">
        <v>2341</v>
      </c>
      <c r="D256" s="75">
        <v>42835</v>
      </c>
      <c r="E256" s="88" t="s">
        <v>2342</v>
      </c>
      <c r="F256" s="87" t="s">
        <v>2343</v>
      </c>
      <c r="G256" s="87" t="s">
        <v>225</v>
      </c>
      <c r="H256" s="87" t="s">
        <v>46</v>
      </c>
      <c r="I256" s="86" t="s">
        <v>2344</v>
      </c>
      <c r="J256" s="82">
        <v>3952</v>
      </c>
      <c r="K256" s="85">
        <v>64</v>
      </c>
    </row>
    <row r="257" spans="1:11" hidden="1" x14ac:dyDescent="0.25">
      <c r="A257" s="81" t="s">
        <v>444</v>
      </c>
      <c r="B257" s="86" t="s">
        <v>2455</v>
      </c>
      <c r="C257" s="87" t="s">
        <v>2367</v>
      </c>
      <c r="D257" s="75">
        <v>42843</v>
      </c>
      <c r="E257" s="88" t="s">
        <v>2368</v>
      </c>
      <c r="F257" s="87" t="s">
        <v>2369</v>
      </c>
      <c r="G257" s="87" t="s">
        <v>225</v>
      </c>
      <c r="H257" s="87" t="s">
        <v>46</v>
      </c>
      <c r="I257" s="86" t="s">
        <v>2455</v>
      </c>
      <c r="J257" s="82">
        <v>670</v>
      </c>
      <c r="K257" s="85">
        <v>64</v>
      </c>
    </row>
    <row r="258" spans="1:11" hidden="1" x14ac:dyDescent="0.25">
      <c r="A258" s="81" t="s">
        <v>444</v>
      </c>
      <c r="B258" s="86" t="s">
        <v>2455</v>
      </c>
      <c r="C258" s="87" t="s">
        <v>2370</v>
      </c>
      <c r="D258" s="75">
        <v>42850</v>
      </c>
      <c r="E258" s="88" t="s">
        <v>2371</v>
      </c>
      <c r="F258" s="87" t="s">
        <v>2372</v>
      </c>
      <c r="G258" s="87" t="s">
        <v>225</v>
      </c>
      <c r="H258" s="87" t="s">
        <v>46</v>
      </c>
      <c r="I258" s="86" t="s">
        <v>2455</v>
      </c>
      <c r="J258" s="82">
        <v>170</v>
      </c>
      <c r="K258" s="85">
        <v>64</v>
      </c>
    </row>
    <row r="259" spans="1:11" hidden="1" x14ac:dyDescent="0.25">
      <c r="A259" s="81" t="s">
        <v>454</v>
      </c>
      <c r="B259" s="86" t="s">
        <v>2416</v>
      </c>
      <c r="C259" s="87" t="s">
        <v>2415</v>
      </c>
      <c r="D259" s="75">
        <v>42844</v>
      </c>
      <c r="E259" s="88" t="s">
        <v>49</v>
      </c>
      <c r="F259" s="87">
        <v>32743</v>
      </c>
      <c r="G259" s="87" t="s">
        <v>50</v>
      </c>
      <c r="H259" s="87" t="s">
        <v>51</v>
      </c>
      <c r="I259" s="86" t="s">
        <v>2416</v>
      </c>
      <c r="J259" s="82">
        <v>1199</v>
      </c>
      <c r="K259" s="85">
        <v>64</v>
      </c>
    </row>
    <row r="260" spans="1:11" hidden="1" x14ac:dyDescent="0.25">
      <c r="A260" s="81" t="s">
        <v>2479</v>
      </c>
      <c r="B260" s="86" t="s">
        <v>2483</v>
      </c>
      <c r="C260" s="87" t="s">
        <v>2481</v>
      </c>
      <c r="D260" s="75">
        <v>42855</v>
      </c>
      <c r="E260" s="88">
        <v>1333161</v>
      </c>
      <c r="F260" s="87">
        <v>15668</v>
      </c>
      <c r="G260" s="87" t="s">
        <v>45</v>
      </c>
      <c r="H260" s="87" t="s">
        <v>46</v>
      </c>
      <c r="I260" s="86" t="s">
        <v>2483</v>
      </c>
      <c r="J260" s="82">
        <v>10520</v>
      </c>
      <c r="K260" s="85">
        <v>65</v>
      </c>
    </row>
    <row r="261" spans="1:11" hidden="1" x14ac:dyDescent="0.25">
      <c r="A261" s="81" t="s">
        <v>2480</v>
      </c>
      <c r="B261" s="86" t="s">
        <v>2483</v>
      </c>
      <c r="C261" s="87" t="s">
        <v>2481</v>
      </c>
      <c r="D261" s="75">
        <v>42855</v>
      </c>
      <c r="E261" s="88">
        <v>1333161</v>
      </c>
      <c r="F261" s="87">
        <v>15668</v>
      </c>
      <c r="G261" s="87" t="s">
        <v>45</v>
      </c>
      <c r="H261" s="87" t="s">
        <v>46</v>
      </c>
      <c r="I261" s="86" t="s">
        <v>2483</v>
      </c>
      <c r="J261" s="82">
        <v>10054.200000000001</v>
      </c>
      <c r="K261" s="85">
        <v>65</v>
      </c>
    </row>
    <row r="262" spans="1:11" hidden="1" x14ac:dyDescent="0.25">
      <c r="A262" s="81" t="s">
        <v>28</v>
      </c>
      <c r="B262" s="86" t="s">
        <v>295</v>
      </c>
      <c r="C262" s="87" t="s">
        <v>2373</v>
      </c>
      <c r="D262" s="75">
        <v>42836</v>
      </c>
      <c r="E262" s="88">
        <v>3784</v>
      </c>
      <c r="F262" s="87">
        <v>15525</v>
      </c>
      <c r="G262" s="87" t="s">
        <v>286</v>
      </c>
      <c r="H262" s="87" t="s">
        <v>46</v>
      </c>
      <c r="I262" s="86" t="s">
        <v>295</v>
      </c>
      <c r="J262" s="82">
        <v>1000</v>
      </c>
      <c r="K262" s="85">
        <v>66</v>
      </c>
    </row>
    <row r="263" spans="1:11" hidden="1" x14ac:dyDescent="0.25">
      <c r="A263" s="81" t="s">
        <v>16</v>
      </c>
      <c r="B263" s="86" t="s">
        <v>1392</v>
      </c>
      <c r="C263" s="87" t="s">
        <v>1539</v>
      </c>
      <c r="D263" s="75">
        <v>42826</v>
      </c>
      <c r="E263" s="88" t="s">
        <v>720</v>
      </c>
      <c r="F263" s="87">
        <v>31854</v>
      </c>
      <c r="G263" s="87" t="s">
        <v>50</v>
      </c>
      <c r="H263" s="87" t="s">
        <v>46</v>
      </c>
      <c r="I263" s="86" t="s">
        <v>1392</v>
      </c>
      <c r="J263" s="82">
        <v>30000</v>
      </c>
      <c r="K263" s="85">
        <v>70</v>
      </c>
    </row>
    <row r="264" spans="1:11" hidden="1" x14ac:dyDescent="0.25">
      <c r="A264" s="81" t="s">
        <v>16</v>
      </c>
      <c r="B264" s="86" t="s">
        <v>2456</v>
      </c>
      <c r="C264" s="87" t="s">
        <v>2297</v>
      </c>
      <c r="D264" s="75">
        <v>42832</v>
      </c>
      <c r="E264" s="88" t="s">
        <v>2298</v>
      </c>
      <c r="F264" s="87" t="s">
        <v>2299</v>
      </c>
      <c r="G264" s="87" t="s">
        <v>190</v>
      </c>
      <c r="H264" s="87" t="s">
        <v>46</v>
      </c>
      <c r="I264" s="86" t="s">
        <v>2456</v>
      </c>
      <c r="J264" s="82">
        <v>112175.16</v>
      </c>
      <c r="K264" s="85">
        <v>70</v>
      </c>
    </row>
    <row r="265" spans="1:11" hidden="1" x14ac:dyDescent="0.25">
      <c r="A265" s="81" t="s">
        <v>16</v>
      </c>
      <c r="B265" s="86" t="s">
        <v>2457</v>
      </c>
      <c r="C265" s="87" t="s">
        <v>2300</v>
      </c>
      <c r="D265" s="75">
        <v>42836</v>
      </c>
      <c r="E265" s="88" t="s">
        <v>2301</v>
      </c>
      <c r="F265" s="87" t="s">
        <v>2302</v>
      </c>
      <c r="G265" s="87" t="s">
        <v>190</v>
      </c>
      <c r="H265" s="87" t="s">
        <v>46</v>
      </c>
      <c r="I265" s="86" t="s">
        <v>2457</v>
      </c>
      <c r="J265" s="82">
        <v>355139.32</v>
      </c>
      <c r="K265" s="85">
        <v>70</v>
      </c>
    </row>
    <row r="266" spans="1:11" hidden="1" x14ac:dyDescent="0.25">
      <c r="A266" s="81" t="s">
        <v>16</v>
      </c>
      <c r="B266" s="86" t="s">
        <v>2458</v>
      </c>
      <c r="C266" s="87" t="s">
        <v>2303</v>
      </c>
      <c r="D266" s="75">
        <v>42836</v>
      </c>
      <c r="E266" s="88" t="s">
        <v>2304</v>
      </c>
      <c r="F266" s="87" t="s">
        <v>2305</v>
      </c>
      <c r="G266" s="87" t="s">
        <v>190</v>
      </c>
      <c r="H266" s="87" t="s">
        <v>46</v>
      </c>
      <c r="I266" s="86" t="s">
        <v>2458</v>
      </c>
      <c r="J266" s="82">
        <v>76841.08</v>
      </c>
      <c r="K266" s="85">
        <v>70</v>
      </c>
    </row>
    <row r="267" spans="1:11" hidden="1" x14ac:dyDescent="0.25">
      <c r="A267" s="81" t="s">
        <v>16</v>
      </c>
      <c r="B267" s="86" t="s">
        <v>2459</v>
      </c>
      <c r="C267" s="87" t="s">
        <v>175</v>
      </c>
      <c r="D267" s="75">
        <v>42846</v>
      </c>
      <c r="E267" s="88" t="s">
        <v>2306</v>
      </c>
      <c r="F267" s="87" t="s">
        <v>2307</v>
      </c>
      <c r="G267" s="87" t="s">
        <v>190</v>
      </c>
      <c r="H267" s="87" t="s">
        <v>46</v>
      </c>
      <c r="I267" s="86" t="s">
        <v>2459</v>
      </c>
      <c r="J267" s="82">
        <v>258140.34</v>
      </c>
      <c r="K267" s="85">
        <v>70</v>
      </c>
    </row>
    <row r="268" spans="1:11" hidden="1" x14ac:dyDescent="0.25">
      <c r="A268" s="81" t="s">
        <v>16</v>
      </c>
      <c r="B268" s="86" t="s">
        <v>2460</v>
      </c>
      <c r="C268" s="87" t="s">
        <v>2308</v>
      </c>
      <c r="D268" s="75">
        <v>42853</v>
      </c>
      <c r="E268" s="88" t="s">
        <v>2309</v>
      </c>
      <c r="F268" s="87" t="s">
        <v>2310</v>
      </c>
      <c r="G268" s="87" t="s">
        <v>190</v>
      </c>
      <c r="H268" s="87" t="s">
        <v>46</v>
      </c>
      <c r="I268" s="86" t="s">
        <v>2460</v>
      </c>
      <c r="J268" s="82">
        <v>344212.3</v>
      </c>
      <c r="K268" s="85">
        <v>70</v>
      </c>
    </row>
    <row r="269" spans="1:11" hidden="1" x14ac:dyDescent="0.25">
      <c r="A269" s="81" t="s">
        <v>16</v>
      </c>
      <c r="B269" s="86" t="s">
        <v>2461</v>
      </c>
      <c r="C269" s="87" t="s">
        <v>1572</v>
      </c>
      <c r="D269" s="75">
        <v>42853</v>
      </c>
      <c r="E269" s="88" t="s">
        <v>2311</v>
      </c>
      <c r="F269" s="87" t="s">
        <v>2312</v>
      </c>
      <c r="G269" s="87" t="s">
        <v>190</v>
      </c>
      <c r="H269" s="87" t="s">
        <v>46</v>
      </c>
      <c r="I269" s="86" t="s">
        <v>2461</v>
      </c>
      <c r="J269" s="82">
        <v>68294.33</v>
      </c>
      <c r="K269" s="85">
        <v>70</v>
      </c>
    </row>
    <row r="270" spans="1:11" hidden="1" x14ac:dyDescent="0.25">
      <c r="A270" s="81" t="s">
        <v>19</v>
      </c>
      <c r="B270" s="86" t="s">
        <v>1392</v>
      </c>
      <c r="C270" s="87" t="s">
        <v>1539</v>
      </c>
      <c r="D270" s="75">
        <v>42826</v>
      </c>
      <c r="E270" s="88" t="s">
        <v>720</v>
      </c>
      <c r="F270" s="87">
        <v>31854</v>
      </c>
      <c r="G270" s="87" t="s">
        <v>50</v>
      </c>
      <c r="H270" s="87" t="s">
        <v>46</v>
      </c>
      <c r="I270" s="86" t="s">
        <v>1392</v>
      </c>
      <c r="J270" s="82">
        <v>10000</v>
      </c>
      <c r="K270" s="85">
        <v>70</v>
      </c>
    </row>
    <row r="271" spans="1:11" hidden="1" x14ac:dyDescent="0.25">
      <c r="A271" s="81" t="s">
        <v>19</v>
      </c>
      <c r="B271" s="86" t="s">
        <v>2456</v>
      </c>
      <c r="C271" s="87" t="s">
        <v>2297</v>
      </c>
      <c r="D271" s="75">
        <v>42832</v>
      </c>
      <c r="E271" s="88" t="s">
        <v>2298</v>
      </c>
      <c r="F271" s="87" t="s">
        <v>2299</v>
      </c>
      <c r="G271" s="87" t="s">
        <v>190</v>
      </c>
      <c r="H271" s="87" t="s">
        <v>46</v>
      </c>
      <c r="I271" s="86" t="s">
        <v>2456</v>
      </c>
      <c r="J271" s="82">
        <v>25189.48</v>
      </c>
      <c r="K271" s="85">
        <v>70</v>
      </c>
    </row>
    <row r="272" spans="1:11" hidden="1" x14ac:dyDescent="0.25">
      <c r="A272" s="81" t="s">
        <v>19</v>
      </c>
      <c r="B272" s="86" t="s">
        <v>2457</v>
      </c>
      <c r="C272" s="87" t="s">
        <v>2300</v>
      </c>
      <c r="D272" s="75">
        <v>42836</v>
      </c>
      <c r="E272" s="88" t="s">
        <v>2301</v>
      </c>
      <c r="F272" s="87" t="s">
        <v>2302</v>
      </c>
      <c r="G272" s="87" t="s">
        <v>190</v>
      </c>
      <c r="H272" s="87" t="s">
        <v>46</v>
      </c>
      <c r="I272" s="86" t="s">
        <v>2457</v>
      </c>
      <c r="J272" s="82">
        <v>30421.4</v>
      </c>
      <c r="K272" s="85">
        <v>70</v>
      </c>
    </row>
    <row r="273" spans="1:11" hidden="1" x14ac:dyDescent="0.25">
      <c r="A273" s="81" t="s">
        <v>19</v>
      </c>
      <c r="B273" s="86" t="s">
        <v>2458</v>
      </c>
      <c r="C273" s="87" t="s">
        <v>2303</v>
      </c>
      <c r="D273" s="75">
        <v>42836</v>
      </c>
      <c r="E273" s="88" t="s">
        <v>2304</v>
      </c>
      <c r="F273" s="87" t="s">
        <v>2305</v>
      </c>
      <c r="G273" s="87" t="s">
        <v>190</v>
      </c>
      <c r="H273" s="87" t="s">
        <v>46</v>
      </c>
      <c r="I273" s="86" t="s">
        <v>2458</v>
      </c>
      <c r="J273" s="82">
        <v>29706.69</v>
      </c>
      <c r="K273" s="85">
        <v>70</v>
      </c>
    </row>
    <row r="274" spans="1:11" hidden="1" x14ac:dyDescent="0.25">
      <c r="A274" s="81" t="s">
        <v>19</v>
      </c>
      <c r="B274" s="86" t="s">
        <v>2459</v>
      </c>
      <c r="C274" s="87" t="s">
        <v>175</v>
      </c>
      <c r="D274" s="75">
        <v>42846</v>
      </c>
      <c r="E274" s="88" t="s">
        <v>2306</v>
      </c>
      <c r="F274" s="87" t="s">
        <v>2307</v>
      </c>
      <c r="G274" s="87" t="s">
        <v>190</v>
      </c>
      <c r="H274" s="87" t="s">
        <v>46</v>
      </c>
      <c r="I274" s="86" t="s">
        <v>2459</v>
      </c>
      <c r="J274" s="82">
        <v>42448.58</v>
      </c>
      <c r="K274" s="85">
        <v>70</v>
      </c>
    </row>
    <row r="275" spans="1:11" hidden="1" x14ac:dyDescent="0.25">
      <c r="A275" s="81" t="s">
        <v>19</v>
      </c>
      <c r="B275" s="86" t="s">
        <v>2460</v>
      </c>
      <c r="C275" s="87" t="s">
        <v>2308</v>
      </c>
      <c r="D275" s="75">
        <v>42853</v>
      </c>
      <c r="E275" s="88" t="s">
        <v>2309</v>
      </c>
      <c r="F275" s="87" t="s">
        <v>2310</v>
      </c>
      <c r="G275" s="87" t="s">
        <v>190</v>
      </c>
      <c r="H275" s="87" t="s">
        <v>46</v>
      </c>
      <c r="I275" s="86" t="s">
        <v>2460</v>
      </c>
      <c r="J275" s="82">
        <v>102467.29</v>
      </c>
      <c r="K275" s="85">
        <v>70</v>
      </c>
    </row>
    <row r="276" spans="1:11" hidden="1" x14ac:dyDescent="0.25">
      <c r="A276" s="81" t="s">
        <v>19</v>
      </c>
      <c r="B276" s="86" t="s">
        <v>2461</v>
      </c>
      <c r="C276" s="87" t="s">
        <v>1572</v>
      </c>
      <c r="D276" s="75">
        <v>42853</v>
      </c>
      <c r="E276" s="88" t="s">
        <v>2311</v>
      </c>
      <c r="F276" s="87" t="s">
        <v>2312</v>
      </c>
      <c r="G276" s="87" t="s">
        <v>190</v>
      </c>
      <c r="H276" s="87" t="s">
        <v>46</v>
      </c>
      <c r="I276" s="86" t="s">
        <v>2461</v>
      </c>
      <c r="J276" s="82">
        <v>21542.83</v>
      </c>
      <c r="K276" s="85">
        <v>70</v>
      </c>
    </row>
    <row r="277" spans="1:11" hidden="1" x14ac:dyDescent="0.25">
      <c r="A277" s="81" t="s">
        <v>20</v>
      </c>
      <c r="B277" s="86" t="s">
        <v>1392</v>
      </c>
      <c r="C277" s="87" t="s">
        <v>1539</v>
      </c>
      <c r="D277" s="75">
        <v>42826</v>
      </c>
      <c r="E277" s="88" t="s">
        <v>720</v>
      </c>
      <c r="F277" s="87">
        <v>31854</v>
      </c>
      <c r="G277" s="87" t="s">
        <v>50</v>
      </c>
      <c r="H277" s="87" t="s">
        <v>46</v>
      </c>
      <c r="I277" s="86" t="s">
        <v>1392</v>
      </c>
      <c r="J277" s="82">
        <v>5000</v>
      </c>
      <c r="K277" s="85">
        <v>70</v>
      </c>
    </row>
    <row r="278" spans="1:11" hidden="1" x14ac:dyDescent="0.25">
      <c r="A278" s="81" t="s">
        <v>20</v>
      </c>
      <c r="B278" s="86" t="s">
        <v>2457</v>
      </c>
      <c r="C278" s="87" t="s">
        <v>2300</v>
      </c>
      <c r="D278" s="75">
        <v>42836</v>
      </c>
      <c r="E278" s="88" t="s">
        <v>2301</v>
      </c>
      <c r="F278" s="87" t="s">
        <v>2302</v>
      </c>
      <c r="G278" s="87" t="s">
        <v>190</v>
      </c>
      <c r="H278" s="87" t="s">
        <v>46</v>
      </c>
      <c r="I278" s="86" t="s">
        <v>2457</v>
      </c>
      <c r="J278" s="82">
        <v>30803.69</v>
      </c>
      <c r="K278" s="85">
        <v>70</v>
      </c>
    </row>
    <row r="279" spans="1:11" hidden="1" x14ac:dyDescent="0.25">
      <c r="A279" s="81" t="s">
        <v>20</v>
      </c>
      <c r="B279" s="86" t="s">
        <v>2461</v>
      </c>
      <c r="C279" s="87" t="s">
        <v>1572</v>
      </c>
      <c r="D279" s="75">
        <v>42853</v>
      </c>
      <c r="E279" s="88" t="s">
        <v>2311</v>
      </c>
      <c r="F279" s="87" t="s">
        <v>2312</v>
      </c>
      <c r="G279" s="87" t="s">
        <v>190</v>
      </c>
      <c r="H279" s="87" t="s">
        <v>46</v>
      </c>
      <c r="I279" s="86" t="s">
        <v>2461</v>
      </c>
      <c r="J279" s="82">
        <v>12318.75</v>
      </c>
      <c r="K279" s="85">
        <v>70</v>
      </c>
    </row>
    <row r="280" spans="1:11" hidden="1" x14ac:dyDescent="0.25">
      <c r="A280" s="81" t="s">
        <v>29</v>
      </c>
      <c r="B280" s="86" t="s">
        <v>1392</v>
      </c>
      <c r="C280" s="87" t="s">
        <v>1539</v>
      </c>
      <c r="D280" s="75">
        <v>42826</v>
      </c>
      <c r="E280" s="88" t="s">
        <v>720</v>
      </c>
      <c r="F280" s="87">
        <v>31854</v>
      </c>
      <c r="G280" s="87" t="s">
        <v>50</v>
      </c>
      <c r="H280" s="87" t="s">
        <v>46</v>
      </c>
      <c r="I280" s="86" t="s">
        <v>1392</v>
      </c>
      <c r="J280" s="82">
        <v>20000</v>
      </c>
      <c r="K280" s="85">
        <v>70</v>
      </c>
    </row>
    <row r="281" spans="1:11" hidden="1" x14ac:dyDescent="0.25">
      <c r="A281" s="81" t="s">
        <v>29</v>
      </c>
      <c r="B281" s="86" t="s">
        <v>2456</v>
      </c>
      <c r="C281" s="87" t="s">
        <v>2297</v>
      </c>
      <c r="D281" s="75">
        <v>42832</v>
      </c>
      <c r="E281" s="88" t="s">
        <v>2298</v>
      </c>
      <c r="F281" s="87" t="s">
        <v>2299</v>
      </c>
      <c r="G281" s="87" t="s">
        <v>190</v>
      </c>
      <c r="H281" s="87" t="s">
        <v>46</v>
      </c>
      <c r="I281" s="86" t="s">
        <v>2456</v>
      </c>
      <c r="J281" s="82">
        <v>1916.25</v>
      </c>
      <c r="K281" s="85">
        <v>70</v>
      </c>
    </row>
    <row r="282" spans="1:11" hidden="1" x14ac:dyDescent="0.25">
      <c r="A282" s="81" t="s">
        <v>29</v>
      </c>
      <c r="B282" s="86" t="s">
        <v>2457</v>
      </c>
      <c r="C282" s="87" t="s">
        <v>2300</v>
      </c>
      <c r="D282" s="75">
        <v>42836</v>
      </c>
      <c r="E282" s="88" t="s">
        <v>2301</v>
      </c>
      <c r="F282" s="87" t="s">
        <v>2302</v>
      </c>
      <c r="G282" s="87" t="s">
        <v>190</v>
      </c>
      <c r="H282" s="87" t="s">
        <v>46</v>
      </c>
      <c r="I282" s="86" t="s">
        <v>2457</v>
      </c>
      <c r="J282" s="82">
        <v>218264.67</v>
      </c>
      <c r="K282" s="85">
        <v>70</v>
      </c>
    </row>
    <row r="283" spans="1:11" hidden="1" x14ac:dyDescent="0.25">
      <c r="A283" s="81" t="s">
        <v>29</v>
      </c>
      <c r="B283" s="86" t="s">
        <v>2458</v>
      </c>
      <c r="C283" s="87" t="s">
        <v>2303</v>
      </c>
      <c r="D283" s="75">
        <v>42836</v>
      </c>
      <c r="E283" s="88" t="s">
        <v>2304</v>
      </c>
      <c r="F283" s="87" t="s">
        <v>2305</v>
      </c>
      <c r="G283" s="87" t="s">
        <v>190</v>
      </c>
      <c r="H283" s="87" t="s">
        <v>46</v>
      </c>
      <c r="I283" s="86" t="s">
        <v>2458</v>
      </c>
      <c r="J283" s="82">
        <v>1916.25</v>
      </c>
      <c r="K283" s="85">
        <v>70</v>
      </c>
    </row>
    <row r="284" spans="1:11" hidden="1" x14ac:dyDescent="0.25">
      <c r="A284" s="81" t="s">
        <v>29</v>
      </c>
      <c r="B284" s="86" t="s">
        <v>2459</v>
      </c>
      <c r="C284" s="87" t="s">
        <v>175</v>
      </c>
      <c r="D284" s="75">
        <v>42846</v>
      </c>
      <c r="E284" s="88" t="s">
        <v>2306</v>
      </c>
      <c r="F284" s="87" t="s">
        <v>2307</v>
      </c>
      <c r="G284" s="87" t="s">
        <v>190</v>
      </c>
      <c r="H284" s="87" t="s">
        <v>46</v>
      </c>
      <c r="I284" s="86" t="s">
        <v>2459</v>
      </c>
      <c r="J284" s="82">
        <v>1916.25</v>
      </c>
      <c r="K284" s="85">
        <v>70</v>
      </c>
    </row>
    <row r="285" spans="1:11" hidden="1" x14ac:dyDescent="0.25">
      <c r="A285" s="81" t="s">
        <v>29</v>
      </c>
      <c r="B285" s="86" t="s">
        <v>2460</v>
      </c>
      <c r="C285" s="87" t="s">
        <v>2308</v>
      </c>
      <c r="D285" s="75">
        <v>42853</v>
      </c>
      <c r="E285" s="88" t="s">
        <v>2309</v>
      </c>
      <c r="F285" s="87" t="s">
        <v>2310</v>
      </c>
      <c r="G285" s="87" t="s">
        <v>190</v>
      </c>
      <c r="H285" s="87" t="s">
        <v>46</v>
      </c>
      <c r="I285" s="86" t="s">
        <v>2460</v>
      </c>
      <c r="J285" s="82">
        <v>2080.5100000000002</v>
      </c>
      <c r="K285" s="85">
        <v>70</v>
      </c>
    </row>
    <row r="286" spans="1:11" hidden="1" x14ac:dyDescent="0.25">
      <c r="A286" s="81" t="s">
        <v>29</v>
      </c>
      <c r="B286" s="86" t="s">
        <v>2461</v>
      </c>
      <c r="C286" s="87" t="s">
        <v>1572</v>
      </c>
      <c r="D286" s="75">
        <v>42853</v>
      </c>
      <c r="E286" s="88" t="s">
        <v>2311</v>
      </c>
      <c r="F286" s="87" t="s">
        <v>2312</v>
      </c>
      <c r="G286" s="87" t="s">
        <v>190</v>
      </c>
      <c r="H286" s="87" t="s">
        <v>46</v>
      </c>
      <c r="I286" s="86" t="s">
        <v>2461</v>
      </c>
      <c r="J286" s="82">
        <v>139332.71</v>
      </c>
      <c r="K286" s="85">
        <v>70</v>
      </c>
    </row>
    <row r="287" spans="1:11" hidden="1" x14ac:dyDescent="0.25">
      <c r="A287" s="81" t="s">
        <v>33</v>
      </c>
      <c r="B287" s="86" t="s">
        <v>2457</v>
      </c>
      <c r="C287" s="87" t="s">
        <v>2300</v>
      </c>
      <c r="D287" s="75">
        <v>42836</v>
      </c>
      <c r="E287" s="88" t="s">
        <v>2301</v>
      </c>
      <c r="F287" s="87" t="s">
        <v>2302</v>
      </c>
      <c r="G287" s="87" t="s">
        <v>190</v>
      </c>
      <c r="H287" s="87" t="s">
        <v>46</v>
      </c>
      <c r="I287" s="86" t="s">
        <v>2457</v>
      </c>
      <c r="J287" s="82">
        <v>37920.51</v>
      </c>
      <c r="K287" s="85">
        <v>70</v>
      </c>
    </row>
    <row r="288" spans="1:11" hidden="1" x14ac:dyDescent="0.25">
      <c r="A288" s="81" t="s">
        <v>33</v>
      </c>
      <c r="B288" s="86" t="s">
        <v>2461</v>
      </c>
      <c r="C288" s="87" t="s">
        <v>1572</v>
      </c>
      <c r="D288" s="75">
        <v>42853</v>
      </c>
      <c r="E288" s="88" t="s">
        <v>2311</v>
      </c>
      <c r="F288" s="87" t="s">
        <v>2312</v>
      </c>
      <c r="G288" s="87" t="s">
        <v>190</v>
      </c>
      <c r="H288" s="87" t="s">
        <v>46</v>
      </c>
      <c r="I288" s="86" t="s">
        <v>2461</v>
      </c>
      <c r="J288" s="82">
        <v>9855</v>
      </c>
      <c r="K288" s="85">
        <v>70</v>
      </c>
    </row>
    <row r="289" spans="1:11" hidden="1" x14ac:dyDescent="0.25">
      <c r="A289" s="81" t="s">
        <v>41</v>
      </c>
      <c r="B289" s="86" t="s">
        <v>1392</v>
      </c>
      <c r="C289" s="87" t="s">
        <v>1539</v>
      </c>
      <c r="D289" s="75">
        <v>42826</v>
      </c>
      <c r="E289" s="88" t="s">
        <v>720</v>
      </c>
      <c r="F289" s="87">
        <v>31854</v>
      </c>
      <c r="G289" s="87" t="s">
        <v>50</v>
      </c>
      <c r="H289" s="87" t="s">
        <v>46</v>
      </c>
      <c r="I289" s="86" t="s">
        <v>1392</v>
      </c>
      <c r="J289" s="82">
        <v>15000</v>
      </c>
      <c r="K289" s="85">
        <v>70</v>
      </c>
    </row>
    <row r="290" spans="1:11" hidden="1" x14ac:dyDescent="0.25">
      <c r="A290" s="81" t="s">
        <v>41</v>
      </c>
      <c r="B290" s="86" t="s">
        <v>2456</v>
      </c>
      <c r="C290" s="87" t="s">
        <v>2297</v>
      </c>
      <c r="D290" s="75">
        <v>42832</v>
      </c>
      <c r="E290" s="88" t="s">
        <v>2298</v>
      </c>
      <c r="F290" s="87" t="s">
        <v>2299</v>
      </c>
      <c r="G290" s="87" t="s">
        <v>190</v>
      </c>
      <c r="H290" s="87" t="s">
        <v>46</v>
      </c>
      <c r="I290" s="86" t="s">
        <v>2456</v>
      </c>
      <c r="J290" s="82">
        <v>10144.58</v>
      </c>
      <c r="K290" s="85">
        <v>70</v>
      </c>
    </row>
    <row r="291" spans="1:11" hidden="1" x14ac:dyDescent="0.25">
      <c r="A291" s="81" t="s">
        <v>41</v>
      </c>
      <c r="B291" s="86" t="s">
        <v>2457</v>
      </c>
      <c r="C291" s="87" t="s">
        <v>2300</v>
      </c>
      <c r="D291" s="75">
        <v>42836</v>
      </c>
      <c r="E291" s="88" t="s">
        <v>2301</v>
      </c>
      <c r="F291" s="87" t="s">
        <v>2302</v>
      </c>
      <c r="G291" s="87" t="s">
        <v>190</v>
      </c>
      <c r="H291" s="87" t="s">
        <v>46</v>
      </c>
      <c r="I291" s="86" t="s">
        <v>2457</v>
      </c>
      <c r="J291" s="82">
        <v>93753.44</v>
      </c>
      <c r="K291" s="85">
        <v>70</v>
      </c>
    </row>
    <row r="292" spans="1:11" hidden="1" x14ac:dyDescent="0.25">
      <c r="A292" s="81" t="s">
        <v>41</v>
      </c>
      <c r="B292" s="86" t="s">
        <v>2458</v>
      </c>
      <c r="C292" s="87" t="s">
        <v>2303</v>
      </c>
      <c r="D292" s="75">
        <v>42836</v>
      </c>
      <c r="E292" s="88" t="s">
        <v>2304</v>
      </c>
      <c r="F292" s="87" t="s">
        <v>2305</v>
      </c>
      <c r="G292" s="87" t="s">
        <v>190</v>
      </c>
      <c r="H292" s="87" t="s">
        <v>46</v>
      </c>
      <c r="I292" s="86" t="s">
        <v>2458</v>
      </c>
      <c r="J292" s="82">
        <v>7494.82</v>
      </c>
      <c r="K292" s="85">
        <v>70</v>
      </c>
    </row>
    <row r="293" spans="1:11" hidden="1" x14ac:dyDescent="0.25">
      <c r="A293" s="81" t="s">
        <v>41</v>
      </c>
      <c r="B293" s="86" t="s">
        <v>2459</v>
      </c>
      <c r="C293" s="87" t="s">
        <v>175</v>
      </c>
      <c r="D293" s="75">
        <v>42846</v>
      </c>
      <c r="E293" s="88" t="s">
        <v>2306</v>
      </c>
      <c r="F293" s="87" t="s">
        <v>2307</v>
      </c>
      <c r="G293" s="87" t="s">
        <v>190</v>
      </c>
      <c r="H293" s="87" t="s">
        <v>46</v>
      </c>
      <c r="I293" s="86" t="s">
        <v>2459</v>
      </c>
      <c r="J293" s="82">
        <v>6808.21</v>
      </c>
      <c r="K293" s="85">
        <v>70</v>
      </c>
    </row>
    <row r="294" spans="1:11" hidden="1" x14ac:dyDescent="0.25">
      <c r="A294" s="81" t="s">
        <v>41</v>
      </c>
      <c r="B294" s="86" t="s">
        <v>2460</v>
      </c>
      <c r="C294" s="87" t="s">
        <v>2308</v>
      </c>
      <c r="D294" s="75">
        <v>42853</v>
      </c>
      <c r="E294" s="88" t="s">
        <v>2309</v>
      </c>
      <c r="F294" s="87" t="s">
        <v>2310</v>
      </c>
      <c r="G294" s="87" t="s">
        <v>190</v>
      </c>
      <c r="H294" s="87" t="s">
        <v>46</v>
      </c>
      <c r="I294" s="86" t="s">
        <v>2460</v>
      </c>
      <c r="J294" s="82">
        <v>9563.35</v>
      </c>
      <c r="K294" s="85">
        <v>70</v>
      </c>
    </row>
    <row r="295" spans="1:11" hidden="1" x14ac:dyDescent="0.25">
      <c r="A295" s="81" t="s">
        <v>41</v>
      </c>
      <c r="B295" s="86" t="s">
        <v>2461</v>
      </c>
      <c r="C295" s="87" t="s">
        <v>1572</v>
      </c>
      <c r="D295" s="75">
        <v>42853</v>
      </c>
      <c r="E295" s="88" t="s">
        <v>2311</v>
      </c>
      <c r="F295" s="87" t="s">
        <v>2312</v>
      </c>
      <c r="G295" s="87" t="s">
        <v>190</v>
      </c>
      <c r="H295" s="87" t="s">
        <v>46</v>
      </c>
      <c r="I295" s="86" t="s">
        <v>2461</v>
      </c>
      <c r="J295" s="82">
        <v>40619.49</v>
      </c>
      <c r="K295" s="85">
        <v>70</v>
      </c>
    </row>
    <row r="296" spans="1:11" hidden="1" x14ac:dyDescent="0.25">
      <c r="A296" s="81" t="s">
        <v>42</v>
      </c>
      <c r="B296" s="86" t="s">
        <v>1392</v>
      </c>
      <c r="C296" s="87" t="s">
        <v>1539</v>
      </c>
      <c r="D296" s="75">
        <v>42826</v>
      </c>
      <c r="E296" s="88" t="s">
        <v>720</v>
      </c>
      <c r="F296" s="87">
        <v>31854</v>
      </c>
      <c r="G296" s="87" t="s">
        <v>50</v>
      </c>
      <c r="H296" s="87" t="s">
        <v>46</v>
      </c>
      <c r="I296" s="86" t="s">
        <v>1392</v>
      </c>
      <c r="J296" s="82">
        <v>20000</v>
      </c>
      <c r="K296" s="85">
        <v>70</v>
      </c>
    </row>
    <row r="297" spans="1:11" hidden="1" x14ac:dyDescent="0.25">
      <c r="A297" s="81" t="s">
        <v>42</v>
      </c>
      <c r="B297" s="86" t="s">
        <v>2482</v>
      </c>
      <c r="C297" s="87" t="s">
        <v>2433</v>
      </c>
      <c r="D297" s="75">
        <v>42826</v>
      </c>
      <c r="E297" s="88" t="s">
        <v>2434</v>
      </c>
      <c r="F297" s="87" t="s">
        <v>2435</v>
      </c>
      <c r="G297" s="87" t="s">
        <v>190</v>
      </c>
      <c r="H297" s="87" t="s">
        <v>46</v>
      </c>
      <c r="I297" s="86" t="s">
        <v>2482</v>
      </c>
      <c r="J297" s="82">
        <v>340882.97</v>
      </c>
      <c r="K297" s="85">
        <v>70</v>
      </c>
    </row>
    <row r="298" spans="1:11" x14ac:dyDescent="0.25">
      <c r="A298" s="81" t="s">
        <v>430</v>
      </c>
      <c r="B298" s="86" t="s">
        <v>2477</v>
      </c>
      <c r="C298" s="87" t="s">
        <v>2313</v>
      </c>
      <c r="D298" s="75">
        <v>42844</v>
      </c>
      <c r="E298" s="88" t="s">
        <v>2314</v>
      </c>
      <c r="F298" s="87" t="s">
        <v>2315</v>
      </c>
      <c r="G298" s="87" t="s">
        <v>190</v>
      </c>
      <c r="H298" s="87" t="s">
        <v>46</v>
      </c>
      <c r="I298" s="86" t="s">
        <v>2477</v>
      </c>
      <c r="J298" s="82">
        <v>1500</v>
      </c>
      <c r="K298" s="85">
        <v>90</v>
      </c>
    </row>
    <row r="299" spans="1:11" x14ac:dyDescent="0.25">
      <c r="A299" s="81" t="s">
        <v>30</v>
      </c>
      <c r="B299" s="86" t="s">
        <v>2478</v>
      </c>
      <c r="C299" s="87" t="s">
        <v>926</v>
      </c>
      <c r="D299" s="75">
        <v>42829</v>
      </c>
      <c r="E299" s="88" t="s">
        <v>1801</v>
      </c>
      <c r="F299" s="87">
        <v>15475</v>
      </c>
      <c r="G299" s="87" t="s">
        <v>45</v>
      </c>
      <c r="H299" s="87" t="s">
        <v>46</v>
      </c>
      <c r="I299" s="86" t="s">
        <v>2478</v>
      </c>
      <c r="J299" s="82">
        <v>-64.66</v>
      </c>
      <c r="K299" s="85">
        <v>90</v>
      </c>
    </row>
    <row r="300" spans="1:11" x14ac:dyDescent="0.25">
      <c r="A300" s="81" t="s">
        <v>30</v>
      </c>
      <c r="B300" s="86" t="s">
        <v>2478</v>
      </c>
      <c r="C300" s="87" t="s">
        <v>927</v>
      </c>
      <c r="D300" s="75">
        <v>42829</v>
      </c>
      <c r="E300" s="88" t="s">
        <v>1802</v>
      </c>
      <c r="F300" s="87">
        <v>15476</v>
      </c>
      <c r="G300" s="87" t="s">
        <v>45</v>
      </c>
      <c r="H300" s="87" t="s">
        <v>46</v>
      </c>
      <c r="I300" s="86" t="s">
        <v>2478</v>
      </c>
      <c r="J300" s="82">
        <v>-258.36</v>
      </c>
      <c r="K300" s="85">
        <v>90</v>
      </c>
    </row>
    <row r="301" spans="1:11" x14ac:dyDescent="0.25">
      <c r="A301" s="81" t="s">
        <v>30</v>
      </c>
      <c r="B301" s="86" t="s">
        <v>298</v>
      </c>
      <c r="C301" s="87" t="s">
        <v>2374</v>
      </c>
      <c r="D301" s="75">
        <v>42853</v>
      </c>
      <c r="E301" s="88">
        <v>18422</v>
      </c>
      <c r="F301" s="87">
        <v>15558</v>
      </c>
      <c r="G301" s="87" t="s">
        <v>45</v>
      </c>
      <c r="H301" s="87" t="s">
        <v>46</v>
      </c>
      <c r="I301" s="86" t="s">
        <v>298</v>
      </c>
      <c r="J301" s="82">
        <v>800</v>
      </c>
      <c r="K301" s="85">
        <v>90</v>
      </c>
    </row>
    <row r="302" spans="1:11" x14ac:dyDescent="0.25">
      <c r="A302" s="81" t="s">
        <v>30</v>
      </c>
      <c r="B302" s="86" t="s">
        <v>298</v>
      </c>
      <c r="C302" s="87" t="s">
        <v>2375</v>
      </c>
      <c r="D302" s="75">
        <v>42855</v>
      </c>
      <c r="E302" s="88">
        <v>10498326</v>
      </c>
      <c r="F302" s="87">
        <v>15584</v>
      </c>
      <c r="G302" s="87" t="s">
        <v>45</v>
      </c>
      <c r="H302" s="87" t="s">
        <v>46</v>
      </c>
      <c r="I302" s="86" t="s">
        <v>298</v>
      </c>
      <c r="J302" s="82">
        <v>175.86</v>
      </c>
      <c r="K302" s="85">
        <v>90</v>
      </c>
    </row>
    <row r="303" spans="1:11" x14ac:dyDescent="0.25">
      <c r="A303" s="81" t="s">
        <v>30</v>
      </c>
      <c r="B303" s="86" t="s">
        <v>298</v>
      </c>
      <c r="C303" s="87" t="s">
        <v>610</v>
      </c>
      <c r="D303" s="75">
        <v>42855</v>
      </c>
      <c r="E303" s="88">
        <v>243491</v>
      </c>
      <c r="F303" s="87">
        <v>15585</v>
      </c>
      <c r="G303" s="87" t="s">
        <v>45</v>
      </c>
      <c r="H303" s="87" t="s">
        <v>46</v>
      </c>
      <c r="I303" s="86" t="s">
        <v>298</v>
      </c>
      <c r="J303" s="82">
        <v>215.52</v>
      </c>
      <c r="K303" s="85">
        <v>90</v>
      </c>
    </row>
    <row r="304" spans="1:11" x14ac:dyDescent="0.25">
      <c r="A304" s="81" t="s">
        <v>30</v>
      </c>
      <c r="B304" s="86" t="s">
        <v>298</v>
      </c>
      <c r="C304" s="87" t="s">
        <v>519</v>
      </c>
      <c r="D304" s="75">
        <v>42855</v>
      </c>
      <c r="E304" s="88">
        <v>243419</v>
      </c>
      <c r="F304" s="87">
        <v>15587</v>
      </c>
      <c r="G304" s="87" t="s">
        <v>45</v>
      </c>
      <c r="H304" s="87" t="s">
        <v>46</v>
      </c>
      <c r="I304" s="86" t="s">
        <v>298</v>
      </c>
      <c r="J304" s="82">
        <v>465.52</v>
      </c>
      <c r="K304" s="85">
        <v>90</v>
      </c>
    </row>
    <row r="305" spans="1:11" x14ac:dyDescent="0.25">
      <c r="A305" s="81" t="s">
        <v>30</v>
      </c>
      <c r="B305" s="86" t="s">
        <v>298</v>
      </c>
      <c r="C305" s="87" t="s">
        <v>2376</v>
      </c>
      <c r="D305" s="75">
        <v>42855</v>
      </c>
      <c r="E305" s="88" t="s">
        <v>2377</v>
      </c>
      <c r="F305" s="87">
        <v>15590</v>
      </c>
      <c r="G305" s="87" t="s">
        <v>45</v>
      </c>
      <c r="H305" s="87" t="s">
        <v>46</v>
      </c>
      <c r="I305" s="86" t="s">
        <v>298</v>
      </c>
      <c r="J305" s="82">
        <v>370.25</v>
      </c>
      <c r="K305" s="85">
        <v>90</v>
      </c>
    </row>
    <row r="306" spans="1:11" x14ac:dyDescent="0.25">
      <c r="A306" s="81" t="s">
        <v>30</v>
      </c>
      <c r="B306" s="86" t="s">
        <v>298</v>
      </c>
      <c r="C306" s="87" t="s">
        <v>2378</v>
      </c>
      <c r="D306" s="75">
        <v>42855</v>
      </c>
      <c r="E306" s="88" t="s">
        <v>2379</v>
      </c>
      <c r="F306" s="87">
        <v>15593</v>
      </c>
      <c r="G306" s="87" t="s">
        <v>45</v>
      </c>
      <c r="H306" s="87" t="s">
        <v>46</v>
      </c>
      <c r="I306" s="86" t="s">
        <v>298</v>
      </c>
      <c r="J306" s="82">
        <v>120.6</v>
      </c>
      <c r="K306" s="85">
        <v>90</v>
      </c>
    </row>
    <row r="307" spans="1:11" x14ac:dyDescent="0.25">
      <c r="A307" s="81" t="s">
        <v>30</v>
      </c>
      <c r="B307" s="86" t="s">
        <v>298</v>
      </c>
      <c r="C307" s="87" t="s">
        <v>2380</v>
      </c>
      <c r="D307" s="75">
        <v>42855</v>
      </c>
      <c r="E307" s="88" t="s">
        <v>2381</v>
      </c>
      <c r="F307" s="87">
        <v>15594</v>
      </c>
      <c r="G307" s="87" t="s">
        <v>45</v>
      </c>
      <c r="H307" s="87" t="s">
        <v>46</v>
      </c>
      <c r="I307" s="86" t="s">
        <v>298</v>
      </c>
      <c r="J307" s="82">
        <v>171.18</v>
      </c>
      <c r="K307" s="85">
        <v>90</v>
      </c>
    </row>
    <row r="308" spans="1:11" x14ac:dyDescent="0.25">
      <c r="A308" s="81" t="s">
        <v>30</v>
      </c>
      <c r="B308" s="86" t="s">
        <v>298</v>
      </c>
      <c r="C308" s="87" t="s">
        <v>1077</v>
      </c>
      <c r="D308" s="75">
        <v>42855</v>
      </c>
      <c r="E308" s="88" t="s">
        <v>2382</v>
      </c>
      <c r="F308" s="87">
        <v>15595</v>
      </c>
      <c r="G308" s="87" t="s">
        <v>45</v>
      </c>
      <c r="H308" s="87" t="s">
        <v>46</v>
      </c>
      <c r="I308" s="86" t="s">
        <v>298</v>
      </c>
      <c r="J308" s="82">
        <v>369.83</v>
      </c>
      <c r="K308" s="85">
        <v>90</v>
      </c>
    </row>
    <row r="309" spans="1:11" x14ac:dyDescent="0.25">
      <c r="A309" s="81" t="s">
        <v>30</v>
      </c>
      <c r="B309" s="86" t="s">
        <v>298</v>
      </c>
      <c r="C309" s="87" t="s">
        <v>2383</v>
      </c>
      <c r="D309" s="75">
        <v>42855</v>
      </c>
      <c r="E309" s="88">
        <v>1257</v>
      </c>
      <c r="F309" s="87">
        <v>15596</v>
      </c>
      <c r="G309" s="87" t="s">
        <v>45</v>
      </c>
      <c r="H309" s="87" t="s">
        <v>46</v>
      </c>
      <c r="I309" s="86" t="s">
        <v>298</v>
      </c>
      <c r="J309" s="82">
        <v>132.76</v>
      </c>
      <c r="K309" s="85">
        <v>90</v>
      </c>
    </row>
    <row r="310" spans="1:11" x14ac:dyDescent="0.25">
      <c r="A310" s="81" t="s">
        <v>30</v>
      </c>
      <c r="B310" s="86" t="s">
        <v>298</v>
      </c>
      <c r="C310" s="87" t="s">
        <v>2384</v>
      </c>
      <c r="D310" s="75">
        <v>42855</v>
      </c>
      <c r="E310" s="88" t="s">
        <v>2385</v>
      </c>
      <c r="F310" s="87">
        <v>15598</v>
      </c>
      <c r="G310" s="87" t="s">
        <v>45</v>
      </c>
      <c r="H310" s="87" t="s">
        <v>46</v>
      </c>
      <c r="I310" s="86" t="s">
        <v>298</v>
      </c>
      <c r="J310" s="82">
        <v>177.59</v>
      </c>
      <c r="K310" s="85">
        <v>90</v>
      </c>
    </row>
    <row r="311" spans="1:11" x14ac:dyDescent="0.25">
      <c r="A311" s="81" t="s">
        <v>30</v>
      </c>
      <c r="B311" s="86" t="s">
        <v>298</v>
      </c>
      <c r="C311" s="87" t="s">
        <v>921</v>
      </c>
      <c r="D311" s="75">
        <v>42855</v>
      </c>
      <c r="E311" s="88" t="s">
        <v>2386</v>
      </c>
      <c r="F311" s="87">
        <v>15599</v>
      </c>
      <c r="G311" s="87" t="s">
        <v>45</v>
      </c>
      <c r="H311" s="87" t="s">
        <v>46</v>
      </c>
      <c r="I311" s="86" t="s">
        <v>298</v>
      </c>
      <c r="J311" s="82">
        <v>344.48</v>
      </c>
      <c r="K311" s="85">
        <v>90</v>
      </c>
    </row>
    <row r="312" spans="1:11" x14ac:dyDescent="0.25">
      <c r="A312" s="81" t="s">
        <v>30</v>
      </c>
      <c r="B312" s="86" t="s">
        <v>298</v>
      </c>
      <c r="C312" s="87" t="s">
        <v>1079</v>
      </c>
      <c r="D312" s="75">
        <v>42855</v>
      </c>
      <c r="E312" s="88" t="s">
        <v>2387</v>
      </c>
      <c r="F312" s="87">
        <v>15600</v>
      </c>
      <c r="G312" s="87" t="s">
        <v>45</v>
      </c>
      <c r="H312" s="87" t="s">
        <v>46</v>
      </c>
      <c r="I312" s="86" t="s">
        <v>298</v>
      </c>
      <c r="J312" s="82">
        <v>243.5</v>
      </c>
      <c r="K312" s="85">
        <v>90</v>
      </c>
    </row>
    <row r="313" spans="1:11" x14ac:dyDescent="0.25">
      <c r="A313" s="81" t="s">
        <v>30</v>
      </c>
      <c r="B313" s="86" t="s">
        <v>2476</v>
      </c>
      <c r="C313" s="87" t="s">
        <v>1579</v>
      </c>
      <c r="D313" s="75">
        <v>42855</v>
      </c>
      <c r="E313" s="88">
        <v>1164902</v>
      </c>
      <c r="F313" s="87">
        <v>15602</v>
      </c>
      <c r="G313" s="87" t="s">
        <v>45</v>
      </c>
      <c r="H313" s="87" t="s">
        <v>46</v>
      </c>
      <c r="I313" s="86" t="s">
        <v>2476</v>
      </c>
      <c r="J313" s="82">
        <v>588.70000000000005</v>
      </c>
      <c r="K313" s="85">
        <v>90</v>
      </c>
    </row>
    <row r="314" spans="1:11" x14ac:dyDescent="0.25">
      <c r="A314" s="81" t="s">
        <v>30</v>
      </c>
      <c r="B314" s="86" t="s">
        <v>2476</v>
      </c>
      <c r="C314" s="87" t="s">
        <v>2388</v>
      </c>
      <c r="D314" s="75">
        <v>42855</v>
      </c>
      <c r="E314" s="88">
        <v>13003</v>
      </c>
      <c r="F314" s="87">
        <v>15603</v>
      </c>
      <c r="G314" s="87" t="s">
        <v>45</v>
      </c>
      <c r="H314" s="87" t="s">
        <v>46</v>
      </c>
      <c r="I314" s="86" t="s">
        <v>2476</v>
      </c>
      <c r="J314" s="82">
        <v>181.04</v>
      </c>
      <c r="K314" s="85">
        <v>90</v>
      </c>
    </row>
    <row r="315" spans="1:11" x14ac:dyDescent="0.25">
      <c r="A315" s="81" t="s">
        <v>30</v>
      </c>
      <c r="B315" s="86" t="s">
        <v>298</v>
      </c>
      <c r="C315" s="87" t="s">
        <v>2389</v>
      </c>
      <c r="D315" s="75">
        <v>42855</v>
      </c>
      <c r="E315" s="88">
        <v>417041631</v>
      </c>
      <c r="F315" s="87">
        <v>15604</v>
      </c>
      <c r="G315" s="87" t="s">
        <v>45</v>
      </c>
      <c r="H315" s="87" t="s">
        <v>46</v>
      </c>
      <c r="I315" s="86" t="s">
        <v>298</v>
      </c>
      <c r="J315" s="82">
        <v>140.94999999999999</v>
      </c>
      <c r="K315" s="85">
        <v>90</v>
      </c>
    </row>
    <row r="316" spans="1:11" x14ac:dyDescent="0.25">
      <c r="A316" s="81" t="s">
        <v>30</v>
      </c>
      <c r="B316" s="86" t="s">
        <v>298</v>
      </c>
      <c r="C316" s="87" t="s">
        <v>2390</v>
      </c>
      <c r="D316" s="75">
        <v>42855</v>
      </c>
      <c r="E316" s="88">
        <v>11880</v>
      </c>
      <c r="F316" s="87">
        <v>15605</v>
      </c>
      <c r="G316" s="87" t="s">
        <v>45</v>
      </c>
      <c r="H316" s="87" t="s">
        <v>46</v>
      </c>
      <c r="I316" s="86" t="s">
        <v>298</v>
      </c>
      <c r="J316" s="82">
        <v>350</v>
      </c>
      <c r="K316" s="85">
        <v>90</v>
      </c>
    </row>
    <row r="317" spans="1:11" x14ac:dyDescent="0.25">
      <c r="A317" s="81" t="s">
        <v>30</v>
      </c>
      <c r="B317" s="86" t="s">
        <v>298</v>
      </c>
      <c r="C317" s="87" t="s">
        <v>1084</v>
      </c>
      <c r="D317" s="75">
        <v>42855</v>
      </c>
      <c r="E317" s="88"/>
      <c r="F317" s="87">
        <v>15606</v>
      </c>
      <c r="G317" s="87" t="s">
        <v>45</v>
      </c>
      <c r="H317" s="87" t="s">
        <v>46</v>
      </c>
      <c r="I317" s="86" t="s">
        <v>298</v>
      </c>
      <c r="J317" s="82">
        <v>68.959999999999994</v>
      </c>
      <c r="K317" s="85">
        <v>90</v>
      </c>
    </row>
    <row r="318" spans="1:11" x14ac:dyDescent="0.25">
      <c r="A318" s="81" t="s">
        <v>30</v>
      </c>
      <c r="B318" s="86" t="s">
        <v>2476</v>
      </c>
      <c r="C318" s="87" t="s">
        <v>2391</v>
      </c>
      <c r="D318" s="75">
        <v>42855</v>
      </c>
      <c r="E318" s="88" t="s">
        <v>2392</v>
      </c>
      <c r="F318" s="87">
        <v>15607</v>
      </c>
      <c r="G318" s="87" t="s">
        <v>45</v>
      </c>
      <c r="H318" s="87" t="s">
        <v>46</v>
      </c>
      <c r="I318" s="86" t="s">
        <v>2476</v>
      </c>
      <c r="J318" s="82">
        <v>693.33</v>
      </c>
      <c r="K318" s="85">
        <v>90</v>
      </c>
    </row>
    <row r="319" spans="1:11" x14ac:dyDescent="0.25">
      <c r="A319" s="81" t="s">
        <v>30</v>
      </c>
      <c r="B319" s="86" t="s">
        <v>298</v>
      </c>
      <c r="C319" s="87" t="s">
        <v>1088</v>
      </c>
      <c r="D319" s="75">
        <v>42855</v>
      </c>
      <c r="E319" s="88" t="s">
        <v>2393</v>
      </c>
      <c r="F319" s="87">
        <v>15613</v>
      </c>
      <c r="G319" s="87" t="s">
        <v>45</v>
      </c>
      <c r="H319" s="87" t="s">
        <v>46</v>
      </c>
      <c r="I319" s="86" t="s">
        <v>298</v>
      </c>
      <c r="J319" s="82">
        <v>465.6</v>
      </c>
      <c r="K319" s="85">
        <v>90</v>
      </c>
    </row>
    <row r="320" spans="1:11" x14ac:dyDescent="0.25">
      <c r="A320" s="81" t="s">
        <v>30</v>
      </c>
      <c r="B320" s="86" t="s">
        <v>298</v>
      </c>
      <c r="C320" s="87" t="s">
        <v>1089</v>
      </c>
      <c r="D320" s="75">
        <v>42855</v>
      </c>
      <c r="E320" s="88">
        <v>1189</v>
      </c>
      <c r="F320" s="87">
        <v>15614</v>
      </c>
      <c r="G320" s="87" t="s">
        <v>45</v>
      </c>
      <c r="H320" s="87" t="s">
        <v>46</v>
      </c>
      <c r="I320" s="86" t="s">
        <v>298</v>
      </c>
      <c r="J320" s="82">
        <v>487.07</v>
      </c>
      <c r="K320" s="85">
        <v>90</v>
      </c>
    </row>
    <row r="321" spans="1:11" x14ac:dyDescent="0.25">
      <c r="A321" s="81" t="s">
        <v>30</v>
      </c>
      <c r="B321" s="86" t="s">
        <v>298</v>
      </c>
      <c r="C321" s="87" t="s">
        <v>1090</v>
      </c>
      <c r="D321" s="75">
        <v>42855</v>
      </c>
      <c r="E321" s="88" t="s">
        <v>2394</v>
      </c>
      <c r="F321" s="87">
        <v>15615</v>
      </c>
      <c r="G321" s="87" t="s">
        <v>45</v>
      </c>
      <c r="H321" s="87" t="s">
        <v>46</v>
      </c>
      <c r="I321" s="86" t="s">
        <v>298</v>
      </c>
      <c r="J321" s="82">
        <v>220</v>
      </c>
      <c r="K321" s="85">
        <v>90</v>
      </c>
    </row>
    <row r="322" spans="1:11" x14ac:dyDescent="0.25">
      <c r="A322" s="81" t="s">
        <v>30</v>
      </c>
      <c r="B322" s="86" t="s">
        <v>2476</v>
      </c>
      <c r="C322" s="87" t="s">
        <v>923</v>
      </c>
      <c r="D322" s="75">
        <v>42855</v>
      </c>
      <c r="E322" s="88">
        <v>421100435</v>
      </c>
      <c r="F322" s="87">
        <v>15616</v>
      </c>
      <c r="G322" s="87" t="s">
        <v>45</v>
      </c>
      <c r="H322" s="87" t="s">
        <v>46</v>
      </c>
      <c r="I322" s="86" t="s">
        <v>2476</v>
      </c>
      <c r="J322" s="82">
        <v>118.53</v>
      </c>
      <c r="K322" s="85">
        <v>90</v>
      </c>
    </row>
    <row r="323" spans="1:11" x14ac:dyDescent="0.25">
      <c r="A323" s="81" t="s">
        <v>30</v>
      </c>
      <c r="B323" s="86" t="s">
        <v>298</v>
      </c>
      <c r="C323" s="87" t="s">
        <v>1091</v>
      </c>
      <c r="D323" s="75">
        <v>42855</v>
      </c>
      <c r="E323" s="88">
        <v>1790</v>
      </c>
      <c r="F323" s="87">
        <v>15617</v>
      </c>
      <c r="G323" s="87" t="s">
        <v>45</v>
      </c>
      <c r="H323" s="87" t="s">
        <v>46</v>
      </c>
      <c r="I323" s="86" t="s">
        <v>298</v>
      </c>
      <c r="J323" s="82">
        <v>200</v>
      </c>
      <c r="K323" s="85">
        <v>90</v>
      </c>
    </row>
    <row r="324" spans="1:11" x14ac:dyDescent="0.25">
      <c r="A324" s="81" t="s">
        <v>30</v>
      </c>
      <c r="B324" s="86" t="s">
        <v>298</v>
      </c>
      <c r="C324" s="87" t="s">
        <v>1092</v>
      </c>
      <c r="D324" s="75">
        <v>42855</v>
      </c>
      <c r="E324" s="88">
        <v>1791</v>
      </c>
      <c r="F324" s="87">
        <v>15618</v>
      </c>
      <c r="G324" s="87" t="s">
        <v>45</v>
      </c>
      <c r="H324" s="87" t="s">
        <v>46</v>
      </c>
      <c r="I324" s="86" t="s">
        <v>298</v>
      </c>
      <c r="J324" s="82">
        <v>250</v>
      </c>
      <c r="K324" s="85">
        <v>90</v>
      </c>
    </row>
    <row r="325" spans="1:11" x14ac:dyDescent="0.25">
      <c r="A325" s="81" t="s">
        <v>30</v>
      </c>
      <c r="B325" s="86" t="s">
        <v>298</v>
      </c>
      <c r="C325" s="87" t="s">
        <v>2395</v>
      </c>
      <c r="D325" s="75">
        <v>42855</v>
      </c>
      <c r="E325" s="88">
        <v>858757</v>
      </c>
      <c r="F325" s="87">
        <v>15620</v>
      </c>
      <c r="G325" s="87" t="s">
        <v>45</v>
      </c>
      <c r="H325" s="87" t="s">
        <v>46</v>
      </c>
      <c r="I325" s="86" t="s">
        <v>298</v>
      </c>
      <c r="J325" s="82">
        <v>51.72</v>
      </c>
      <c r="K325" s="85">
        <v>90</v>
      </c>
    </row>
    <row r="326" spans="1:11" x14ac:dyDescent="0.25">
      <c r="A326" s="81" t="s">
        <v>30</v>
      </c>
      <c r="B326" s="86" t="s">
        <v>298</v>
      </c>
      <c r="C326" s="87" t="s">
        <v>1445</v>
      </c>
      <c r="D326" s="75">
        <v>42855</v>
      </c>
      <c r="E326" s="88">
        <v>951</v>
      </c>
      <c r="F326" s="87">
        <v>15621</v>
      </c>
      <c r="G326" s="87" t="s">
        <v>45</v>
      </c>
      <c r="H326" s="87" t="s">
        <v>46</v>
      </c>
      <c r="I326" s="86" t="s">
        <v>298</v>
      </c>
      <c r="J326" s="82">
        <v>224.14</v>
      </c>
      <c r="K326" s="85">
        <v>90</v>
      </c>
    </row>
    <row r="327" spans="1:11" x14ac:dyDescent="0.25">
      <c r="A327" s="81" t="s">
        <v>30</v>
      </c>
      <c r="B327" s="86" t="s">
        <v>298</v>
      </c>
      <c r="C327" s="87" t="s">
        <v>2396</v>
      </c>
      <c r="D327" s="75">
        <v>42855</v>
      </c>
      <c r="E327" s="88">
        <v>1341</v>
      </c>
      <c r="F327" s="87">
        <v>15622</v>
      </c>
      <c r="G327" s="87" t="s">
        <v>45</v>
      </c>
      <c r="H327" s="87" t="s">
        <v>46</v>
      </c>
      <c r="I327" s="86" t="s">
        <v>298</v>
      </c>
      <c r="J327" s="82">
        <v>1000</v>
      </c>
      <c r="K327" s="85">
        <v>90</v>
      </c>
    </row>
    <row r="328" spans="1:11" x14ac:dyDescent="0.25">
      <c r="A328" s="81" t="s">
        <v>30</v>
      </c>
      <c r="B328" s="86" t="s">
        <v>298</v>
      </c>
      <c r="C328" s="87" t="s">
        <v>2397</v>
      </c>
      <c r="D328" s="75">
        <v>42855</v>
      </c>
      <c r="E328" s="88" t="s">
        <v>2398</v>
      </c>
      <c r="F328" s="87">
        <v>15623</v>
      </c>
      <c r="G328" s="87" t="s">
        <v>45</v>
      </c>
      <c r="H328" s="87" t="s">
        <v>46</v>
      </c>
      <c r="I328" s="86" t="s">
        <v>298</v>
      </c>
      <c r="J328" s="82">
        <v>218.1</v>
      </c>
      <c r="K328" s="85">
        <v>90</v>
      </c>
    </row>
    <row r="329" spans="1:11" x14ac:dyDescent="0.25">
      <c r="A329" s="81" t="s">
        <v>30</v>
      </c>
      <c r="B329" s="86" t="s">
        <v>298</v>
      </c>
      <c r="C329" s="87" t="s">
        <v>2399</v>
      </c>
      <c r="D329" s="75">
        <v>42855</v>
      </c>
      <c r="E329" s="88" t="s">
        <v>2400</v>
      </c>
      <c r="F329" s="87">
        <v>15625</v>
      </c>
      <c r="G329" s="87" t="s">
        <v>45</v>
      </c>
      <c r="H329" s="87" t="s">
        <v>46</v>
      </c>
      <c r="I329" s="86" t="s">
        <v>298</v>
      </c>
      <c r="J329" s="82">
        <v>29.74</v>
      </c>
      <c r="K329" s="85">
        <v>90</v>
      </c>
    </row>
    <row r="330" spans="1:11" x14ac:dyDescent="0.25">
      <c r="A330" s="81" t="s">
        <v>30</v>
      </c>
      <c r="B330" s="86" t="s">
        <v>298</v>
      </c>
      <c r="C330" s="87" t="s">
        <v>2401</v>
      </c>
      <c r="D330" s="75">
        <v>42855</v>
      </c>
      <c r="E330" s="88" t="s">
        <v>2402</v>
      </c>
      <c r="F330" s="87">
        <v>15626</v>
      </c>
      <c r="G330" s="87" t="s">
        <v>45</v>
      </c>
      <c r="H330" s="87" t="s">
        <v>46</v>
      </c>
      <c r="I330" s="86" t="s">
        <v>298</v>
      </c>
      <c r="J330" s="82">
        <v>87.07</v>
      </c>
      <c r="K330" s="85">
        <v>90</v>
      </c>
    </row>
    <row r="331" spans="1:11" x14ac:dyDescent="0.25">
      <c r="A331" s="81" t="s">
        <v>30</v>
      </c>
      <c r="B331" s="86" t="s">
        <v>298</v>
      </c>
      <c r="C331" s="87" t="s">
        <v>2403</v>
      </c>
      <c r="D331" s="75">
        <v>42855</v>
      </c>
      <c r="E331" s="88">
        <v>66440</v>
      </c>
      <c r="F331" s="87">
        <v>15627</v>
      </c>
      <c r="G331" s="87" t="s">
        <v>45</v>
      </c>
      <c r="H331" s="87" t="s">
        <v>46</v>
      </c>
      <c r="I331" s="86" t="s">
        <v>298</v>
      </c>
      <c r="J331" s="82">
        <v>713.72</v>
      </c>
      <c r="K331" s="85">
        <v>90</v>
      </c>
    </row>
    <row r="332" spans="1:11" x14ac:dyDescent="0.25">
      <c r="A332" s="81" t="s">
        <v>30</v>
      </c>
      <c r="B332" s="86" t="s">
        <v>298</v>
      </c>
      <c r="C332" s="87" t="s">
        <v>2404</v>
      </c>
      <c r="D332" s="75">
        <v>42855</v>
      </c>
      <c r="E332" s="88">
        <v>7949</v>
      </c>
      <c r="F332" s="87">
        <v>15629</v>
      </c>
      <c r="G332" s="87" t="s">
        <v>45</v>
      </c>
      <c r="H332" s="87" t="s">
        <v>46</v>
      </c>
      <c r="I332" s="86" t="s">
        <v>298</v>
      </c>
      <c r="J332" s="82">
        <v>120.69</v>
      </c>
      <c r="K332" s="85">
        <v>90</v>
      </c>
    </row>
    <row r="333" spans="1:11" x14ac:dyDescent="0.25">
      <c r="A333" s="81" t="s">
        <v>30</v>
      </c>
      <c r="B333" s="86" t="s">
        <v>298</v>
      </c>
      <c r="C333" s="87" t="s">
        <v>1653</v>
      </c>
      <c r="D333" s="75">
        <v>42855</v>
      </c>
      <c r="E333" s="88">
        <v>10949676</v>
      </c>
      <c r="F333" s="87">
        <v>15634</v>
      </c>
      <c r="G333" s="87" t="s">
        <v>45</v>
      </c>
      <c r="H333" s="87" t="s">
        <v>46</v>
      </c>
      <c r="I333" s="86" t="s">
        <v>298</v>
      </c>
      <c r="J333" s="82">
        <v>21.55</v>
      </c>
      <c r="K333" s="85">
        <v>90</v>
      </c>
    </row>
    <row r="334" spans="1:11" x14ac:dyDescent="0.25">
      <c r="A334" s="81" t="s">
        <v>30</v>
      </c>
      <c r="B334" s="86" t="s">
        <v>298</v>
      </c>
      <c r="C334" s="87" t="s">
        <v>1654</v>
      </c>
      <c r="D334" s="75">
        <v>42855</v>
      </c>
      <c r="E334" s="88">
        <v>1344</v>
      </c>
      <c r="F334" s="87">
        <v>15636</v>
      </c>
      <c r="G334" s="87" t="s">
        <v>45</v>
      </c>
      <c r="H334" s="87" t="s">
        <v>46</v>
      </c>
      <c r="I334" s="86" t="s">
        <v>298</v>
      </c>
      <c r="J334" s="82">
        <v>1000</v>
      </c>
      <c r="K334" s="85">
        <v>90</v>
      </c>
    </row>
    <row r="335" spans="1:11" x14ac:dyDescent="0.25">
      <c r="A335" s="81" t="s">
        <v>30</v>
      </c>
      <c r="B335" s="86" t="s">
        <v>298</v>
      </c>
      <c r="C335" s="87" t="s">
        <v>2405</v>
      </c>
      <c r="D335" s="75">
        <v>42855</v>
      </c>
      <c r="E335" s="88">
        <v>1345</v>
      </c>
      <c r="F335" s="87">
        <v>15637</v>
      </c>
      <c r="G335" s="87" t="s">
        <v>45</v>
      </c>
      <c r="H335" s="87" t="s">
        <v>46</v>
      </c>
      <c r="I335" s="86" t="s">
        <v>298</v>
      </c>
      <c r="J335" s="82">
        <v>1000</v>
      </c>
      <c r="K335" s="85">
        <v>90</v>
      </c>
    </row>
    <row r="336" spans="1:11" x14ac:dyDescent="0.25">
      <c r="A336" s="81" t="s">
        <v>30</v>
      </c>
      <c r="B336" s="86" t="s">
        <v>2476</v>
      </c>
      <c r="C336" s="87" t="s">
        <v>2406</v>
      </c>
      <c r="D336" s="75">
        <v>42855</v>
      </c>
      <c r="E336" s="88">
        <v>608</v>
      </c>
      <c r="F336" s="87">
        <v>15638</v>
      </c>
      <c r="G336" s="87" t="s">
        <v>45</v>
      </c>
      <c r="H336" s="87" t="s">
        <v>46</v>
      </c>
      <c r="I336" s="86" t="s">
        <v>2476</v>
      </c>
      <c r="J336" s="82">
        <v>172.42</v>
      </c>
      <c r="K336" s="85">
        <v>90</v>
      </c>
    </row>
    <row r="337" spans="1:11" x14ac:dyDescent="0.25">
      <c r="A337" s="81" t="s">
        <v>30</v>
      </c>
      <c r="B337" s="86" t="s">
        <v>298</v>
      </c>
      <c r="C337" s="87" t="s">
        <v>2407</v>
      </c>
      <c r="D337" s="75">
        <v>42855</v>
      </c>
      <c r="E337" s="88">
        <v>3245</v>
      </c>
      <c r="F337" s="87">
        <v>15639</v>
      </c>
      <c r="G337" s="87" t="s">
        <v>45</v>
      </c>
      <c r="H337" s="87" t="s">
        <v>46</v>
      </c>
      <c r="I337" s="86" t="s">
        <v>298</v>
      </c>
      <c r="J337" s="82">
        <v>240</v>
      </c>
      <c r="K337" s="85">
        <v>90</v>
      </c>
    </row>
    <row r="338" spans="1:11" x14ac:dyDescent="0.25">
      <c r="A338" s="81" t="s">
        <v>30</v>
      </c>
      <c r="B338" s="86" t="s">
        <v>298</v>
      </c>
      <c r="C338" s="87" t="s">
        <v>2408</v>
      </c>
      <c r="D338" s="75">
        <v>42855</v>
      </c>
      <c r="E338" s="88">
        <v>3206</v>
      </c>
      <c r="F338" s="87">
        <v>15640</v>
      </c>
      <c r="G338" s="87" t="s">
        <v>45</v>
      </c>
      <c r="H338" s="87" t="s">
        <v>46</v>
      </c>
      <c r="I338" s="86" t="s">
        <v>298</v>
      </c>
      <c r="J338" s="82">
        <v>300</v>
      </c>
      <c r="K338" s="85">
        <v>90</v>
      </c>
    </row>
    <row r="339" spans="1:11" x14ac:dyDescent="0.25">
      <c r="A339" s="81" t="s">
        <v>30</v>
      </c>
      <c r="B339" s="86" t="s">
        <v>298</v>
      </c>
      <c r="C339" s="87" t="s">
        <v>2409</v>
      </c>
      <c r="D339" s="75">
        <v>42855</v>
      </c>
      <c r="E339" s="88">
        <v>7918</v>
      </c>
      <c r="F339" s="87">
        <v>15641</v>
      </c>
      <c r="G339" s="87" t="s">
        <v>45</v>
      </c>
      <c r="H339" s="87" t="s">
        <v>46</v>
      </c>
      <c r="I339" s="86" t="s">
        <v>298</v>
      </c>
      <c r="J339" s="82">
        <v>311.2</v>
      </c>
      <c r="K339" s="85">
        <v>90</v>
      </c>
    </row>
    <row r="340" spans="1:11" x14ac:dyDescent="0.25">
      <c r="A340" s="81" t="s">
        <v>30</v>
      </c>
      <c r="B340" s="86" t="s">
        <v>298</v>
      </c>
      <c r="C340" s="87" t="s">
        <v>2410</v>
      </c>
      <c r="D340" s="75">
        <v>42855</v>
      </c>
      <c r="E340" s="88">
        <v>1624</v>
      </c>
      <c r="F340" s="87">
        <v>15642</v>
      </c>
      <c r="G340" s="87" t="s">
        <v>45</v>
      </c>
      <c r="H340" s="87" t="s">
        <v>46</v>
      </c>
      <c r="I340" s="86" t="s">
        <v>298</v>
      </c>
      <c r="J340" s="82">
        <v>262</v>
      </c>
      <c r="K340" s="85">
        <v>90</v>
      </c>
    </row>
    <row r="341" spans="1:11" x14ac:dyDescent="0.25">
      <c r="A341" s="81" t="s">
        <v>30</v>
      </c>
      <c r="B341" s="86" t="s">
        <v>2476</v>
      </c>
      <c r="C341" s="87" t="s">
        <v>2411</v>
      </c>
      <c r="D341" s="75">
        <v>42855</v>
      </c>
      <c r="E341" s="88" t="s">
        <v>2412</v>
      </c>
      <c r="F341" s="87">
        <v>15644</v>
      </c>
      <c r="G341" s="87" t="s">
        <v>45</v>
      </c>
      <c r="H341" s="87" t="s">
        <v>46</v>
      </c>
      <c r="I341" s="86" t="s">
        <v>2476</v>
      </c>
      <c r="J341" s="82">
        <v>72</v>
      </c>
      <c r="K341" s="85">
        <v>90</v>
      </c>
    </row>
    <row r="342" spans="1:11" x14ac:dyDescent="0.25">
      <c r="A342" s="81" t="s">
        <v>30</v>
      </c>
      <c r="B342" s="86" t="s">
        <v>298</v>
      </c>
      <c r="C342" s="87" t="s">
        <v>533</v>
      </c>
      <c r="D342" s="75">
        <v>42855</v>
      </c>
      <c r="E342" s="88">
        <v>12779</v>
      </c>
      <c r="F342" s="87">
        <v>15662</v>
      </c>
      <c r="G342" s="87" t="s">
        <v>45</v>
      </c>
      <c r="H342" s="87" t="s">
        <v>46</v>
      </c>
      <c r="I342" s="86" t="s">
        <v>298</v>
      </c>
      <c r="J342" s="82">
        <v>919.15</v>
      </c>
      <c r="K342" s="85">
        <v>90</v>
      </c>
    </row>
    <row r="343" spans="1:11" x14ac:dyDescent="0.25">
      <c r="A343" s="81" t="s">
        <v>455</v>
      </c>
      <c r="B343" s="86" t="s">
        <v>508</v>
      </c>
      <c r="C343" s="87" t="s">
        <v>2419</v>
      </c>
      <c r="D343" s="75">
        <v>42843</v>
      </c>
      <c r="E343" s="88" t="s">
        <v>2420</v>
      </c>
      <c r="F343" s="87">
        <v>15537</v>
      </c>
      <c r="G343" s="87" t="s">
        <v>45</v>
      </c>
      <c r="H343" s="87" t="s">
        <v>46</v>
      </c>
      <c r="I343" s="86" t="s">
        <v>508</v>
      </c>
      <c r="J343" s="82">
        <v>2760</v>
      </c>
      <c r="K343" s="85">
        <v>90</v>
      </c>
    </row>
    <row r="344" spans="1:11" x14ac:dyDescent="0.25">
      <c r="A344" s="81" t="s">
        <v>455</v>
      </c>
      <c r="B344" s="86" t="s">
        <v>508</v>
      </c>
      <c r="C344" s="87" t="s">
        <v>2421</v>
      </c>
      <c r="D344" s="75">
        <v>42855</v>
      </c>
      <c r="E344" s="88" t="s">
        <v>2422</v>
      </c>
      <c r="F344" s="87">
        <v>15560</v>
      </c>
      <c r="G344" s="87" t="s">
        <v>45</v>
      </c>
      <c r="H344" s="87" t="s">
        <v>46</v>
      </c>
      <c r="I344" s="86" t="s">
        <v>508</v>
      </c>
      <c r="J344" s="82">
        <v>2691</v>
      </c>
      <c r="K344" s="85">
        <v>90</v>
      </c>
    </row>
    <row r="345" spans="1:11" x14ac:dyDescent="0.25">
      <c r="A345" s="81" t="s">
        <v>459</v>
      </c>
      <c r="B345" s="86" t="s">
        <v>2473</v>
      </c>
      <c r="C345" s="87" t="s">
        <v>2436</v>
      </c>
      <c r="D345" s="75">
        <v>42826</v>
      </c>
      <c r="E345" s="88" t="s">
        <v>2437</v>
      </c>
      <c r="F345" s="87" t="s">
        <v>2438</v>
      </c>
      <c r="G345" s="87" t="s">
        <v>225</v>
      </c>
      <c r="H345" s="87" t="s">
        <v>46</v>
      </c>
      <c r="I345" s="86" t="s">
        <v>2473</v>
      </c>
      <c r="J345" s="82">
        <v>779.57</v>
      </c>
      <c r="K345" s="85">
        <v>90</v>
      </c>
    </row>
    <row r="346" spans="1:11" x14ac:dyDescent="0.25">
      <c r="A346" s="81" t="s">
        <v>459</v>
      </c>
      <c r="B346" s="86" t="s">
        <v>2474</v>
      </c>
      <c r="C346" s="87" t="s">
        <v>2439</v>
      </c>
      <c r="D346" s="75">
        <v>42835</v>
      </c>
      <c r="E346" s="88">
        <v>2876</v>
      </c>
      <c r="F346" s="87" t="s">
        <v>2440</v>
      </c>
      <c r="G346" s="87" t="s">
        <v>190</v>
      </c>
      <c r="H346" s="87" t="s">
        <v>46</v>
      </c>
      <c r="I346" s="86" t="s">
        <v>2474</v>
      </c>
      <c r="J346" s="82">
        <v>348500</v>
      </c>
      <c r="K346" s="85">
        <v>90</v>
      </c>
    </row>
    <row r="347" spans="1:11" x14ac:dyDescent="0.25">
      <c r="A347" s="81" t="s">
        <v>459</v>
      </c>
      <c r="B347" s="86" t="s">
        <v>2455</v>
      </c>
      <c r="C347" s="87" t="s">
        <v>2367</v>
      </c>
      <c r="D347" s="75">
        <v>42843</v>
      </c>
      <c r="E347" s="88" t="s">
        <v>2368</v>
      </c>
      <c r="F347" s="87" t="s">
        <v>2369</v>
      </c>
      <c r="G347" s="87" t="s">
        <v>225</v>
      </c>
      <c r="H347" s="87" t="s">
        <v>46</v>
      </c>
      <c r="I347" s="86" t="s">
        <v>2455</v>
      </c>
      <c r="J347" s="82">
        <v>3086.95</v>
      </c>
      <c r="K347" s="85">
        <v>90</v>
      </c>
    </row>
    <row r="348" spans="1:11" x14ac:dyDescent="0.25">
      <c r="A348" s="81" t="s">
        <v>459</v>
      </c>
      <c r="B348" s="86" t="s">
        <v>2475</v>
      </c>
      <c r="C348" s="87" t="s">
        <v>149</v>
      </c>
      <c r="D348" s="75">
        <v>42843</v>
      </c>
      <c r="E348" s="88" t="s">
        <v>2441</v>
      </c>
      <c r="F348" s="87" t="s">
        <v>2442</v>
      </c>
      <c r="G348" s="87" t="s">
        <v>190</v>
      </c>
      <c r="H348" s="87" t="s">
        <v>46</v>
      </c>
      <c r="I348" s="86" t="s">
        <v>2475</v>
      </c>
      <c r="J348" s="82">
        <v>30797.41</v>
      </c>
      <c r="K348" s="85">
        <v>90</v>
      </c>
    </row>
    <row r="349" spans="1:11" x14ac:dyDescent="0.25">
      <c r="A349" s="81" t="s">
        <v>459</v>
      </c>
      <c r="B349" s="86" t="s">
        <v>2455</v>
      </c>
      <c r="C349" s="87" t="s">
        <v>2370</v>
      </c>
      <c r="D349" s="75">
        <v>42850</v>
      </c>
      <c r="E349" s="88" t="s">
        <v>2371</v>
      </c>
      <c r="F349" s="87" t="s">
        <v>2372</v>
      </c>
      <c r="G349" s="87" t="s">
        <v>225</v>
      </c>
      <c r="H349" s="87" t="s">
        <v>46</v>
      </c>
      <c r="I349" s="86" t="s">
        <v>2455</v>
      </c>
      <c r="J349" s="82">
        <v>1170.8800000000001</v>
      </c>
      <c r="K349" s="85">
        <v>90</v>
      </c>
    </row>
    <row r="350" spans="1:11" hidden="1" x14ac:dyDescent="0.25">
      <c r="A350" s="81" t="s">
        <v>432</v>
      </c>
      <c r="B350" s="86" t="s">
        <v>2471</v>
      </c>
      <c r="C350" s="87" t="s">
        <v>2316</v>
      </c>
      <c r="D350" s="75">
        <v>42842</v>
      </c>
      <c r="E350" s="88" t="s">
        <v>2317</v>
      </c>
      <c r="F350" s="87" t="s">
        <v>2318</v>
      </c>
      <c r="G350" s="87" t="s">
        <v>190</v>
      </c>
      <c r="H350" s="87" t="s">
        <v>46</v>
      </c>
      <c r="I350" s="86" t="s">
        <v>2471</v>
      </c>
      <c r="J350" s="82">
        <v>81797.56</v>
      </c>
      <c r="K350" s="85">
        <v>101</v>
      </c>
    </row>
    <row r="351" spans="1:11" hidden="1" x14ac:dyDescent="0.25">
      <c r="A351" s="81" t="s">
        <v>446</v>
      </c>
      <c r="B351" s="86" t="s">
        <v>2471</v>
      </c>
      <c r="C351" s="87" t="s">
        <v>2316</v>
      </c>
      <c r="D351" s="75">
        <v>42842</v>
      </c>
      <c r="E351" s="88" t="s">
        <v>2317</v>
      </c>
      <c r="F351" s="87" t="s">
        <v>2318</v>
      </c>
      <c r="G351" s="87" t="s">
        <v>190</v>
      </c>
      <c r="H351" s="87" t="s">
        <v>46</v>
      </c>
      <c r="I351" s="86" t="s">
        <v>2471</v>
      </c>
      <c r="J351" s="82">
        <v>42992.17</v>
      </c>
      <c r="K351" s="85">
        <v>101</v>
      </c>
    </row>
    <row r="352" spans="1:11" hidden="1" x14ac:dyDescent="0.25">
      <c r="A352" s="81" t="s">
        <v>451</v>
      </c>
      <c r="B352" s="86" t="s">
        <v>2471</v>
      </c>
      <c r="C352" s="87" t="s">
        <v>2316</v>
      </c>
      <c r="D352" s="75">
        <v>42842</v>
      </c>
      <c r="E352" s="88" t="s">
        <v>2317</v>
      </c>
      <c r="F352" s="87" t="s">
        <v>2318</v>
      </c>
      <c r="G352" s="87" t="s">
        <v>190</v>
      </c>
      <c r="H352" s="87" t="s">
        <v>46</v>
      </c>
      <c r="I352" s="86" t="s">
        <v>2471</v>
      </c>
      <c r="J352" s="82">
        <v>9691.65</v>
      </c>
      <c r="K352" s="85">
        <v>101</v>
      </c>
    </row>
    <row r="353" spans="1:11" hidden="1" x14ac:dyDescent="0.25">
      <c r="A353" s="81" t="s">
        <v>457</v>
      </c>
      <c r="B353" s="86" t="s">
        <v>2471</v>
      </c>
      <c r="C353" s="87" t="s">
        <v>2316</v>
      </c>
      <c r="D353" s="75">
        <v>42842</v>
      </c>
      <c r="E353" s="88" t="s">
        <v>2317</v>
      </c>
      <c r="F353" s="87" t="s">
        <v>2318</v>
      </c>
      <c r="G353" s="87" t="s">
        <v>190</v>
      </c>
      <c r="H353" s="87" t="s">
        <v>46</v>
      </c>
      <c r="I353" s="86" t="s">
        <v>2471</v>
      </c>
      <c r="J353" s="82">
        <v>34579.82</v>
      </c>
      <c r="K353" s="85">
        <v>101</v>
      </c>
    </row>
    <row r="354" spans="1:11" hidden="1" x14ac:dyDescent="0.25">
      <c r="A354" s="81" t="s">
        <v>1935</v>
      </c>
      <c r="B354" s="86" t="s">
        <v>2472</v>
      </c>
      <c r="C354" s="87" t="s">
        <v>2319</v>
      </c>
      <c r="D354" s="75">
        <v>42853</v>
      </c>
      <c r="E354" s="88" t="s">
        <v>2320</v>
      </c>
      <c r="F354" s="87" t="s">
        <v>2321</v>
      </c>
      <c r="G354" s="87" t="s">
        <v>190</v>
      </c>
      <c r="H354" s="87" t="s">
        <v>46</v>
      </c>
      <c r="I354" s="86" t="s">
        <v>2472</v>
      </c>
      <c r="J354" s="82">
        <v>365.92</v>
      </c>
      <c r="K354" s="85">
        <v>104</v>
      </c>
    </row>
    <row r="355" spans="1:11" hidden="1" x14ac:dyDescent="0.25">
      <c r="A355" s="81" t="s">
        <v>1936</v>
      </c>
      <c r="B355" s="86" t="s">
        <v>2470</v>
      </c>
      <c r="C355" s="87" t="s">
        <v>2322</v>
      </c>
      <c r="D355" s="75">
        <v>42836</v>
      </c>
      <c r="E355" s="88" t="s">
        <v>2323</v>
      </c>
      <c r="F355" s="87" t="s">
        <v>2324</v>
      </c>
      <c r="G355" s="87" t="s">
        <v>190</v>
      </c>
      <c r="H355" s="87" t="s">
        <v>46</v>
      </c>
      <c r="I355" s="86" t="s">
        <v>2470</v>
      </c>
      <c r="J355" s="82">
        <v>603.45000000000005</v>
      </c>
      <c r="K355" s="85">
        <v>105</v>
      </c>
    </row>
    <row r="356" spans="1:11" hidden="1" x14ac:dyDescent="0.25">
      <c r="A356" s="81" t="s">
        <v>1940</v>
      </c>
      <c r="B356" s="86" t="s">
        <v>2470</v>
      </c>
      <c r="C356" s="87" t="s">
        <v>2322</v>
      </c>
      <c r="D356" s="75">
        <v>42836</v>
      </c>
      <c r="E356" s="88" t="s">
        <v>2323</v>
      </c>
      <c r="F356" s="87" t="s">
        <v>2324</v>
      </c>
      <c r="G356" s="87" t="s">
        <v>190</v>
      </c>
      <c r="H356" s="87" t="s">
        <v>46</v>
      </c>
      <c r="I356" s="86" t="s">
        <v>2470</v>
      </c>
      <c r="J356" s="82">
        <v>1724.14</v>
      </c>
      <c r="K356" s="85">
        <v>105</v>
      </c>
    </row>
    <row r="357" spans="1:11" hidden="1" x14ac:dyDescent="0.25">
      <c r="A357" s="81" t="s">
        <v>1940</v>
      </c>
      <c r="B357" s="86" t="s">
        <v>2469</v>
      </c>
      <c r="C357" s="87" t="s">
        <v>1604</v>
      </c>
      <c r="D357" s="75">
        <v>42853</v>
      </c>
      <c r="E357" s="88" t="s">
        <v>2413</v>
      </c>
      <c r="F357" s="87" t="s">
        <v>2414</v>
      </c>
      <c r="G357" s="87" t="s">
        <v>190</v>
      </c>
      <c r="H357" s="87" t="s">
        <v>46</v>
      </c>
      <c r="I357" s="86" t="s">
        <v>2469</v>
      </c>
      <c r="J357" s="82">
        <v>3025</v>
      </c>
      <c r="K357" s="85">
        <v>105</v>
      </c>
    </row>
    <row r="358" spans="1:11" hidden="1" x14ac:dyDescent="0.25">
      <c r="A358" s="81" t="s">
        <v>1942</v>
      </c>
      <c r="B358" s="86" t="s">
        <v>2470</v>
      </c>
      <c r="C358" s="87" t="s">
        <v>2322</v>
      </c>
      <c r="D358" s="75">
        <v>42836</v>
      </c>
      <c r="E358" s="88" t="s">
        <v>2323</v>
      </c>
      <c r="F358" s="87" t="s">
        <v>2324</v>
      </c>
      <c r="G358" s="87" t="s">
        <v>190</v>
      </c>
      <c r="H358" s="87" t="s">
        <v>46</v>
      </c>
      <c r="I358" s="86" t="s">
        <v>2470</v>
      </c>
      <c r="J358" s="82">
        <v>5372.41</v>
      </c>
      <c r="K358" s="85">
        <v>105</v>
      </c>
    </row>
    <row r="359" spans="1:11" hidden="1" x14ac:dyDescent="0.25">
      <c r="A359" s="81" t="s">
        <v>1942</v>
      </c>
      <c r="B359" s="86" t="s">
        <v>2469</v>
      </c>
      <c r="C359" s="87" t="s">
        <v>1604</v>
      </c>
      <c r="D359" s="75">
        <v>42853</v>
      </c>
      <c r="E359" s="88" t="s">
        <v>2413</v>
      </c>
      <c r="F359" s="87" t="s">
        <v>2414</v>
      </c>
      <c r="G359" s="87" t="s">
        <v>190</v>
      </c>
      <c r="H359" s="87" t="s">
        <v>46</v>
      </c>
      <c r="I359" s="86" t="s">
        <v>2469</v>
      </c>
      <c r="J359" s="82">
        <v>6160</v>
      </c>
      <c r="K359" s="85">
        <v>105</v>
      </c>
    </row>
    <row r="360" spans="1:11" hidden="1" x14ac:dyDescent="0.25">
      <c r="A360" s="81" t="s">
        <v>1423</v>
      </c>
      <c r="B360" s="86" t="s">
        <v>2468</v>
      </c>
      <c r="C360" s="87" t="s">
        <v>1024</v>
      </c>
      <c r="D360" s="75">
        <v>42830</v>
      </c>
      <c r="E360" s="88" t="s">
        <v>2325</v>
      </c>
      <c r="F360" s="87" t="s">
        <v>2326</v>
      </c>
      <c r="G360" s="87" t="s">
        <v>190</v>
      </c>
      <c r="H360" s="87" t="s">
        <v>46</v>
      </c>
      <c r="I360" s="86" t="s">
        <v>2468</v>
      </c>
      <c r="J360" s="82">
        <v>10097.36</v>
      </c>
      <c r="K360" s="85">
        <v>110</v>
      </c>
    </row>
    <row r="361" spans="1:11" hidden="1" x14ac:dyDescent="0.25">
      <c r="A361" s="81" t="s">
        <v>1423</v>
      </c>
      <c r="B361" s="86" t="s">
        <v>2467</v>
      </c>
      <c r="C361" s="87" t="s">
        <v>976</v>
      </c>
      <c r="D361" s="75">
        <v>42832</v>
      </c>
      <c r="E361" s="88" t="s">
        <v>2327</v>
      </c>
      <c r="F361" s="87" t="s">
        <v>2328</v>
      </c>
      <c r="G361" s="87" t="s">
        <v>190</v>
      </c>
      <c r="H361" s="87" t="s">
        <v>46</v>
      </c>
      <c r="I361" s="86" t="s">
        <v>2467</v>
      </c>
      <c r="J361" s="82">
        <v>13174.89</v>
      </c>
      <c r="K361" s="85">
        <v>110</v>
      </c>
    </row>
    <row r="362" spans="1:11" hidden="1" x14ac:dyDescent="0.25">
      <c r="A362" s="81" t="s">
        <v>1423</v>
      </c>
      <c r="B362" s="86" t="s">
        <v>2466</v>
      </c>
      <c r="C362" s="87" t="s">
        <v>2329</v>
      </c>
      <c r="D362" s="75">
        <v>42846</v>
      </c>
      <c r="E362" s="88" t="s">
        <v>2330</v>
      </c>
      <c r="F362" s="87" t="s">
        <v>2331</v>
      </c>
      <c r="G362" s="87" t="s">
        <v>190</v>
      </c>
      <c r="H362" s="87" t="s">
        <v>46</v>
      </c>
      <c r="I362" s="86" t="s">
        <v>2466</v>
      </c>
      <c r="J362" s="82">
        <v>4080.58</v>
      </c>
      <c r="K362" s="85">
        <v>110</v>
      </c>
    </row>
    <row r="363" spans="1:11" hidden="1" x14ac:dyDescent="0.25">
      <c r="A363" s="81" t="s">
        <v>1423</v>
      </c>
      <c r="B363" s="86" t="s">
        <v>2465</v>
      </c>
      <c r="C363" s="87" t="s">
        <v>2332</v>
      </c>
      <c r="D363" s="75">
        <v>42846</v>
      </c>
      <c r="E363" s="88" t="s">
        <v>2333</v>
      </c>
      <c r="F363" s="87" t="s">
        <v>2334</v>
      </c>
      <c r="G363" s="87" t="s">
        <v>190</v>
      </c>
      <c r="H363" s="87" t="s">
        <v>46</v>
      </c>
      <c r="I363" s="86" t="s">
        <v>2465</v>
      </c>
      <c r="J363" s="82">
        <v>2164.44</v>
      </c>
      <c r="K363" s="85">
        <v>110</v>
      </c>
    </row>
    <row r="364" spans="1:11" hidden="1" x14ac:dyDescent="0.25">
      <c r="A364" s="81" t="s">
        <v>1427</v>
      </c>
      <c r="B364" s="86" t="s">
        <v>2464</v>
      </c>
      <c r="C364" s="87" t="s">
        <v>977</v>
      </c>
      <c r="D364" s="75">
        <v>42830</v>
      </c>
      <c r="E364" s="88" t="s">
        <v>2423</v>
      </c>
      <c r="F364" s="87" t="s">
        <v>2424</v>
      </c>
      <c r="G364" s="87" t="s">
        <v>190</v>
      </c>
      <c r="H364" s="87" t="s">
        <v>46</v>
      </c>
      <c r="I364" s="86" t="s">
        <v>2464</v>
      </c>
      <c r="J364" s="82">
        <v>2409.2399999999998</v>
      </c>
      <c r="K364" s="85">
        <v>110</v>
      </c>
    </row>
    <row r="365" spans="1:11" hidden="1" x14ac:dyDescent="0.25">
      <c r="A365" s="81" t="s">
        <v>1427</v>
      </c>
      <c r="B365" s="86" t="s">
        <v>2463</v>
      </c>
      <c r="C365" s="87" t="s">
        <v>2425</v>
      </c>
      <c r="D365" s="75">
        <v>42845</v>
      </c>
      <c r="E365" s="88" t="s">
        <v>2426</v>
      </c>
      <c r="F365" s="87" t="s">
        <v>2427</v>
      </c>
      <c r="G365" s="87" t="s">
        <v>190</v>
      </c>
      <c r="H365" s="87" t="s">
        <v>46</v>
      </c>
      <c r="I365" s="86" t="s">
        <v>2463</v>
      </c>
      <c r="J365" s="82">
        <v>1145.23</v>
      </c>
      <c r="K365" s="85">
        <v>110</v>
      </c>
    </row>
    <row r="366" spans="1:11" hidden="1" x14ac:dyDescent="0.25">
      <c r="A366" s="81" t="s">
        <v>1427</v>
      </c>
      <c r="B366" s="86" t="s">
        <v>2462</v>
      </c>
      <c r="C366" s="87" t="s">
        <v>2428</v>
      </c>
      <c r="D366" s="75">
        <v>42846</v>
      </c>
      <c r="E366" s="88" t="s">
        <v>2429</v>
      </c>
      <c r="F366" s="87" t="s">
        <v>2430</v>
      </c>
      <c r="G366" s="87" t="s">
        <v>190</v>
      </c>
      <c r="H366" s="87" t="s">
        <v>46</v>
      </c>
      <c r="I366" s="86" t="s">
        <v>2462</v>
      </c>
      <c r="J366" s="82">
        <v>2363.75</v>
      </c>
      <c r="K366" s="85">
        <v>110</v>
      </c>
    </row>
    <row r="367" spans="1:11" x14ac:dyDescent="0.25">
      <c r="A367" s="81"/>
      <c r="B367" s="86"/>
      <c r="C367" s="87"/>
      <c r="D367" s="75"/>
      <c r="E367" s="88"/>
      <c r="F367" s="89"/>
      <c r="G367" s="87"/>
      <c r="H367" s="87"/>
      <c r="I367" s="86"/>
      <c r="J367" s="82"/>
      <c r="K367" s="54"/>
    </row>
    <row r="368" spans="1:11" x14ac:dyDescent="0.25">
      <c r="A368" s="35"/>
      <c r="B368" s="90"/>
      <c r="C368" s="91"/>
      <c r="D368" s="92"/>
      <c r="E368" s="93"/>
      <c r="F368" s="94"/>
      <c r="G368" s="91"/>
      <c r="H368" s="91"/>
      <c r="I368" s="90"/>
      <c r="J368" s="95"/>
      <c r="K368" s="96"/>
    </row>
    <row r="369" spans="1:11" x14ac:dyDescent="0.25">
      <c r="A369" s="35"/>
      <c r="B369" s="90"/>
      <c r="C369" s="91"/>
      <c r="D369" s="92"/>
      <c r="E369" s="93"/>
      <c r="F369" s="94"/>
      <c r="G369" s="91"/>
      <c r="H369" s="91"/>
      <c r="I369" s="90"/>
      <c r="J369" s="95"/>
      <c r="K369" s="96"/>
    </row>
    <row r="371" spans="1:11" x14ac:dyDescent="0.25">
      <c r="I371" s="72" t="s">
        <v>1933</v>
      </c>
      <c r="J371" s="80">
        <f>+SUBTOTAL(9,J7:J367)</f>
        <v>405057.56</v>
      </c>
    </row>
    <row r="372" spans="1:11" x14ac:dyDescent="0.25">
      <c r="A372" s="79"/>
      <c r="B372" s="79"/>
      <c r="I372" s="79"/>
      <c r="J372" s="80"/>
    </row>
    <row r="373" spans="1:11" x14ac:dyDescent="0.25">
      <c r="A373" s="79"/>
      <c r="B373" s="79"/>
      <c r="I373" s="79" t="s">
        <v>363</v>
      </c>
      <c r="J373" s="80">
        <v>4515135.5999999996</v>
      </c>
    </row>
    <row r="374" spans="1:11" x14ac:dyDescent="0.25">
      <c r="A374" s="33">
        <v>1</v>
      </c>
      <c r="B374" s="79"/>
      <c r="J374" s="80">
        <f>+J371-J373</f>
        <v>-4110078.0399999996</v>
      </c>
    </row>
    <row r="375" spans="1:11" x14ac:dyDescent="0.25">
      <c r="A375" s="33">
        <v>2</v>
      </c>
      <c r="B375" s="79" t="s">
        <v>364</v>
      </c>
      <c r="C375" s="79"/>
    </row>
    <row r="376" spans="1:11" x14ac:dyDescent="0.25">
      <c r="A376" s="33">
        <v>3</v>
      </c>
      <c r="B376" s="79"/>
      <c r="C376" s="79"/>
    </row>
    <row r="377" spans="1:11" x14ac:dyDescent="0.25">
      <c r="A377" s="33">
        <v>4</v>
      </c>
      <c r="B377" s="79" t="s">
        <v>365</v>
      </c>
      <c r="C377" s="79"/>
    </row>
    <row r="378" spans="1:11" x14ac:dyDescent="0.25">
      <c r="A378" s="33">
        <v>5</v>
      </c>
      <c r="B378" s="79" t="s">
        <v>366</v>
      </c>
      <c r="C378" s="79"/>
    </row>
    <row r="379" spans="1:11" x14ac:dyDescent="0.25">
      <c r="A379" s="33">
        <v>6</v>
      </c>
      <c r="B379" s="79" t="s">
        <v>367</v>
      </c>
      <c r="C379" s="79"/>
    </row>
    <row r="380" spans="1:11" x14ac:dyDescent="0.25">
      <c r="A380" s="33">
        <v>7</v>
      </c>
      <c r="B380" s="79" t="s">
        <v>368</v>
      </c>
      <c r="C380" s="37">
        <f>+J18+J17+J16+J15+J14+J13+J12+J11+J10+J9+J8+J7</f>
        <v>138998.10999999999</v>
      </c>
    </row>
    <row r="381" spans="1:11" x14ac:dyDescent="0.25">
      <c r="A381" s="33">
        <v>8</v>
      </c>
      <c r="B381" s="79" t="s">
        <v>369</v>
      </c>
      <c r="C381" s="79"/>
    </row>
    <row r="382" spans="1:11" x14ac:dyDescent="0.25">
      <c r="A382" s="33">
        <v>9</v>
      </c>
      <c r="B382" s="79" t="s">
        <v>370</v>
      </c>
      <c r="C382" s="79"/>
    </row>
    <row r="383" spans="1:11" x14ac:dyDescent="0.25">
      <c r="A383" s="33">
        <v>10</v>
      </c>
      <c r="B383" s="79" t="s">
        <v>371</v>
      </c>
      <c r="C383" s="37">
        <f>+J23+J22+J21+J20+J19</f>
        <v>15974.810000000001</v>
      </c>
    </row>
    <row r="384" spans="1:11" x14ac:dyDescent="0.25">
      <c r="A384" s="33">
        <v>11</v>
      </c>
      <c r="B384" s="79" t="s">
        <v>372</v>
      </c>
      <c r="C384" s="37">
        <f>+J55+J54+J53+J52+J51+J50+J49+J48+J47+J46+J45+J44+J42+J43+J41+J40+J39+J38+J37+J36+J35+J34+J33+J32+J31+J30+J29+J28+J27+J26+J25+J24</f>
        <v>127445.76999999999</v>
      </c>
    </row>
    <row r="385" spans="1:3" x14ac:dyDescent="0.25">
      <c r="A385" s="33">
        <v>12</v>
      </c>
      <c r="B385" s="79" t="s">
        <v>373</v>
      </c>
      <c r="C385" s="37">
        <f>+J72+J71+J70+J69+J68+J67+J66+J65+J64+J63+J62+J61+J60+J59+J58+J57+J56</f>
        <v>-22357.15</v>
      </c>
    </row>
    <row r="386" spans="1:3" x14ac:dyDescent="0.25">
      <c r="A386" s="33">
        <v>13</v>
      </c>
      <c r="B386" s="79" t="s">
        <v>374</v>
      </c>
      <c r="C386" s="79"/>
    </row>
    <row r="387" spans="1:3" x14ac:dyDescent="0.25">
      <c r="A387" s="33">
        <v>14</v>
      </c>
      <c r="B387" s="79" t="s">
        <v>375</v>
      </c>
      <c r="C387" s="37">
        <f>+J127+J126+J125+J124+J123+J122+J121+J120+J119+J118+J117+J116+J115+J114+J113+J112+J111+J110+J109+J108+J107+J106+J105+J104+J103+J102+J101+J100+J99+J98+J97+J96+J95+J94+J93+J92+J91+J90+J89+J88+J87+J86+J85+J84+J83+J82+J81+J80+J79+J78+J77+J76+J75+J74+J73</f>
        <v>103205.22000000004</v>
      </c>
    </row>
    <row r="388" spans="1:3" x14ac:dyDescent="0.25">
      <c r="A388" s="33">
        <v>15</v>
      </c>
      <c r="B388" s="79" t="s">
        <v>376</v>
      </c>
      <c r="C388" s="79"/>
    </row>
    <row r="389" spans="1:3" x14ac:dyDescent="0.25">
      <c r="A389" s="33">
        <v>16</v>
      </c>
      <c r="B389" s="79" t="s">
        <v>377</v>
      </c>
      <c r="C389" s="79"/>
    </row>
    <row r="390" spans="1:3" x14ac:dyDescent="0.25">
      <c r="A390" s="33">
        <v>20</v>
      </c>
      <c r="B390" s="79" t="s">
        <v>378</v>
      </c>
      <c r="C390" s="79"/>
    </row>
    <row r="391" spans="1:3" x14ac:dyDescent="0.25">
      <c r="A391" s="33">
        <v>23</v>
      </c>
      <c r="B391" s="79" t="s">
        <v>379</v>
      </c>
      <c r="C391" s="79"/>
    </row>
    <row r="392" spans="1:3" x14ac:dyDescent="0.25">
      <c r="A392" s="33">
        <v>24</v>
      </c>
      <c r="B392" s="79" t="s">
        <v>380</v>
      </c>
      <c r="C392" s="79"/>
    </row>
    <row r="393" spans="1:3" x14ac:dyDescent="0.25">
      <c r="A393" s="33">
        <v>25</v>
      </c>
      <c r="B393" s="79" t="s">
        <v>381</v>
      </c>
      <c r="C393" s="37">
        <f>+J134+J133+J132+J131+J130+J129+J128</f>
        <v>92750.46</v>
      </c>
    </row>
    <row r="394" spans="1:3" x14ac:dyDescent="0.25">
      <c r="A394" s="33">
        <v>26</v>
      </c>
      <c r="B394" s="79" t="s">
        <v>382</v>
      </c>
      <c r="C394" s="79"/>
    </row>
    <row r="395" spans="1:3" x14ac:dyDescent="0.25">
      <c r="A395" s="33">
        <v>27</v>
      </c>
      <c r="B395" s="79" t="s">
        <v>383</v>
      </c>
      <c r="C395" s="37">
        <f>+J138+J137+J136+J135</f>
        <v>207.22000000000025</v>
      </c>
    </row>
    <row r="396" spans="1:3" x14ac:dyDescent="0.25">
      <c r="A396" s="33">
        <v>30</v>
      </c>
      <c r="B396" s="79" t="s">
        <v>384</v>
      </c>
      <c r="C396" s="79"/>
    </row>
    <row r="397" spans="1:3" x14ac:dyDescent="0.25">
      <c r="A397" s="33">
        <v>35</v>
      </c>
      <c r="B397" s="79" t="s">
        <v>385</v>
      </c>
      <c r="C397" s="37">
        <f>+J149+J148+J147+J146+J145+J144+J143+J142+J141+J140+J139</f>
        <v>24981.690000000002</v>
      </c>
    </row>
    <row r="398" spans="1:3" x14ac:dyDescent="0.25">
      <c r="A398" s="33">
        <v>38</v>
      </c>
      <c r="B398" s="79" t="s">
        <v>386</v>
      </c>
      <c r="C398" s="79"/>
    </row>
    <row r="399" spans="1:3" x14ac:dyDescent="0.25">
      <c r="A399" s="33">
        <v>40</v>
      </c>
      <c r="B399" s="79" t="s">
        <v>387</v>
      </c>
      <c r="C399" s="79"/>
    </row>
    <row r="400" spans="1:3" x14ac:dyDescent="0.25">
      <c r="A400" s="33">
        <v>42</v>
      </c>
      <c r="B400" s="35" t="s">
        <v>388</v>
      </c>
      <c r="C400" s="79"/>
    </row>
    <row r="401" spans="1:3" x14ac:dyDescent="0.25">
      <c r="A401" s="33">
        <v>43</v>
      </c>
      <c r="B401" s="35" t="s">
        <v>287</v>
      </c>
      <c r="C401" s="37">
        <f>+J151+J150</f>
        <v>5000</v>
      </c>
    </row>
    <row r="402" spans="1:3" x14ac:dyDescent="0.25">
      <c r="A402" s="33">
        <v>45</v>
      </c>
      <c r="B402" s="34" t="s">
        <v>389</v>
      </c>
      <c r="C402" s="37">
        <f>+J166+J165+J164+J163+J162+J161+J160+J159+J158+J157+J156+J155+J154+J153+J152</f>
        <v>49493.99</v>
      </c>
    </row>
    <row r="403" spans="1:3" x14ac:dyDescent="0.25">
      <c r="A403" s="33">
        <v>46</v>
      </c>
      <c r="B403" s="35" t="s">
        <v>390</v>
      </c>
      <c r="C403" s="37">
        <f>+J173+J172+J171+J170+J169+J168+J167</f>
        <v>97978.560000000012</v>
      </c>
    </row>
    <row r="404" spans="1:3" x14ac:dyDescent="0.25">
      <c r="A404" s="33">
        <v>47</v>
      </c>
      <c r="B404" s="35" t="s">
        <v>391</v>
      </c>
      <c r="C404" s="37">
        <f>+J178+J177+J176+J175+J174</f>
        <v>299.45</v>
      </c>
    </row>
    <row r="405" spans="1:3" x14ac:dyDescent="0.25">
      <c r="A405" s="33">
        <v>48</v>
      </c>
      <c r="B405" s="35" t="s">
        <v>392</v>
      </c>
      <c r="C405" s="37">
        <f>+J190+J189+J188+J187+J186+J185+J184+J183+J182+J181+J180+J179</f>
        <v>15245.779999999999</v>
      </c>
    </row>
    <row r="406" spans="1:3" x14ac:dyDescent="0.25">
      <c r="A406" s="33">
        <v>49</v>
      </c>
      <c r="B406" s="79" t="s">
        <v>393</v>
      </c>
      <c r="C406" s="37">
        <f>+J191+J192+J193+J194+J195+J196+J197+J198</f>
        <v>8270.7100000000009</v>
      </c>
    </row>
    <row r="407" spans="1:3" x14ac:dyDescent="0.25">
      <c r="A407" s="33">
        <v>50</v>
      </c>
      <c r="B407" s="79" t="s">
        <v>394</v>
      </c>
      <c r="C407" s="79"/>
    </row>
    <row r="408" spans="1:3" x14ac:dyDescent="0.25">
      <c r="A408" s="33">
        <v>51</v>
      </c>
      <c r="B408" s="36" t="s">
        <v>395</v>
      </c>
      <c r="C408" s="37">
        <f>+J199</f>
        <v>32429.52</v>
      </c>
    </row>
    <row r="409" spans="1:3" x14ac:dyDescent="0.25">
      <c r="A409" s="33">
        <v>52</v>
      </c>
      <c r="B409" s="79" t="s">
        <v>396</v>
      </c>
      <c r="C409" s="37">
        <f>+J200+J201+J202+J203+J204+J205+J206+J207+J208+J209+J210+J211+J212+J213+J214+J215+J216+J217+J218+J219+J220+J221+J222+J223+J224+J225+J226+J227+J228+J229</f>
        <v>6468.4599999999991</v>
      </c>
    </row>
    <row r="410" spans="1:3" x14ac:dyDescent="0.25">
      <c r="A410" s="33">
        <v>55</v>
      </c>
      <c r="B410" s="79" t="s">
        <v>397</v>
      </c>
      <c r="C410" s="79"/>
    </row>
    <row r="411" spans="1:3" x14ac:dyDescent="0.25">
      <c r="A411" s="33">
        <v>56</v>
      </c>
      <c r="B411" s="34" t="s">
        <v>398</v>
      </c>
      <c r="C411" s="37">
        <f>+J230+J231+J232+J233+J234+J235</f>
        <v>267857.13999999996</v>
      </c>
    </row>
    <row r="412" spans="1:3" x14ac:dyDescent="0.25">
      <c r="A412" s="33">
        <v>57</v>
      </c>
      <c r="B412" s="79" t="s">
        <v>399</v>
      </c>
      <c r="C412" s="79"/>
    </row>
    <row r="413" spans="1:3" x14ac:dyDescent="0.25">
      <c r="A413" s="33">
        <v>58</v>
      </c>
      <c r="B413" s="79" t="s">
        <v>400</v>
      </c>
      <c r="C413" s="37">
        <f>+J239+J238+J237+J236</f>
        <v>101401.93000000001</v>
      </c>
    </row>
    <row r="414" spans="1:3" x14ac:dyDescent="0.25">
      <c r="A414" s="33">
        <v>59</v>
      </c>
      <c r="B414" s="79" t="s">
        <v>401</v>
      </c>
      <c r="C414" s="37">
        <f>+J241+J240</f>
        <v>119958.45999999999</v>
      </c>
    </row>
    <row r="415" spans="1:3" x14ac:dyDescent="0.25">
      <c r="A415" s="33">
        <v>59</v>
      </c>
      <c r="B415" s="79" t="s">
        <v>402</v>
      </c>
      <c r="C415" s="79"/>
    </row>
    <row r="416" spans="1:3" x14ac:dyDescent="0.25">
      <c r="A416" s="33">
        <v>60</v>
      </c>
      <c r="B416" s="79" t="s">
        <v>403</v>
      </c>
      <c r="C416" s="37">
        <f>+J245+J244+J243+J242</f>
        <v>113997.24</v>
      </c>
    </row>
    <row r="417" spans="1:3" x14ac:dyDescent="0.25">
      <c r="A417" s="33">
        <v>61</v>
      </c>
      <c r="B417" s="79" t="s">
        <v>404</v>
      </c>
      <c r="C417" s="79"/>
    </row>
    <row r="418" spans="1:3" x14ac:dyDescent="0.25">
      <c r="A418" s="33">
        <v>62</v>
      </c>
      <c r="B418" s="79" t="s">
        <v>405</v>
      </c>
      <c r="C418" s="37">
        <f>+J248+J247+J246</f>
        <v>25351</v>
      </c>
    </row>
    <row r="419" spans="1:3" x14ac:dyDescent="0.25">
      <c r="A419" s="33">
        <v>63</v>
      </c>
      <c r="B419" s="79" t="s">
        <v>406</v>
      </c>
      <c r="C419" s="79"/>
    </row>
    <row r="420" spans="1:3" x14ac:dyDescent="0.25">
      <c r="A420" s="33">
        <v>64</v>
      </c>
      <c r="B420" s="79" t="s">
        <v>407</v>
      </c>
      <c r="C420" s="37">
        <f>+J259+J258+J257+J256+J255+J254+J253+J252+J251+J250+J249</f>
        <v>9627.4700000000012</v>
      </c>
    </row>
    <row r="421" spans="1:3" x14ac:dyDescent="0.25">
      <c r="A421" s="33">
        <v>65</v>
      </c>
      <c r="B421" s="79" t="s">
        <v>408</v>
      </c>
      <c r="C421" s="37">
        <f>+J261+J260</f>
        <v>20574.2</v>
      </c>
    </row>
    <row r="422" spans="1:3" x14ac:dyDescent="0.25">
      <c r="A422" s="33">
        <v>66</v>
      </c>
      <c r="B422" s="79" t="s">
        <v>409</v>
      </c>
      <c r="C422" s="37">
        <f>+J262</f>
        <v>1000</v>
      </c>
    </row>
    <row r="423" spans="1:3" x14ac:dyDescent="0.25">
      <c r="A423" s="33">
        <v>67</v>
      </c>
      <c r="B423" s="79" t="s">
        <v>410</v>
      </c>
      <c r="C423" s="79"/>
    </row>
    <row r="424" spans="1:3" x14ac:dyDescent="0.25">
      <c r="A424" s="33">
        <v>68</v>
      </c>
      <c r="B424" s="79" t="s">
        <v>411</v>
      </c>
      <c r="C424" s="79"/>
    </row>
    <row r="425" spans="1:3" x14ac:dyDescent="0.25">
      <c r="A425" s="33">
        <v>70</v>
      </c>
      <c r="B425" s="79" t="s">
        <v>412</v>
      </c>
      <c r="C425" s="37">
        <f>+J297+J296+J295+J294+J293+J292+J291+J290+J289+J288+J287+J286+J285+J284+J283+J282+J281+J280+J279+J278+J277+J276+J275+J274+J273+J272+J271+J270+J269+J268+J267+J266+J265+J263+J264</f>
        <v>2532170.25</v>
      </c>
    </row>
    <row r="426" spans="1:3" x14ac:dyDescent="0.25">
      <c r="A426" s="33">
        <v>71</v>
      </c>
      <c r="B426" s="79" t="s">
        <v>413</v>
      </c>
      <c r="C426" s="79"/>
    </row>
    <row r="427" spans="1:3" x14ac:dyDescent="0.25">
      <c r="A427" s="33">
        <v>80</v>
      </c>
      <c r="B427" s="79" t="s">
        <v>414</v>
      </c>
      <c r="C427" s="79"/>
    </row>
    <row r="428" spans="1:3" x14ac:dyDescent="0.25">
      <c r="A428" s="33">
        <v>90</v>
      </c>
      <c r="B428" s="79" t="s">
        <v>415</v>
      </c>
      <c r="C428" s="37">
        <f>+J298+J299+J300+J301+J302+J303+J304+J305+J306+J307+J308+J309+J310+J311+J312+J313+J314+J315+J316+J317+J318+J319+J320+J321+J322+J323+J324+J325+J326+J327+J328+J329+J330+J331+J332+J333+J334+J335+J336+J337+J338+J339+J340+J341+J342+J343+J344+J345+J346+J347+J348+J349</f>
        <v>405057.56</v>
      </c>
    </row>
    <row r="429" spans="1:3" x14ac:dyDescent="0.25">
      <c r="A429" s="33">
        <v>95</v>
      </c>
      <c r="B429" s="79" t="s">
        <v>416</v>
      </c>
      <c r="C429" s="79"/>
    </row>
    <row r="430" spans="1:3" x14ac:dyDescent="0.25">
      <c r="A430" s="33">
        <v>100</v>
      </c>
      <c r="B430" s="79" t="s">
        <v>417</v>
      </c>
      <c r="C430" s="79"/>
    </row>
    <row r="431" spans="1:3" x14ac:dyDescent="0.25">
      <c r="A431" s="33">
        <v>101</v>
      </c>
      <c r="B431" s="79" t="s">
        <v>418</v>
      </c>
      <c r="C431" s="37">
        <f>+J350+J351+J352+J353</f>
        <v>169061.2</v>
      </c>
    </row>
    <row r="432" spans="1:3" x14ac:dyDescent="0.25">
      <c r="A432" s="33">
        <v>102</v>
      </c>
      <c r="B432" s="79" t="s">
        <v>419</v>
      </c>
      <c r="C432" s="79"/>
    </row>
    <row r="433" spans="1:3" x14ac:dyDescent="0.25">
      <c r="A433" s="33">
        <v>103</v>
      </c>
      <c r="B433" s="79" t="s">
        <v>420</v>
      </c>
      <c r="C433" s="79"/>
    </row>
    <row r="434" spans="1:3" x14ac:dyDescent="0.25">
      <c r="A434" s="33">
        <v>104</v>
      </c>
      <c r="B434" s="79" t="s">
        <v>421</v>
      </c>
      <c r="C434" s="37">
        <f>+J354</f>
        <v>365.92</v>
      </c>
    </row>
    <row r="435" spans="1:3" x14ac:dyDescent="0.25">
      <c r="A435" s="33">
        <v>105</v>
      </c>
      <c r="B435" s="79" t="s">
        <v>422</v>
      </c>
      <c r="C435" s="37">
        <f>+J355+J356+J357+J358+J359</f>
        <v>16885</v>
      </c>
    </row>
    <row r="436" spans="1:3" x14ac:dyDescent="0.25">
      <c r="A436" s="33">
        <v>106</v>
      </c>
      <c r="B436" s="79" t="s">
        <v>423</v>
      </c>
      <c r="C436" s="79"/>
    </row>
    <row r="437" spans="1:3" x14ac:dyDescent="0.25">
      <c r="A437" s="33">
        <v>107</v>
      </c>
      <c r="B437" s="79" t="s">
        <v>424</v>
      </c>
      <c r="C437" s="79"/>
    </row>
    <row r="438" spans="1:3" x14ac:dyDescent="0.25">
      <c r="A438" s="33">
        <v>108</v>
      </c>
      <c r="B438" s="79" t="s">
        <v>425</v>
      </c>
      <c r="C438" s="79"/>
    </row>
    <row r="439" spans="1:3" x14ac:dyDescent="0.25">
      <c r="A439" s="33">
        <v>109</v>
      </c>
      <c r="B439" s="79" t="s">
        <v>426</v>
      </c>
      <c r="C439" s="79"/>
    </row>
    <row r="440" spans="1:3" x14ac:dyDescent="0.25">
      <c r="A440" s="33">
        <v>110</v>
      </c>
      <c r="B440" s="79" t="s">
        <v>425</v>
      </c>
      <c r="C440" s="37">
        <f>+J366+J365+J364+J363+J362+J361+J360</f>
        <v>35435.49</v>
      </c>
    </row>
    <row r="441" spans="1:3" x14ac:dyDescent="0.25">
      <c r="C441" s="79"/>
    </row>
    <row r="443" spans="1:3" x14ac:dyDescent="0.25">
      <c r="C443" s="80">
        <f>+SUM(C374:C440)</f>
        <v>4515135.46</v>
      </c>
    </row>
  </sheetData>
  <autoFilter ref="A6:K366">
    <filterColumn colId="10">
      <filters>
        <filter val="90"/>
      </filters>
    </filterColumn>
  </autoFilter>
  <mergeCells count="3">
    <mergeCell ref="B1:I1"/>
    <mergeCell ref="B2:I2"/>
    <mergeCell ref="B3:I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5"/>
  <sheetViews>
    <sheetView topLeftCell="A443" workbookViewId="0">
      <selection activeCell="J433" sqref="J433"/>
    </sheetView>
  </sheetViews>
  <sheetFormatPr baseColWidth="10" defaultRowHeight="15" x14ac:dyDescent="0.25"/>
  <cols>
    <col min="1" max="1" width="11.140625" bestFit="1" customWidth="1"/>
    <col min="2" max="2" width="32.7109375" bestFit="1" customWidth="1"/>
    <col min="3" max="3" width="11.28515625" bestFit="1" customWidth="1"/>
    <col min="4" max="4" width="10.140625" bestFit="1" customWidth="1"/>
    <col min="5" max="5" width="11.28515625" bestFit="1" customWidth="1"/>
    <col min="6" max="6" width="12.85546875" customWidth="1"/>
    <col min="7" max="7" width="16.140625" bestFit="1" customWidth="1"/>
    <col min="8" max="8" width="11.5703125" bestFit="1" customWidth="1"/>
    <col min="9" max="9" width="32.7109375" bestFit="1" customWidth="1"/>
    <col min="10" max="10" width="11.140625" bestFit="1" customWidth="1"/>
    <col min="11" max="11" width="6.42578125" bestFit="1" customWidth="1"/>
  </cols>
  <sheetData>
    <row r="1" spans="1:11" ht="18" x14ac:dyDescent="0.25">
      <c r="A1" s="23"/>
      <c r="B1" s="137" t="s">
        <v>351</v>
      </c>
      <c r="C1" s="138"/>
      <c r="D1" s="137"/>
      <c r="E1" s="137"/>
      <c r="F1" s="137"/>
      <c r="G1" s="137"/>
      <c r="H1" s="137"/>
      <c r="I1" s="137"/>
      <c r="J1" s="23"/>
      <c r="K1" s="69"/>
    </row>
    <row r="2" spans="1:11" ht="18" x14ac:dyDescent="0.25">
      <c r="A2" s="79"/>
      <c r="B2" s="137" t="s">
        <v>352</v>
      </c>
      <c r="C2" s="138"/>
      <c r="D2" s="137"/>
      <c r="E2" s="137"/>
      <c r="F2" s="137"/>
      <c r="G2" s="137"/>
      <c r="H2" s="137"/>
      <c r="I2" s="137"/>
      <c r="J2" s="80"/>
      <c r="K2" s="66"/>
    </row>
    <row r="3" spans="1:11" ht="20.25" x14ac:dyDescent="0.3">
      <c r="A3" s="4"/>
      <c r="B3" s="139">
        <v>42856</v>
      </c>
      <c r="C3" s="140"/>
      <c r="D3" s="141"/>
      <c r="E3" s="141"/>
      <c r="F3" s="141"/>
      <c r="G3" s="141"/>
      <c r="H3" s="141"/>
      <c r="I3" s="141"/>
      <c r="J3" s="7"/>
      <c r="K3" s="67"/>
    </row>
    <row r="4" spans="1:11" s="79" customFormat="1" ht="11.25" x14ac:dyDescent="0.2">
      <c r="A4" s="4"/>
      <c r="B4" s="5"/>
      <c r="C4" s="29"/>
      <c r="D4" s="5"/>
      <c r="E4" s="5"/>
      <c r="F4" s="5"/>
      <c r="G4" s="5"/>
      <c r="H4" s="5"/>
      <c r="I4" s="6"/>
      <c r="J4" s="7"/>
      <c r="K4" s="67"/>
    </row>
    <row r="5" spans="1:11" s="79" customFormat="1" ht="12" thickBot="1" x14ac:dyDescent="0.25">
      <c r="A5" s="5"/>
      <c r="B5" s="5"/>
      <c r="C5" s="29"/>
      <c r="D5" s="5"/>
      <c r="E5" s="5"/>
      <c r="F5" s="5"/>
      <c r="G5" s="5"/>
      <c r="H5" s="5"/>
      <c r="I5" s="6"/>
      <c r="J5" s="7"/>
      <c r="K5" s="67"/>
    </row>
    <row r="6" spans="1:11" s="79" customFormat="1" ht="12" thickBot="1" x14ac:dyDescent="0.25">
      <c r="A6" s="59" t="s">
        <v>353</v>
      </c>
      <c r="B6" s="60" t="s">
        <v>354</v>
      </c>
      <c r="C6" s="61" t="s">
        <v>355</v>
      </c>
      <c r="D6" s="60" t="s">
        <v>356</v>
      </c>
      <c r="E6" s="62"/>
      <c r="F6" s="60" t="s">
        <v>357</v>
      </c>
      <c r="G6" s="63"/>
      <c r="H6" s="60" t="s">
        <v>358</v>
      </c>
      <c r="I6" s="60" t="s">
        <v>359</v>
      </c>
      <c r="J6" s="64" t="s">
        <v>360</v>
      </c>
      <c r="K6" s="65" t="s">
        <v>361</v>
      </c>
    </row>
    <row r="7" spans="1:11" x14ac:dyDescent="0.25">
      <c r="A7" s="97" t="s">
        <v>0</v>
      </c>
      <c r="B7" s="98" t="s">
        <v>47</v>
      </c>
      <c r="C7" s="97" t="s">
        <v>2522</v>
      </c>
      <c r="D7" s="99">
        <v>42858</v>
      </c>
      <c r="E7" s="98">
        <v>1844</v>
      </c>
      <c r="F7" s="98">
        <v>15578</v>
      </c>
      <c r="G7" s="98" t="s">
        <v>45</v>
      </c>
      <c r="H7" s="98" t="s">
        <v>46</v>
      </c>
      <c r="I7" s="98" t="s">
        <v>47</v>
      </c>
      <c r="J7" s="100">
        <v>31002</v>
      </c>
      <c r="K7" s="85">
        <v>7</v>
      </c>
    </row>
    <row r="8" spans="1:11" x14ac:dyDescent="0.25">
      <c r="A8" s="97" t="s">
        <v>0</v>
      </c>
      <c r="B8" s="98" t="s">
        <v>47</v>
      </c>
      <c r="C8" s="97" t="s">
        <v>2523</v>
      </c>
      <c r="D8" s="99">
        <v>42867</v>
      </c>
      <c r="E8" s="98" t="s">
        <v>2724</v>
      </c>
      <c r="F8" s="98">
        <v>15666</v>
      </c>
      <c r="G8" s="98" t="s">
        <v>45</v>
      </c>
      <c r="H8" s="98" t="s">
        <v>46</v>
      </c>
      <c r="I8" s="98" t="s">
        <v>47</v>
      </c>
      <c r="J8" s="100">
        <v>35800</v>
      </c>
      <c r="K8" s="85">
        <v>7</v>
      </c>
    </row>
    <row r="9" spans="1:11" x14ac:dyDescent="0.25">
      <c r="A9" s="97" t="s">
        <v>0</v>
      </c>
      <c r="B9" s="98" t="s">
        <v>47</v>
      </c>
      <c r="C9" s="97" t="s">
        <v>2524</v>
      </c>
      <c r="D9" s="99">
        <v>42867</v>
      </c>
      <c r="E9" s="98" t="s">
        <v>2725</v>
      </c>
      <c r="F9" s="98">
        <v>15667</v>
      </c>
      <c r="G9" s="98" t="s">
        <v>45</v>
      </c>
      <c r="H9" s="98" t="s">
        <v>46</v>
      </c>
      <c r="I9" s="98" t="s">
        <v>47</v>
      </c>
      <c r="J9" s="100">
        <v>21838.240000000002</v>
      </c>
      <c r="K9" s="85">
        <v>7</v>
      </c>
    </row>
    <row r="10" spans="1:11" x14ac:dyDescent="0.25">
      <c r="A10" s="97" t="s">
        <v>0</v>
      </c>
      <c r="B10" s="98" t="s">
        <v>47</v>
      </c>
      <c r="C10" s="97" t="s">
        <v>2525</v>
      </c>
      <c r="D10" s="99">
        <v>42870</v>
      </c>
      <c r="E10" s="98">
        <v>207295565</v>
      </c>
      <c r="F10" s="98">
        <v>15674</v>
      </c>
      <c r="G10" s="98" t="s">
        <v>45</v>
      </c>
      <c r="H10" s="98" t="s">
        <v>46</v>
      </c>
      <c r="I10" s="98" t="s">
        <v>47</v>
      </c>
      <c r="J10" s="100">
        <v>7100</v>
      </c>
      <c r="K10" s="85">
        <v>7</v>
      </c>
    </row>
    <row r="11" spans="1:11" x14ac:dyDescent="0.25">
      <c r="A11" s="97" t="s">
        <v>0</v>
      </c>
      <c r="B11" s="98" t="s">
        <v>47</v>
      </c>
      <c r="C11" s="97" t="s">
        <v>2526</v>
      </c>
      <c r="D11" s="99">
        <v>42870</v>
      </c>
      <c r="E11" s="98" t="s">
        <v>2726</v>
      </c>
      <c r="F11" s="98">
        <v>15910</v>
      </c>
      <c r="G11" s="98" t="s">
        <v>45</v>
      </c>
      <c r="H11" s="98" t="s">
        <v>46</v>
      </c>
      <c r="I11" s="98" t="s">
        <v>47</v>
      </c>
      <c r="J11" s="100">
        <v>1568</v>
      </c>
      <c r="K11" s="85">
        <v>7</v>
      </c>
    </row>
    <row r="12" spans="1:11" x14ac:dyDescent="0.25">
      <c r="A12" s="97" t="s">
        <v>0</v>
      </c>
      <c r="B12" s="98" t="s">
        <v>47</v>
      </c>
      <c r="C12" s="97" t="s">
        <v>223</v>
      </c>
      <c r="D12" s="99">
        <v>42877</v>
      </c>
      <c r="E12" s="98">
        <v>3196</v>
      </c>
      <c r="F12" s="98">
        <v>15683</v>
      </c>
      <c r="G12" s="98" t="s">
        <v>45</v>
      </c>
      <c r="H12" s="98" t="s">
        <v>46</v>
      </c>
      <c r="I12" s="98" t="s">
        <v>47</v>
      </c>
      <c r="J12" s="100">
        <v>1650</v>
      </c>
      <c r="K12" s="85">
        <v>7</v>
      </c>
    </row>
    <row r="13" spans="1:11" x14ac:dyDescent="0.25">
      <c r="A13" s="97" t="s">
        <v>0</v>
      </c>
      <c r="B13" s="98" t="s">
        <v>47</v>
      </c>
      <c r="C13" s="97" t="s">
        <v>162</v>
      </c>
      <c r="D13" s="99">
        <v>42877</v>
      </c>
      <c r="E13" s="98">
        <v>530</v>
      </c>
      <c r="F13" s="98">
        <v>15687</v>
      </c>
      <c r="G13" s="98" t="s">
        <v>45</v>
      </c>
      <c r="H13" s="98" t="s">
        <v>46</v>
      </c>
      <c r="I13" s="98" t="s">
        <v>47</v>
      </c>
      <c r="J13" s="100">
        <v>2777.78</v>
      </c>
      <c r="K13" s="85">
        <v>7</v>
      </c>
    </row>
    <row r="14" spans="1:11" x14ac:dyDescent="0.25">
      <c r="A14" s="97" t="s">
        <v>0</v>
      </c>
      <c r="B14" s="98" t="s">
        <v>47</v>
      </c>
      <c r="C14" s="97" t="s">
        <v>2527</v>
      </c>
      <c r="D14" s="99">
        <v>42878</v>
      </c>
      <c r="E14" s="98" t="s">
        <v>2727</v>
      </c>
      <c r="F14" s="98">
        <v>15704</v>
      </c>
      <c r="G14" s="98" t="s">
        <v>45</v>
      </c>
      <c r="H14" s="98" t="s">
        <v>46</v>
      </c>
      <c r="I14" s="98" t="s">
        <v>47</v>
      </c>
      <c r="J14" s="100">
        <v>10000</v>
      </c>
      <c r="K14" s="85">
        <v>7</v>
      </c>
    </row>
    <row r="15" spans="1:11" x14ac:dyDescent="0.25">
      <c r="A15" s="97" t="s">
        <v>0</v>
      </c>
      <c r="B15" s="98" t="s">
        <v>47</v>
      </c>
      <c r="C15" s="97" t="s">
        <v>2528</v>
      </c>
      <c r="D15" s="99">
        <v>42878</v>
      </c>
      <c r="E15" s="98">
        <v>535</v>
      </c>
      <c r="F15" s="98">
        <v>15706</v>
      </c>
      <c r="G15" s="98" t="s">
        <v>45</v>
      </c>
      <c r="H15" s="98" t="s">
        <v>46</v>
      </c>
      <c r="I15" s="98" t="s">
        <v>47</v>
      </c>
      <c r="J15" s="100">
        <v>1243.78</v>
      </c>
      <c r="K15" s="85">
        <v>7</v>
      </c>
    </row>
    <row r="16" spans="1:11" x14ac:dyDescent="0.25">
      <c r="A16" s="97" t="s">
        <v>0</v>
      </c>
      <c r="B16" s="98" t="s">
        <v>47</v>
      </c>
      <c r="C16" s="97" t="s">
        <v>175</v>
      </c>
      <c r="D16" s="99">
        <v>42878</v>
      </c>
      <c r="E16" s="98" t="s">
        <v>2728</v>
      </c>
      <c r="F16" s="98">
        <v>15708</v>
      </c>
      <c r="G16" s="98" t="s">
        <v>45</v>
      </c>
      <c r="H16" s="98" t="s">
        <v>46</v>
      </c>
      <c r="I16" s="98" t="s">
        <v>47</v>
      </c>
      <c r="J16" s="100">
        <v>11000</v>
      </c>
      <c r="K16" s="85">
        <v>7</v>
      </c>
    </row>
    <row r="17" spans="1:11" x14ac:dyDescent="0.25">
      <c r="A17" s="97" t="s">
        <v>0</v>
      </c>
      <c r="B17" s="98" t="s">
        <v>47</v>
      </c>
      <c r="C17" s="97" t="s">
        <v>637</v>
      </c>
      <c r="D17" s="99">
        <v>42885</v>
      </c>
      <c r="E17" s="98" t="s">
        <v>2729</v>
      </c>
      <c r="F17" s="98">
        <v>15809</v>
      </c>
      <c r="G17" s="98" t="s">
        <v>45</v>
      </c>
      <c r="H17" s="98" t="s">
        <v>46</v>
      </c>
      <c r="I17" s="98" t="s">
        <v>47</v>
      </c>
      <c r="J17" s="100">
        <v>25400</v>
      </c>
      <c r="K17" s="85">
        <v>7</v>
      </c>
    </row>
    <row r="18" spans="1:11" x14ac:dyDescent="0.25">
      <c r="A18" s="97" t="s">
        <v>0</v>
      </c>
      <c r="B18" s="98" t="s">
        <v>47</v>
      </c>
      <c r="C18" s="97" t="s">
        <v>1591</v>
      </c>
      <c r="D18" s="99">
        <v>42885</v>
      </c>
      <c r="E18" s="98" t="s">
        <v>2730</v>
      </c>
      <c r="F18" s="98">
        <v>15810</v>
      </c>
      <c r="G18" s="98" t="s">
        <v>45</v>
      </c>
      <c r="H18" s="98" t="s">
        <v>46</v>
      </c>
      <c r="I18" s="98" t="s">
        <v>47</v>
      </c>
      <c r="J18" s="100">
        <v>27048</v>
      </c>
      <c r="K18" s="85">
        <v>7</v>
      </c>
    </row>
    <row r="19" spans="1:11" x14ac:dyDescent="0.25">
      <c r="A19" s="97" t="s">
        <v>0</v>
      </c>
      <c r="B19" s="98" t="s">
        <v>47</v>
      </c>
      <c r="C19" s="97" t="s">
        <v>2529</v>
      </c>
      <c r="D19" s="99">
        <v>42885</v>
      </c>
      <c r="E19" s="98" t="s">
        <v>2731</v>
      </c>
      <c r="F19" s="98">
        <v>15908</v>
      </c>
      <c r="G19" s="98" t="s">
        <v>45</v>
      </c>
      <c r="H19" s="98" t="s">
        <v>46</v>
      </c>
      <c r="I19" s="98" t="s">
        <v>47</v>
      </c>
      <c r="J19" s="100">
        <v>3150</v>
      </c>
      <c r="K19" s="85">
        <v>7</v>
      </c>
    </row>
    <row r="20" spans="1:11" x14ac:dyDescent="0.25">
      <c r="A20" s="97" t="s">
        <v>0</v>
      </c>
      <c r="B20" s="98" t="s">
        <v>47</v>
      </c>
      <c r="C20" s="97" t="s">
        <v>2530</v>
      </c>
      <c r="D20" s="99">
        <v>42885</v>
      </c>
      <c r="E20" s="98" t="s">
        <v>2732</v>
      </c>
      <c r="F20" s="98">
        <v>15909</v>
      </c>
      <c r="G20" s="98" t="s">
        <v>45</v>
      </c>
      <c r="H20" s="98" t="s">
        <v>46</v>
      </c>
      <c r="I20" s="98" t="s">
        <v>47</v>
      </c>
      <c r="J20" s="100">
        <v>8500</v>
      </c>
      <c r="K20" s="85">
        <v>7</v>
      </c>
    </row>
    <row r="21" spans="1:11" x14ac:dyDescent="0.25">
      <c r="A21" s="97" t="s">
        <v>0</v>
      </c>
      <c r="B21" s="98" t="s">
        <v>47</v>
      </c>
      <c r="C21" s="97" t="s">
        <v>2531</v>
      </c>
      <c r="D21" s="99">
        <v>42886</v>
      </c>
      <c r="E21" s="98">
        <v>86</v>
      </c>
      <c r="F21" s="98">
        <v>15762</v>
      </c>
      <c r="G21" s="98" t="s">
        <v>45</v>
      </c>
      <c r="H21" s="98" t="s">
        <v>46</v>
      </c>
      <c r="I21" s="98" t="s">
        <v>47</v>
      </c>
      <c r="J21" s="100">
        <v>4640</v>
      </c>
      <c r="K21" s="85">
        <v>7</v>
      </c>
    </row>
    <row r="22" spans="1:11" x14ac:dyDescent="0.25">
      <c r="A22" s="97" t="s">
        <v>0</v>
      </c>
      <c r="B22" s="98" t="s">
        <v>47</v>
      </c>
      <c r="C22" s="97" t="s">
        <v>2532</v>
      </c>
      <c r="D22" s="99">
        <v>42886</v>
      </c>
      <c r="E22" s="98" t="s">
        <v>2733</v>
      </c>
      <c r="F22" s="98">
        <v>15765</v>
      </c>
      <c r="G22" s="98" t="s">
        <v>45</v>
      </c>
      <c r="H22" s="98" t="s">
        <v>46</v>
      </c>
      <c r="I22" s="98" t="s">
        <v>47</v>
      </c>
      <c r="J22" s="100">
        <v>3100</v>
      </c>
      <c r="K22" s="85">
        <v>7</v>
      </c>
    </row>
    <row r="23" spans="1:11" x14ac:dyDescent="0.25">
      <c r="A23" s="97" t="s">
        <v>0</v>
      </c>
      <c r="B23" s="98" t="s">
        <v>47</v>
      </c>
      <c r="C23" s="97" t="s">
        <v>1041</v>
      </c>
      <c r="D23" s="99">
        <v>42886</v>
      </c>
      <c r="E23" s="98" t="s">
        <v>2734</v>
      </c>
      <c r="F23" s="98">
        <v>15773</v>
      </c>
      <c r="G23" s="98" t="s">
        <v>45</v>
      </c>
      <c r="H23" s="98" t="s">
        <v>46</v>
      </c>
      <c r="I23" s="98" t="s">
        <v>47</v>
      </c>
      <c r="J23" s="100">
        <v>3600</v>
      </c>
      <c r="K23" s="85">
        <v>7</v>
      </c>
    </row>
    <row r="24" spans="1:11" x14ac:dyDescent="0.25">
      <c r="A24" s="97" t="s">
        <v>1</v>
      </c>
      <c r="B24" s="98" t="s">
        <v>460</v>
      </c>
      <c r="C24" s="97" t="s">
        <v>2533</v>
      </c>
      <c r="D24" s="99">
        <v>42878</v>
      </c>
      <c r="E24" s="98" t="s">
        <v>2735</v>
      </c>
      <c r="F24" s="98" t="s">
        <v>2911</v>
      </c>
      <c r="G24" s="98" t="s">
        <v>190</v>
      </c>
      <c r="H24" s="98" t="s">
        <v>46</v>
      </c>
      <c r="I24" s="98" t="s">
        <v>460</v>
      </c>
      <c r="J24" s="100">
        <v>9000</v>
      </c>
      <c r="K24" s="85">
        <v>10</v>
      </c>
    </row>
    <row r="25" spans="1:11" x14ac:dyDescent="0.25">
      <c r="A25" s="97" t="s">
        <v>1</v>
      </c>
      <c r="B25" s="98" t="s">
        <v>460</v>
      </c>
      <c r="C25" s="97" t="s">
        <v>2534</v>
      </c>
      <c r="D25" s="99">
        <v>42878</v>
      </c>
      <c r="E25" s="98" t="s">
        <v>2736</v>
      </c>
      <c r="F25" s="98" t="s">
        <v>2912</v>
      </c>
      <c r="G25" s="98" t="s">
        <v>190</v>
      </c>
      <c r="H25" s="98" t="s">
        <v>46</v>
      </c>
      <c r="I25" s="98" t="s">
        <v>460</v>
      </c>
      <c r="J25" s="100">
        <v>1000</v>
      </c>
      <c r="K25" s="85">
        <v>10</v>
      </c>
    </row>
    <row r="26" spans="1:11" x14ac:dyDescent="0.25">
      <c r="A26" s="97" t="s">
        <v>1</v>
      </c>
      <c r="B26" s="98" t="s">
        <v>1410</v>
      </c>
      <c r="C26" s="97" t="s">
        <v>918</v>
      </c>
      <c r="D26" s="99">
        <v>42885</v>
      </c>
      <c r="E26" s="98" t="s">
        <v>49</v>
      </c>
      <c r="F26" s="98">
        <v>33099</v>
      </c>
      <c r="G26" s="98" t="s">
        <v>50</v>
      </c>
      <c r="H26" s="98" t="s">
        <v>51</v>
      </c>
      <c r="I26" s="98" t="s">
        <v>1410</v>
      </c>
      <c r="J26" s="100">
        <v>1808.64</v>
      </c>
      <c r="K26" s="85">
        <v>10</v>
      </c>
    </row>
    <row r="27" spans="1:11" x14ac:dyDescent="0.25">
      <c r="A27" s="97" t="s">
        <v>1</v>
      </c>
      <c r="B27" s="98" t="s">
        <v>1960</v>
      </c>
      <c r="C27" s="97" t="s">
        <v>543</v>
      </c>
      <c r="D27" s="99">
        <v>42886</v>
      </c>
      <c r="E27" s="98" t="s">
        <v>49</v>
      </c>
      <c r="F27" s="98">
        <v>33190</v>
      </c>
      <c r="G27" s="98" t="s">
        <v>50</v>
      </c>
      <c r="H27" s="98" t="s">
        <v>46</v>
      </c>
      <c r="I27" s="98" t="s">
        <v>1960</v>
      </c>
      <c r="J27" s="100">
        <v>2599.8200000000002</v>
      </c>
      <c r="K27" s="85">
        <v>10</v>
      </c>
    </row>
    <row r="28" spans="1:11" x14ac:dyDescent="0.25">
      <c r="A28" s="97" t="s">
        <v>1</v>
      </c>
      <c r="B28" s="98" t="s">
        <v>460</v>
      </c>
      <c r="C28" s="97" t="s">
        <v>2535</v>
      </c>
      <c r="D28" s="99">
        <v>42886</v>
      </c>
      <c r="E28" s="98" t="s">
        <v>2737</v>
      </c>
      <c r="F28" s="98" t="s">
        <v>2913</v>
      </c>
      <c r="G28" s="98" t="s">
        <v>190</v>
      </c>
      <c r="H28" s="98" t="s">
        <v>46</v>
      </c>
      <c r="I28" s="98" t="s">
        <v>460</v>
      </c>
      <c r="J28" s="100">
        <v>18000</v>
      </c>
      <c r="K28" s="85">
        <v>10</v>
      </c>
    </row>
    <row r="29" spans="1:11" x14ac:dyDescent="0.25">
      <c r="A29" s="97" t="s">
        <v>34</v>
      </c>
      <c r="B29" s="98" t="s">
        <v>2486</v>
      </c>
      <c r="C29" s="97" t="s">
        <v>2536</v>
      </c>
      <c r="D29" s="99">
        <v>42878</v>
      </c>
      <c r="E29" s="98" t="s">
        <v>2738</v>
      </c>
      <c r="F29" s="98" t="s">
        <v>2914</v>
      </c>
      <c r="G29" s="98" t="s">
        <v>190</v>
      </c>
      <c r="H29" s="98" t="s">
        <v>46</v>
      </c>
      <c r="I29" s="98" t="s">
        <v>2486</v>
      </c>
      <c r="J29" s="100">
        <v>9500</v>
      </c>
      <c r="K29" s="85">
        <v>10</v>
      </c>
    </row>
    <row r="30" spans="1:11" x14ac:dyDescent="0.25">
      <c r="A30" s="97" t="s">
        <v>34</v>
      </c>
      <c r="B30" s="98" t="s">
        <v>460</v>
      </c>
      <c r="C30" s="97" t="s">
        <v>2537</v>
      </c>
      <c r="D30" s="99">
        <v>42878</v>
      </c>
      <c r="E30" s="98" t="s">
        <v>2739</v>
      </c>
      <c r="F30" s="98" t="s">
        <v>2915</v>
      </c>
      <c r="G30" s="98" t="s">
        <v>190</v>
      </c>
      <c r="H30" s="98" t="s">
        <v>46</v>
      </c>
      <c r="I30" s="98" t="s">
        <v>460</v>
      </c>
      <c r="J30" s="100">
        <v>6000</v>
      </c>
      <c r="K30" s="85">
        <v>10</v>
      </c>
    </row>
    <row r="31" spans="1:11" x14ac:dyDescent="0.25">
      <c r="A31" s="97" t="s">
        <v>2</v>
      </c>
      <c r="B31" s="98" t="s">
        <v>58</v>
      </c>
      <c r="C31" s="97" t="s">
        <v>2538</v>
      </c>
      <c r="D31" s="99">
        <v>42868</v>
      </c>
      <c r="E31" s="98" t="s">
        <v>2740</v>
      </c>
      <c r="F31" s="98" t="s">
        <v>2916</v>
      </c>
      <c r="G31" s="98" t="s">
        <v>56</v>
      </c>
      <c r="H31" s="98" t="s">
        <v>1390</v>
      </c>
      <c r="I31" s="98" t="s">
        <v>58</v>
      </c>
      <c r="J31" s="100">
        <v>3306</v>
      </c>
      <c r="K31" s="85">
        <v>11</v>
      </c>
    </row>
    <row r="32" spans="1:11" x14ac:dyDescent="0.25">
      <c r="A32" s="97" t="s">
        <v>2</v>
      </c>
      <c r="B32" s="98" t="s">
        <v>58</v>
      </c>
      <c r="C32" s="97" t="s">
        <v>2539</v>
      </c>
      <c r="D32" s="99">
        <v>42868</v>
      </c>
      <c r="E32" s="98" t="s">
        <v>2741</v>
      </c>
      <c r="F32" s="98" t="s">
        <v>2917</v>
      </c>
      <c r="G32" s="98" t="s">
        <v>56</v>
      </c>
      <c r="H32" s="98" t="s">
        <v>1390</v>
      </c>
      <c r="I32" s="98" t="s">
        <v>58</v>
      </c>
      <c r="J32" s="100">
        <v>1218</v>
      </c>
      <c r="K32" s="85">
        <v>11</v>
      </c>
    </row>
    <row r="33" spans="1:11" x14ac:dyDescent="0.25">
      <c r="A33" s="97" t="s">
        <v>2</v>
      </c>
      <c r="B33" s="98" t="s">
        <v>58</v>
      </c>
      <c r="C33" s="97" t="s">
        <v>2540</v>
      </c>
      <c r="D33" s="99">
        <v>42868</v>
      </c>
      <c r="E33" s="98" t="s">
        <v>2742</v>
      </c>
      <c r="F33" s="98" t="s">
        <v>2918</v>
      </c>
      <c r="G33" s="98" t="s">
        <v>56</v>
      </c>
      <c r="H33" s="98" t="s">
        <v>1390</v>
      </c>
      <c r="I33" s="98" t="s">
        <v>58</v>
      </c>
      <c r="J33" s="100">
        <v>15225</v>
      </c>
      <c r="K33" s="85">
        <v>11</v>
      </c>
    </row>
    <row r="34" spans="1:11" x14ac:dyDescent="0.25">
      <c r="A34" s="97" t="s">
        <v>2</v>
      </c>
      <c r="B34" s="98" t="s">
        <v>58</v>
      </c>
      <c r="C34" s="97" t="s">
        <v>2541</v>
      </c>
      <c r="D34" s="99">
        <v>42868</v>
      </c>
      <c r="E34" s="98" t="s">
        <v>2743</v>
      </c>
      <c r="F34" s="98" t="s">
        <v>2919</v>
      </c>
      <c r="G34" s="98" t="s">
        <v>56</v>
      </c>
      <c r="H34" s="98" t="s">
        <v>1390</v>
      </c>
      <c r="I34" s="98" t="s">
        <v>58</v>
      </c>
      <c r="J34" s="100">
        <v>14877</v>
      </c>
      <c r="K34" s="85">
        <v>11</v>
      </c>
    </row>
    <row r="35" spans="1:11" x14ac:dyDescent="0.25">
      <c r="A35" s="97" t="s">
        <v>2</v>
      </c>
      <c r="B35" s="98" t="s">
        <v>58</v>
      </c>
      <c r="C35" s="97" t="s">
        <v>2542</v>
      </c>
      <c r="D35" s="99">
        <v>42868</v>
      </c>
      <c r="E35" s="98" t="s">
        <v>2744</v>
      </c>
      <c r="F35" s="98" t="s">
        <v>2920</v>
      </c>
      <c r="G35" s="98" t="s">
        <v>56</v>
      </c>
      <c r="H35" s="98" t="s">
        <v>1390</v>
      </c>
      <c r="I35" s="98" t="s">
        <v>58</v>
      </c>
      <c r="J35" s="100">
        <v>3132</v>
      </c>
      <c r="K35" s="85">
        <v>11</v>
      </c>
    </row>
    <row r="36" spans="1:11" x14ac:dyDescent="0.25">
      <c r="A36" s="97" t="s">
        <v>2</v>
      </c>
      <c r="B36" s="98" t="s">
        <v>58</v>
      </c>
      <c r="C36" s="97" t="s">
        <v>2543</v>
      </c>
      <c r="D36" s="99">
        <v>42868</v>
      </c>
      <c r="E36" s="98" t="s">
        <v>2745</v>
      </c>
      <c r="F36" s="98" t="s">
        <v>2921</v>
      </c>
      <c r="G36" s="98" t="s">
        <v>56</v>
      </c>
      <c r="H36" s="98" t="s">
        <v>1390</v>
      </c>
      <c r="I36" s="98" t="s">
        <v>58</v>
      </c>
      <c r="J36" s="100">
        <v>1218</v>
      </c>
      <c r="K36" s="85">
        <v>11</v>
      </c>
    </row>
    <row r="37" spans="1:11" x14ac:dyDescent="0.25">
      <c r="A37" s="97" t="s">
        <v>2</v>
      </c>
      <c r="B37" s="98" t="s">
        <v>58</v>
      </c>
      <c r="C37" s="97" t="s">
        <v>2544</v>
      </c>
      <c r="D37" s="99">
        <v>42868</v>
      </c>
      <c r="E37" s="98" t="s">
        <v>2746</v>
      </c>
      <c r="F37" s="98" t="s">
        <v>2922</v>
      </c>
      <c r="G37" s="98" t="s">
        <v>56</v>
      </c>
      <c r="H37" s="98" t="s">
        <v>1390</v>
      </c>
      <c r="I37" s="98" t="s">
        <v>58</v>
      </c>
      <c r="J37" s="100">
        <v>4375.54</v>
      </c>
      <c r="K37" s="85">
        <v>11</v>
      </c>
    </row>
    <row r="38" spans="1:11" x14ac:dyDescent="0.25">
      <c r="A38" s="97" t="s">
        <v>2</v>
      </c>
      <c r="B38" s="98" t="s">
        <v>58</v>
      </c>
      <c r="C38" s="97" t="s">
        <v>2545</v>
      </c>
      <c r="D38" s="99">
        <v>42868</v>
      </c>
      <c r="E38" s="98" t="s">
        <v>2747</v>
      </c>
      <c r="F38" s="98" t="s">
        <v>2923</v>
      </c>
      <c r="G38" s="98" t="s">
        <v>56</v>
      </c>
      <c r="H38" s="98" t="s">
        <v>1390</v>
      </c>
      <c r="I38" s="98" t="s">
        <v>58</v>
      </c>
      <c r="J38" s="100">
        <v>2552</v>
      </c>
      <c r="K38" s="85">
        <v>11</v>
      </c>
    </row>
    <row r="39" spans="1:11" x14ac:dyDescent="0.25">
      <c r="A39" s="97" t="s">
        <v>2</v>
      </c>
      <c r="B39" s="98" t="s">
        <v>58</v>
      </c>
      <c r="C39" s="97" t="s">
        <v>2546</v>
      </c>
      <c r="D39" s="99">
        <v>42868</v>
      </c>
      <c r="E39" s="98" t="s">
        <v>2748</v>
      </c>
      <c r="F39" s="98" t="s">
        <v>2924</v>
      </c>
      <c r="G39" s="98" t="s">
        <v>56</v>
      </c>
      <c r="H39" s="98" t="s">
        <v>1390</v>
      </c>
      <c r="I39" s="98" t="s">
        <v>58</v>
      </c>
      <c r="J39" s="100">
        <v>1020.8</v>
      </c>
      <c r="K39" s="85">
        <v>11</v>
      </c>
    </row>
    <row r="40" spans="1:11" x14ac:dyDescent="0.25">
      <c r="A40" s="97" t="s">
        <v>2</v>
      </c>
      <c r="B40" s="98" t="s">
        <v>58</v>
      </c>
      <c r="C40" s="97" t="s">
        <v>301</v>
      </c>
      <c r="D40" s="99">
        <v>42870</v>
      </c>
      <c r="E40" s="98" t="s">
        <v>2749</v>
      </c>
      <c r="F40" s="98" t="s">
        <v>2925</v>
      </c>
      <c r="G40" s="98" t="s">
        <v>56</v>
      </c>
      <c r="H40" s="98" t="s">
        <v>1390</v>
      </c>
      <c r="I40" s="98" t="s">
        <v>58</v>
      </c>
      <c r="J40" s="100">
        <v>870</v>
      </c>
      <c r="K40" s="85">
        <v>11</v>
      </c>
    </row>
    <row r="41" spans="1:11" x14ac:dyDescent="0.25">
      <c r="A41" s="97" t="s">
        <v>2</v>
      </c>
      <c r="B41" s="98" t="s">
        <v>58</v>
      </c>
      <c r="C41" s="97" t="s">
        <v>2547</v>
      </c>
      <c r="D41" s="99">
        <v>42870</v>
      </c>
      <c r="E41" s="98" t="s">
        <v>2750</v>
      </c>
      <c r="F41" s="98" t="s">
        <v>2926</v>
      </c>
      <c r="G41" s="98" t="s">
        <v>56</v>
      </c>
      <c r="H41" s="98" t="s">
        <v>1390</v>
      </c>
      <c r="I41" s="98" t="s">
        <v>58</v>
      </c>
      <c r="J41" s="100">
        <v>957</v>
      </c>
      <c r="K41" s="85">
        <v>11</v>
      </c>
    </row>
    <row r="42" spans="1:11" x14ac:dyDescent="0.25">
      <c r="A42" s="97" t="s">
        <v>2</v>
      </c>
      <c r="B42" s="98" t="s">
        <v>58</v>
      </c>
      <c r="C42" s="97" t="s">
        <v>2548</v>
      </c>
      <c r="D42" s="99">
        <v>42870</v>
      </c>
      <c r="E42" s="98" t="s">
        <v>2751</v>
      </c>
      <c r="F42" s="98" t="s">
        <v>2927</v>
      </c>
      <c r="G42" s="98" t="s">
        <v>56</v>
      </c>
      <c r="H42" s="98" t="s">
        <v>1390</v>
      </c>
      <c r="I42" s="98" t="s">
        <v>58</v>
      </c>
      <c r="J42" s="100">
        <v>870</v>
      </c>
      <c r="K42" s="85">
        <v>11</v>
      </c>
    </row>
    <row r="43" spans="1:11" x14ac:dyDescent="0.25">
      <c r="A43" s="97" t="s">
        <v>2</v>
      </c>
      <c r="B43" s="98" t="s">
        <v>58</v>
      </c>
      <c r="C43" s="97" t="s">
        <v>2549</v>
      </c>
      <c r="D43" s="99">
        <v>42870</v>
      </c>
      <c r="E43" s="98" t="s">
        <v>2752</v>
      </c>
      <c r="F43" s="98" t="s">
        <v>2928</v>
      </c>
      <c r="G43" s="98" t="s">
        <v>56</v>
      </c>
      <c r="H43" s="98" t="s">
        <v>1390</v>
      </c>
      <c r="I43" s="98" t="s">
        <v>58</v>
      </c>
      <c r="J43" s="100">
        <v>783</v>
      </c>
      <c r="K43" s="85">
        <v>11</v>
      </c>
    </row>
    <row r="44" spans="1:11" x14ac:dyDescent="0.25">
      <c r="A44" s="97" t="s">
        <v>2</v>
      </c>
      <c r="B44" s="98" t="s">
        <v>58</v>
      </c>
      <c r="C44" s="97" t="s">
        <v>302</v>
      </c>
      <c r="D44" s="99">
        <v>42870</v>
      </c>
      <c r="E44" s="98" t="s">
        <v>2753</v>
      </c>
      <c r="F44" s="98" t="s">
        <v>2929</v>
      </c>
      <c r="G44" s="98" t="s">
        <v>56</v>
      </c>
      <c r="H44" s="98" t="s">
        <v>1390</v>
      </c>
      <c r="I44" s="98" t="s">
        <v>58</v>
      </c>
      <c r="J44" s="100">
        <v>696</v>
      </c>
      <c r="K44" s="85">
        <v>11</v>
      </c>
    </row>
    <row r="45" spans="1:11" x14ac:dyDescent="0.25">
      <c r="A45" s="97" t="s">
        <v>2</v>
      </c>
      <c r="B45" s="98" t="s">
        <v>58</v>
      </c>
      <c r="C45" s="97" t="s">
        <v>92</v>
      </c>
      <c r="D45" s="99">
        <v>42870</v>
      </c>
      <c r="E45" s="98" t="s">
        <v>2754</v>
      </c>
      <c r="F45" s="98" t="s">
        <v>2930</v>
      </c>
      <c r="G45" s="98" t="s">
        <v>56</v>
      </c>
      <c r="H45" s="98" t="s">
        <v>1390</v>
      </c>
      <c r="I45" s="98" t="s">
        <v>58</v>
      </c>
      <c r="J45" s="100">
        <v>609</v>
      </c>
      <c r="K45" s="85">
        <v>11</v>
      </c>
    </row>
    <row r="46" spans="1:11" x14ac:dyDescent="0.25">
      <c r="A46" s="97" t="s">
        <v>2</v>
      </c>
      <c r="B46" s="98" t="s">
        <v>58</v>
      </c>
      <c r="C46" s="97" t="s">
        <v>2071</v>
      </c>
      <c r="D46" s="99">
        <v>42886</v>
      </c>
      <c r="E46" s="98" t="s">
        <v>2755</v>
      </c>
      <c r="F46" s="98" t="s">
        <v>2931</v>
      </c>
      <c r="G46" s="98" t="s">
        <v>56</v>
      </c>
      <c r="H46" s="98" t="s">
        <v>1390</v>
      </c>
      <c r="I46" s="98" t="s">
        <v>58</v>
      </c>
      <c r="J46" s="100">
        <v>4375.6099999999997</v>
      </c>
      <c r="K46" s="85">
        <v>11</v>
      </c>
    </row>
    <row r="47" spans="1:11" x14ac:dyDescent="0.25">
      <c r="A47" s="97" t="s">
        <v>2</v>
      </c>
      <c r="B47" s="98" t="s">
        <v>58</v>
      </c>
      <c r="C47" s="97" t="s">
        <v>1654</v>
      </c>
      <c r="D47" s="99">
        <v>42886</v>
      </c>
      <c r="E47" s="98" t="s">
        <v>2756</v>
      </c>
      <c r="F47" s="98" t="s">
        <v>2932</v>
      </c>
      <c r="G47" s="98" t="s">
        <v>56</v>
      </c>
      <c r="H47" s="98" t="s">
        <v>1390</v>
      </c>
      <c r="I47" s="98" t="s">
        <v>58</v>
      </c>
      <c r="J47" s="100">
        <v>2697</v>
      </c>
      <c r="K47" s="85">
        <v>11</v>
      </c>
    </row>
    <row r="48" spans="1:11" x14ac:dyDescent="0.25">
      <c r="A48" s="97" t="s">
        <v>2</v>
      </c>
      <c r="B48" s="98" t="s">
        <v>58</v>
      </c>
      <c r="C48" s="97" t="s">
        <v>2405</v>
      </c>
      <c r="D48" s="99">
        <v>42886</v>
      </c>
      <c r="E48" s="98" t="s">
        <v>2757</v>
      </c>
      <c r="F48" s="98" t="s">
        <v>2933</v>
      </c>
      <c r="G48" s="98" t="s">
        <v>56</v>
      </c>
      <c r="H48" s="98" t="s">
        <v>1390</v>
      </c>
      <c r="I48" s="98" t="s">
        <v>58</v>
      </c>
      <c r="J48" s="100">
        <v>1392</v>
      </c>
      <c r="K48" s="85">
        <v>11</v>
      </c>
    </row>
    <row r="49" spans="1:11" x14ac:dyDescent="0.25">
      <c r="A49" s="97" t="s">
        <v>2</v>
      </c>
      <c r="B49" s="98" t="s">
        <v>58</v>
      </c>
      <c r="C49" s="97" t="s">
        <v>2406</v>
      </c>
      <c r="D49" s="99">
        <v>42886</v>
      </c>
      <c r="E49" s="98" t="s">
        <v>2758</v>
      </c>
      <c r="F49" s="98" t="s">
        <v>2934</v>
      </c>
      <c r="G49" s="98" t="s">
        <v>56</v>
      </c>
      <c r="H49" s="98" t="s">
        <v>1390</v>
      </c>
      <c r="I49" s="98" t="s">
        <v>58</v>
      </c>
      <c r="J49" s="100">
        <v>14964</v>
      </c>
      <c r="K49" s="85">
        <v>11</v>
      </c>
    </row>
    <row r="50" spans="1:11" x14ac:dyDescent="0.25">
      <c r="A50" s="97" t="s">
        <v>2</v>
      </c>
      <c r="B50" s="98" t="s">
        <v>58</v>
      </c>
      <c r="C50" s="97" t="s">
        <v>2407</v>
      </c>
      <c r="D50" s="99">
        <v>42886</v>
      </c>
      <c r="E50" s="98" t="s">
        <v>2759</v>
      </c>
      <c r="F50" s="98" t="s">
        <v>2935</v>
      </c>
      <c r="G50" s="98" t="s">
        <v>56</v>
      </c>
      <c r="H50" s="98" t="s">
        <v>1390</v>
      </c>
      <c r="I50" s="98" t="s">
        <v>58</v>
      </c>
      <c r="J50" s="100">
        <v>15312</v>
      </c>
      <c r="K50" s="85">
        <v>11</v>
      </c>
    </row>
    <row r="51" spans="1:11" x14ac:dyDescent="0.25">
      <c r="A51" s="97" t="s">
        <v>2</v>
      </c>
      <c r="B51" s="98" t="s">
        <v>58</v>
      </c>
      <c r="C51" s="97" t="s">
        <v>2408</v>
      </c>
      <c r="D51" s="99">
        <v>42886</v>
      </c>
      <c r="E51" s="98" t="s">
        <v>2760</v>
      </c>
      <c r="F51" s="98" t="s">
        <v>2936</v>
      </c>
      <c r="G51" s="98" t="s">
        <v>56</v>
      </c>
      <c r="H51" s="98" t="s">
        <v>1390</v>
      </c>
      <c r="I51" s="98" t="s">
        <v>58</v>
      </c>
      <c r="J51" s="100">
        <v>1653</v>
      </c>
      <c r="K51" s="85">
        <v>11</v>
      </c>
    </row>
    <row r="52" spans="1:11" x14ac:dyDescent="0.25">
      <c r="A52" s="97" t="s">
        <v>2</v>
      </c>
      <c r="B52" s="98" t="s">
        <v>58</v>
      </c>
      <c r="C52" s="97" t="s">
        <v>2409</v>
      </c>
      <c r="D52" s="99">
        <v>42886</v>
      </c>
      <c r="E52" s="98" t="s">
        <v>2761</v>
      </c>
      <c r="F52" s="98" t="s">
        <v>2937</v>
      </c>
      <c r="G52" s="98" t="s">
        <v>56</v>
      </c>
      <c r="H52" s="98" t="s">
        <v>1390</v>
      </c>
      <c r="I52" s="98" t="s">
        <v>58</v>
      </c>
      <c r="J52" s="100">
        <v>1914</v>
      </c>
      <c r="K52" s="85">
        <v>11</v>
      </c>
    </row>
    <row r="53" spans="1:11" x14ac:dyDescent="0.25">
      <c r="A53" s="97" t="s">
        <v>2</v>
      </c>
      <c r="B53" s="98" t="s">
        <v>58</v>
      </c>
      <c r="C53" s="97" t="s">
        <v>2286</v>
      </c>
      <c r="D53" s="99">
        <v>42886</v>
      </c>
      <c r="E53" s="98" t="s">
        <v>2762</v>
      </c>
      <c r="F53" s="98" t="s">
        <v>2938</v>
      </c>
      <c r="G53" s="98" t="s">
        <v>56</v>
      </c>
      <c r="H53" s="98" t="s">
        <v>1390</v>
      </c>
      <c r="I53" s="98" t="s">
        <v>58</v>
      </c>
      <c r="J53" s="100">
        <v>1020.8</v>
      </c>
      <c r="K53" s="85">
        <v>11</v>
      </c>
    </row>
    <row r="54" spans="1:11" x14ac:dyDescent="0.25">
      <c r="A54" s="97" t="s">
        <v>2</v>
      </c>
      <c r="B54" s="98" t="s">
        <v>58</v>
      </c>
      <c r="C54" s="97" t="s">
        <v>2289</v>
      </c>
      <c r="D54" s="99">
        <v>42886</v>
      </c>
      <c r="E54" s="98" t="s">
        <v>2763</v>
      </c>
      <c r="F54" s="98" t="s">
        <v>2939</v>
      </c>
      <c r="G54" s="98" t="s">
        <v>56</v>
      </c>
      <c r="H54" s="98" t="s">
        <v>1390</v>
      </c>
      <c r="I54" s="98" t="s">
        <v>58</v>
      </c>
      <c r="J54" s="100">
        <v>1531.2</v>
      </c>
      <c r="K54" s="85">
        <v>11</v>
      </c>
    </row>
    <row r="55" spans="1:11" x14ac:dyDescent="0.25">
      <c r="A55" s="97" t="s">
        <v>2</v>
      </c>
      <c r="B55" s="98" t="s">
        <v>58</v>
      </c>
      <c r="C55" s="97" t="s">
        <v>2292</v>
      </c>
      <c r="D55" s="99">
        <v>42886</v>
      </c>
      <c r="E55" s="98" t="s">
        <v>2764</v>
      </c>
      <c r="F55" s="98" t="s">
        <v>2940</v>
      </c>
      <c r="G55" s="98" t="s">
        <v>56</v>
      </c>
      <c r="H55" s="98" t="s">
        <v>1390</v>
      </c>
      <c r="I55" s="98" t="s">
        <v>58</v>
      </c>
      <c r="J55" s="100">
        <v>2436</v>
      </c>
      <c r="K55" s="85">
        <v>11</v>
      </c>
    </row>
    <row r="56" spans="1:11" x14ac:dyDescent="0.25">
      <c r="A56" s="97" t="s">
        <v>3</v>
      </c>
      <c r="B56" s="98" t="s">
        <v>91</v>
      </c>
      <c r="C56" s="97" t="s">
        <v>2550</v>
      </c>
      <c r="D56" s="99">
        <v>42877</v>
      </c>
      <c r="E56" s="98">
        <v>661690</v>
      </c>
      <c r="F56" s="98">
        <v>15695</v>
      </c>
      <c r="G56" s="98" t="s">
        <v>286</v>
      </c>
      <c r="H56" s="98" t="s">
        <v>46</v>
      </c>
      <c r="I56" s="98" t="s">
        <v>91</v>
      </c>
      <c r="J56" s="100">
        <v>258</v>
      </c>
      <c r="K56" s="85">
        <v>12</v>
      </c>
    </row>
    <row r="57" spans="1:11" x14ac:dyDescent="0.25">
      <c r="A57" s="97" t="s">
        <v>3</v>
      </c>
      <c r="B57" s="98" t="s">
        <v>91</v>
      </c>
      <c r="C57" s="97" t="s">
        <v>2551</v>
      </c>
      <c r="D57" s="99">
        <v>42877</v>
      </c>
      <c r="E57" s="98" t="s">
        <v>2765</v>
      </c>
      <c r="F57" s="98">
        <v>15699</v>
      </c>
      <c r="G57" s="98" t="s">
        <v>286</v>
      </c>
      <c r="H57" s="98" t="s">
        <v>46</v>
      </c>
      <c r="I57" s="98" t="s">
        <v>91</v>
      </c>
      <c r="J57" s="100">
        <v>1122.5</v>
      </c>
      <c r="K57" s="85">
        <v>12</v>
      </c>
    </row>
    <row r="58" spans="1:11" x14ac:dyDescent="0.25">
      <c r="A58" s="97" t="s">
        <v>3</v>
      </c>
      <c r="B58" s="98" t="s">
        <v>91</v>
      </c>
      <c r="C58" s="97" t="s">
        <v>2552</v>
      </c>
      <c r="D58" s="99">
        <v>42877</v>
      </c>
      <c r="E58" s="98" t="s">
        <v>2766</v>
      </c>
      <c r="F58" s="98">
        <v>15700</v>
      </c>
      <c r="G58" s="98" t="s">
        <v>45</v>
      </c>
      <c r="H58" s="98" t="s">
        <v>46</v>
      </c>
      <c r="I58" s="98" t="s">
        <v>91</v>
      </c>
      <c r="J58" s="100">
        <v>291.2</v>
      </c>
      <c r="K58" s="85">
        <v>12</v>
      </c>
    </row>
    <row r="59" spans="1:11" x14ac:dyDescent="0.25">
      <c r="A59" s="97" t="s">
        <v>3</v>
      </c>
      <c r="B59" s="98" t="s">
        <v>461</v>
      </c>
      <c r="C59" s="97" t="s">
        <v>2553</v>
      </c>
      <c r="D59" s="99">
        <v>42877</v>
      </c>
      <c r="E59" s="98" t="s">
        <v>2767</v>
      </c>
      <c r="F59" s="98">
        <v>15701</v>
      </c>
      <c r="G59" s="98" t="s">
        <v>45</v>
      </c>
      <c r="H59" s="98" t="s">
        <v>46</v>
      </c>
      <c r="I59" s="98" t="s">
        <v>461</v>
      </c>
      <c r="J59" s="100">
        <v>791.81</v>
      </c>
      <c r="K59" s="85">
        <v>12</v>
      </c>
    </row>
    <row r="60" spans="1:11" x14ac:dyDescent="0.25">
      <c r="A60" s="97" t="s">
        <v>3</v>
      </c>
      <c r="B60" s="98" t="s">
        <v>91</v>
      </c>
      <c r="C60" s="97" t="s">
        <v>2554</v>
      </c>
      <c r="D60" s="99">
        <v>42878</v>
      </c>
      <c r="E60" s="98">
        <v>926570</v>
      </c>
      <c r="F60" s="98">
        <v>15716</v>
      </c>
      <c r="G60" s="98" t="s">
        <v>286</v>
      </c>
      <c r="H60" s="98" t="s">
        <v>46</v>
      </c>
      <c r="I60" s="98" t="s">
        <v>91</v>
      </c>
      <c r="J60" s="100">
        <v>150.5</v>
      </c>
      <c r="K60" s="85">
        <v>12</v>
      </c>
    </row>
    <row r="61" spans="1:11" x14ac:dyDescent="0.25">
      <c r="A61" s="97" t="s">
        <v>3</v>
      </c>
      <c r="B61" s="98" t="s">
        <v>91</v>
      </c>
      <c r="C61" s="97" t="s">
        <v>893</v>
      </c>
      <c r="D61" s="99">
        <v>42878</v>
      </c>
      <c r="E61" s="98" t="s">
        <v>2768</v>
      </c>
      <c r="F61" s="98">
        <v>15719</v>
      </c>
      <c r="G61" s="98" t="s">
        <v>286</v>
      </c>
      <c r="H61" s="98" t="s">
        <v>46</v>
      </c>
      <c r="I61" s="98" t="s">
        <v>91</v>
      </c>
      <c r="J61" s="100">
        <v>215</v>
      </c>
      <c r="K61" s="85">
        <v>12</v>
      </c>
    </row>
    <row r="62" spans="1:11" x14ac:dyDescent="0.25">
      <c r="A62" s="97" t="s">
        <v>3</v>
      </c>
      <c r="B62" s="98" t="s">
        <v>91</v>
      </c>
      <c r="C62" s="97" t="s">
        <v>894</v>
      </c>
      <c r="D62" s="99">
        <v>42878</v>
      </c>
      <c r="E62" s="98">
        <v>508355</v>
      </c>
      <c r="F62" s="98">
        <v>15720</v>
      </c>
      <c r="G62" s="98" t="s">
        <v>45</v>
      </c>
      <c r="H62" s="98" t="s">
        <v>46</v>
      </c>
      <c r="I62" s="98" t="s">
        <v>91</v>
      </c>
      <c r="J62" s="100">
        <v>556.63</v>
      </c>
      <c r="K62" s="85">
        <v>12</v>
      </c>
    </row>
    <row r="63" spans="1:11" x14ac:dyDescent="0.25">
      <c r="A63" s="97" t="s">
        <v>3</v>
      </c>
      <c r="B63" s="98" t="s">
        <v>91</v>
      </c>
      <c r="C63" s="97" t="s">
        <v>2555</v>
      </c>
      <c r="D63" s="99">
        <v>42880</v>
      </c>
      <c r="E63" s="98">
        <v>495970</v>
      </c>
      <c r="F63" s="98">
        <v>15724</v>
      </c>
      <c r="G63" s="98" t="s">
        <v>286</v>
      </c>
      <c r="H63" s="98" t="s">
        <v>46</v>
      </c>
      <c r="I63" s="98" t="s">
        <v>91</v>
      </c>
      <c r="J63" s="100">
        <v>322.5</v>
      </c>
      <c r="K63" s="85">
        <v>12</v>
      </c>
    </row>
    <row r="64" spans="1:11" x14ac:dyDescent="0.25">
      <c r="A64" s="97" t="s">
        <v>3</v>
      </c>
      <c r="B64" s="98" t="s">
        <v>461</v>
      </c>
      <c r="C64" s="97" t="s">
        <v>2556</v>
      </c>
      <c r="D64" s="99">
        <v>42880</v>
      </c>
      <c r="E64" s="98">
        <v>1181226</v>
      </c>
      <c r="F64" s="98">
        <v>15725</v>
      </c>
      <c r="G64" s="98" t="s">
        <v>45</v>
      </c>
      <c r="H64" s="98" t="s">
        <v>46</v>
      </c>
      <c r="I64" s="98" t="s">
        <v>461</v>
      </c>
      <c r="J64" s="100">
        <v>179</v>
      </c>
      <c r="K64" s="85">
        <v>12</v>
      </c>
    </row>
    <row r="65" spans="1:11" x14ac:dyDescent="0.25">
      <c r="A65" s="97" t="s">
        <v>3</v>
      </c>
      <c r="B65" s="98" t="s">
        <v>91</v>
      </c>
      <c r="C65" s="97" t="s">
        <v>2557</v>
      </c>
      <c r="D65" s="99">
        <v>42881</v>
      </c>
      <c r="E65" s="98" t="s">
        <v>2769</v>
      </c>
      <c r="F65" s="98">
        <v>15732</v>
      </c>
      <c r="G65" s="98" t="s">
        <v>286</v>
      </c>
      <c r="H65" s="98" t="s">
        <v>46</v>
      </c>
      <c r="I65" s="98" t="s">
        <v>91</v>
      </c>
      <c r="J65" s="100">
        <v>1652</v>
      </c>
      <c r="K65" s="85">
        <v>12</v>
      </c>
    </row>
    <row r="66" spans="1:11" x14ac:dyDescent="0.25">
      <c r="A66" s="97" t="s">
        <v>3</v>
      </c>
      <c r="B66" s="98" t="s">
        <v>91</v>
      </c>
      <c r="C66" s="97" t="s">
        <v>954</v>
      </c>
      <c r="D66" s="99">
        <v>42881</v>
      </c>
      <c r="E66" s="98" t="s">
        <v>2770</v>
      </c>
      <c r="F66" s="98">
        <v>15734</v>
      </c>
      <c r="G66" s="98" t="s">
        <v>45</v>
      </c>
      <c r="H66" s="98" t="s">
        <v>46</v>
      </c>
      <c r="I66" s="98" t="s">
        <v>91</v>
      </c>
      <c r="J66" s="100">
        <v>854.48</v>
      </c>
      <c r="K66" s="85">
        <v>12</v>
      </c>
    </row>
    <row r="67" spans="1:11" x14ac:dyDescent="0.25">
      <c r="A67" s="97" t="s">
        <v>3</v>
      </c>
      <c r="B67" s="98" t="s">
        <v>91</v>
      </c>
      <c r="C67" s="97" t="s">
        <v>1053</v>
      </c>
      <c r="D67" s="99">
        <v>42881</v>
      </c>
      <c r="E67" s="98"/>
      <c r="F67" s="98">
        <v>15735</v>
      </c>
      <c r="G67" s="98" t="s">
        <v>45</v>
      </c>
      <c r="H67" s="98" t="s">
        <v>46</v>
      </c>
      <c r="I67" s="98" t="s">
        <v>91</v>
      </c>
      <c r="J67" s="100">
        <v>431.03</v>
      </c>
      <c r="K67" s="85">
        <v>12</v>
      </c>
    </row>
    <row r="68" spans="1:11" x14ac:dyDescent="0.25">
      <c r="A68" s="97" t="s">
        <v>3</v>
      </c>
      <c r="B68" s="98" t="s">
        <v>91</v>
      </c>
      <c r="C68" s="97" t="s">
        <v>2558</v>
      </c>
      <c r="D68" s="99">
        <v>42881</v>
      </c>
      <c r="E68" s="98"/>
      <c r="F68" s="98">
        <v>15736</v>
      </c>
      <c r="G68" s="98" t="s">
        <v>286</v>
      </c>
      <c r="H68" s="98" t="s">
        <v>46</v>
      </c>
      <c r="I68" s="98" t="s">
        <v>91</v>
      </c>
      <c r="J68" s="100">
        <v>301</v>
      </c>
      <c r="K68" s="85">
        <v>12</v>
      </c>
    </row>
    <row r="69" spans="1:11" x14ac:dyDescent="0.25">
      <c r="A69" s="97" t="s">
        <v>3</v>
      </c>
      <c r="B69" s="98" t="s">
        <v>91</v>
      </c>
      <c r="C69" s="97" t="s">
        <v>2559</v>
      </c>
      <c r="D69" s="99">
        <v>42881</v>
      </c>
      <c r="E69" s="98">
        <v>189170</v>
      </c>
      <c r="F69" s="98">
        <v>15751</v>
      </c>
      <c r="G69" s="98" t="s">
        <v>286</v>
      </c>
      <c r="H69" s="98" t="s">
        <v>46</v>
      </c>
      <c r="I69" s="98" t="s">
        <v>91</v>
      </c>
      <c r="J69" s="100">
        <v>258</v>
      </c>
      <c r="K69" s="85">
        <v>12</v>
      </c>
    </row>
    <row r="70" spans="1:11" x14ac:dyDescent="0.25">
      <c r="A70" s="97" t="s">
        <v>3</v>
      </c>
      <c r="B70" s="98" t="s">
        <v>91</v>
      </c>
      <c r="C70" s="97" t="s">
        <v>2560</v>
      </c>
      <c r="D70" s="99">
        <v>42882</v>
      </c>
      <c r="E70" s="98">
        <v>394380</v>
      </c>
      <c r="F70" s="98">
        <v>15752</v>
      </c>
      <c r="G70" s="98" t="s">
        <v>286</v>
      </c>
      <c r="H70" s="98" t="s">
        <v>46</v>
      </c>
      <c r="I70" s="98" t="s">
        <v>91</v>
      </c>
      <c r="J70" s="100">
        <v>322.5</v>
      </c>
      <c r="K70" s="85">
        <v>12</v>
      </c>
    </row>
    <row r="71" spans="1:11" x14ac:dyDescent="0.25">
      <c r="A71" s="97" t="s">
        <v>3</v>
      </c>
      <c r="B71" s="98" t="s">
        <v>461</v>
      </c>
      <c r="C71" s="97" t="s">
        <v>2561</v>
      </c>
      <c r="D71" s="99">
        <v>42882</v>
      </c>
      <c r="E71" s="98" t="s">
        <v>2771</v>
      </c>
      <c r="F71" s="98">
        <v>15753</v>
      </c>
      <c r="G71" s="98" t="s">
        <v>45</v>
      </c>
      <c r="H71" s="98" t="s">
        <v>46</v>
      </c>
      <c r="I71" s="98" t="s">
        <v>461</v>
      </c>
      <c r="J71" s="100">
        <v>815.81</v>
      </c>
      <c r="K71" s="85">
        <v>12</v>
      </c>
    </row>
    <row r="72" spans="1:11" x14ac:dyDescent="0.25">
      <c r="A72" s="97" t="s">
        <v>3</v>
      </c>
      <c r="B72" s="98" t="s">
        <v>461</v>
      </c>
      <c r="C72" s="97" t="s">
        <v>1028</v>
      </c>
      <c r="D72" s="99">
        <v>42885</v>
      </c>
      <c r="E72" s="98" t="s">
        <v>2772</v>
      </c>
      <c r="F72" s="98">
        <v>15759</v>
      </c>
      <c r="G72" s="98" t="s">
        <v>45</v>
      </c>
      <c r="H72" s="98" t="s">
        <v>46</v>
      </c>
      <c r="I72" s="98" t="s">
        <v>461</v>
      </c>
      <c r="J72" s="100">
        <v>61.46</v>
      </c>
      <c r="K72" s="85">
        <v>12</v>
      </c>
    </row>
    <row r="73" spans="1:11" x14ac:dyDescent="0.25">
      <c r="A73" s="97" t="s">
        <v>3</v>
      </c>
      <c r="B73" s="98" t="s">
        <v>461</v>
      </c>
      <c r="C73" s="97" t="s">
        <v>594</v>
      </c>
      <c r="D73" s="99">
        <v>42886</v>
      </c>
      <c r="E73" s="98" t="s">
        <v>2773</v>
      </c>
      <c r="F73" s="98">
        <v>15782</v>
      </c>
      <c r="G73" s="98" t="s">
        <v>45</v>
      </c>
      <c r="H73" s="98" t="s">
        <v>46</v>
      </c>
      <c r="I73" s="98" t="s">
        <v>461</v>
      </c>
      <c r="J73" s="100">
        <v>1549.89</v>
      </c>
      <c r="K73" s="85">
        <v>12</v>
      </c>
    </row>
    <row r="74" spans="1:11" x14ac:dyDescent="0.25">
      <c r="A74" s="97" t="s">
        <v>3</v>
      </c>
      <c r="B74" s="98" t="s">
        <v>91</v>
      </c>
      <c r="C74" s="97" t="s">
        <v>2562</v>
      </c>
      <c r="D74" s="99">
        <v>42886</v>
      </c>
      <c r="E74" s="98">
        <v>355250</v>
      </c>
      <c r="F74" s="98">
        <v>15791</v>
      </c>
      <c r="G74" s="98" t="s">
        <v>286</v>
      </c>
      <c r="H74" s="98" t="s">
        <v>46</v>
      </c>
      <c r="I74" s="98" t="s">
        <v>91</v>
      </c>
      <c r="J74" s="100">
        <v>301</v>
      </c>
      <c r="K74" s="85">
        <v>12</v>
      </c>
    </row>
    <row r="75" spans="1:11" x14ac:dyDescent="0.25">
      <c r="A75" s="97" t="s">
        <v>3</v>
      </c>
      <c r="B75" s="98" t="s">
        <v>461</v>
      </c>
      <c r="C75" s="97" t="s">
        <v>1582</v>
      </c>
      <c r="D75" s="99">
        <v>42886</v>
      </c>
      <c r="E75" s="98" t="s">
        <v>2774</v>
      </c>
      <c r="F75" s="98">
        <v>15802</v>
      </c>
      <c r="G75" s="98" t="s">
        <v>45</v>
      </c>
      <c r="H75" s="98" t="s">
        <v>46</v>
      </c>
      <c r="I75" s="98" t="s">
        <v>461</v>
      </c>
      <c r="J75" s="100">
        <v>963.61</v>
      </c>
      <c r="K75" s="85">
        <v>12</v>
      </c>
    </row>
    <row r="76" spans="1:11" x14ac:dyDescent="0.25">
      <c r="A76" s="97" t="s">
        <v>3</v>
      </c>
      <c r="B76" s="98" t="s">
        <v>91</v>
      </c>
      <c r="C76" s="97" t="s">
        <v>1583</v>
      </c>
      <c r="D76" s="99">
        <v>42886</v>
      </c>
      <c r="E76" s="98">
        <v>254290</v>
      </c>
      <c r="F76" s="98">
        <v>15803</v>
      </c>
      <c r="G76" s="98" t="s">
        <v>286</v>
      </c>
      <c r="H76" s="98" t="s">
        <v>46</v>
      </c>
      <c r="I76" s="98" t="s">
        <v>91</v>
      </c>
      <c r="J76" s="100">
        <v>215</v>
      </c>
      <c r="K76" s="85">
        <v>12</v>
      </c>
    </row>
    <row r="77" spans="1:11" x14ac:dyDescent="0.25">
      <c r="A77" s="97" t="s">
        <v>3</v>
      </c>
      <c r="B77" s="98" t="s">
        <v>91</v>
      </c>
      <c r="C77" s="97" t="s">
        <v>2563</v>
      </c>
      <c r="D77" s="99">
        <v>42886</v>
      </c>
      <c r="E77" s="98" t="s">
        <v>2775</v>
      </c>
      <c r="F77" s="98">
        <v>15820</v>
      </c>
      <c r="G77" s="98" t="s">
        <v>286</v>
      </c>
      <c r="H77" s="98" t="s">
        <v>46</v>
      </c>
      <c r="I77" s="98" t="s">
        <v>91</v>
      </c>
      <c r="J77" s="100">
        <v>1122.5</v>
      </c>
      <c r="K77" s="85">
        <v>12</v>
      </c>
    </row>
    <row r="78" spans="1:11" x14ac:dyDescent="0.25">
      <c r="A78" s="97" t="s">
        <v>3</v>
      </c>
      <c r="B78" s="98" t="s">
        <v>461</v>
      </c>
      <c r="C78" s="97" t="s">
        <v>2564</v>
      </c>
      <c r="D78" s="99">
        <v>42886</v>
      </c>
      <c r="E78" s="98" t="s">
        <v>2776</v>
      </c>
      <c r="F78" s="98">
        <v>15821</v>
      </c>
      <c r="G78" s="98" t="s">
        <v>45</v>
      </c>
      <c r="H78" s="98" t="s">
        <v>46</v>
      </c>
      <c r="I78" s="98" t="s">
        <v>461</v>
      </c>
      <c r="J78" s="100">
        <v>988.04</v>
      </c>
      <c r="K78" s="85">
        <v>12</v>
      </c>
    </row>
    <row r="79" spans="1:11" x14ac:dyDescent="0.25">
      <c r="A79" s="97" t="s">
        <v>3</v>
      </c>
      <c r="B79" s="98" t="s">
        <v>91</v>
      </c>
      <c r="C79" s="97" t="s">
        <v>2565</v>
      </c>
      <c r="D79" s="99">
        <v>42886</v>
      </c>
      <c r="E79" s="98">
        <v>594580</v>
      </c>
      <c r="F79" s="98">
        <v>15822</v>
      </c>
      <c r="G79" s="98" t="s">
        <v>286</v>
      </c>
      <c r="H79" s="98" t="s">
        <v>46</v>
      </c>
      <c r="I79" s="98" t="s">
        <v>91</v>
      </c>
      <c r="J79" s="100">
        <v>279.5</v>
      </c>
      <c r="K79" s="85">
        <v>12</v>
      </c>
    </row>
    <row r="80" spans="1:11" x14ac:dyDescent="0.25">
      <c r="A80" s="97" t="s">
        <v>4</v>
      </c>
      <c r="B80" s="98" t="s">
        <v>58</v>
      </c>
      <c r="C80" s="97" t="s">
        <v>2566</v>
      </c>
      <c r="D80" s="99">
        <v>42858</v>
      </c>
      <c r="E80" s="98" t="s">
        <v>2115</v>
      </c>
      <c r="F80" s="98" t="s">
        <v>2941</v>
      </c>
      <c r="G80" s="98" t="s">
        <v>170</v>
      </c>
      <c r="H80" s="98" t="s">
        <v>1390</v>
      </c>
      <c r="I80" s="98" t="s">
        <v>58</v>
      </c>
      <c r="J80" s="100">
        <v>-1148.4000000000001</v>
      </c>
      <c r="K80" s="85">
        <v>14</v>
      </c>
    </row>
    <row r="81" spans="1:11" x14ac:dyDescent="0.25">
      <c r="A81" s="97" t="s">
        <v>4</v>
      </c>
      <c r="B81" s="98" t="s">
        <v>119</v>
      </c>
      <c r="C81" s="97" t="s">
        <v>2567</v>
      </c>
      <c r="D81" s="99">
        <v>42865</v>
      </c>
      <c r="E81" s="98" t="s">
        <v>2777</v>
      </c>
      <c r="F81" s="98">
        <v>15648</v>
      </c>
      <c r="G81" s="98" t="s">
        <v>45</v>
      </c>
      <c r="H81" s="98" t="s">
        <v>46</v>
      </c>
      <c r="I81" s="98" t="s">
        <v>119</v>
      </c>
      <c r="J81" s="100">
        <v>700</v>
      </c>
      <c r="K81" s="85">
        <v>14</v>
      </c>
    </row>
    <row r="82" spans="1:11" x14ac:dyDescent="0.25">
      <c r="A82" s="97" t="s">
        <v>4</v>
      </c>
      <c r="B82" s="98" t="s">
        <v>119</v>
      </c>
      <c r="C82" s="97" t="s">
        <v>2568</v>
      </c>
      <c r="D82" s="99">
        <v>42865</v>
      </c>
      <c r="E82" s="98" t="s">
        <v>2778</v>
      </c>
      <c r="F82" s="98">
        <v>15649</v>
      </c>
      <c r="G82" s="98" t="s">
        <v>45</v>
      </c>
      <c r="H82" s="98" t="s">
        <v>46</v>
      </c>
      <c r="I82" s="98" t="s">
        <v>119</v>
      </c>
      <c r="J82" s="100">
        <v>232.6</v>
      </c>
      <c r="K82" s="85">
        <v>14</v>
      </c>
    </row>
    <row r="83" spans="1:11" x14ac:dyDescent="0.25">
      <c r="A83" s="97" t="s">
        <v>4</v>
      </c>
      <c r="B83" s="98" t="s">
        <v>119</v>
      </c>
      <c r="C83" s="97" t="s">
        <v>2569</v>
      </c>
      <c r="D83" s="99">
        <v>42865</v>
      </c>
      <c r="E83" s="98" t="s">
        <v>2779</v>
      </c>
      <c r="F83" s="98">
        <v>15650</v>
      </c>
      <c r="G83" s="98" t="s">
        <v>45</v>
      </c>
      <c r="H83" s="98" t="s">
        <v>46</v>
      </c>
      <c r="I83" s="98" t="s">
        <v>119</v>
      </c>
      <c r="J83" s="100">
        <v>3012.8</v>
      </c>
      <c r="K83" s="85">
        <v>14</v>
      </c>
    </row>
    <row r="84" spans="1:11" x14ac:dyDescent="0.25">
      <c r="A84" s="97" t="s">
        <v>4</v>
      </c>
      <c r="B84" s="98" t="s">
        <v>119</v>
      </c>
      <c r="C84" s="97" t="s">
        <v>307</v>
      </c>
      <c r="D84" s="99">
        <v>42870</v>
      </c>
      <c r="E84" s="98" t="s">
        <v>2780</v>
      </c>
      <c r="F84" s="98">
        <v>15670</v>
      </c>
      <c r="G84" s="98" t="s">
        <v>45</v>
      </c>
      <c r="H84" s="98" t="s">
        <v>46</v>
      </c>
      <c r="I84" s="98" t="s">
        <v>119</v>
      </c>
      <c r="J84" s="100">
        <v>1112.6099999999999</v>
      </c>
      <c r="K84" s="85">
        <v>14</v>
      </c>
    </row>
    <row r="85" spans="1:11" x14ac:dyDescent="0.25">
      <c r="A85" s="97" t="s">
        <v>4</v>
      </c>
      <c r="B85" s="98" t="s">
        <v>119</v>
      </c>
      <c r="C85" s="97" t="s">
        <v>211</v>
      </c>
      <c r="D85" s="99">
        <v>42870</v>
      </c>
      <c r="E85" s="98" t="s">
        <v>2781</v>
      </c>
      <c r="F85" s="98">
        <v>15671</v>
      </c>
      <c r="G85" s="98" t="s">
        <v>45</v>
      </c>
      <c r="H85" s="98" t="s">
        <v>46</v>
      </c>
      <c r="I85" s="98" t="s">
        <v>119</v>
      </c>
      <c r="J85" s="100">
        <v>1575</v>
      </c>
      <c r="K85" s="85">
        <v>14</v>
      </c>
    </row>
    <row r="86" spans="1:11" x14ac:dyDescent="0.25">
      <c r="A86" s="97" t="s">
        <v>4</v>
      </c>
      <c r="B86" s="98" t="s">
        <v>58</v>
      </c>
      <c r="C86" s="97" t="s">
        <v>2570</v>
      </c>
      <c r="D86" s="99">
        <v>42870</v>
      </c>
      <c r="E86" s="98" t="s">
        <v>2782</v>
      </c>
      <c r="F86" s="98" t="s">
        <v>2942</v>
      </c>
      <c r="G86" s="98" t="s">
        <v>110</v>
      </c>
      <c r="H86" s="98" t="s">
        <v>1390</v>
      </c>
      <c r="I86" s="98" t="s">
        <v>58</v>
      </c>
      <c r="J86" s="100">
        <v>1337.17</v>
      </c>
      <c r="K86" s="85">
        <v>14</v>
      </c>
    </row>
    <row r="87" spans="1:11" x14ac:dyDescent="0.25">
      <c r="A87" s="97" t="s">
        <v>4</v>
      </c>
      <c r="B87" s="98" t="s">
        <v>58</v>
      </c>
      <c r="C87" s="97" t="s">
        <v>843</v>
      </c>
      <c r="D87" s="99">
        <v>42870</v>
      </c>
      <c r="E87" s="98" t="s">
        <v>2783</v>
      </c>
      <c r="F87" s="98" t="s">
        <v>2943</v>
      </c>
      <c r="G87" s="98" t="s">
        <v>110</v>
      </c>
      <c r="H87" s="98" t="s">
        <v>1390</v>
      </c>
      <c r="I87" s="98" t="s">
        <v>58</v>
      </c>
      <c r="J87" s="100">
        <v>208.8</v>
      </c>
      <c r="K87" s="85">
        <v>14</v>
      </c>
    </row>
    <row r="88" spans="1:11" x14ac:dyDescent="0.25">
      <c r="A88" s="97" t="s">
        <v>4</v>
      </c>
      <c r="B88" s="98" t="s">
        <v>58</v>
      </c>
      <c r="C88" s="97" t="s">
        <v>2571</v>
      </c>
      <c r="D88" s="99">
        <v>42870</v>
      </c>
      <c r="E88" s="98" t="s">
        <v>2784</v>
      </c>
      <c r="F88" s="98" t="s">
        <v>2944</v>
      </c>
      <c r="G88" s="98" t="s">
        <v>110</v>
      </c>
      <c r="H88" s="98" t="s">
        <v>1390</v>
      </c>
      <c r="I88" s="98" t="s">
        <v>58</v>
      </c>
      <c r="J88" s="100">
        <v>208.8</v>
      </c>
      <c r="K88" s="85">
        <v>14</v>
      </c>
    </row>
    <row r="89" spans="1:11" x14ac:dyDescent="0.25">
      <c r="A89" s="97" t="s">
        <v>4</v>
      </c>
      <c r="B89" s="98" t="s">
        <v>58</v>
      </c>
      <c r="C89" s="97" t="s">
        <v>2572</v>
      </c>
      <c r="D89" s="99">
        <v>42870</v>
      </c>
      <c r="E89" s="98" t="s">
        <v>2785</v>
      </c>
      <c r="F89" s="98" t="s">
        <v>2945</v>
      </c>
      <c r="G89" s="98" t="s">
        <v>110</v>
      </c>
      <c r="H89" s="98" t="s">
        <v>1390</v>
      </c>
      <c r="I89" s="98" t="s">
        <v>58</v>
      </c>
      <c r="J89" s="100">
        <v>208.8</v>
      </c>
      <c r="K89" s="85">
        <v>14</v>
      </c>
    </row>
    <row r="90" spans="1:11" x14ac:dyDescent="0.25">
      <c r="A90" s="97" t="s">
        <v>4</v>
      </c>
      <c r="B90" s="98" t="s">
        <v>58</v>
      </c>
      <c r="C90" s="97" t="s">
        <v>2573</v>
      </c>
      <c r="D90" s="99">
        <v>42870</v>
      </c>
      <c r="E90" s="98" t="s">
        <v>2786</v>
      </c>
      <c r="F90" s="98" t="s">
        <v>2946</v>
      </c>
      <c r="G90" s="98" t="s">
        <v>110</v>
      </c>
      <c r="H90" s="98" t="s">
        <v>1390</v>
      </c>
      <c r="I90" s="98" t="s">
        <v>58</v>
      </c>
      <c r="J90" s="100">
        <v>208.8</v>
      </c>
      <c r="K90" s="85">
        <v>14</v>
      </c>
    </row>
    <row r="91" spans="1:11" x14ac:dyDescent="0.25">
      <c r="A91" s="97" t="s">
        <v>4</v>
      </c>
      <c r="B91" s="98" t="s">
        <v>58</v>
      </c>
      <c r="C91" s="97" t="s">
        <v>2574</v>
      </c>
      <c r="D91" s="99">
        <v>42870</v>
      </c>
      <c r="E91" s="98" t="s">
        <v>2787</v>
      </c>
      <c r="F91" s="98" t="s">
        <v>2947</v>
      </c>
      <c r="G91" s="98" t="s">
        <v>110</v>
      </c>
      <c r="H91" s="98" t="s">
        <v>1390</v>
      </c>
      <c r="I91" s="98" t="s">
        <v>58</v>
      </c>
      <c r="J91" s="100">
        <v>208.8</v>
      </c>
      <c r="K91" s="85">
        <v>14</v>
      </c>
    </row>
    <row r="92" spans="1:11" x14ac:dyDescent="0.25">
      <c r="A92" s="97" t="s">
        <v>4</v>
      </c>
      <c r="B92" s="98" t="s">
        <v>119</v>
      </c>
      <c r="C92" s="97" t="s">
        <v>2575</v>
      </c>
      <c r="D92" s="99">
        <v>42870</v>
      </c>
      <c r="E92" s="98">
        <v>82532</v>
      </c>
      <c r="F92" s="98">
        <v>15676</v>
      </c>
      <c r="G92" s="98" t="s">
        <v>45</v>
      </c>
      <c r="H92" s="98" t="s">
        <v>90</v>
      </c>
      <c r="I92" s="98" t="s">
        <v>119</v>
      </c>
      <c r="J92" s="100">
        <v>1400</v>
      </c>
      <c r="K92" s="85">
        <v>14</v>
      </c>
    </row>
    <row r="93" spans="1:11" x14ac:dyDescent="0.25">
      <c r="A93" s="97" t="s">
        <v>4</v>
      </c>
      <c r="B93" s="98" t="s">
        <v>119</v>
      </c>
      <c r="C93" s="97" t="s">
        <v>2576</v>
      </c>
      <c r="D93" s="99">
        <v>42870</v>
      </c>
      <c r="E93" s="98" t="s">
        <v>2788</v>
      </c>
      <c r="F93" s="98">
        <v>15677</v>
      </c>
      <c r="G93" s="98" t="s">
        <v>45</v>
      </c>
      <c r="H93" s="98" t="s">
        <v>90</v>
      </c>
      <c r="I93" s="98" t="s">
        <v>119</v>
      </c>
      <c r="J93" s="100">
        <v>4173</v>
      </c>
      <c r="K93" s="85">
        <v>14</v>
      </c>
    </row>
    <row r="94" spans="1:11" x14ac:dyDescent="0.25">
      <c r="A94" s="97" t="s">
        <v>4</v>
      </c>
      <c r="B94" s="98" t="s">
        <v>58</v>
      </c>
      <c r="C94" s="97" t="s">
        <v>2577</v>
      </c>
      <c r="D94" s="99">
        <v>42872</v>
      </c>
      <c r="E94" s="98" t="s">
        <v>2789</v>
      </c>
      <c r="F94" s="98" t="s">
        <v>2948</v>
      </c>
      <c r="G94" s="98" t="s">
        <v>110</v>
      </c>
      <c r="H94" s="98" t="s">
        <v>1390</v>
      </c>
      <c r="I94" s="98" t="s">
        <v>58</v>
      </c>
      <c r="J94" s="100">
        <v>17226</v>
      </c>
      <c r="K94" s="85">
        <v>14</v>
      </c>
    </row>
    <row r="95" spans="1:11" x14ac:dyDescent="0.25">
      <c r="A95" s="97" t="s">
        <v>4</v>
      </c>
      <c r="B95" s="98" t="s">
        <v>58</v>
      </c>
      <c r="C95" s="97" t="s">
        <v>2578</v>
      </c>
      <c r="D95" s="99">
        <v>42872</v>
      </c>
      <c r="E95" s="98" t="s">
        <v>2790</v>
      </c>
      <c r="F95" s="98" t="s">
        <v>2949</v>
      </c>
      <c r="G95" s="98" t="s">
        <v>110</v>
      </c>
      <c r="H95" s="98" t="s">
        <v>1390</v>
      </c>
      <c r="I95" s="98" t="s">
        <v>58</v>
      </c>
      <c r="J95" s="100">
        <v>18270</v>
      </c>
      <c r="K95" s="85">
        <v>14</v>
      </c>
    </row>
    <row r="96" spans="1:11" x14ac:dyDescent="0.25">
      <c r="A96" s="97" t="s">
        <v>4</v>
      </c>
      <c r="B96" s="98" t="s">
        <v>58</v>
      </c>
      <c r="C96" s="97" t="s">
        <v>2579</v>
      </c>
      <c r="D96" s="99">
        <v>42872</v>
      </c>
      <c r="E96" s="98" t="s">
        <v>2791</v>
      </c>
      <c r="F96" s="98" t="s">
        <v>2950</v>
      </c>
      <c r="G96" s="98" t="s">
        <v>110</v>
      </c>
      <c r="H96" s="98" t="s">
        <v>1390</v>
      </c>
      <c r="I96" s="98" t="s">
        <v>58</v>
      </c>
      <c r="J96" s="100">
        <v>13601.97</v>
      </c>
      <c r="K96" s="85">
        <v>14</v>
      </c>
    </row>
    <row r="97" spans="1:11" x14ac:dyDescent="0.25">
      <c r="A97" s="97" t="s">
        <v>4</v>
      </c>
      <c r="B97" s="98" t="s">
        <v>58</v>
      </c>
      <c r="C97" s="97" t="s">
        <v>2580</v>
      </c>
      <c r="D97" s="99">
        <v>42872</v>
      </c>
      <c r="E97" s="98" t="s">
        <v>2792</v>
      </c>
      <c r="F97" s="98" t="s">
        <v>2951</v>
      </c>
      <c r="G97" s="98" t="s">
        <v>110</v>
      </c>
      <c r="H97" s="98" t="s">
        <v>1390</v>
      </c>
      <c r="I97" s="98" t="s">
        <v>58</v>
      </c>
      <c r="J97" s="100">
        <v>20358</v>
      </c>
      <c r="K97" s="85">
        <v>14</v>
      </c>
    </row>
    <row r="98" spans="1:11" x14ac:dyDescent="0.25">
      <c r="A98" s="97" t="s">
        <v>4</v>
      </c>
      <c r="B98" s="98" t="s">
        <v>58</v>
      </c>
      <c r="C98" s="97" t="s">
        <v>2581</v>
      </c>
      <c r="D98" s="99">
        <v>42872</v>
      </c>
      <c r="E98" s="98" t="s">
        <v>2793</v>
      </c>
      <c r="F98" s="98" t="s">
        <v>2952</v>
      </c>
      <c r="G98" s="98" t="s">
        <v>110</v>
      </c>
      <c r="H98" s="98" t="s">
        <v>1390</v>
      </c>
      <c r="I98" s="98" t="s">
        <v>58</v>
      </c>
      <c r="J98" s="100">
        <v>9343.51</v>
      </c>
      <c r="K98" s="85">
        <v>14</v>
      </c>
    </row>
    <row r="99" spans="1:11" x14ac:dyDescent="0.25">
      <c r="A99" s="97" t="s">
        <v>4</v>
      </c>
      <c r="B99" s="98" t="s">
        <v>119</v>
      </c>
      <c r="C99" s="97" t="s">
        <v>1510</v>
      </c>
      <c r="D99" s="99">
        <v>42874</v>
      </c>
      <c r="E99" s="98">
        <v>2752</v>
      </c>
      <c r="F99" s="98">
        <v>15678</v>
      </c>
      <c r="G99" s="98" t="s">
        <v>45</v>
      </c>
      <c r="H99" s="98" t="s">
        <v>90</v>
      </c>
      <c r="I99" s="98" t="s">
        <v>119</v>
      </c>
      <c r="J99" s="100">
        <v>1160</v>
      </c>
      <c r="K99" s="85">
        <v>14</v>
      </c>
    </row>
    <row r="100" spans="1:11" x14ac:dyDescent="0.25">
      <c r="A100" s="97" t="s">
        <v>4</v>
      </c>
      <c r="B100" s="98" t="s">
        <v>119</v>
      </c>
      <c r="C100" s="97" t="s">
        <v>2582</v>
      </c>
      <c r="D100" s="99">
        <v>42874</v>
      </c>
      <c r="E100" s="98" t="s">
        <v>2794</v>
      </c>
      <c r="F100" s="98">
        <v>15679</v>
      </c>
      <c r="G100" s="98" t="s">
        <v>45</v>
      </c>
      <c r="H100" s="98" t="s">
        <v>90</v>
      </c>
      <c r="I100" s="98" t="s">
        <v>119</v>
      </c>
      <c r="J100" s="100">
        <v>319</v>
      </c>
      <c r="K100" s="85">
        <v>14</v>
      </c>
    </row>
    <row r="101" spans="1:11" x14ac:dyDescent="0.25">
      <c r="A101" s="97" t="s">
        <v>4</v>
      </c>
      <c r="B101" s="98" t="s">
        <v>119</v>
      </c>
      <c r="C101" s="97" t="s">
        <v>1650</v>
      </c>
      <c r="D101" s="99">
        <v>42874</v>
      </c>
      <c r="E101" s="98" t="s">
        <v>2795</v>
      </c>
      <c r="F101" s="98">
        <v>15680</v>
      </c>
      <c r="G101" s="98" t="s">
        <v>45</v>
      </c>
      <c r="H101" s="98" t="s">
        <v>90</v>
      </c>
      <c r="I101" s="98" t="s">
        <v>119</v>
      </c>
      <c r="J101" s="100">
        <v>423.36</v>
      </c>
      <c r="K101" s="85">
        <v>14</v>
      </c>
    </row>
    <row r="102" spans="1:11" x14ac:dyDescent="0.25">
      <c r="A102" s="97" t="s">
        <v>4</v>
      </c>
      <c r="B102" s="98" t="s">
        <v>58</v>
      </c>
      <c r="C102" s="97" t="s">
        <v>2583</v>
      </c>
      <c r="D102" s="99">
        <v>42877</v>
      </c>
      <c r="E102" s="98" t="s">
        <v>2796</v>
      </c>
      <c r="F102" s="98" t="s">
        <v>2953</v>
      </c>
      <c r="G102" s="98" t="s">
        <v>110</v>
      </c>
      <c r="H102" s="98" t="s">
        <v>2521</v>
      </c>
      <c r="I102" s="98" t="s">
        <v>58</v>
      </c>
      <c r="J102" s="100">
        <v>626.4</v>
      </c>
      <c r="K102" s="85">
        <v>14</v>
      </c>
    </row>
    <row r="103" spans="1:11" x14ac:dyDescent="0.25">
      <c r="A103" s="97" t="s">
        <v>4</v>
      </c>
      <c r="B103" s="98" t="s">
        <v>58</v>
      </c>
      <c r="C103" s="97" t="s">
        <v>2584</v>
      </c>
      <c r="D103" s="99">
        <v>42882</v>
      </c>
      <c r="E103" s="98" t="s">
        <v>2797</v>
      </c>
      <c r="F103" s="98" t="s">
        <v>2954</v>
      </c>
      <c r="G103" s="98" t="s">
        <v>110</v>
      </c>
      <c r="H103" s="98" t="s">
        <v>2521</v>
      </c>
      <c r="I103" s="98" t="s">
        <v>58</v>
      </c>
      <c r="J103" s="100">
        <v>19661.32</v>
      </c>
      <c r="K103" s="85">
        <v>14</v>
      </c>
    </row>
    <row r="104" spans="1:11" x14ac:dyDescent="0.25">
      <c r="A104" s="97" t="s">
        <v>4</v>
      </c>
      <c r="B104" s="98" t="s">
        <v>58</v>
      </c>
      <c r="C104" s="97" t="s">
        <v>2585</v>
      </c>
      <c r="D104" s="99">
        <v>42884</v>
      </c>
      <c r="E104" s="98" t="s">
        <v>2798</v>
      </c>
      <c r="F104" s="98" t="s">
        <v>2955</v>
      </c>
      <c r="G104" s="98" t="s">
        <v>110</v>
      </c>
      <c r="H104" s="98" t="s">
        <v>1390</v>
      </c>
      <c r="I104" s="98" t="s">
        <v>58</v>
      </c>
      <c r="J104" s="100">
        <v>12992</v>
      </c>
      <c r="K104" s="85">
        <v>14</v>
      </c>
    </row>
    <row r="105" spans="1:11" x14ac:dyDescent="0.25">
      <c r="A105" s="97" t="s">
        <v>4</v>
      </c>
      <c r="B105" s="98" t="s">
        <v>58</v>
      </c>
      <c r="C105" s="97" t="s">
        <v>2586</v>
      </c>
      <c r="D105" s="99">
        <v>42884</v>
      </c>
      <c r="E105" s="98" t="s">
        <v>2799</v>
      </c>
      <c r="F105" s="98" t="s">
        <v>2956</v>
      </c>
      <c r="G105" s="98" t="s">
        <v>110</v>
      </c>
      <c r="H105" s="98" t="s">
        <v>1390</v>
      </c>
      <c r="I105" s="98" t="s">
        <v>58</v>
      </c>
      <c r="J105" s="100">
        <v>6960</v>
      </c>
      <c r="K105" s="85">
        <v>14</v>
      </c>
    </row>
    <row r="106" spans="1:11" x14ac:dyDescent="0.25">
      <c r="A106" s="97" t="s">
        <v>4</v>
      </c>
      <c r="B106" s="98" t="s">
        <v>58</v>
      </c>
      <c r="C106" s="97" t="s">
        <v>2587</v>
      </c>
      <c r="D106" s="99">
        <v>42884</v>
      </c>
      <c r="E106" s="98" t="s">
        <v>2800</v>
      </c>
      <c r="F106" s="98" t="s">
        <v>2957</v>
      </c>
      <c r="G106" s="98" t="s">
        <v>110</v>
      </c>
      <c r="H106" s="98" t="s">
        <v>1390</v>
      </c>
      <c r="I106" s="98" t="s">
        <v>58</v>
      </c>
      <c r="J106" s="100">
        <v>208.8</v>
      </c>
      <c r="K106" s="85">
        <v>14</v>
      </c>
    </row>
    <row r="107" spans="1:11" x14ac:dyDescent="0.25">
      <c r="A107" s="97" t="s">
        <v>4</v>
      </c>
      <c r="B107" s="98" t="s">
        <v>58</v>
      </c>
      <c r="C107" s="97" t="s">
        <v>2588</v>
      </c>
      <c r="D107" s="99">
        <v>42884</v>
      </c>
      <c r="E107" s="98" t="s">
        <v>2801</v>
      </c>
      <c r="F107" s="98" t="s">
        <v>2958</v>
      </c>
      <c r="G107" s="98" t="s">
        <v>110</v>
      </c>
      <c r="H107" s="98" t="s">
        <v>1390</v>
      </c>
      <c r="I107" s="98" t="s">
        <v>58</v>
      </c>
      <c r="J107" s="100">
        <v>1508</v>
      </c>
      <c r="K107" s="85">
        <v>14</v>
      </c>
    </row>
    <row r="108" spans="1:11" x14ac:dyDescent="0.25">
      <c r="A108" s="97" t="s">
        <v>4</v>
      </c>
      <c r="B108" s="98" t="s">
        <v>58</v>
      </c>
      <c r="C108" s="97" t="s">
        <v>2589</v>
      </c>
      <c r="D108" s="99">
        <v>42884</v>
      </c>
      <c r="E108" s="98" t="s">
        <v>2802</v>
      </c>
      <c r="F108" s="98" t="s">
        <v>2959</v>
      </c>
      <c r="G108" s="98" t="s">
        <v>110</v>
      </c>
      <c r="H108" s="98" t="s">
        <v>1390</v>
      </c>
      <c r="I108" s="98" t="s">
        <v>58</v>
      </c>
      <c r="J108" s="100">
        <v>208.8</v>
      </c>
      <c r="K108" s="85">
        <v>14</v>
      </c>
    </row>
    <row r="109" spans="1:11" x14ac:dyDescent="0.25">
      <c r="A109" s="97" t="s">
        <v>4</v>
      </c>
      <c r="B109" s="98" t="s">
        <v>58</v>
      </c>
      <c r="C109" s="97" t="s">
        <v>2590</v>
      </c>
      <c r="D109" s="99">
        <v>42884</v>
      </c>
      <c r="E109" s="98" t="s">
        <v>2803</v>
      </c>
      <c r="F109" s="98" t="s">
        <v>2960</v>
      </c>
      <c r="G109" s="98" t="s">
        <v>110</v>
      </c>
      <c r="H109" s="98" t="s">
        <v>1390</v>
      </c>
      <c r="I109" s="98" t="s">
        <v>58</v>
      </c>
      <c r="J109" s="100">
        <v>208.8</v>
      </c>
      <c r="K109" s="85">
        <v>14</v>
      </c>
    </row>
    <row r="110" spans="1:11" x14ac:dyDescent="0.25">
      <c r="A110" s="97" t="s">
        <v>4</v>
      </c>
      <c r="B110" s="98" t="s">
        <v>58</v>
      </c>
      <c r="C110" s="97" t="s">
        <v>2591</v>
      </c>
      <c r="D110" s="99">
        <v>42884</v>
      </c>
      <c r="E110" s="98" t="s">
        <v>2804</v>
      </c>
      <c r="F110" s="98" t="s">
        <v>2961</v>
      </c>
      <c r="G110" s="98" t="s">
        <v>110</v>
      </c>
      <c r="H110" s="98" t="s">
        <v>1390</v>
      </c>
      <c r="I110" s="98" t="s">
        <v>58</v>
      </c>
      <c r="J110" s="100">
        <v>1286.8</v>
      </c>
      <c r="K110" s="85">
        <v>14</v>
      </c>
    </row>
    <row r="111" spans="1:11" x14ac:dyDescent="0.25">
      <c r="A111" s="97" t="s">
        <v>4</v>
      </c>
      <c r="B111" s="98" t="s">
        <v>58</v>
      </c>
      <c r="C111" s="97" t="s">
        <v>2592</v>
      </c>
      <c r="D111" s="99">
        <v>42884</v>
      </c>
      <c r="E111" s="98" t="s">
        <v>2805</v>
      </c>
      <c r="F111" s="98" t="s">
        <v>2962</v>
      </c>
      <c r="G111" s="98" t="s">
        <v>110</v>
      </c>
      <c r="H111" s="98" t="s">
        <v>1390</v>
      </c>
      <c r="I111" s="98" t="s">
        <v>58</v>
      </c>
      <c r="J111" s="100">
        <v>559.79999999999995</v>
      </c>
      <c r="K111" s="85">
        <v>14</v>
      </c>
    </row>
    <row r="112" spans="1:11" x14ac:dyDescent="0.25">
      <c r="A112" s="97" t="s">
        <v>4</v>
      </c>
      <c r="B112" s="98" t="s">
        <v>58</v>
      </c>
      <c r="C112" s="97" t="s">
        <v>999</v>
      </c>
      <c r="D112" s="99">
        <v>42884</v>
      </c>
      <c r="E112" s="98" t="s">
        <v>2806</v>
      </c>
      <c r="F112" s="98" t="s">
        <v>2963</v>
      </c>
      <c r="G112" s="98" t="s">
        <v>110</v>
      </c>
      <c r="H112" s="98" t="s">
        <v>1390</v>
      </c>
      <c r="I112" s="98" t="s">
        <v>58</v>
      </c>
      <c r="J112" s="100">
        <v>208.8</v>
      </c>
      <c r="K112" s="85">
        <v>14</v>
      </c>
    </row>
    <row r="113" spans="1:11" x14ac:dyDescent="0.25">
      <c r="A113" s="97" t="s">
        <v>4</v>
      </c>
      <c r="B113" s="98" t="s">
        <v>58</v>
      </c>
      <c r="C113" s="97" t="s">
        <v>2411</v>
      </c>
      <c r="D113" s="99">
        <v>42886</v>
      </c>
      <c r="E113" s="98" t="s">
        <v>2807</v>
      </c>
      <c r="F113" s="98" t="s">
        <v>2964</v>
      </c>
      <c r="G113" s="98" t="s">
        <v>110</v>
      </c>
      <c r="H113" s="98" t="s">
        <v>1390</v>
      </c>
      <c r="I113" s="98" t="s">
        <v>58</v>
      </c>
      <c r="J113" s="100">
        <v>1584.11</v>
      </c>
      <c r="K113" s="85">
        <v>14</v>
      </c>
    </row>
    <row r="114" spans="1:11" x14ac:dyDescent="0.25">
      <c r="A114" s="97" t="s">
        <v>4</v>
      </c>
      <c r="B114" s="98" t="s">
        <v>58</v>
      </c>
      <c r="C114" s="97" t="s">
        <v>2593</v>
      </c>
      <c r="D114" s="99">
        <v>42886</v>
      </c>
      <c r="E114" s="98" t="s">
        <v>2808</v>
      </c>
      <c r="F114" s="98" t="s">
        <v>2965</v>
      </c>
      <c r="G114" s="98" t="s">
        <v>110</v>
      </c>
      <c r="H114" s="98" t="s">
        <v>1390</v>
      </c>
      <c r="I114" s="98" t="s">
        <v>58</v>
      </c>
      <c r="J114" s="100">
        <v>426.23</v>
      </c>
      <c r="K114" s="85">
        <v>14</v>
      </c>
    </row>
    <row r="115" spans="1:11" x14ac:dyDescent="0.25">
      <c r="A115" s="97" t="s">
        <v>4</v>
      </c>
      <c r="B115" s="98" t="s">
        <v>119</v>
      </c>
      <c r="C115" s="97" t="s">
        <v>2594</v>
      </c>
      <c r="D115" s="99">
        <v>42886</v>
      </c>
      <c r="E115" s="98">
        <v>2734</v>
      </c>
      <c r="F115" s="98">
        <v>15824</v>
      </c>
      <c r="G115" s="98" t="s">
        <v>45</v>
      </c>
      <c r="H115" s="98" t="s">
        <v>46</v>
      </c>
      <c r="I115" s="98" t="s">
        <v>119</v>
      </c>
      <c r="J115" s="100">
        <v>3180</v>
      </c>
      <c r="K115" s="85">
        <v>14</v>
      </c>
    </row>
    <row r="116" spans="1:11" x14ac:dyDescent="0.25">
      <c r="A116" s="97" t="s">
        <v>4</v>
      </c>
      <c r="B116" s="98" t="s">
        <v>119</v>
      </c>
      <c r="C116" s="97" t="s">
        <v>2595</v>
      </c>
      <c r="D116" s="99">
        <v>42886</v>
      </c>
      <c r="E116" s="98">
        <v>2733</v>
      </c>
      <c r="F116" s="98">
        <v>15825</v>
      </c>
      <c r="G116" s="98" t="s">
        <v>45</v>
      </c>
      <c r="H116" s="98" t="s">
        <v>46</v>
      </c>
      <c r="I116" s="98" t="s">
        <v>119</v>
      </c>
      <c r="J116" s="100">
        <v>1440</v>
      </c>
      <c r="K116" s="85">
        <v>14</v>
      </c>
    </row>
    <row r="117" spans="1:11" x14ac:dyDescent="0.25">
      <c r="A117" s="97" t="s">
        <v>4</v>
      </c>
      <c r="B117" s="98" t="s">
        <v>119</v>
      </c>
      <c r="C117" s="97" t="s">
        <v>2596</v>
      </c>
      <c r="D117" s="99">
        <v>42886</v>
      </c>
      <c r="E117" s="98" t="s">
        <v>2809</v>
      </c>
      <c r="F117" s="98">
        <v>15827</v>
      </c>
      <c r="G117" s="98" t="s">
        <v>45</v>
      </c>
      <c r="H117" s="98" t="s">
        <v>46</v>
      </c>
      <c r="I117" s="98" t="s">
        <v>119</v>
      </c>
      <c r="J117" s="100">
        <v>3901.6</v>
      </c>
      <c r="K117" s="85">
        <v>14</v>
      </c>
    </row>
    <row r="118" spans="1:11" x14ac:dyDescent="0.25">
      <c r="A118" s="97" t="s">
        <v>436</v>
      </c>
      <c r="B118" s="98" t="s">
        <v>2487</v>
      </c>
      <c r="C118" s="97" t="s">
        <v>2597</v>
      </c>
      <c r="D118" s="99">
        <v>42885</v>
      </c>
      <c r="E118" s="98">
        <v>1352745</v>
      </c>
      <c r="F118" s="98">
        <v>15870</v>
      </c>
      <c r="G118" s="98" t="s">
        <v>45</v>
      </c>
      <c r="H118" s="98" t="s">
        <v>46</v>
      </c>
      <c r="I118" s="98" t="s">
        <v>2487</v>
      </c>
      <c r="J118" s="100">
        <v>16344.62</v>
      </c>
      <c r="K118" s="85">
        <v>15</v>
      </c>
    </row>
    <row r="119" spans="1:11" x14ac:dyDescent="0.25">
      <c r="A119" s="97" t="s">
        <v>817</v>
      </c>
      <c r="B119" s="98" t="s">
        <v>2488</v>
      </c>
      <c r="C119" s="97" t="s">
        <v>2598</v>
      </c>
      <c r="D119" s="99">
        <v>42868</v>
      </c>
      <c r="E119" s="98" t="s">
        <v>734</v>
      </c>
      <c r="F119" s="98">
        <v>32983</v>
      </c>
      <c r="G119" s="98" t="s">
        <v>815</v>
      </c>
      <c r="H119" s="98" t="s">
        <v>812</v>
      </c>
      <c r="I119" s="98" t="s">
        <v>2488</v>
      </c>
      <c r="J119" s="100">
        <v>8979.89</v>
      </c>
      <c r="K119" s="85">
        <v>25</v>
      </c>
    </row>
    <row r="120" spans="1:11" x14ac:dyDescent="0.25">
      <c r="A120" s="97" t="s">
        <v>437</v>
      </c>
      <c r="B120" s="98" t="s">
        <v>2488</v>
      </c>
      <c r="C120" s="97" t="s">
        <v>2598</v>
      </c>
      <c r="D120" s="99">
        <v>42868</v>
      </c>
      <c r="E120" s="98" t="s">
        <v>734</v>
      </c>
      <c r="F120" s="98">
        <v>32983</v>
      </c>
      <c r="G120" s="98" t="s">
        <v>815</v>
      </c>
      <c r="H120" s="98" t="s">
        <v>812</v>
      </c>
      <c r="I120" s="98" t="s">
        <v>2488</v>
      </c>
      <c r="J120" s="100">
        <v>12370</v>
      </c>
      <c r="K120" s="85">
        <v>25</v>
      </c>
    </row>
    <row r="121" spans="1:11" x14ac:dyDescent="0.25">
      <c r="A121" s="97" t="s">
        <v>438</v>
      </c>
      <c r="B121" s="98" t="s">
        <v>2488</v>
      </c>
      <c r="C121" s="97" t="s">
        <v>2598</v>
      </c>
      <c r="D121" s="99">
        <v>42868</v>
      </c>
      <c r="E121" s="98" t="s">
        <v>734</v>
      </c>
      <c r="F121" s="98">
        <v>32983</v>
      </c>
      <c r="G121" s="98" t="s">
        <v>815</v>
      </c>
      <c r="H121" s="98" t="s">
        <v>812</v>
      </c>
      <c r="I121" s="98" t="s">
        <v>2488</v>
      </c>
      <c r="J121" s="100">
        <v>13299.23</v>
      </c>
      <c r="K121" s="85">
        <v>25</v>
      </c>
    </row>
    <row r="122" spans="1:11" x14ac:dyDescent="0.25">
      <c r="A122" s="97" t="s">
        <v>439</v>
      </c>
      <c r="B122" s="98" t="s">
        <v>2488</v>
      </c>
      <c r="C122" s="97" t="s">
        <v>2598</v>
      </c>
      <c r="D122" s="99">
        <v>42868</v>
      </c>
      <c r="E122" s="98" t="s">
        <v>734</v>
      </c>
      <c r="F122" s="98">
        <v>32983</v>
      </c>
      <c r="G122" s="98" t="s">
        <v>815</v>
      </c>
      <c r="H122" s="98" t="s">
        <v>812</v>
      </c>
      <c r="I122" s="98" t="s">
        <v>2488</v>
      </c>
      <c r="J122" s="100">
        <v>42682.83</v>
      </c>
      <c r="K122" s="85">
        <v>25</v>
      </c>
    </row>
    <row r="123" spans="1:11" x14ac:dyDescent="0.25">
      <c r="A123" s="97" t="s">
        <v>440</v>
      </c>
      <c r="B123" s="98" t="s">
        <v>2488</v>
      </c>
      <c r="C123" s="97" t="s">
        <v>2598</v>
      </c>
      <c r="D123" s="99">
        <v>42868</v>
      </c>
      <c r="E123" s="98" t="s">
        <v>734</v>
      </c>
      <c r="F123" s="98">
        <v>32983</v>
      </c>
      <c r="G123" s="98" t="s">
        <v>815</v>
      </c>
      <c r="H123" s="98" t="s">
        <v>812</v>
      </c>
      <c r="I123" s="98" t="s">
        <v>2488</v>
      </c>
      <c r="J123" s="100">
        <v>3666.22</v>
      </c>
      <c r="K123" s="85">
        <v>25</v>
      </c>
    </row>
    <row r="124" spans="1:11" x14ac:dyDescent="0.25">
      <c r="A124" s="97" t="s">
        <v>440</v>
      </c>
      <c r="B124" s="98" t="s">
        <v>491</v>
      </c>
      <c r="C124" s="97" t="s">
        <v>2599</v>
      </c>
      <c r="D124" s="99">
        <v>42886</v>
      </c>
      <c r="E124" s="98" t="s">
        <v>49</v>
      </c>
      <c r="F124" s="98">
        <v>33355</v>
      </c>
      <c r="G124" s="98" t="s">
        <v>50</v>
      </c>
      <c r="H124" s="98" t="s">
        <v>46</v>
      </c>
      <c r="I124" s="98" t="s">
        <v>491</v>
      </c>
      <c r="J124" s="100">
        <v>318.10000000000002</v>
      </c>
      <c r="K124" s="85">
        <v>25</v>
      </c>
    </row>
    <row r="125" spans="1:11" x14ac:dyDescent="0.25">
      <c r="A125" s="97" t="s">
        <v>448</v>
      </c>
      <c r="B125" s="98" t="s">
        <v>2488</v>
      </c>
      <c r="C125" s="97" t="s">
        <v>2598</v>
      </c>
      <c r="D125" s="99">
        <v>42868</v>
      </c>
      <c r="E125" s="98" t="s">
        <v>734</v>
      </c>
      <c r="F125" s="98">
        <v>32983</v>
      </c>
      <c r="G125" s="98" t="s">
        <v>815</v>
      </c>
      <c r="H125" s="98" t="s">
        <v>812</v>
      </c>
      <c r="I125" s="98" t="s">
        <v>2488</v>
      </c>
      <c r="J125" s="100">
        <v>5122.3500000000004</v>
      </c>
      <c r="K125" s="85">
        <v>25</v>
      </c>
    </row>
    <row r="126" spans="1:11" x14ac:dyDescent="0.25">
      <c r="A126" s="97" t="s">
        <v>452</v>
      </c>
      <c r="B126" s="98" t="s">
        <v>2488</v>
      </c>
      <c r="C126" s="97" t="s">
        <v>2598</v>
      </c>
      <c r="D126" s="99">
        <v>42868</v>
      </c>
      <c r="E126" s="98" t="s">
        <v>734</v>
      </c>
      <c r="F126" s="98">
        <v>32983</v>
      </c>
      <c r="G126" s="98" t="s">
        <v>815</v>
      </c>
      <c r="H126" s="98" t="s">
        <v>812</v>
      </c>
      <c r="I126" s="98" t="s">
        <v>2488</v>
      </c>
      <c r="J126" s="100">
        <v>12518.03</v>
      </c>
      <c r="K126" s="85">
        <v>25</v>
      </c>
    </row>
    <row r="127" spans="1:11" x14ac:dyDescent="0.25">
      <c r="A127" s="97" t="s">
        <v>5</v>
      </c>
      <c r="B127" s="98" t="s">
        <v>177</v>
      </c>
      <c r="C127" s="97" t="s">
        <v>228</v>
      </c>
      <c r="D127" s="99">
        <v>42877</v>
      </c>
      <c r="E127" s="98">
        <v>20170515</v>
      </c>
      <c r="F127" s="98">
        <v>15684</v>
      </c>
      <c r="G127" s="98" t="s">
        <v>45</v>
      </c>
      <c r="H127" s="98" t="s">
        <v>46</v>
      </c>
      <c r="I127" s="98" t="s">
        <v>177</v>
      </c>
      <c r="J127" s="100">
        <v>1000</v>
      </c>
      <c r="K127" s="85">
        <v>27</v>
      </c>
    </row>
    <row r="128" spans="1:11" x14ac:dyDescent="0.25">
      <c r="A128" s="97" t="s">
        <v>5</v>
      </c>
      <c r="B128" s="98" t="s">
        <v>180</v>
      </c>
      <c r="C128" s="97" t="s">
        <v>2600</v>
      </c>
      <c r="D128" s="99">
        <v>42878</v>
      </c>
      <c r="E128" s="98" t="s">
        <v>2810</v>
      </c>
      <c r="F128" s="98">
        <v>15707</v>
      </c>
      <c r="G128" s="98" t="s">
        <v>45</v>
      </c>
      <c r="H128" s="98" t="s">
        <v>46</v>
      </c>
      <c r="I128" s="98" t="s">
        <v>180</v>
      </c>
      <c r="J128" s="100">
        <v>3904.11</v>
      </c>
      <c r="K128" s="85">
        <v>27</v>
      </c>
    </row>
    <row r="129" spans="1:11" x14ac:dyDescent="0.25">
      <c r="A129" s="97" t="s">
        <v>21</v>
      </c>
      <c r="B129" s="98" t="s">
        <v>177</v>
      </c>
      <c r="C129" s="97" t="s">
        <v>228</v>
      </c>
      <c r="D129" s="99">
        <v>42877</v>
      </c>
      <c r="E129" s="98">
        <v>20170515</v>
      </c>
      <c r="F129" s="98">
        <v>15684</v>
      </c>
      <c r="G129" s="98" t="s">
        <v>45</v>
      </c>
      <c r="H129" s="98" t="s">
        <v>46</v>
      </c>
      <c r="I129" s="98" t="s">
        <v>177</v>
      </c>
      <c r="J129" s="100">
        <v>500</v>
      </c>
      <c r="K129" s="85">
        <v>27</v>
      </c>
    </row>
    <row r="130" spans="1:11" x14ac:dyDescent="0.25">
      <c r="A130" s="97" t="s">
        <v>21</v>
      </c>
      <c r="B130" s="98" t="s">
        <v>180</v>
      </c>
      <c r="C130" s="97" t="s">
        <v>2600</v>
      </c>
      <c r="D130" s="99">
        <v>42878</v>
      </c>
      <c r="E130" s="98" t="s">
        <v>2810</v>
      </c>
      <c r="F130" s="98">
        <v>15707</v>
      </c>
      <c r="G130" s="98" t="s">
        <v>45</v>
      </c>
      <c r="H130" s="98" t="s">
        <v>46</v>
      </c>
      <c r="I130" s="98" t="s">
        <v>180</v>
      </c>
      <c r="J130" s="100">
        <v>3904.11</v>
      </c>
      <c r="K130" s="85">
        <v>27</v>
      </c>
    </row>
    <row r="131" spans="1:11" x14ac:dyDescent="0.25">
      <c r="A131" s="97" t="s">
        <v>35</v>
      </c>
      <c r="B131" s="98" t="s">
        <v>177</v>
      </c>
      <c r="C131" s="97" t="s">
        <v>228</v>
      </c>
      <c r="D131" s="99">
        <v>42877</v>
      </c>
      <c r="E131" s="98">
        <v>20170515</v>
      </c>
      <c r="F131" s="98">
        <v>15684</v>
      </c>
      <c r="G131" s="98" t="s">
        <v>45</v>
      </c>
      <c r="H131" s="98" t="s">
        <v>46</v>
      </c>
      <c r="I131" s="98" t="s">
        <v>177</v>
      </c>
      <c r="J131" s="100">
        <v>1000</v>
      </c>
      <c r="K131" s="85">
        <v>27</v>
      </c>
    </row>
    <row r="132" spans="1:11" x14ac:dyDescent="0.25">
      <c r="A132" s="97" t="s">
        <v>818</v>
      </c>
      <c r="B132" s="98" t="s">
        <v>836</v>
      </c>
      <c r="C132" s="97" t="s">
        <v>2601</v>
      </c>
      <c r="D132" s="99">
        <v>42878</v>
      </c>
      <c r="E132" s="98" t="s">
        <v>2811</v>
      </c>
      <c r="F132" s="98">
        <v>15712</v>
      </c>
      <c r="G132" s="98" t="s">
        <v>45</v>
      </c>
      <c r="H132" s="98" t="s">
        <v>46</v>
      </c>
      <c r="I132" s="98" t="s">
        <v>836</v>
      </c>
      <c r="J132" s="100">
        <v>2250</v>
      </c>
      <c r="K132" s="85">
        <v>35</v>
      </c>
    </row>
    <row r="133" spans="1:11" x14ac:dyDescent="0.25">
      <c r="A133" s="97" t="s">
        <v>22</v>
      </c>
      <c r="B133" s="98" t="s">
        <v>272</v>
      </c>
      <c r="C133" s="97" t="s">
        <v>2602</v>
      </c>
      <c r="D133" s="99">
        <v>42878</v>
      </c>
      <c r="E133" s="98" t="s">
        <v>2812</v>
      </c>
      <c r="F133" s="98">
        <v>15714</v>
      </c>
      <c r="G133" s="98" t="s">
        <v>45</v>
      </c>
      <c r="H133" s="98" t="s">
        <v>46</v>
      </c>
      <c r="I133" s="98" t="s">
        <v>272</v>
      </c>
      <c r="J133" s="100">
        <v>706</v>
      </c>
      <c r="K133" s="85">
        <v>35</v>
      </c>
    </row>
    <row r="134" spans="1:11" x14ac:dyDescent="0.25">
      <c r="A134" s="97" t="s">
        <v>22</v>
      </c>
      <c r="B134" s="98" t="s">
        <v>272</v>
      </c>
      <c r="C134" s="97" t="s">
        <v>2603</v>
      </c>
      <c r="D134" s="99">
        <v>42878</v>
      </c>
      <c r="E134" s="98" t="s">
        <v>2813</v>
      </c>
      <c r="F134" s="98">
        <v>15715</v>
      </c>
      <c r="G134" s="98" t="s">
        <v>45</v>
      </c>
      <c r="H134" s="98" t="s">
        <v>46</v>
      </c>
      <c r="I134" s="98" t="s">
        <v>272</v>
      </c>
      <c r="J134" s="100">
        <v>1705.37</v>
      </c>
      <c r="K134" s="85">
        <v>35</v>
      </c>
    </row>
    <row r="135" spans="1:11" x14ac:dyDescent="0.25">
      <c r="A135" s="97" t="s">
        <v>22</v>
      </c>
      <c r="B135" s="98" t="s">
        <v>272</v>
      </c>
      <c r="C135" s="97" t="s">
        <v>891</v>
      </c>
      <c r="D135" s="99">
        <v>42878</v>
      </c>
      <c r="E135" s="98">
        <v>40015511</v>
      </c>
      <c r="F135" s="98">
        <v>15718</v>
      </c>
      <c r="G135" s="98" t="s">
        <v>45</v>
      </c>
      <c r="H135" s="98" t="s">
        <v>46</v>
      </c>
      <c r="I135" s="98" t="s">
        <v>272</v>
      </c>
      <c r="J135" s="100">
        <v>499.22</v>
      </c>
      <c r="K135" s="85">
        <v>35</v>
      </c>
    </row>
    <row r="136" spans="1:11" x14ac:dyDescent="0.25">
      <c r="A136" s="97" t="s">
        <v>22</v>
      </c>
      <c r="B136" s="98" t="s">
        <v>272</v>
      </c>
      <c r="C136" s="97" t="s">
        <v>2604</v>
      </c>
      <c r="D136" s="99">
        <v>42880</v>
      </c>
      <c r="E136" s="98" t="s">
        <v>2814</v>
      </c>
      <c r="F136" s="98">
        <v>15722</v>
      </c>
      <c r="G136" s="98" t="s">
        <v>45</v>
      </c>
      <c r="H136" s="98" t="s">
        <v>46</v>
      </c>
      <c r="I136" s="98" t="s">
        <v>272</v>
      </c>
      <c r="J136" s="100">
        <v>298.69</v>
      </c>
      <c r="K136" s="85">
        <v>35</v>
      </c>
    </row>
    <row r="137" spans="1:11" x14ac:dyDescent="0.25">
      <c r="A137" s="97" t="s">
        <v>22</v>
      </c>
      <c r="B137" s="98" t="s">
        <v>272</v>
      </c>
      <c r="C137" s="97" t="s">
        <v>2605</v>
      </c>
      <c r="D137" s="99">
        <v>42881</v>
      </c>
      <c r="E137" s="98" t="s">
        <v>2815</v>
      </c>
      <c r="F137" s="98">
        <v>15728</v>
      </c>
      <c r="G137" s="98" t="s">
        <v>45</v>
      </c>
      <c r="H137" s="98" t="s">
        <v>46</v>
      </c>
      <c r="I137" s="98" t="s">
        <v>272</v>
      </c>
      <c r="J137" s="100">
        <v>461.2</v>
      </c>
      <c r="K137" s="85">
        <v>35</v>
      </c>
    </row>
    <row r="138" spans="1:11" x14ac:dyDescent="0.25">
      <c r="A138" s="97" t="s">
        <v>22</v>
      </c>
      <c r="B138" s="98" t="s">
        <v>272</v>
      </c>
      <c r="C138" s="97" t="s">
        <v>953</v>
      </c>
      <c r="D138" s="99">
        <v>42881</v>
      </c>
      <c r="E138" s="98" t="s">
        <v>2816</v>
      </c>
      <c r="F138" s="98">
        <v>15730</v>
      </c>
      <c r="G138" s="98" t="s">
        <v>45</v>
      </c>
      <c r="H138" s="98" t="s">
        <v>46</v>
      </c>
      <c r="I138" s="98" t="s">
        <v>272</v>
      </c>
      <c r="J138" s="100">
        <v>135</v>
      </c>
      <c r="K138" s="85">
        <v>35</v>
      </c>
    </row>
    <row r="139" spans="1:11" x14ac:dyDescent="0.25">
      <c r="A139" s="97" t="s">
        <v>22</v>
      </c>
      <c r="B139" s="98" t="s">
        <v>272</v>
      </c>
      <c r="C139" s="97" t="s">
        <v>2606</v>
      </c>
      <c r="D139" s="99">
        <v>42881</v>
      </c>
      <c r="E139" s="98" t="s">
        <v>2817</v>
      </c>
      <c r="F139" s="98">
        <v>15731</v>
      </c>
      <c r="G139" s="98" t="s">
        <v>45</v>
      </c>
      <c r="H139" s="98" t="s">
        <v>46</v>
      </c>
      <c r="I139" s="98" t="s">
        <v>272</v>
      </c>
      <c r="J139" s="100">
        <v>718.99</v>
      </c>
      <c r="K139" s="85">
        <v>35</v>
      </c>
    </row>
    <row r="140" spans="1:11" x14ac:dyDescent="0.25">
      <c r="A140" s="97" t="s">
        <v>22</v>
      </c>
      <c r="B140" s="98" t="s">
        <v>272</v>
      </c>
      <c r="C140" s="97" t="s">
        <v>2607</v>
      </c>
      <c r="D140" s="99">
        <v>42881</v>
      </c>
      <c r="E140" s="98" t="s">
        <v>2818</v>
      </c>
      <c r="F140" s="98">
        <v>15745</v>
      </c>
      <c r="G140" s="98" t="s">
        <v>45</v>
      </c>
      <c r="H140" s="98" t="s">
        <v>46</v>
      </c>
      <c r="I140" s="98" t="s">
        <v>272</v>
      </c>
      <c r="J140" s="100">
        <v>131.63</v>
      </c>
      <c r="K140" s="85">
        <v>35</v>
      </c>
    </row>
    <row r="141" spans="1:11" x14ac:dyDescent="0.25">
      <c r="A141" s="97" t="s">
        <v>22</v>
      </c>
      <c r="B141" s="98" t="s">
        <v>272</v>
      </c>
      <c r="C141" s="97" t="s">
        <v>2608</v>
      </c>
      <c r="D141" s="99">
        <v>42881</v>
      </c>
      <c r="E141" s="98" t="s">
        <v>2819</v>
      </c>
      <c r="F141" s="98">
        <v>15746</v>
      </c>
      <c r="G141" s="98" t="s">
        <v>45</v>
      </c>
      <c r="H141" s="98" t="s">
        <v>46</v>
      </c>
      <c r="I141" s="98" t="s">
        <v>272</v>
      </c>
      <c r="J141" s="100">
        <v>830.37</v>
      </c>
      <c r="K141" s="85">
        <v>35</v>
      </c>
    </row>
    <row r="142" spans="1:11" x14ac:dyDescent="0.25">
      <c r="A142" s="97" t="s">
        <v>22</v>
      </c>
      <c r="B142" s="98" t="s">
        <v>495</v>
      </c>
      <c r="C142" s="97" t="s">
        <v>2609</v>
      </c>
      <c r="D142" s="99">
        <v>42886</v>
      </c>
      <c r="E142" s="98">
        <v>40189300</v>
      </c>
      <c r="F142" s="98">
        <v>15785</v>
      </c>
      <c r="G142" s="98" t="s">
        <v>45</v>
      </c>
      <c r="H142" s="98" t="s">
        <v>46</v>
      </c>
      <c r="I142" s="98" t="s">
        <v>495</v>
      </c>
      <c r="J142" s="100">
        <v>456.03</v>
      </c>
      <c r="K142" s="85">
        <v>35</v>
      </c>
    </row>
    <row r="143" spans="1:11" x14ac:dyDescent="0.25">
      <c r="A143" s="97" t="s">
        <v>22</v>
      </c>
      <c r="B143" s="98" t="s">
        <v>272</v>
      </c>
      <c r="C143" s="97" t="s">
        <v>2610</v>
      </c>
      <c r="D143" s="99">
        <v>42886</v>
      </c>
      <c r="E143" s="98" t="s">
        <v>2820</v>
      </c>
      <c r="F143" s="98">
        <v>15796</v>
      </c>
      <c r="G143" s="98" t="s">
        <v>45</v>
      </c>
      <c r="H143" s="98" t="s">
        <v>46</v>
      </c>
      <c r="I143" s="98" t="s">
        <v>272</v>
      </c>
      <c r="J143" s="100">
        <v>455.2</v>
      </c>
      <c r="K143" s="85">
        <v>35</v>
      </c>
    </row>
    <row r="144" spans="1:11" x14ac:dyDescent="0.25">
      <c r="A144" s="97" t="s">
        <v>22</v>
      </c>
      <c r="B144" s="98" t="s">
        <v>272</v>
      </c>
      <c r="C144" s="97" t="s">
        <v>1614</v>
      </c>
      <c r="D144" s="99">
        <v>42886</v>
      </c>
      <c r="E144" s="98">
        <v>40293653</v>
      </c>
      <c r="F144" s="98">
        <v>15800</v>
      </c>
      <c r="G144" s="98" t="s">
        <v>45</v>
      </c>
      <c r="H144" s="98" t="s">
        <v>46</v>
      </c>
      <c r="I144" s="98" t="s">
        <v>272</v>
      </c>
      <c r="J144" s="100">
        <v>132.63</v>
      </c>
      <c r="K144" s="85">
        <v>35</v>
      </c>
    </row>
    <row r="145" spans="1:11" x14ac:dyDescent="0.25">
      <c r="A145" s="97" t="s">
        <v>22</v>
      </c>
      <c r="B145" s="98" t="s">
        <v>272</v>
      </c>
      <c r="C145" s="97" t="s">
        <v>1581</v>
      </c>
      <c r="D145" s="99">
        <v>42886</v>
      </c>
      <c r="E145" s="98" t="s">
        <v>2821</v>
      </c>
      <c r="F145" s="98">
        <v>15801</v>
      </c>
      <c r="G145" s="98" t="s">
        <v>45</v>
      </c>
      <c r="H145" s="98" t="s">
        <v>46</v>
      </c>
      <c r="I145" s="98" t="s">
        <v>272</v>
      </c>
      <c r="J145" s="100">
        <v>709.96</v>
      </c>
      <c r="K145" s="85">
        <v>35</v>
      </c>
    </row>
    <row r="146" spans="1:11" x14ac:dyDescent="0.25">
      <c r="A146" s="97" t="s">
        <v>36</v>
      </c>
      <c r="B146" s="98" t="s">
        <v>343</v>
      </c>
      <c r="C146" s="97" t="s">
        <v>2611</v>
      </c>
      <c r="D146" s="99">
        <v>42870</v>
      </c>
      <c r="E146" s="98">
        <v>4269</v>
      </c>
      <c r="F146" s="98">
        <v>15675</v>
      </c>
      <c r="G146" s="98" t="s">
        <v>45</v>
      </c>
      <c r="H146" s="98" t="s">
        <v>46</v>
      </c>
      <c r="I146" s="98" t="s">
        <v>343</v>
      </c>
      <c r="J146" s="100">
        <v>8700</v>
      </c>
      <c r="K146" s="85">
        <v>35</v>
      </c>
    </row>
    <row r="147" spans="1:11" x14ac:dyDescent="0.25">
      <c r="A147" s="97" t="s">
        <v>36</v>
      </c>
      <c r="B147" s="98" t="s">
        <v>343</v>
      </c>
      <c r="C147" s="97" t="s">
        <v>2612</v>
      </c>
      <c r="D147" s="99">
        <v>42886</v>
      </c>
      <c r="E147" s="98">
        <v>4295</v>
      </c>
      <c r="F147" s="98">
        <v>15772</v>
      </c>
      <c r="G147" s="98" t="s">
        <v>45</v>
      </c>
      <c r="H147" s="98" t="s">
        <v>46</v>
      </c>
      <c r="I147" s="98" t="s">
        <v>343</v>
      </c>
      <c r="J147" s="100">
        <v>2400</v>
      </c>
      <c r="K147" s="85">
        <v>35</v>
      </c>
    </row>
    <row r="148" spans="1:11" x14ac:dyDescent="0.25">
      <c r="A148" s="97" t="s">
        <v>23</v>
      </c>
      <c r="B148" s="98" t="s">
        <v>287</v>
      </c>
      <c r="C148" s="97" t="s">
        <v>2613</v>
      </c>
      <c r="D148" s="99">
        <v>42867</v>
      </c>
      <c r="E148" s="98" t="s">
        <v>2822</v>
      </c>
      <c r="F148" s="98">
        <v>15663</v>
      </c>
      <c r="G148" s="98" t="s">
        <v>286</v>
      </c>
      <c r="H148" s="98" t="s">
        <v>46</v>
      </c>
      <c r="I148" s="98" t="s">
        <v>287</v>
      </c>
      <c r="J148" s="100">
        <v>500</v>
      </c>
      <c r="K148" s="85">
        <v>43</v>
      </c>
    </row>
    <row r="149" spans="1:11" x14ac:dyDescent="0.25">
      <c r="A149" s="97" t="s">
        <v>6</v>
      </c>
      <c r="B149" s="98" t="s">
        <v>186</v>
      </c>
      <c r="C149" s="97" t="s">
        <v>114</v>
      </c>
      <c r="D149" s="99">
        <v>42858</v>
      </c>
      <c r="E149" s="98" t="s">
        <v>2823</v>
      </c>
      <c r="F149" s="98">
        <v>15577</v>
      </c>
      <c r="G149" s="98" t="s">
        <v>45</v>
      </c>
      <c r="H149" s="98" t="s">
        <v>46</v>
      </c>
      <c r="I149" s="98" t="s">
        <v>186</v>
      </c>
      <c r="J149" s="100">
        <v>5041.38</v>
      </c>
      <c r="K149" s="85">
        <v>45</v>
      </c>
    </row>
    <row r="150" spans="1:11" x14ac:dyDescent="0.25">
      <c r="A150" s="97" t="s">
        <v>6</v>
      </c>
      <c r="B150" s="98" t="s">
        <v>183</v>
      </c>
      <c r="C150" s="97" t="s">
        <v>2614</v>
      </c>
      <c r="D150" s="99">
        <v>42864</v>
      </c>
      <c r="E150" s="98" t="s">
        <v>2824</v>
      </c>
      <c r="F150" s="98">
        <v>15646</v>
      </c>
      <c r="G150" s="98" t="s">
        <v>45</v>
      </c>
      <c r="H150" s="98" t="s">
        <v>46</v>
      </c>
      <c r="I150" s="98" t="s">
        <v>183</v>
      </c>
      <c r="J150" s="100">
        <v>3866.99</v>
      </c>
      <c r="K150" s="85">
        <v>45</v>
      </c>
    </row>
    <row r="151" spans="1:11" x14ac:dyDescent="0.25">
      <c r="A151" s="97" t="s">
        <v>6</v>
      </c>
      <c r="B151" s="98" t="s">
        <v>464</v>
      </c>
      <c r="C151" s="97" t="s">
        <v>2615</v>
      </c>
      <c r="D151" s="99">
        <v>42864</v>
      </c>
      <c r="E151" s="98" t="s">
        <v>2825</v>
      </c>
      <c r="F151" s="98">
        <v>15647</v>
      </c>
      <c r="G151" s="98" t="s">
        <v>45</v>
      </c>
      <c r="H151" s="98" t="s">
        <v>46</v>
      </c>
      <c r="I151" s="98" t="s">
        <v>464</v>
      </c>
      <c r="J151" s="100">
        <v>6073.93</v>
      </c>
      <c r="K151" s="85">
        <v>45</v>
      </c>
    </row>
    <row r="152" spans="1:11" x14ac:dyDescent="0.25">
      <c r="A152" s="97" t="s">
        <v>6</v>
      </c>
      <c r="B152" s="98" t="s">
        <v>464</v>
      </c>
      <c r="C152" s="97" t="s">
        <v>2616</v>
      </c>
      <c r="D152" s="99">
        <v>42886</v>
      </c>
      <c r="E152" s="98" t="s">
        <v>2826</v>
      </c>
      <c r="F152" s="98">
        <v>15768</v>
      </c>
      <c r="G152" s="98" t="s">
        <v>45</v>
      </c>
      <c r="H152" s="98" t="s">
        <v>46</v>
      </c>
      <c r="I152" s="98" t="s">
        <v>464</v>
      </c>
      <c r="J152" s="100">
        <v>12706.09</v>
      </c>
      <c r="K152" s="85">
        <v>45</v>
      </c>
    </row>
    <row r="153" spans="1:11" x14ac:dyDescent="0.25">
      <c r="A153" s="97" t="s">
        <v>6</v>
      </c>
      <c r="B153" s="98" t="s">
        <v>465</v>
      </c>
      <c r="C153" s="97" t="s">
        <v>2617</v>
      </c>
      <c r="D153" s="99">
        <v>42886</v>
      </c>
      <c r="E153" s="98" t="s">
        <v>2827</v>
      </c>
      <c r="F153" s="98">
        <v>15775</v>
      </c>
      <c r="G153" s="98" t="s">
        <v>45</v>
      </c>
      <c r="H153" s="98" t="s">
        <v>46</v>
      </c>
      <c r="I153" s="98" t="s">
        <v>465</v>
      </c>
      <c r="J153" s="100">
        <v>3571.11</v>
      </c>
      <c r="K153" s="85">
        <v>45</v>
      </c>
    </row>
    <row r="154" spans="1:11" x14ac:dyDescent="0.25">
      <c r="A154" s="97" t="s">
        <v>6</v>
      </c>
      <c r="B154" s="98" t="s">
        <v>465</v>
      </c>
      <c r="C154" s="97" t="s">
        <v>2618</v>
      </c>
      <c r="D154" s="99">
        <v>42886</v>
      </c>
      <c r="E154" s="98" t="s">
        <v>2828</v>
      </c>
      <c r="F154" s="98">
        <v>15776</v>
      </c>
      <c r="G154" s="98" t="s">
        <v>45</v>
      </c>
      <c r="H154" s="98" t="s">
        <v>46</v>
      </c>
      <c r="I154" s="98" t="s">
        <v>465</v>
      </c>
      <c r="J154" s="100">
        <v>689.17</v>
      </c>
      <c r="K154" s="85">
        <v>45</v>
      </c>
    </row>
    <row r="155" spans="1:11" x14ac:dyDescent="0.25">
      <c r="A155" s="97" t="s">
        <v>6</v>
      </c>
      <c r="B155" s="98" t="s">
        <v>464</v>
      </c>
      <c r="C155" s="97" t="s">
        <v>2619</v>
      </c>
      <c r="D155" s="99">
        <v>42886</v>
      </c>
      <c r="E155" s="98" t="s">
        <v>2829</v>
      </c>
      <c r="F155" s="98">
        <v>15777</v>
      </c>
      <c r="G155" s="98" t="s">
        <v>45</v>
      </c>
      <c r="H155" s="98" t="s">
        <v>46</v>
      </c>
      <c r="I155" s="98" t="s">
        <v>464</v>
      </c>
      <c r="J155" s="100">
        <v>614.49</v>
      </c>
      <c r="K155" s="85">
        <v>45</v>
      </c>
    </row>
    <row r="156" spans="1:11" x14ac:dyDescent="0.25">
      <c r="A156" s="97" t="s">
        <v>6</v>
      </c>
      <c r="B156" s="98" t="s">
        <v>465</v>
      </c>
      <c r="C156" s="97" t="s">
        <v>2620</v>
      </c>
      <c r="D156" s="99">
        <v>42886</v>
      </c>
      <c r="E156" s="98" t="s">
        <v>2830</v>
      </c>
      <c r="F156" s="98">
        <v>15779</v>
      </c>
      <c r="G156" s="98" t="s">
        <v>45</v>
      </c>
      <c r="H156" s="98" t="s">
        <v>46</v>
      </c>
      <c r="I156" s="98" t="s">
        <v>465</v>
      </c>
      <c r="J156" s="100">
        <v>472.01</v>
      </c>
      <c r="K156" s="85">
        <v>45</v>
      </c>
    </row>
    <row r="157" spans="1:11" x14ac:dyDescent="0.25">
      <c r="A157" s="97" t="s">
        <v>6</v>
      </c>
      <c r="B157" s="98" t="s">
        <v>2489</v>
      </c>
      <c r="C157" s="97" t="s">
        <v>2621</v>
      </c>
      <c r="D157" s="99">
        <v>42886</v>
      </c>
      <c r="E157" s="98" t="s">
        <v>2831</v>
      </c>
      <c r="F157" s="98">
        <v>33392</v>
      </c>
      <c r="G157" s="98" t="s">
        <v>50</v>
      </c>
      <c r="H157" s="98" t="s">
        <v>46</v>
      </c>
      <c r="I157" s="98" t="s">
        <v>2489</v>
      </c>
      <c r="J157" s="100">
        <v>-270</v>
      </c>
      <c r="K157" s="85">
        <v>45</v>
      </c>
    </row>
    <row r="158" spans="1:11" x14ac:dyDescent="0.25">
      <c r="A158" s="97" t="s">
        <v>441</v>
      </c>
      <c r="B158" s="98" t="s">
        <v>496</v>
      </c>
      <c r="C158" s="97" t="s">
        <v>1003</v>
      </c>
      <c r="D158" s="99">
        <v>42886</v>
      </c>
      <c r="E158" s="98" t="s">
        <v>2832</v>
      </c>
      <c r="F158" s="98">
        <v>15774</v>
      </c>
      <c r="G158" s="98" t="s">
        <v>45</v>
      </c>
      <c r="H158" s="98" t="s">
        <v>46</v>
      </c>
      <c r="I158" s="98" t="s">
        <v>496</v>
      </c>
      <c r="J158" s="100">
        <v>1587.62</v>
      </c>
      <c r="K158" s="85">
        <v>45</v>
      </c>
    </row>
    <row r="159" spans="1:11" x14ac:dyDescent="0.25">
      <c r="A159" s="97" t="s">
        <v>441</v>
      </c>
      <c r="B159" s="98" t="s">
        <v>1412</v>
      </c>
      <c r="C159" s="97" t="s">
        <v>2622</v>
      </c>
      <c r="D159" s="99">
        <v>42886</v>
      </c>
      <c r="E159" s="98">
        <v>364660</v>
      </c>
      <c r="F159" s="98">
        <v>15795</v>
      </c>
      <c r="G159" s="98" t="s">
        <v>45</v>
      </c>
      <c r="H159" s="98" t="s">
        <v>46</v>
      </c>
      <c r="I159" s="98" t="s">
        <v>1412</v>
      </c>
      <c r="J159" s="100">
        <v>235.8</v>
      </c>
      <c r="K159" s="85">
        <v>45</v>
      </c>
    </row>
    <row r="160" spans="1:11" x14ac:dyDescent="0.25">
      <c r="A160" s="97" t="s">
        <v>31</v>
      </c>
      <c r="B160" s="98" t="s">
        <v>183</v>
      </c>
      <c r="C160" s="97" t="s">
        <v>2614</v>
      </c>
      <c r="D160" s="99">
        <v>42864</v>
      </c>
      <c r="E160" s="98" t="s">
        <v>2824</v>
      </c>
      <c r="F160" s="98">
        <v>15646</v>
      </c>
      <c r="G160" s="98" t="s">
        <v>45</v>
      </c>
      <c r="H160" s="98" t="s">
        <v>46</v>
      </c>
      <c r="I160" s="98" t="s">
        <v>183</v>
      </c>
      <c r="J160" s="100">
        <v>1933.49</v>
      </c>
      <c r="K160" s="85">
        <v>45</v>
      </c>
    </row>
    <row r="161" spans="1:11" x14ac:dyDescent="0.25">
      <c r="A161" s="97" t="s">
        <v>31</v>
      </c>
      <c r="B161" s="98" t="s">
        <v>464</v>
      </c>
      <c r="C161" s="97" t="s">
        <v>2615</v>
      </c>
      <c r="D161" s="99">
        <v>42864</v>
      </c>
      <c r="E161" s="98" t="s">
        <v>2825</v>
      </c>
      <c r="F161" s="98">
        <v>15647</v>
      </c>
      <c r="G161" s="98" t="s">
        <v>45</v>
      </c>
      <c r="H161" s="98" t="s">
        <v>46</v>
      </c>
      <c r="I161" s="98" t="s">
        <v>464</v>
      </c>
      <c r="J161" s="100">
        <v>3036.97</v>
      </c>
      <c r="K161" s="85">
        <v>45</v>
      </c>
    </row>
    <row r="162" spans="1:11" x14ac:dyDescent="0.25">
      <c r="A162" s="97" t="s">
        <v>31</v>
      </c>
      <c r="B162" s="98" t="s">
        <v>464</v>
      </c>
      <c r="C162" s="97" t="s">
        <v>2616</v>
      </c>
      <c r="D162" s="99">
        <v>42886</v>
      </c>
      <c r="E162" s="98" t="s">
        <v>2826</v>
      </c>
      <c r="F162" s="98">
        <v>15768</v>
      </c>
      <c r="G162" s="98" t="s">
        <v>45</v>
      </c>
      <c r="H162" s="98" t="s">
        <v>46</v>
      </c>
      <c r="I162" s="98" t="s">
        <v>464</v>
      </c>
      <c r="J162" s="100">
        <v>6353.04</v>
      </c>
      <c r="K162" s="85">
        <v>45</v>
      </c>
    </row>
    <row r="163" spans="1:11" x14ac:dyDescent="0.25">
      <c r="A163" s="97" t="s">
        <v>31</v>
      </c>
      <c r="B163" s="98" t="s">
        <v>464</v>
      </c>
      <c r="C163" s="97" t="s">
        <v>2619</v>
      </c>
      <c r="D163" s="99">
        <v>42886</v>
      </c>
      <c r="E163" s="98" t="s">
        <v>2829</v>
      </c>
      <c r="F163" s="98">
        <v>15777</v>
      </c>
      <c r="G163" s="98" t="s">
        <v>45</v>
      </c>
      <c r="H163" s="98" t="s">
        <v>46</v>
      </c>
      <c r="I163" s="98" t="s">
        <v>464</v>
      </c>
      <c r="J163" s="100">
        <v>307.25</v>
      </c>
      <c r="K163" s="85">
        <v>45</v>
      </c>
    </row>
    <row r="164" spans="1:11" x14ac:dyDescent="0.25">
      <c r="A164" s="97" t="s">
        <v>37</v>
      </c>
      <c r="B164" s="98" t="s">
        <v>183</v>
      </c>
      <c r="C164" s="97" t="s">
        <v>2614</v>
      </c>
      <c r="D164" s="99">
        <v>42864</v>
      </c>
      <c r="E164" s="98" t="s">
        <v>2824</v>
      </c>
      <c r="F164" s="98">
        <v>15646</v>
      </c>
      <c r="G164" s="98" t="s">
        <v>45</v>
      </c>
      <c r="H164" s="98" t="s">
        <v>46</v>
      </c>
      <c r="I164" s="98" t="s">
        <v>183</v>
      </c>
      <c r="J164" s="100">
        <v>644.5</v>
      </c>
      <c r="K164" s="85">
        <v>45</v>
      </c>
    </row>
    <row r="165" spans="1:11" x14ac:dyDescent="0.25">
      <c r="A165" s="97" t="s">
        <v>37</v>
      </c>
      <c r="B165" s="98" t="s">
        <v>464</v>
      </c>
      <c r="C165" s="97" t="s">
        <v>2615</v>
      </c>
      <c r="D165" s="99">
        <v>42864</v>
      </c>
      <c r="E165" s="98" t="s">
        <v>2825</v>
      </c>
      <c r="F165" s="98">
        <v>15647</v>
      </c>
      <c r="G165" s="98" t="s">
        <v>45</v>
      </c>
      <c r="H165" s="98" t="s">
        <v>46</v>
      </c>
      <c r="I165" s="98" t="s">
        <v>464</v>
      </c>
      <c r="J165" s="100">
        <v>1011.85</v>
      </c>
      <c r="K165" s="85">
        <v>45</v>
      </c>
    </row>
    <row r="166" spans="1:11" x14ac:dyDescent="0.25">
      <c r="A166" s="97" t="s">
        <v>37</v>
      </c>
      <c r="B166" s="98" t="s">
        <v>464</v>
      </c>
      <c r="C166" s="97" t="s">
        <v>2616</v>
      </c>
      <c r="D166" s="99">
        <v>42886</v>
      </c>
      <c r="E166" s="98" t="s">
        <v>2826</v>
      </c>
      <c r="F166" s="98">
        <v>15768</v>
      </c>
      <c r="G166" s="98" t="s">
        <v>45</v>
      </c>
      <c r="H166" s="98" t="s">
        <v>46</v>
      </c>
      <c r="I166" s="98" t="s">
        <v>464</v>
      </c>
      <c r="J166" s="100">
        <v>2117.6799999999998</v>
      </c>
      <c r="K166" s="85">
        <v>45</v>
      </c>
    </row>
    <row r="167" spans="1:11" x14ac:dyDescent="0.25">
      <c r="A167" s="97" t="s">
        <v>37</v>
      </c>
      <c r="B167" s="98" t="s">
        <v>464</v>
      </c>
      <c r="C167" s="97" t="s">
        <v>2619</v>
      </c>
      <c r="D167" s="99">
        <v>42886</v>
      </c>
      <c r="E167" s="98" t="s">
        <v>2829</v>
      </c>
      <c r="F167" s="98">
        <v>15777</v>
      </c>
      <c r="G167" s="98" t="s">
        <v>45</v>
      </c>
      <c r="H167" s="98" t="s">
        <v>46</v>
      </c>
      <c r="I167" s="98" t="s">
        <v>464</v>
      </c>
      <c r="J167" s="100">
        <v>102.42</v>
      </c>
      <c r="K167" s="85">
        <v>45</v>
      </c>
    </row>
    <row r="168" spans="1:11" x14ac:dyDescent="0.25">
      <c r="A168" s="97" t="s">
        <v>427</v>
      </c>
      <c r="B168" s="98" t="s">
        <v>466</v>
      </c>
      <c r="C168" s="97" t="s">
        <v>2623</v>
      </c>
      <c r="D168" s="99">
        <v>42870</v>
      </c>
      <c r="E168" s="98" t="s">
        <v>2833</v>
      </c>
      <c r="F168" s="98">
        <v>15673</v>
      </c>
      <c r="G168" s="98" t="s">
        <v>45</v>
      </c>
      <c r="H168" s="98" t="s">
        <v>46</v>
      </c>
      <c r="I168" s="98" t="s">
        <v>466</v>
      </c>
      <c r="J168" s="100">
        <v>13548.39</v>
      </c>
      <c r="K168" s="85">
        <v>46</v>
      </c>
    </row>
    <row r="169" spans="1:11" x14ac:dyDescent="0.25">
      <c r="A169" s="97" t="s">
        <v>427</v>
      </c>
      <c r="B169" s="98" t="s">
        <v>466</v>
      </c>
      <c r="C169" s="97" t="s">
        <v>2624</v>
      </c>
      <c r="D169" s="99">
        <v>42886</v>
      </c>
      <c r="E169" s="98" t="s">
        <v>2834</v>
      </c>
      <c r="F169" s="98">
        <v>15771</v>
      </c>
      <c r="G169" s="98" t="s">
        <v>45</v>
      </c>
      <c r="H169" s="98" t="s">
        <v>46</v>
      </c>
      <c r="I169" s="98" t="s">
        <v>466</v>
      </c>
      <c r="J169" s="100">
        <v>7350</v>
      </c>
      <c r="K169" s="85">
        <v>46</v>
      </c>
    </row>
    <row r="170" spans="1:11" x14ac:dyDescent="0.25">
      <c r="A170" s="97" t="s">
        <v>442</v>
      </c>
      <c r="B170" s="98" t="s">
        <v>1416</v>
      </c>
      <c r="C170" s="97" t="s">
        <v>2625</v>
      </c>
      <c r="D170" s="99">
        <v>42864</v>
      </c>
      <c r="E170" s="98">
        <v>56</v>
      </c>
      <c r="F170" s="98">
        <v>15645</v>
      </c>
      <c r="G170" s="98" t="s">
        <v>45</v>
      </c>
      <c r="H170" s="98" t="s">
        <v>46</v>
      </c>
      <c r="I170" s="98" t="s">
        <v>1416</v>
      </c>
      <c r="J170" s="100">
        <v>51000</v>
      </c>
      <c r="K170" s="85">
        <v>46</v>
      </c>
    </row>
    <row r="171" spans="1:11" x14ac:dyDescent="0.25">
      <c r="A171" s="97" t="s">
        <v>442</v>
      </c>
      <c r="B171" s="98" t="s">
        <v>497</v>
      </c>
      <c r="C171" s="97" t="s">
        <v>156</v>
      </c>
      <c r="D171" s="99">
        <v>42877</v>
      </c>
      <c r="E171" s="98" t="s">
        <v>2835</v>
      </c>
      <c r="F171" s="98">
        <v>15685</v>
      </c>
      <c r="G171" s="98" t="s">
        <v>286</v>
      </c>
      <c r="H171" s="98" t="s">
        <v>46</v>
      </c>
      <c r="I171" s="98" t="s">
        <v>497</v>
      </c>
      <c r="J171" s="100">
        <v>26697.51</v>
      </c>
      <c r="K171" s="85">
        <v>46</v>
      </c>
    </row>
    <row r="172" spans="1:11" x14ac:dyDescent="0.25">
      <c r="A172" s="97" t="s">
        <v>442</v>
      </c>
      <c r="B172" s="98" t="s">
        <v>1416</v>
      </c>
      <c r="C172" s="97" t="s">
        <v>2626</v>
      </c>
      <c r="D172" s="99">
        <v>42886</v>
      </c>
      <c r="E172" s="98">
        <v>58</v>
      </c>
      <c r="F172" s="98">
        <v>15764</v>
      </c>
      <c r="G172" s="98" t="s">
        <v>45</v>
      </c>
      <c r="H172" s="98" t="s">
        <v>46</v>
      </c>
      <c r="I172" s="98" t="s">
        <v>1416</v>
      </c>
      <c r="J172" s="100">
        <v>15734.27</v>
      </c>
      <c r="K172" s="85">
        <v>46</v>
      </c>
    </row>
    <row r="173" spans="1:11" x14ac:dyDescent="0.25">
      <c r="A173" s="97" t="s">
        <v>442</v>
      </c>
      <c r="B173" s="98" t="s">
        <v>497</v>
      </c>
      <c r="C173" s="97" t="s">
        <v>2627</v>
      </c>
      <c r="D173" s="99">
        <v>42886</v>
      </c>
      <c r="E173" s="98">
        <v>49724</v>
      </c>
      <c r="F173" s="98">
        <v>15770</v>
      </c>
      <c r="G173" s="98" t="s">
        <v>45</v>
      </c>
      <c r="H173" s="98" t="s">
        <v>46</v>
      </c>
      <c r="I173" s="98" t="s">
        <v>497</v>
      </c>
      <c r="J173" s="100">
        <v>3899.17</v>
      </c>
      <c r="K173" s="85">
        <v>46</v>
      </c>
    </row>
    <row r="174" spans="1:11" x14ac:dyDescent="0.25">
      <c r="A174" s="97" t="s">
        <v>7</v>
      </c>
      <c r="B174" s="98" t="s">
        <v>1410</v>
      </c>
      <c r="C174" s="97" t="s">
        <v>918</v>
      </c>
      <c r="D174" s="99">
        <v>42885</v>
      </c>
      <c r="E174" s="98" t="s">
        <v>49</v>
      </c>
      <c r="F174" s="98">
        <v>33099</v>
      </c>
      <c r="G174" s="98" t="s">
        <v>50</v>
      </c>
      <c r="H174" s="98" t="s">
        <v>51</v>
      </c>
      <c r="I174" s="98" t="s">
        <v>1410</v>
      </c>
      <c r="J174" s="100">
        <v>28.99</v>
      </c>
      <c r="K174" s="85">
        <v>47</v>
      </c>
    </row>
    <row r="175" spans="1:11" x14ac:dyDescent="0.25">
      <c r="A175" s="97" t="s">
        <v>433</v>
      </c>
      <c r="B175" s="98" t="s">
        <v>489</v>
      </c>
      <c r="C175" s="97" t="s">
        <v>2628</v>
      </c>
      <c r="D175" s="99">
        <v>42877</v>
      </c>
      <c r="E175" s="98">
        <v>21</v>
      </c>
      <c r="F175" s="98">
        <v>15702</v>
      </c>
      <c r="G175" s="98" t="s">
        <v>45</v>
      </c>
      <c r="H175" s="98" t="s">
        <v>46</v>
      </c>
      <c r="I175" s="98" t="s">
        <v>489</v>
      </c>
      <c r="J175" s="100">
        <v>4900</v>
      </c>
      <c r="K175" s="85">
        <v>49</v>
      </c>
    </row>
    <row r="176" spans="1:11" x14ac:dyDescent="0.25">
      <c r="A176" s="97" t="s">
        <v>433</v>
      </c>
      <c r="B176" s="98" t="s">
        <v>489</v>
      </c>
      <c r="C176" s="97" t="s">
        <v>2629</v>
      </c>
      <c r="D176" s="99">
        <v>42878</v>
      </c>
      <c r="E176" s="98">
        <v>32</v>
      </c>
      <c r="F176" s="98">
        <v>15711</v>
      </c>
      <c r="G176" s="98" t="s">
        <v>45</v>
      </c>
      <c r="H176" s="98" t="s">
        <v>46</v>
      </c>
      <c r="I176" s="98" t="s">
        <v>489</v>
      </c>
      <c r="J176" s="100">
        <v>7600</v>
      </c>
      <c r="K176" s="85">
        <v>49</v>
      </c>
    </row>
    <row r="177" spans="1:11" x14ac:dyDescent="0.25">
      <c r="A177" s="97" t="s">
        <v>433</v>
      </c>
      <c r="B177" s="98" t="s">
        <v>490</v>
      </c>
      <c r="C177" s="97" t="s">
        <v>2630</v>
      </c>
      <c r="D177" s="99">
        <v>42886</v>
      </c>
      <c r="E177" s="98" t="s">
        <v>2836</v>
      </c>
      <c r="F177" s="98">
        <v>15814</v>
      </c>
      <c r="G177" s="98" t="s">
        <v>45</v>
      </c>
      <c r="H177" s="98" t="s">
        <v>46</v>
      </c>
      <c r="I177" s="98" t="s">
        <v>490</v>
      </c>
      <c r="J177" s="100">
        <v>1737.96</v>
      </c>
      <c r="K177" s="85">
        <v>49</v>
      </c>
    </row>
    <row r="178" spans="1:11" x14ac:dyDescent="0.25">
      <c r="A178" s="97" t="s">
        <v>433</v>
      </c>
      <c r="B178" s="98" t="s">
        <v>490</v>
      </c>
      <c r="C178" s="97" t="s">
        <v>2631</v>
      </c>
      <c r="D178" s="99">
        <v>42886</v>
      </c>
      <c r="E178" s="98" t="s">
        <v>2837</v>
      </c>
      <c r="F178" s="98">
        <v>15815</v>
      </c>
      <c r="G178" s="98" t="s">
        <v>45</v>
      </c>
      <c r="H178" s="98" t="s">
        <v>46</v>
      </c>
      <c r="I178" s="98" t="s">
        <v>490</v>
      </c>
      <c r="J178" s="100">
        <v>505.34</v>
      </c>
      <c r="K178" s="85">
        <v>49</v>
      </c>
    </row>
    <row r="179" spans="1:11" x14ac:dyDescent="0.25">
      <c r="A179" s="97" t="s">
        <v>24</v>
      </c>
      <c r="B179" s="98" t="s">
        <v>292</v>
      </c>
      <c r="C179" s="97" t="s">
        <v>2632</v>
      </c>
      <c r="D179" s="99">
        <v>42858</v>
      </c>
      <c r="E179" s="98">
        <v>1682</v>
      </c>
      <c r="F179" s="98">
        <v>15579</v>
      </c>
      <c r="G179" s="98" t="s">
        <v>45</v>
      </c>
      <c r="H179" s="98" t="s">
        <v>46</v>
      </c>
      <c r="I179" s="98" t="s">
        <v>292</v>
      </c>
      <c r="J179" s="100">
        <v>1471.68</v>
      </c>
      <c r="K179" s="85">
        <v>49</v>
      </c>
    </row>
    <row r="180" spans="1:11" x14ac:dyDescent="0.25">
      <c r="A180" s="97" t="s">
        <v>24</v>
      </c>
      <c r="B180" s="98" t="s">
        <v>292</v>
      </c>
      <c r="C180" s="97" t="s">
        <v>136</v>
      </c>
      <c r="D180" s="99">
        <v>42867</v>
      </c>
      <c r="E180" s="98">
        <v>1710</v>
      </c>
      <c r="F180" s="98">
        <v>15664</v>
      </c>
      <c r="G180" s="98" t="s">
        <v>45</v>
      </c>
      <c r="H180" s="98" t="s">
        <v>46</v>
      </c>
      <c r="I180" s="98" t="s">
        <v>292</v>
      </c>
      <c r="J180" s="100">
        <v>1420.71</v>
      </c>
      <c r="K180" s="85">
        <v>49</v>
      </c>
    </row>
    <row r="181" spans="1:11" x14ac:dyDescent="0.25">
      <c r="A181" s="97" t="s">
        <v>24</v>
      </c>
      <c r="B181" s="98" t="s">
        <v>2490</v>
      </c>
      <c r="C181" s="97" t="s">
        <v>2633</v>
      </c>
      <c r="D181" s="99">
        <v>42877</v>
      </c>
      <c r="E181" s="98" t="s">
        <v>2838</v>
      </c>
      <c r="F181" s="98">
        <v>15682</v>
      </c>
      <c r="G181" s="98" t="s">
        <v>45</v>
      </c>
      <c r="H181" s="98" t="s">
        <v>46</v>
      </c>
      <c r="I181" s="98" t="s">
        <v>2490</v>
      </c>
      <c r="J181" s="100">
        <v>515.52</v>
      </c>
      <c r="K181" s="85">
        <v>49</v>
      </c>
    </row>
    <row r="182" spans="1:11" x14ac:dyDescent="0.25">
      <c r="A182" s="97" t="s">
        <v>24</v>
      </c>
      <c r="B182" s="98" t="s">
        <v>292</v>
      </c>
      <c r="C182" s="97" t="s">
        <v>159</v>
      </c>
      <c r="D182" s="99">
        <v>42877</v>
      </c>
      <c r="E182" s="98">
        <v>1739</v>
      </c>
      <c r="F182" s="98">
        <v>15686</v>
      </c>
      <c r="G182" s="98" t="s">
        <v>45</v>
      </c>
      <c r="H182" s="98" t="s">
        <v>46</v>
      </c>
      <c r="I182" s="98" t="s">
        <v>292</v>
      </c>
      <c r="J182" s="100">
        <v>1471.69</v>
      </c>
      <c r="K182" s="85">
        <v>49</v>
      </c>
    </row>
    <row r="183" spans="1:11" x14ac:dyDescent="0.25">
      <c r="A183" s="97" t="s">
        <v>24</v>
      </c>
      <c r="B183" s="98" t="s">
        <v>1927</v>
      </c>
      <c r="C183" s="97" t="s">
        <v>2634</v>
      </c>
      <c r="D183" s="99">
        <v>42877</v>
      </c>
      <c r="E183" s="98">
        <v>11103872</v>
      </c>
      <c r="F183" s="98">
        <v>15703</v>
      </c>
      <c r="G183" s="98" t="s">
        <v>45</v>
      </c>
      <c r="H183" s="98" t="s">
        <v>46</v>
      </c>
      <c r="I183" s="98" t="s">
        <v>1927</v>
      </c>
      <c r="J183" s="100">
        <v>117.24</v>
      </c>
      <c r="K183" s="85">
        <v>49</v>
      </c>
    </row>
    <row r="184" spans="1:11" x14ac:dyDescent="0.25">
      <c r="A184" s="97" t="s">
        <v>24</v>
      </c>
      <c r="B184" s="98" t="s">
        <v>1927</v>
      </c>
      <c r="C184" s="97" t="s">
        <v>2635</v>
      </c>
      <c r="D184" s="99">
        <v>42878</v>
      </c>
      <c r="E184" s="98" t="s">
        <v>2839</v>
      </c>
      <c r="F184" s="98">
        <v>15713</v>
      </c>
      <c r="G184" s="98" t="s">
        <v>45</v>
      </c>
      <c r="H184" s="98" t="s">
        <v>46</v>
      </c>
      <c r="I184" s="98" t="s">
        <v>1927</v>
      </c>
      <c r="J184" s="100">
        <v>773.61</v>
      </c>
      <c r="K184" s="85">
        <v>49</v>
      </c>
    </row>
    <row r="185" spans="1:11" x14ac:dyDescent="0.25">
      <c r="A185" s="97" t="s">
        <v>24</v>
      </c>
      <c r="B185" s="98" t="s">
        <v>292</v>
      </c>
      <c r="C185" s="97" t="s">
        <v>2636</v>
      </c>
      <c r="D185" s="99">
        <v>42886</v>
      </c>
      <c r="E185" s="98">
        <v>1788</v>
      </c>
      <c r="F185" s="98">
        <v>15763</v>
      </c>
      <c r="G185" s="98" t="s">
        <v>45</v>
      </c>
      <c r="H185" s="98" t="s">
        <v>46</v>
      </c>
      <c r="I185" s="98" t="s">
        <v>292</v>
      </c>
      <c r="J185" s="100">
        <v>1461.83</v>
      </c>
      <c r="K185" s="85">
        <v>49</v>
      </c>
    </row>
    <row r="186" spans="1:11" x14ac:dyDescent="0.25">
      <c r="A186" s="97" t="s">
        <v>24</v>
      </c>
      <c r="B186" s="98" t="s">
        <v>292</v>
      </c>
      <c r="C186" s="97" t="s">
        <v>2637</v>
      </c>
      <c r="D186" s="99">
        <v>42886</v>
      </c>
      <c r="E186" s="98">
        <v>1762</v>
      </c>
      <c r="F186" s="98">
        <v>15767</v>
      </c>
      <c r="G186" s="98" t="s">
        <v>45</v>
      </c>
      <c r="H186" s="98" t="s">
        <v>46</v>
      </c>
      <c r="I186" s="98" t="s">
        <v>292</v>
      </c>
      <c r="J186" s="100">
        <v>1557.96</v>
      </c>
      <c r="K186" s="85">
        <v>49</v>
      </c>
    </row>
    <row r="187" spans="1:11" x14ac:dyDescent="0.25">
      <c r="A187" s="97" t="s">
        <v>8</v>
      </c>
      <c r="B187" s="98" t="s">
        <v>2491</v>
      </c>
      <c r="C187" s="97" t="s">
        <v>2638</v>
      </c>
      <c r="D187" s="99">
        <v>42864</v>
      </c>
      <c r="E187" s="98" t="s">
        <v>2840</v>
      </c>
      <c r="F187" s="98" t="s">
        <v>2966</v>
      </c>
      <c r="G187" s="98" t="s">
        <v>225</v>
      </c>
      <c r="H187" s="98" t="s">
        <v>46</v>
      </c>
      <c r="I187" s="98" t="s">
        <v>2491</v>
      </c>
      <c r="J187" s="100">
        <v>28766.09</v>
      </c>
      <c r="K187" s="85">
        <v>51</v>
      </c>
    </row>
    <row r="188" spans="1:11" x14ac:dyDescent="0.25">
      <c r="A188" s="97" t="s">
        <v>8</v>
      </c>
      <c r="B188" s="98"/>
      <c r="C188" s="97" t="s">
        <v>1612</v>
      </c>
      <c r="D188" s="99">
        <v>42886</v>
      </c>
      <c r="E188" s="98" t="s">
        <v>2841</v>
      </c>
      <c r="F188" s="98" t="s">
        <v>2967</v>
      </c>
      <c r="G188" s="98" t="s">
        <v>190</v>
      </c>
      <c r="H188" s="98" t="s">
        <v>46</v>
      </c>
      <c r="I188" s="98"/>
      <c r="J188" s="100">
        <v>87.12</v>
      </c>
      <c r="K188" s="85">
        <v>51</v>
      </c>
    </row>
    <row r="189" spans="1:11" x14ac:dyDescent="0.25">
      <c r="A189" s="97" t="s">
        <v>8</v>
      </c>
      <c r="B189" s="98" t="s">
        <v>476</v>
      </c>
      <c r="C189" s="97" t="s">
        <v>611</v>
      </c>
      <c r="D189" s="99">
        <v>42886</v>
      </c>
      <c r="E189" s="98" t="s">
        <v>2842</v>
      </c>
      <c r="F189" s="98" t="s">
        <v>2968</v>
      </c>
      <c r="G189" s="98" t="s">
        <v>190</v>
      </c>
      <c r="H189" s="98" t="s">
        <v>46</v>
      </c>
      <c r="I189" s="98" t="s">
        <v>476</v>
      </c>
      <c r="J189" s="100">
        <v>527.91</v>
      </c>
      <c r="K189" s="85">
        <v>51</v>
      </c>
    </row>
    <row r="190" spans="1:11" x14ac:dyDescent="0.25">
      <c r="A190" s="97" t="s">
        <v>9</v>
      </c>
      <c r="B190" s="98" t="s">
        <v>193</v>
      </c>
      <c r="C190" s="97" t="s">
        <v>2639</v>
      </c>
      <c r="D190" s="99">
        <v>42865</v>
      </c>
      <c r="E190" s="98">
        <v>29050</v>
      </c>
      <c r="F190" s="98">
        <v>15651</v>
      </c>
      <c r="G190" s="98" t="s">
        <v>45</v>
      </c>
      <c r="H190" s="98" t="s">
        <v>46</v>
      </c>
      <c r="I190" s="98" t="s">
        <v>193</v>
      </c>
      <c r="J190" s="100">
        <v>153.87</v>
      </c>
      <c r="K190" s="85">
        <v>52</v>
      </c>
    </row>
    <row r="191" spans="1:11" x14ac:dyDescent="0.25">
      <c r="A191" s="97" t="s">
        <v>9</v>
      </c>
      <c r="B191" s="98" t="s">
        <v>193</v>
      </c>
      <c r="C191" s="97" t="s">
        <v>2640</v>
      </c>
      <c r="D191" s="99">
        <v>42865</v>
      </c>
      <c r="E191" s="98">
        <v>29026</v>
      </c>
      <c r="F191" s="98">
        <v>15652</v>
      </c>
      <c r="G191" s="98" t="s">
        <v>45</v>
      </c>
      <c r="H191" s="98" t="s">
        <v>46</v>
      </c>
      <c r="I191" s="98" t="s">
        <v>193</v>
      </c>
      <c r="J191" s="100">
        <v>247.55</v>
      </c>
      <c r="K191" s="85">
        <v>52</v>
      </c>
    </row>
    <row r="192" spans="1:11" x14ac:dyDescent="0.25">
      <c r="A192" s="97" t="s">
        <v>9</v>
      </c>
      <c r="B192" s="98" t="s">
        <v>193</v>
      </c>
      <c r="C192" s="97" t="s">
        <v>2641</v>
      </c>
      <c r="D192" s="99">
        <v>42865</v>
      </c>
      <c r="E192" s="98">
        <v>29024</v>
      </c>
      <c r="F192" s="98">
        <v>15653</v>
      </c>
      <c r="G192" s="98" t="s">
        <v>45</v>
      </c>
      <c r="H192" s="98" t="s">
        <v>46</v>
      </c>
      <c r="I192" s="98" t="s">
        <v>193</v>
      </c>
      <c r="J192" s="100">
        <v>1025.58</v>
      </c>
      <c r="K192" s="85">
        <v>52</v>
      </c>
    </row>
    <row r="193" spans="1:11" x14ac:dyDescent="0.25">
      <c r="A193" s="97" t="s">
        <v>9</v>
      </c>
      <c r="B193" s="98" t="s">
        <v>193</v>
      </c>
      <c r="C193" s="97" t="s">
        <v>2642</v>
      </c>
      <c r="D193" s="99">
        <v>42865</v>
      </c>
      <c r="E193" s="98">
        <v>29029</v>
      </c>
      <c r="F193" s="98">
        <v>15654</v>
      </c>
      <c r="G193" s="98" t="s">
        <v>45</v>
      </c>
      <c r="H193" s="98" t="s">
        <v>46</v>
      </c>
      <c r="I193" s="98" t="s">
        <v>193</v>
      </c>
      <c r="J193" s="100">
        <v>85.61</v>
      </c>
      <c r="K193" s="85">
        <v>52</v>
      </c>
    </row>
    <row r="194" spans="1:11" x14ac:dyDescent="0.25">
      <c r="A194" s="97" t="s">
        <v>9</v>
      </c>
      <c r="B194" s="98" t="s">
        <v>193</v>
      </c>
      <c r="C194" s="97" t="s">
        <v>2254</v>
      </c>
      <c r="D194" s="99">
        <v>42866</v>
      </c>
      <c r="E194" s="98">
        <v>29027</v>
      </c>
      <c r="F194" s="98">
        <v>15658</v>
      </c>
      <c r="G194" s="98" t="s">
        <v>45</v>
      </c>
      <c r="H194" s="98" t="s">
        <v>46</v>
      </c>
      <c r="I194" s="98" t="s">
        <v>193</v>
      </c>
      <c r="J194" s="100">
        <v>487.69</v>
      </c>
      <c r="K194" s="85">
        <v>52</v>
      </c>
    </row>
    <row r="195" spans="1:11" x14ac:dyDescent="0.25">
      <c r="A195" s="97" t="s">
        <v>9</v>
      </c>
      <c r="B195" s="98" t="s">
        <v>193</v>
      </c>
      <c r="C195" s="97" t="s">
        <v>2643</v>
      </c>
      <c r="D195" s="99">
        <v>42866</v>
      </c>
      <c r="E195" s="98">
        <v>29025</v>
      </c>
      <c r="F195" s="98">
        <v>15659</v>
      </c>
      <c r="G195" s="98" t="s">
        <v>45</v>
      </c>
      <c r="H195" s="98" t="s">
        <v>46</v>
      </c>
      <c r="I195" s="98" t="s">
        <v>193</v>
      </c>
      <c r="J195" s="100">
        <v>327.42</v>
      </c>
      <c r="K195" s="85">
        <v>52</v>
      </c>
    </row>
    <row r="196" spans="1:11" x14ac:dyDescent="0.25">
      <c r="A196" s="97" t="s">
        <v>9</v>
      </c>
      <c r="B196" s="98" t="s">
        <v>193</v>
      </c>
      <c r="C196" s="97" t="s">
        <v>2644</v>
      </c>
      <c r="D196" s="99">
        <v>42866</v>
      </c>
      <c r="E196" s="98">
        <v>28932</v>
      </c>
      <c r="F196" s="98">
        <v>15660</v>
      </c>
      <c r="G196" s="98" t="s">
        <v>45</v>
      </c>
      <c r="H196" s="98" t="s">
        <v>46</v>
      </c>
      <c r="I196" s="98" t="s">
        <v>193</v>
      </c>
      <c r="J196" s="100">
        <v>153.87</v>
      </c>
      <c r="K196" s="85">
        <v>52</v>
      </c>
    </row>
    <row r="197" spans="1:11" x14ac:dyDescent="0.25">
      <c r="A197" s="97" t="s">
        <v>9</v>
      </c>
      <c r="B197" s="98" t="s">
        <v>193</v>
      </c>
      <c r="C197" s="97" t="s">
        <v>2645</v>
      </c>
      <c r="D197" s="99">
        <v>42866</v>
      </c>
      <c r="E197" s="98">
        <v>28792</v>
      </c>
      <c r="F197" s="98">
        <v>15661</v>
      </c>
      <c r="G197" s="98" t="s">
        <v>45</v>
      </c>
      <c r="H197" s="98" t="s">
        <v>46</v>
      </c>
      <c r="I197" s="98" t="s">
        <v>193</v>
      </c>
      <c r="J197" s="100">
        <v>72.42</v>
      </c>
      <c r="K197" s="85">
        <v>52</v>
      </c>
    </row>
    <row r="198" spans="1:11" x14ac:dyDescent="0.25">
      <c r="A198" s="97" t="s">
        <v>9</v>
      </c>
      <c r="B198" s="98" t="s">
        <v>470</v>
      </c>
      <c r="C198" s="97" t="s">
        <v>2646</v>
      </c>
      <c r="D198" s="99">
        <v>42881</v>
      </c>
      <c r="E198" s="98"/>
      <c r="F198" s="98">
        <v>15739</v>
      </c>
      <c r="G198" s="98" t="s">
        <v>45</v>
      </c>
      <c r="H198" s="98" t="s">
        <v>46</v>
      </c>
      <c r="I198" s="98" t="s">
        <v>470</v>
      </c>
      <c r="J198" s="100">
        <v>152.46</v>
      </c>
      <c r="K198" s="85">
        <v>52</v>
      </c>
    </row>
    <row r="199" spans="1:11" x14ac:dyDescent="0.25">
      <c r="A199" s="97" t="s">
        <v>9</v>
      </c>
      <c r="B199" s="98" t="s">
        <v>193</v>
      </c>
      <c r="C199" s="97" t="s">
        <v>2647</v>
      </c>
      <c r="D199" s="99">
        <v>42881</v>
      </c>
      <c r="E199" s="98" t="s">
        <v>2843</v>
      </c>
      <c r="F199" s="98">
        <v>15743</v>
      </c>
      <c r="G199" s="98" t="s">
        <v>45</v>
      </c>
      <c r="H199" s="98" t="s">
        <v>46</v>
      </c>
      <c r="I199" s="98" t="s">
        <v>193</v>
      </c>
      <c r="J199" s="100">
        <v>90.08</v>
      </c>
      <c r="K199" s="85">
        <v>52</v>
      </c>
    </row>
    <row r="200" spans="1:11" x14ac:dyDescent="0.25">
      <c r="A200" s="97" t="s">
        <v>9</v>
      </c>
      <c r="B200" s="98" t="s">
        <v>193</v>
      </c>
      <c r="C200" s="97" t="s">
        <v>2648</v>
      </c>
      <c r="D200" s="99">
        <v>42885</v>
      </c>
      <c r="E200" s="98" t="s">
        <v>2844</v>
      </c>
      <c r="F200" s="98">
        <v>15755</v>
      </c>
      <c r="G200" s="98" t="s">
        <v>45</v>
      </c>
      <c r="H200" s="98" t="s">
        <v>46</v>
      </c>
      <c r="I200" s="98" t="s">
        <v>193</v>
      </c>
      <c r="J200" s="100">
        <v>20.54</v>
      </c>
      <c r="K200" s="85">
        <v>52</v>
      </c>
    </row>
    <row r="201" spans="1:11" x14ac:dyDescent="0.25">
      <c r="A201" s="97" t="s">
        <v>9</v>
      </c>
      <c r="B201" s="98" t="s">
        <v>470</v>
      </c>
      <c r="C201" s="97" t="s">
        <v>2649</v>
      </c>
      <c r="D201" s="99">
        <v>42885</v>
      </c>
      <c r="E201" s="98" t="s">
        <v>2845</v>
      </c>
      <c r="F201" s="98">
        <v>15756</v>
      </c>
      <c r="G201" s="98" t="s">
        <v>45</v>
      </c>
      <c r="H201" s="98" t="s">
        <v>46</v>
      </c>
      <c r="I201" s="98" t="s">
        <v>470</v>
      </c>
      <c r="J201" s="100">
        <v>23.27</v>
      </c>
      <c r="K201" s="85">
        <v>52</v>
      </c>
    </row>
    <row r="202" spans="1:11" x14ac:dyDescent="0.25">
      <c r="A202" s="97" t="s">
        <v>9</v>
      </c>
      <c r="B202" s="98" t="s">
        <v>193</v>
      </c>
      <c r="C202" s="97" t="s">
        <v>2650</v>
      </c>
      <c r="D202" s="99">
        <v>42886</v>
      </c>
      <c r="E202" s="98">
        <v>146200</v>
      </c>
      <c r="F202" s="98">
        <v>15789</v>
      </c>
      <c r="G202" s="98" t="s">
        <v>45</v>
      </c>
      <c r="H202" s="98" t="s">
        <v>46</v>
      </c>
      <c r="I202" s="98" t="s">
        <v>193</v>
      </c>
      <c r="J202" s="100">
        <v>22.95</v>
      </c>
      <c r="K202" s="85">
        <v>52</v>
      </c>
    </row>
    <row r="203" spans="1:11" x14ac:dyDescent="0.25">
      <c r="A203" s="97" t="s">
        <v>9</v>
      </c>
      <c r="B203" s="98" t="s">
        <v>470</v>
      </c>
      <c r="C203" s="97" t="s">
        <v>2651</v>
      </c>
      <c r="D203" s="99">
        <v>42886</v>
      </c>
      <c r="E203" s="98" t="s">
        <v>2846</v>
      </c>
      <c r="F203" s="98">
        <v>15818</v>
      </c>
      <c r="G203" s="98" t="s">
        <v>45</v>
      </c>
      <c r="H203" s="98" t="s">
        <v>46</v>
      </c>
      <c r="I203" s="98" t="s">
        <v>470</v>
      </c>
      <c r="J203" s="100">
        <v>193.45</v>
      </c>
      <c r="K203" s="85">
        <v>52</v>
      </c>
    </row>
    <row r="204" spans="1:11" x14ac:dyDescent="0.25">
      <c r="A204" s="97" t="s">
        <v>9</v>
      </c>
      <c r="B204" s="98" t="s">
        <v>193</v>
      </c>
      <c r="C204" s="97" t="s">
        <v>2652</v>
      </c>
      <c r="D204" s="99">
        <v>42886</v>
      </c>
      <c r="E204" s="98">
        <v>29346</v>
      </c>
      <c r="F204" s="98">
        <v>15826</v>
      </c>
      <c r="G204" s="98" t="s">
        <v>45</v>
      </c>
      <c r="H204" s="98" t="s">
        <v>46</v>
      </c>
      <c r="I204" s="98" t="s">
        <v>193</v>
      </c>
      <c r="J204" s="100">
        <v>186.2</v>
      </c>
      <c r="K204" s="85">
        <v>52</v>
      </c>
    </row>
    <row r="205" spans="1:11" x14ac:dyDescent="0.25">
      <c r="A205" s="97" t="s">
        <v>17</v>
      </c>
      <c r="B205" s="98" t="s">
        <v>193</v>
      </c>
      <c r="C205" s="97" t="s">
        <v>2639</v>
      </c>
      <c r="D205" s="99">
        <v>42865</v>
      </c>
      <c r="E205" s="98">
        <v>29050</v>
      </c>
      <c r="F205" s="98">
        <v>15651</v>
      </c>
      <c r="G205" s="98" t="s">
        <v>45</v>
      </c>
      <c r="H205" s="98" t="s">
        <v>46</v>
      </c>
      <c r="I205" s="98" t="s">
        <v>193</v>
      </c>
      <c r="J205" s="100">
        <v>25.65</v>
      </c>
      <c r="K205" s="85">
        <v>52</v>
      </c>
    </row>
    <row r="206" spans="1:11" x14ac:dyDescent="0.25">
      <c r="A206" s="97" t="s">
        <v>17</v>
      </c>
      <c r="B206" s="98" t="s">
        <v>193</v>
      </c>
      <c r="C206" s="97" t="s">
        <v>2640</v>
      </c>
      <c r="D206" s="99">
        <v>42865</v>
      </c>
      <c r="E206" s="98">
        <v>29026</v>
      </c>
      <c r="F206" s="98">
        <v>15652</v>
      </c>
      <c r="G206" s="98" t="s">
        <v>45</v>
      </c>
      <c r="H206" s="98" t="s">
        <v>46</v>
      </c>
      <c r="I206" s="98" t="s">
        <v>193</v>
      </c>
      <c r="J206" s="100">
        <v>41.26</v>
      </c>
      <c r="K206" s="85">
        <v>52</v>
      </c>
    </row>
    <row r="207" spans="1:11" x14ac:dyDescent="0.25">
      <c r="A207" s="97" t="s">
        <v>17</v>
      </c>
      <c r="B207" s="98" t="s">
        <v>193</v>
      </c>
      <c r="C207" s="97" t="s">
        <v>2641</v>
      </c>
      <c r="D207" s="99">
        <v>42865</v>
      </c>
      <c r="E207" s="98">
        <v>29024</v>
      </c>
      <c r="F207" s="98">
        <v>15653</v>
      </c>
      <c r="G207" s="98" t="s">
        <v>45</v>
      </c>
      <c r="H207" s="98" t="s">
        <v>46</v>
      </c>
      <c r="I207" s="98" t="s">
        <v>193</v>
      </c>
      <c r="J207" s="100">
        <v>170.93</v>
      </c>
      <c r="K207" s="85">
        <v>52</v>
      </c>
    </row>
    <row r="208" spans="1:11" x14ac:dyDescent="0.25">
      <c r="A208" s="97" t="s">
        <v>17</v>
      </c>
      <c r="B208" s="98" t="s">
        <v>193</v>
      </c>
      <c r="C208" s="97" t="s">
        <v>2642</v>
      </c>
      <c r="D208" s="99">
        <v>42865</v>
      </c>
      <c r="E208" s="98">
        <v>29029</v>
      </c>
      <c r="F208" s="98">
        <v>15654</v>
      </c>
      <c r="G208" s="98" t="s">
        <v>45</v>
      </c>
      <c r="H208" s="98" t="s">
        <v>46</v>
      </c>
      <c r="I208" s="98" t="s">
        <v>193</v>
      </c>
      <c r="J208" s="100">
        <v>14.27</v>
      </c>
      <c r="K208" s="85">
        <v>52</v>
      </c>
    </row>
    <row r="209" spans="1:11" x14ac:dyDescent="0.25">
      <c r="A209" s="97" t="s">
        <v>17</v>
      </c>
      <c r="B209" s="98" t="s">
        <v>193</v>
      </c>
      <c r="C209" s="97" t="s">
        <v>2254</v>
      </c>
      <c r="D209" s="99">
        <v>42866</v>
      </c>
      <c r="E209" s="98">
        <v>29027</v>
      </c>
      <c r="F209" s="98">
        <v>15658</v>
      </c>
      <c r="G209" s="98" t="s">
        <v>45</v>
      </c>
      <c r="H209" s="98" t="s">
        <v>46</v>
      </c>
      <c r="I209" s="98" t="s">
        <v>193</v>
      </c>
      <c r="J209" s="100">
        <v>81.28</v>
      </c>
      <c r="K209" s="85">
        <v>52</v>
      </c>
    </row>
    <row r="210" spans="1:11" x14ac:dyDescent="0.25">
      <c r="A210" s="97" t="s">
        <v>17</v>
      </c>
      <c r="B210" s="98" t="s">
        <v>193</v>
      </c>
      <c r="C210" s="97" t="s">
        <v>2643</v>
      </c>
      <c r="D210" s="99">
        <v>42866</v>
      </c>
      <c r="E210" s="98">
        <v>29025</v>
      </c>
      <c r="F210" s="98">
        <v>15659</v>
      </c>
      <c r="G210" s="98" t="s">
        <v>45</v>
      </c>
      <c r="H210" s="98" t="s">
        <v>46</v>
      </c>
      <c r="I210" s="98" t="s">
        <v>193</v>
      </c>
      <c r="J210" s="100">
        <v>54.57</v>
      </c>
      <c r="K210" s="85">
        <v>52</v>
      </c>
    </row>
    <row r="211" spans="1:11" x14ac:dyDescent="0.25">
      <c r="A211" s="97" t="s">
        <v>17</v>
      </c>
      <c r="B211" s="98" t="s">
        <v>193</v>
      </c>
      <c r="C211" s="97" t="s">
        <v>2644</v>
      </c>
      <c r="D211" s="99">
        <v>42866</v>
      </c>
      <c r="E211" s="98">
        <v>28932</v>
      </c>
      <c r="F211" s="98">
        <v>15660</v>
      </c>
      <c r="G211" s="98" t="s">
        <v>45</v>
      </c>
      <c r="H211" s="98" t="s">
        <v>46</v>
      </c>
      <c r="I211" s="98" t="s">
        <v>193</v>
      </c>
      <c r="J211" s="100">
        <v>25.65</v>
      </c>
      <c r="K211" s="85">
        <v>52</v>
      </c>
    </row>
    <row r="212" spans="1:11" x14ac:dyDescent="0.25">
      <c r="A212" s="97" t="s">
        <v>17</v>
      </c>
      <c r="B212" s="98" t="s">
        <v>193</v>
      </c>
      <c r="C212" s="97" t="s">
        <v>2645</v>
      </c>
      <c r="D212" s="99">
        <v>42866</v>
      </c>
      <c r="E212" s="98">
        <v>28792</v>
      </c>
      <c r="F212" s="98">
        <v>15661</v>
      </c>
      <c r="G212" s="98" t="s">
        <v>45</v>
      </c>
      <c r="H212" s="98" t="s">
        <v>46</v>
      </c>
      <c r="I212" s="98" t="s">
        <v>193</v>
      </c>
      <c r="J212" s="100">
        <v>12.07</v>
      </c>
      <c r="K212" s="85">
        <v>52</v>
      </c>
    </row>
    <row r="213" spans="1:11" x14ac:dyDescent="0.25">
      <c r="A213" s="97" t="s">
        <v>17</v>
      </c>
      <c r="B213" s="98" t="s">
        <v>470</v>
      </c>
      <c r="C213" s="97" t="s">
        <v>2646</v>
      </c>
      <c r="D213" s="99">
        <v>42881</v>
      </c>
      <c r="E213" s="98"/>
      <c r="F213" s="98">
        <v>15739</v>
      </c>
      <c r="G213" s="98" t="s">
        <v>45</v>
      </c>
      <c r="H213" s="98" t="s">
        <v>46</v>
      </c>
      <c r="I213" s="98" t="s">
        <v>470</v>
      </c>
      <c r="J213" s="100">
        <v>25.41</v>
      </c>
      <c r="K213" s="85">
        <v>52</v>
      </c>
    </row>
    <row r="214" spans="1:11" x14ac:dyDescent="0.25">
      <c r="A214" s="97" t="s">
        <v>17</v>
      </c>
      <c r="B214" s="98" t="s">
        <v>193</v>
      </c>
      <c r="C214" s="97" t="s">
        <v>2647</v>
      </c>
      <c r="D214" s="99">
        <v>42881</v>
      </c>
      <c r="E214" s="98" t="s">
        <v>2843</v>
      </c>
      <c r="F214" s="98">
        <v>15743</v>
      </c>
      <c r="G214" s="98" t="s">
        <v>45</v>
      </c>
      <c r="H214" s="98" t="s">
        <v>46</v>
      </c>
      <c r="I214" s="98" t="s">
        <v>193</v>
      </c>
      <c r="J214" s="100">
        <v>15.01</v>
      </c>
      <c r="K214" s="85">
        <v>52</v>
      </c>
    </row>
    <row r="215" spans="1:11" x14ac:dyDescent="0.25">
      <c r="A215" s="97" t="s">
        <v>17</v>
      </c>
      <c r="B215" s="98" t="s">
        <v>193</v>
      </c>
      <c r="C215" s="97" t="s">
        <v>2648</v>
      </c>
      <c r="D215" s="99">
        <v>42885</v>
      </c>
      <c r="E215" s="98" t="s">
        <v>2844</v>
      </c>
      <c r="F215" s="98">
        <v>15755</v>
      </c>
      <c r="G215" s="98" t="s">
        <v>45</v>
      </c>
      <c r="H215" s="98" t="s">
        <v>46</v>
      </c>
      <c r="I215" s="98" t="s">
        <v>193</v>
      </c>
      <c r="J215" s="100">
        <v>3.42</v>
      </c>
      <c r="K215" s="85">
        <v>52</v>
      </c>
    </row>
    <row r="216" spans="1:11" x14ac:dyDescent="0.25">
      <c r="A216" s="97" t="s">
        <v>17</v>
      </c>
      <c r="B216" s="98" t="s">
        <v>470</v>
      </c>
      <c r="C216" s="97" t="s">
        <v>2649</v>
      </c>
      <c r="D216" s="99">
        <v>42885</v>
      </c>
      <c r="E216" s="98" t="s">
        <v>2845</v>
      </c>
      <c r="F216" s="98">
        <v>15756</v>
      </c>
      <c r="G216" s="98" t="s">
        <v>45</v>
      </c>
      <c r="H216" s="98" t="s">
        <v>46</v>
      </c>
      <c r="I216" s="98" t="s">
        <v>470</v>
      </c>
      <c r="J216" s="100">
        <v>3.88</v>
      </c>
      <c r="K216" s="85">
        <v>52</v>
      </c>
    </row>
    <row r="217" spans="1:11" x14ac:dyDescent="0.25">
      <c r="A217" s="97" t="s">
        <v>17</v>
      </c>
      <c r="B217" s="98" t="s">
        <v>193</v>
      </c>
      <c r="C217" s="97" t="s">
        <v>2650</v>
      </c>
      <c r="D217" s="99">
        <v>42886</v>
      </c>
      <c r="E217" s="98">
        <v>146200</v>
      </c>
      <c r="F217" s="98">
        <v>15789</v>
      </c>
      <c r="G217" s="98" t="s">
        <v>45</v>
      </c>
      <c r="H217" s="98" t="s">
        <v>46</v>
      </c>
      <c r="I217" s="98" t="s">
        <v>193</v>
      </c>
      <c r="J217" s="100">
        <v>3.83</v>
      </c>
      <c r="K217" s="85">
        <v>52</v>
      </c>
    </row>
    <row r="218" spans="1:11" x14ac:dyDescent="0.25">
      <c r="A218" s="97" t="s">
        <v>17</v>
      </c>
      <c r="B218" s="98" t="s">
        <v>470</v>
      </c>
      <c r="C218" s="97" t="s">
        <v>2651</v>
      </c>
      <c r="D218" s="99">
        <v>42886</v>
      </c>
      <c r="E218" s="98" t="s">
        <v>2846</v>
      </c>
      <c r="F218" s="98">
        <v>15818</v>
      </c>
      <c r="G218" s="98" t="s">
        <v>45</v>
      </c>
      <c r="H218" s="98" t="s">
        <v>46</v>
      </c>
      <c r="I218" s="98" t="s">
        <v>470</v>
      </c>
      <c r="J218" s="100">
        <v>32.24</v>
      </c>
      <c r="K218" s="85">
        <v>52</v>
      </c>
    </row>
    <row r="219" spans="1:11" x14ac:dyDescent="0.25">
      <c r="A219" s="97" t="s">
        <v>17</v>
      </c>
      <c r="B219" s="98" t="s">
        <v>193</v>
      </c>
      <c r="C219" s="97" t="s">
        <v>2652</v>
      </c>
      <c r="D219" s="99">
        <v>42886</v>
      </c>
      <c r="E219" s="98">
        <v>29346</v>
      </c>
      <c r="F219" s="98">
        <v>15826</v>
      </c>
      <c r="G219" s="98" t="s">
        <v>45</v>
      </c>
      <c r="H219" s="98" t="s">
        <v>46</v>
      </c>
      <c r="I219" s="98" t="s">
        <v>193</v>
      </c>
      <c r="J219" s="100">
        <v>31.03</v>
      </c>
      <c r="K219" s="85">
        <v>52</v>
      </c>
    </row>
    <row r="220" spans="1:11" x14ac:dyDescent="0.25">
      <c r="A220" s="97" t="s">
        <v>25</v>
      </c>
      <c r="B220" s="98" t="s">
        <v>193</v>
      </c>
      <c r="C220" s="97" t="s">
        <v>2639</v>
      </c>
      <c r="D220" s="99">
        <v>42865</v>
      </c>
      <c r="E220" s="98">
        <v>29050</v>
      </c>
      <c r="F220" s="98">
        <v>15651</v>
      </c>
      <c r="G220" s="98" t="s">
        <v>45</v>
      </c>
      <c r="H220" s="98" t="s">
        <v>46</v>
      </c>
      <c r="I220" s="98" t="s">
        <v>193</v>
      </c>
      <c r="J220" s="100">
        <v>128.22999999999999</v>
      </c>
      <c r="K220" s="85">
        <v>52</v>
      </c>
    </row>
    <row r="221" spans="1:11" x14ac:dyDescent="0.25">
      <c r="A221" s="97" t="s">
        <v>25</v>
      </c>
      <c r="B221" s="98" t="s">
        <v>193</v>
      </c>
      <c r="C221" s="97" t="s">
        <v>2640</v>
      </c>
      <c r="D221" s="99">
        <v>42865</v>
      </c>
      <c r="E221" s="98">
        <v>29026</v>
      </c>
      <c r="F221" s="98">
        <v>15652</v>
      </c>
      <c r="G221" s="98" t="s">
        <v>45</v>
      </c>
      <c r="H221" s="98" t="s">
        <v>46</v>
      </c>
      <c r="I221" s="98" t="s">
        <v>193</v>
      </c>
      <c r="J221" s="100">
        <v>206.29</v>
      </c>
      <c r="K221" s="85">
        <v>52</v>
      </c>
    </row>
    <row r="222" spans="1:11" x14ac:dyDescent="0.25">
      <c r="A222" s="97" t="s">
        <v>25</v>
      </c>
      <c r="B222" s="98" t="s">
        <v>193</v>
      </c>
      <c r="C222" s="97" t="s">
        <v>2641</v>
      </c>
      <c r="D222" s="99">
        <v>42865</v>
      </c>
      <c r="E222" s="98">
        <v>29024</v>
      </c>
      <c r="F222" s="98">
        <v>15653</v>
      </c>
      <c r="G222" s="98" t="s">
        <v>45</v>
      </c>
      <c r="H222" s="98" t="s">
        <v>46</v>
      </c>
      <c r="I222" s="98" t="s">
        <v>193</v>
      </c>
      <c r="J222" s="100">
        <v>854.65</v>
      </c>
      <c r="K222" s="85">
        <v>52</v>
      </c>
    </row>
    <row r="223" spans="1:11" x14ac:dyDescent="0.25">
      <c r="A223" s="97" t="s">
        <v>25</v>
      </c>
      <c r="B223" s="98" t="s">
        <v>193</v>
      </c>
      <c r="C223" s="97" t="s">
        <v>2642</v>
      </c>
      <c r="D223" s="99">
        <v>42865</v>
      </c>
      <c r="E223" s="98">
        <v>29029</v>
      </c>
      <c r="F223" s="98">
        <v>15654</v>
      </c>
      <c r="G223" s="98" t="s">
        <v>45</v>
      </c>
      <c r="H223" s="98" t="s">
        <v>46</v>
      </c>
      <c r="I223" s="98" t="s">
        <v>193</v>
      </c>
      <c r="J223" s="100">
        <v>71.34</v>
      </c>
      <c r="K223" s="85">
        <v>52</v>
      </c>
    </row>
    <row r="224" spans="1:11" x14ac:dyDescent="0.25">
      <c r="A224" s="97" t="s">
        <v>25</v>
      </c>
      <c r="B224" s="98" t="s">
        <v>193</v>
      </c>
      <c r="C224" s="97" t="s">
        <v>2254</v>
      </c>
      <c r="D224" s="99">
        <v>42866</v>
      </c>
      <c r="E224" s="98">
        <v>29027</v>
      </c>
      <c r="F224" s="98">
        <v>15658</v>
      </c>
      <c r="G224" s="98" t="s">
        <v>45</v>
      </c>
      <c r="H224" s="98" t="s">
        <v>46</v>
      </c>
      <c r="I224" s="98" t="s">
        <v>193</v>
      </c>
      <c r="J224" s="100">
        <v>406.41</v>
      </c>
      <c r="K224" s="85">
        <v>52</v>
      </c>
    </row>
    <row r="225" spans="1:11" x14ac:dyDescent="0.25">
      <c r="A225" s="97" t="s">
        <v>25</v>
      </c>
      <c r="B225" s="98" t="s">
        <v>193</v>
      </c>
      <c r="C225" s="97" t="s">
        <v>2643</v>
      </c>
      <c r="D225" s="99">
        <v>42866</v>
      </c>
      <c r="E225" s="98">
        <v>29025</v>
      </c>
      <c r="F225" s="98">
        <v>15659</v>
      </c>
      <c r="G225" s="98" t="s">
        <v>45</v>
      </c>
      <c r="H225" s="98" t="s">
        <v>46</v>
      </c>
      <c r="I225" s="98" t="s">
        <v>193</v>
      </c>
      <c r="J225" s="100">
        <v>272.85000000000002</v>
      </c>
      <c r="K225" s="85">
        <v>52</v>
      </c>
    </row>
    <row r="226" spans="1:11" x14ac:dyDescent="0.25">
      <c r="A226" s="97" t="s">
        <v>25</v>
      </c>
      <c r="B226" s="98" t="s">
        <v>193</v>
      </c>
      <c r="C226" s="97" t="s">
        <v>2644</v>
      </c>
      <c r="D226" s="99">
        <v>42866</v>
      </c>
      <c r="E226" s="98">
        <v>28932</v>
      </c>
      <c r="F226" s="98">
        <v>15660</v>
      </c>
      <c r="G226" s="98" t="s">
        <v>45</v>
      </c>
      <c r="H226" s="98" t="s">
        <v>46</v>
      </c>
      <c r="I226" s="98" t="s">
        <v>193</v>
      </c>
      <c r="J226" s="100">
        <v>128.22999999999999</v>
      </c>
      <c r="K226" s="85">
        <v>52</v>
      </c>
    </row>
    <row r="227" spans="1:11" x14ac:dyDescent="0.25">
      <c r="A227" s="97" t="s">
        <v>25</v>
      </c>
      <c r="B227" s="98" t="s">
        <v>193</v>
      </c>
      <c r="C227" s="97" t="s">
        <v>2645</v>
      </c>
      <c r="D227" s="99">
        <v>42866</v>
      </c>
      <c r="E227" s="98">
        <v>28792</v>
      </c>
      <c r="F227" s="98">
        <v>15661</v>
      </c>
      <c r="G227" s="98" t="s">
        <v>45</v>
      </c>
      <c r="H227" s="98" t="s">
        <v>46</v>
      </c>
      <c r="I227" s="98" t="s">
        <v>193</v>
      </c>
      <c r="J227" s="100">
        <v>60.35</v>
      </c>
      <c r="K227" s="85">
        <v>52</v>
      </c>
    </row>
    <row r="228" spans="1:11" x14ac:dyDescent="0.25">
      <c r="A228" s="97" t="s">
        <v>25</v>
      </c>
      <c r="B228" s="98" t="s">
        <v>470</v>
      </c>
      <c r="C228" s="97" t="s">
        <v>2646</v>
      </c>
      <c r="D228" s="99">
        <v>42881</v>
      </c>
      <c r="E228" s="98"/>
      <c r="F228" s="98">
        <v>15739</v>
      </c>
      <c r="G228" s="98" t="s">
        <v>45</v>
      </c>
      <c r="H228" s="98" t="s">
        <v>46</v>
      </c>
      <c r="I228" s="98" t="s">
        <v>470</v>
      </c>
      <c r="J228" s="100">
        <v>127.05</v>
      </c>
      <c r="K228" s="85">
        <v>52</v>
      </c>
    </row>
    <row r="229" spans="1:11" x14ac:dyDescent="0.25">
      <c r="A229" s="97" t="s">
        <v>25</v>
      </c>
      <c r="B229" s="98" t="s">
        <v>193</v>
      </c>
      <c r="C229" s="97" t="s">
        <v>2647</v>
      </c>
      <c r="D229" s="99">
        <v>42881</v>
      </c>
      <c r="E229" s="98" t="s">
        <v>2843</v>
      </c>
      <c r="F229" s="98">
        <v>15743</v>
      </c>
      <c r="G229" s="98" t="s">
        <v>45</v>
      </c>
      <c r="H229" s="98" t="s">
        <v>46</v>
      </c>
      <c r="I229" s="98" t="s">
        <v>193</v>
      </c>
      <c r="J229" s="100">
        <v>75.069999999999993</v>
      </c>
      <c r="K229" s="85">
        <v>52</v>
      </c>
    </row>
    <row r="230" spans="1:11" x14ac:dyDescent="0.25">
      <c r="A230" s="97" t="s">
        <v>25</v>
      </c>
      <c r="B230" s="98" t="s">
        <v>193</v>
      </c>
      <c r="C230" s="97" t="s">
        <v>2648</v>
      </c>
      <c r="D230" s="99">
        <v>42885</v>
      </c>
      <c r="E230" s="98" t="s">
        <v>2844</v>
      </c>
      <c r="F230" s="98">
        <v>15755</v>
      </c>
      <c r="G230" s="98" t="s">
        <v>45</v>
      </c>
      <c r="H230" s="98" t="s">
        <v>46</v>
      </c>
      <c r="I230" s="98" t="s">
        <v>193</v>
      </c>
      <c r="J230" s="100">
        <v>17.12</v>
      </c>
      <c r="K230" s="85">
        <v>52</v>
      </c>
    </row>
    <row r="231" spans="1:11" x14ac:dyDescent="0.25">
      <c r="A231" s="97" t="s">
        <v>25</v>
      </c>
      <c r="B231" s="98" t="s">
        <v>470</v>
      </c>
      <c r="C231" s="97" t="s">
        <v>2649</v>
      </c>
      <c r="D231" s="99">
        <v>42885</v>
      </c>
      <c r="E231" s="98" t="s">
        <v>2845</v>
      </c>
      <c r="F231" s="98">
        <v>15756</v>
      </c>
      <c r="G231" s="98" t="s">
        <v>45</v>
      </c>
      <c r="H231" s="98" t="s">
        <v>46</v>
      </c>
      <c r="I231" s="98" t="s">
        <v>470</v>
      </c>
      <c r="J231" s="100">
        <v>19.399999999999999</v>
      </c>
      <c r="K231" s="85">
        <v>52</v>
      </c>
    </row>
    <row r="232" spans="1:11" x14ac:dyDescent="0.25">
      <c r="A232" s="97" t="s">
        <v>25</v>
      </c>
      <c r="B232" s="98" t="s">
        <v>193</v>
      </c>
      <c r="C232" s="97" t="s">
        <v>2650</v>
      </c>
      <c r="D232" s="99">
        <v>42886</v>
      </c>
      <c r="E232" s="98">
        <v>146200</v>
      </c>
      <c r="F232" s="98">
        <v>15789</v>
      </c>
      <c r="G232" s="98" t="s">
        <v>45</v>
      </c>
      <c r="H232" s="98" t="s">
        <v>46</v>
      </c>
      <c r="I232" s="98" t="s">
        <v>193</v>
      </c>
      <c r="J232" s="100">
        <v>19.13</v>
      </c>
      <c r="K232" s="85">
        <v>52</v>
      </c>
    </row>
    <row r="233" spans="1:11" x14ac:dyDescent="0.25">
      <c r="A233" s="97" t="s">
        <v>25</v>
      </c>
      <c r="B233" s="98" t="s">
        <v>470</v>
      </c>
      <c r="C233" s="97" t="s">
        <v>2651</v>
      </c>
      <c r="D233" s="99">
        <v>42886</v>
      </c>
      <c r="E233" s="98" t="s">
        <v>2846</v>
      </c>
      <c r="F233" s="98">
        <v>15818</v>
      </c>
      <c r="G233" s="98" t="s">
        <v>45</v>
      </c>
      <c r="H233" s="98" t="s">
        <v>46</v>
      </c>
      <c r="I233" s="98" t="s">
        <v>470</v>
      </c>
      <c r="J233" s="100">
        <v>161.21</v>
      </c>
      <c r="K233" s="85">
        <v>52</v>
      </c>
    </row>
    <row r="234" spans="1:11" x14ac:dyDescent="0.25">
      <c r="A234" s="97" t="s">
        <v>25</v>
      </c>
      <c r="B234" s="98" t="s">
        <v>193</v>
      </c>
      <c r="C234" s="97" t="s">
        <v>2652</v>
      </c>
      <c r="D234" s="99">
        <v>42886</v>
      </c>
      <c r="E234" s="98">
        <v>29346</v>
      </c>
      <c r="F234" s="98">
        <v>15826</v>
      </c>
      <c r="G234" s="98" t="s">
        <v>45</v>
      </c>
      <c r="H234" s="98" t="s">
        <v>46</v>
      </c>
      <c r="I234" s="98" t="s">
        <v>193</v>
      </c>
      <c r="J234" s="100">
        <v>155.16999999999999</v>
      </c>
      <c r="K234" s="85">
        <v>52</v>
      </c>
    </row>
    <row r="235" spans="1:11" x14ac:dyDescent="0.25">
      <c r="A235" s="97" t="s">
        <v>32</v>
      </c>
      <c r="B235" s="98" t="s">
        <v>193</v>
      </c>
      <c r="C235" s="97" t="s">
        <v>2639</v>
      </c>
      <c r="D235" s="99">
        <v>42865</v>
      </c>
      <c r="E235" s="98">
        <v>29050</v>
      </c>
      <c r="F235" s="98">
        <v>15651</v>
      </c>
      <c r="G235" s="98" t="s">
        <v>45</v>
      </c>
      <c r="H235" s="98" t="s">
        <v>46</v>
      </c>
      <c r="I235" s="98" t="s">
        <v>193</v>
      </c>
      <c r="J235" s="100">
        <v>51.29</v>
      </c>
      <c r="K235" s="85">
        <v>52</v>
      </c>
    </row>
    <row r="236" spans="1:11" x14ac:dyDescent="0.25">
      <c r="A236" s="97" t="s">
        <v>32</v>
      </c>
      <c r="B236" s="98" t="s">
        <v>193</v>
      </c>
      <c r="C236" s="97" t="s">
        <v>2640</v>
      </c>
      <c r="D236" s="99">
        <v>42865</v>
      </c>
      <c r="E236" s="98">
        <v>29026</v>
      </c>
      <c r="F236" s="98">
        <v>15652</v>
      </c>
      <c r="G236" s="98" t="s">
        <v>45</v>
      </c>
      <c r="H236" s="98" t="s">
        <v>46</v>
      </c>
      <c r="I236" s="98" t="s">
        <v>193</v>
      </c>
      <c r="J236" s="100">
        <v>82.52</v>
      </c>
      <c r="K236" s="85">
        <v>52</v>
      </c>
    </row>
    <row r="237" spans="1:11" x14ac:dyDescent="0.25">
      <c r="A237" s="97" t="s">
        <v>32</v>
      </c>
      <c r="B237" s="98" t="s">
        <v>193</v>
      </c>
      <c r="C237" s="97" t="s">
        <v>2641</v>
      </c>
      <c r="D237" s="99">
        <v>42865</v>
      </c>
      <c r="E237" s="98">
        <v>29024</v>
      </c>
      <c r="F237" s="98">
        <v>15653</v>
      </c>
      <c r="G237" s="98" t="s">
        <v>45</v>
      </c>
      <c r="H237" s="98" t="s">
        <v>46</v>
      </c>
      <c r="I237" s="98" t="s">
        <v>193</v>
      </c>
      <c r="J237" s="100">
        <v>341.86</v>
      </c>
      <c r="K237" s="85">
        <v>52</v>
      </c>
    </row>
    <row r="238" spans="1:11" x14ac:dyDescent="0.25">
      <c r="A238" s="97" t="s">
        <v>32</v>
      </c>
      <c r="B238" s="98" t="s">
        <v>193</v>
      </c>
      <c r="C238" s="97" t="s">
        <v>2642</v>
      </c>
      <c r="D238" s="99">
        <v>42865</v>
      </c>
      <c r="E238" s="98">
        <v>29029</v>
      </c>
      <c r="F238" s="98">
        <v>15654</v>
      </c>
      <c r="G238" s="98" t="s">
        <v>45</v>
      </c>
      <c r="H238" s="98" t="s">
        <v>46</v>
      </c>
      <c r="I238" s="98" t="s">
        <v>193</v>
      </c>
      <c r="J238" s="100">
        <v>28.54</v>
      </c>
      <c r="K238" s="85">
        <v>52</v>
      </c>
    </row>
    <row r="239" spans="1:11" x14ac:dyDescent="0.25">
      <c r="A239" s="97" t="s">
        <v>32</v>
      </c>
      <c r="B239" s="98" t="s">
        <v>193</v>
      </c>
      <c r="C239" s="97" t="s">
        <v>2254</v>
      </c>
      <c r="D239" s="99">
        <v>42866</v>
      </c>
      <c r="E239" s="98">
        <v>29027</v>
      </c>
      <c r="F239" s="98">
        <v>15658</v>
      </c>
      <c r="G239" s="98" t="s">
        <v>45</v>
      </c>
      <c r="H239" s="98" t="s">
        <v>46</v>
      </c>
      <c r="I239" s="98" t="s">
        <v>193</v>
      </c>
      <c r="J239" s="100">
        <v>162.56</v>
      </c>
      <c r="K239" s="85">
        <v>52</v>
      </c>
    </row>
    <row r="240" spans="1:11" x14ac:dyDescent="0.25">
      <c r="A240" s="97" t="s">
        <v>32</v>
      </c>
      <c r="B240" s="98" t="s">
        <v>193</v>
      </c>
      <c r="C240" s="97" t="s">
        <v>2643</v>
      </c>
      <c r="D240" s="99">
        <v>42866</v>
      </c>
      <c r="E240" s="98">
        <v>29025</v>
      </c>
      <c r="F240" s="98">
        <v>15659</v>
      </c>
      <c r="G240" s="98" t="s">
        <v>45</v>
      </c>
      <c r="H240" s="98" t="s">
        <v>46</v>
      </c>
      <c r="I240" s="98" t="s">
        <v>193</v>
      </c>
      <c r="J240" s="100">
        <v>109.14</v>
      </c>
      <c r="K240" s="85">
        <v>52</v>
      </c>
    </row>
    <row r="241" spans="1:11" x14ac:dyDescent="0.25">
      <c r="A241" s="97" t="s">
        <v>32</v>
      </c>
      <c r="B241" s="98" t="s">
        <v>193</v>
      </c>
      <c r="C241" s="97" t="s">
        <v>2644</v>
      </c>
      <c r="D241" s="99">
        <v>42866</v>
      </c>
      <c r="E241" s="98">
        <v>28932</v>
      </c>
      <c r="F241" s="98">
        <v>15660</v>
      </c>
      <c r="G241" s="98" t="s">
        <v>45</v>
      </c>
      <c r="H241" s="98" t="s">
        <v>46</v>
      </c>
      <c r="I241" s="98" t="s">
        <v>193</v>
      </c>
      <c r="J241" s="100">
        <v>51.29</v>
      </c>
      <c r="K241" s="85">
        <v>52</v>
      </c>
    </row>
    <row r="242" spans="1:11" x14ac:dyDescent="0.25">
      <c r="A242" s="97" t="s">
        <v>32</v>
      </c>
      <c r="B242" s="98" t="s">
        <v>193</v>
      </c>
      <c r="C242" s="97" t="s">
        <v>2645</v>
      </c>
      <c r="D242" s="99">
        <v>42866</v>
      </c>
      <c r="E242" s="98">
        <v>28792</v>
      </c>
      <c r="F242" s="98">
        <v>15661</v>
      </c>
      <c r="G242" s="98" t="s">
        <v>45</v>
      </c>
      <c r="H242" s="98" t="s">
        <v>46</v>
      </c>
      <c r="I242" s="98" t="s">
        <v>193</v>
      </c>
      <c r="J242" s="100">
        <v>24.14</v>
      </c>
      <c r="K242" s="85">
        <v>52</v>
      </c>
    </row>
    <row r="243" spans="1:11" x14ac:dyDescent="0.25">
      <c r="A243" s="97" t="s">
        <v>32</v>
      </c>
      <c r="B243" s="98" t="s">
        <v>470</v>
      </c>
      <c r="C243" s="97" t="s">
        <v>2646</v>
      </c>
      <c r="D243" s="99">
        <v>42881</v>
      </c>
      <c r="E243" s="98"/>
      <c r="F243" s="98">
        <v>15739</v>
      </c>
      <c r="G243" s="98" t="s">
        <v>45</v>
      </c>
      <c r="H243" s="98" t="s">
        <v>46</v>
      </c>
      <c r="I243" s="98" t="s">
        <v>470</v>
      </c>
      <c r="J243" s="100">
        <v>50.82</v>
      </c>
      <c r="K243" s="85">
        <v>52</v>
      </c>
    </row>
    <row r="244" spans="1:11" x14ac:dyDescent="0.25">
      <c r="A244" s="97" t="s">
        <v>32</v>
      </c>
      <c r="B244" s="98" t="s">
        <v>193</v>
      </c>
      <c r="C244" s="97" t="s">
        <v>2647</v>
      </c>
      <c r="D244" s="99">
        <v>42881</v>
      </c>
      <c r="E244" s="98" t="s">
        <v>2843</v>
      </c>
      <c r="F244" s="98">
        <v>15743</v>
      </c>
      <c r="G244" s="98" t="s">
        <v>45</v>
      </c>
      <c r="H244" s="98" t="s">
        <v>46</v>
      </c>
      <c r="I244" s="98" t="s">
        <v>193</v>
      </c>
      <c r="J244" s="100">
        <v>30.03</v>
      </c>
      <c r="K244" s="85">
        <v>52</v>
      </c>
    </row>
    <row r="245" spans="1:11" x14ac:dyDescent="0.25">
      <c r="A245" s="97" t="s">
        <v>32</v>
      </c>
      <c r="B245" s="98" t="s">
        <v>193</v>
      </c>
      <c r="C245" s="97" t="s">
        <v>2648</v>
      </c>
      <c r="D245" s="99">
        <v>42885</v>
      </c>
      <c r="E245" s="98" t="s">
        <v>2844</v>
      </c>
      <c r="F245" s="98">
        <v>15755</v>
      </c>
      <c r="G245" s="98" t="s">
        <v>45</v>
      </c>
      <c r="H245" s="98" t="s">
        <v>46</v>
      </c>
      <c r="I245" s="98" t="s">
        <v>193</v>
      </c>
      <c r="J245" s="100">
        <v>6.85</v>
      </c>
      <c r="K245" s="85">
        <v>52</v>
      </c>
    </row>
    <row r="246" spans="1:11" x14ac:dyDescent="0.25">
      <c r="A246" s="97" t="s">
        <v>32</v>
      </c>
      <c r="B246" s="98" t="s">
        <v>470</v>
      </c>
      <c r="C246" s="97" t="s">
        <v>2649</v>
      </c>
      <c r="D246" s="99">
        <v>42885</v>
      </c>
      <c r="E246" s="98" t="s">
        <v>2845</v>
      </c>
      <c r="F246" s="98">
        <v>15756</v>
      </c>
      <c r="G246" s="98" t="s">
        <v>45</v>
      </c>
      <c r="H246" s="98" t="s">
        <v>46</v>
      </c>
      <c r="I246" s="98" t="s">
        <v>470</v>
      </c>
      <c r="J246" s="100">
        <v>7.76</v>
      </c>
      <c r="K246" s="85">
        <v>52</v>
      </c>
    </row>
    <row r="247" spans="1:11" x14ac:dyDescent="0.25">
      <c r="A247" s="97" t="s">
        <v>32</v>
      </c>
      <c r="B247" s="98" t="s">
        <v>193</v>
      </c>
      <c r="C247" s="97" t="s">
        <v>2650</v>
      </c>
      <c r="D247" s="99">
        <v>42886</v>
      </c>
      <c r="E247" s="98">
        <v>146200</v>
      </c>
      <c r="F247" s="98">
        <v>15789</v>
      </c>
      <c r="G247" s="98" t="s">
        <v>45</v>
      </c>
      <c r="H247" s="98" t="s">
        <v>46</v>
      </c>
      <c r="I247" s="98" t="s">
        <v>193</v>
      </c>
      <c r="J247" s="100">
        <v>7.65</v>
      </c>
      <c r="K247" s="85">
        <v>52</v>
      </c>
    </row>
    <row r="248" spans="1:11" x14ac:dyDescent="0.25">
      <c r="A248" s="97" t="s">
        <v>32</v>
      </c>
      <c r="B248" s="98" t="s">
        <v>470</v>
      </c>
      <c r="C248" s="97" t="s">
        <v>2651</v>
      </c>
      <c r="D248" s="99">
        <v>42886</v>
      </c>
      <c r="E248" s="98" t="s">
        <v>2846</v>
      </c>
      <c r="F248" s="98">
        <v>15818</v>
      </c>
      <c r="G248" s="98" t="s">
        <v>45</v>
      </c>
      <c r="H248" s="98" t="s">
        <v>46</v>
      </c>
      <c r="I248" s="98" t="s">
        <v>470</v>
      </c>
      <c r="J248" s="100">
        <v>64.48</v>
      </c>
      <c r="K248" s="85">
        <v>52</v>
      </c>
    </row>
    <row r="249" spans="1:11" x14ac:dyDescent="0.25">
      <c r="A249" s="97" t="s">
        <v>32</v>
      </c>
      <c r="B249" s="98" t="s">
        <v>193</v>
      </c>
      <c r="C249" s="97" t="s">
        <v>2652</v>
      </c>
      <c r="D249" s="99">
        <v>42886</v>
      </c>
      <c r="E249" s="98">
        <v>29346</v>
      </c>
      <c r="F249" s="98">
        <v>15826</v>
      </c>
      <c r="G249" s="98" t="s">
        <v>45</v>
      </c>
      <c r="H249" s="98" t="s">
        <v>46</v>
      </c>
      <c r="I249" s="98" t="s">
        <v>193</v>
      </c>
      <c r="J249" s="100">
        <v>62.07</v>
      </c>
      <c r="K249" s="85">
        <v>52</v>
      </c>
    </row>
    <row r="250" spans="1:11" x14ac:dyDescent="0.25">
      <c r="A250" s="97" t="s">
        <v>38</v>
      </c>
      <c r="B250" s="98" t="s">
        <v>193</v>
      </c>
      <c r="C250" s="97" t="s">
        <v>2639</v>
      </c>
      <c r="D250" s="99">
        <v>42865</v>
      </c>
      <c r="E250" s="98">
        <v>29050</v>
      </c>
      <c r="F250" s="98">
        <v>15651</v>
      </c>
      <c r="G250" s="98" t="s">
        <v>45</v>
      </c>
      <c r="H250" s="98" t="s">
        <v>46</v>
      </c>
      <c r="I250" s="98" t="s">
        <v>193</v>
      </c>
      <c r="J250" s="100">
        <v>153.87</v>
      </c>
      <c r="K250" s="85">
        <v>52</v>
      </c>
    </row>
    <row r="251" spans="1:11" x14ac:dyDescent="0.25">
      <c r="A251" s="97" t="s">
        <v>38</v>
      </c>
      <c r="B251" s="98" t="s">
        <v>193</v>
      </c>
      <c r="C251" s="97" t="s">
        <v>2640</v>
      </c>
      <c r="D251" s="99">
        <v>42865</v>
      </c>
      <c r="E251" s="98">
        <v>29026</v>
      </c>
      <c r="F251" s="98">
        <v>15652</v>
      </c>
      <c r="G251" s="98" t="s">
        <v>45</v>
      </c>
      <c r="H251" s="98" t="s">
        <v>46</v>
      </c>
      <c r="I251" s="98" t="s">
        <v>193</v>
      </c>
      <c r="J251" s="100">
        <v>247.55</v>
      </c>
      <c r="K251" s="85">
        <v>52</v>
      </c>
    </row>
    <row r="252" spans="1:11" x14ac:dyDescent="0.25">
      <c r="A252" s="97" t="s">
        <v>38</v>
      </c>
      <c r="B252" s="98" t="s">
        <v>193</v>
      </c>
      <c r="C252" s="97" t="s">
        <v>2641</v>
      </c>
      <c r="D252" s="99">
        <v>42865</v>
      </c>
      <c r="E252" s="98">
        <v>29024</v>
      </c>
      <c r="F252" s="98">
        <v>15653</v>
      </c>
      <c r="G252" s="98" t="s">
        <v>45</v>
      </c>
      <c r="H252" s="98" t="s">
        <v>46</v>
      </c>
      <c r="I252" s="98" t="s">
        <v>193</v>
      </c>
      <c r="J252" s="100">
        <v>1025.58</v>
      </c>
      <c r="K252" s="85">
        <v>52</v>
      </c>
    </row>
    <row r="253" spans="1:11" x14ac:dyDescent="0.25">
      <c r="A253" s="97" t="s">
        <v>38</v>
      </c>
      <c r="B253" s="98" t="s">
        <v>193</v>
      </c>
      <c r="C253" s="97" t="s">
        <v>2642</v>
      </c>
      <c r="D253" s="99">
        <v>42865</v>
      </c>
      <c r="E253" s="98">
        <v>29029</v>
      </c>
      <c r="F253" s="98">
        <v>15654</v>
      </c>
      <c r="G253" s="98" t="s">
        <v>45</v>
      </c>
      <c r="H253" s="98" t="s">
        <v>46</v>
      </c>
      <c r="I253" s="98" t="s">
        <v>193</v>
      </c>
      <c r="J253" s="100">
        <v>85.61</v>
      </c>
      <c r="K253" s="85">
        <v>52</v>
      </c>
    </row>
    <row r="254" spans="1:11" x14ac:dyDescent="0.25">
      <c r="A254" s="97" t="s">
        <v>38</v>
      </c>
      <c r="B254" s="98" t="s">
        <v>193</v>
      </c>
      <c r="C254" s="97" t="s">
        <v>2254</v>
      </c>
      <c r="D254" s="99">
        <v>42866</v>
      </c>
      <c r="E254" s="98">
        <v>29027</v>
      </c>
      <c r="F254" s="98">
        <v>15658</v>
      </c>
      <c r="G254" s="98" t="s">
        <v>45</v>
      </c>
      <c r="H254" s="98" t="s">
        <v>46</v>
      </c>
      <c r="I254" s="98" t="s">
        <v>193</v>
      </c>
      <c r="J254" s="100">
        <v>487.69</v>
      </c>
      <c r="K254" s="85">
        <v>52</v>
      </c>
    </row>
    <row r="255" spans="1:11" x14ac:dyDescent="0.25">
      <c r="A255" s="97" t="s">
        <v>38</v>
      </c>
      <c r="B255" s="98" t="s">
        <v>193</v>
      </c>
      <c r="C255" s="97" t="s">
        <v>2643</v>
      </c>
      <c r="D255" s="99">
        <v>42866</v>
      </c>
      <c r="E255" s="98">
        <v>29025</v>
      </c>
      <c r="F255" s="98">
        <v>15659</v>
      </c>
      <c r="G255" s="98" t="s">
        <v>45</v>
      </c>
      <c r="H255" s="98" t="s">
        <v>46</v>
      </c>
      <c r="I255" s="98" t="s">
        <v>193</v>
      </c>
      <c r="J255" s="100">
        <v>327.42</v>
      </c>
      <c r="K255" s="85">
        <v>52</v>
      </c>
    </row>
    <row r="256" spans="1:11" x14ac:dyDescent="0.25">
      <c r="A256" s="97" t="s">
        <v>38</v>
      </c>
      <c r="B256" s="98" t="s">
        <v>193</v>
      </c>
      <c r="C256" s="97" t="s">
        <v>2644</v>
      </c>
      <c r="D256" s="99">
        <v>42866</v>
      </c>
      <c r="E256" s="98">
        <v>28932</v>
      </c>
      <c r="F256" s="98">
        <v>15660</v>
      </c>
      <c r="G256" s="98" t="s">
        <v>45</v>
      </c>
      <c r="H256" s="98" t="s">
        <v>46</v>
      </c>
      <c r="I256" s="98" t="s">
        <v>193</v>
      </c>
      <c r="J256" s="100">
        <v>153.87</v>
      </c>
      <c r="K256" s="85">
        <v>52</v>
      </c>
    </row>
    <row r="257" spans="1:11" x14ac:dyDescent="0.25">
      <c r="A257" s="97" t="s">
        <v>38</v>
      </c>
      <c r="B257" s="98" t="s">
        <v>193</v>
      </c>
      <c r="C257" s="97" t="s">
        <v>2645</v>
      </c>
      <c r="D257" s="99">
        <v>42866</v>
      </c>
      <c r="E257" s="98">
        <v>28792</v>
      </c>
      <c r="F257" s="98">
        <v>15661</v>
      </c>
      <c r="G257" s="98" t="s">
        <v>45</v>
      </c>
      <c r="H257" s="98" t="s">
        <v>46</v>
      </c>
      <c r="I257" s="98" t="s">
        <v>193</v>
      </c>
      <c r="J257" s="100">
        <v>72.42</v>
      </c>
      <c r="K257" s="85">
        <v>52</v>
      </c>
    </row>
    <row r="258" spans="1:11" x14ac:dyDescent="0.25">
      <c r="A258" s="97" t="s">
        <v>38</v>
      </c>
      <c r="B258" s="98" t="s">
        <v>470</v>
      </c>
      <c r="C258" s="97" t="s">
        <v>2646</v>
      </c>
      <c r="D258" s="99">
        <v>42881</v>
      </c>
      <c r="E258" s="98"/>
      <c r="F258" s="98">
        <v>15739</v>
      </c>
      <c r="G258" s="98" t="s">
        <v>45</v>
      </c>
      <c r="H258" s="98" t="s">
        <v>46</v>
      </c>
      <c r="I258" s="98" t="s">
        <v>470</v>
      </c>
      <c r="J258" s="100">
        <v>152.44999999999999</v>
      </c>
      <c r="K258" s="85">
        <v>52</v>
      </c>
    </row>
    <row r="259" spans="1:11" x14ac:dyDescent="0.25">
      <c r="A259" s="97" t="s">
        <v>38</v>
      </c>
      <c r="B259" s="98" t="s">
        <v>193</v>
      </c>
      <c r="C259" s="97" t="s">
        <v>2647</v>
      </c>
      <c r="D259" s="99">
        <v>42881</v>
      </c>
      <c r="E259" s="98" t="s">
        <v>2843</v>
      </c>
      <c r="F259" s="98">
        <v>15743</v>
      </c>
      <c r="G259" s="98" t="s">
        <v>45</v>
      </c>
      <c r="H259" s="98" t="s">
        <v>46</v>
      </c>
      <c r="I259" s="98" t="s">
        <v>193</v>
      </c>
      <c r="J259" s="100">
        <v>90.08</v>
      </c>
      <c r="K259" s="85">
        <v>52</v>
      </c>
    </row>
    <row r="260" spans="1:11" x14ac:dyDescent="0.25">
      <c r="A260" s="97" t="s">
        <v>38</v>
      </c>
      <c r="B260" s="98" t="s">
        <v>193</v>
      </c>
      <c r="C260" s="97" t="s">
        <v>2648</v>
      </c>
      <c r="D260" s="99">
        <v>42885</v>
      </c>
      <c r="E260" s="98" t="s">
        <v>2844</v>
      </c>
      <c r="F260" s="98">
        <v>15755</v>
      </c>
      <c r="G260" s="98" t="s">
        <v>45</v>
      </c>
      <c r="H260" s="98" t="s">
        <v>46</v>
      </c>
      <c r="I260" s="98" t="s">
        <v>193</v>
      </c>
      <c r="J260" s="100">
        <v>20.54</v>
      </c>
      <c r="K260" s="85">
        <v>52</v>
      </c>
    </row>
    <row r="261" spans="1:11" x14ac:dyDescent="0.25">
      <c r="A261" s="97" t="s">
        <v>38</v>
      </c>
      <c r="B261" s="98" t="s">
        <v>470</v>
      </c>
      <c r="C261" s="97" t="s">
        <v>2649</v>
      </c>
      <c r="D261" s="99">
        <v>42885</v>
      </c>
      <c r="E261" s="98" t="s">
        <v>2845</v>
      </c>
      <c r="F261" s="98">
        <v>15756</v>
      </c>
      <c r="G261" s="98" t="s">
        <v>45</v>
      </c>
      <c r="H261" s="98" t="s">
        <v>46</v>
      </c>
      <c r="I261" s="98" t="s">
        <v>470</v>
      </c>
      <c r="J261" s="100">
        <v>23.27</v>
      </c>
      <c r="K261" s="85">
        <v>52</v>
      </c>
    </row>
    <row r="262" spans="1:11" x14ac:dyDescent="0.25">
      <c r="A262" s="97" t="s">
        <v>38</v>
      </c>
      <c r="B262" s="98" t="s">
        <v>193</v>
      </c>
      <c r="C262" s="97" t="s">
        <v>2650</v>
      </c>
      <c r="D262" s="99">
        <v>42886</v>
      </c>
      <c r="E262" s="98">
        <v>146200</v>
      </c>
      <c r="F262" s="98">
        <v>15789</v>
      </c>
      <c r="G262" s="98" t="s">
        <v>45</v>
      </c>
      <c r="H262" s="98" t="s">
        <v>46</v>
      </c>
      <c r="I262" s="98" t="s">
        <v>193</v>
      </c>
      <c r="J262" s="100">
        <v>22.95</v>
      </c>
      <c r="K262" s="85">
        <v>52</v>
      </c>
    </row>
    <row r="263" spans="1:11" x14ac:dyDescent="0.25">
      <c r="A263" s="97" t="s">
        <v>38</v>
      </c>
      <c r="B263" s="98" t="s">
        <v>470</v>
      </c>
      <c r="C263" s="97" t="s">
        <v>2651</v>
      </c>
      <c r="D263" s="99">
        <v>42886</v>
      </c>
      <c r="E263" s="98" t="s">
        <v>2846</v>
      </c>
      <c r="F263" s="98">
        <v>15818</v>
      </c>
      <c r="G263" s="98" t="s">
        <v>45</v>
      </c>
      <c r="H263" s="98" t="s">
        <v>46</v>
      </c>
      <c r="I263" s="98" t="s">
        <v>470</v>
      </c>
      <c r="J263" s="100">
        <v>193.4</v>
      </c>
      <c r="K263" s="85">
        <v>52</v>
      </c>
    </row>
    <row r="264" spans="1:11" x14ac:dyDescent="0.25">
      <c r="A264" s="97" t="s">
        <v>38</v>
      </c>
      <c r="B264" s="98" t="s">
        <v>193</v>
      </c>
      <c r="C264" s="97" t="s">
        <v>2652</v>
      </c>
      <c r="D264" s="99">
        <v>42886</v>
      </c>
      <c r="E264" s="98">
        <v>29346</v>
      </c>
      <c r="F264" s="98">
        <v>15826</v>
      </c>
      <c r="G264" s="98" t="s">
        <v>45</v>
      </c>
      <c r="H264" s="98" t="s">
        <v>46</v>
      </c>
      <c r="I264" s="98" t="s">
        <v>193</v>
      </c>
      <c r="J264" s="100">
        <v>186.2</v>
      </c>
      <c r="K264" s="85">
        <v>52</v>
      </c>
    </row>
    <row r="265" spans="1:11" x14ac:dyDescent="0.25">
      <c r="A265" s="97" t="s">
        <v>10</v>
      </c>
      <c r="B265" s="98" t="s">
        <v>204</v>
      </c>
      <c r="C265" s="97" t="s">
        <v>2653</v>
      </c>
      <c r="D265" s="99">
        <v>42857</v>
      </c>
      <c r="E265" s="98" t="s">
        <v>2847</v>
      </c>
      <c r="F265" s="98">
        <v>15575</v>
      </c>
      <c r="G265" s="98" t="s">
        <v>45</v>
      </c>
      <c r="H265" s="98" t="s">
        <v>46</v>
      </c>
      <c r="I265" s="98" t="s">
        <v>204</v>
      </c>
      <c r="J265" s="100">
        <v>66964.289999999994</v>
      </c>
      <c r="K265" s="85">
        <v>56</v>
      </c>
    </row>
    <row r="266" spans="1:11" x14ac:dyDescent="0.25">
      <c r="A266" s="97" t="s">
        <v>10</v>
      </c>
      <c r="B266" s="98" t="s">
        <v>204</v>
      </c>
      <c r="C266" s="97" t="s">
        <v>2654</v>
      </c>
      <c r="D266" s="99">
        <v>42857</v>
      </c>
      <c r="E266" s="98" t="s">
        <v>2848</v>
      </c>
      <c r="F266" s="98">
        <v>15576</v>
      </c>
      <c r="G266" s="98" t="s">
        <v>45</v>
      </c>
      <c r="H266" s="98" t="s">
        <v>46</v>
      </c>
      <c r="I266" s="98" t="s">
        <v>204</v>
      </c>
      <c r="J266" s="100">
        <v>66964.289999999994</v>
      </c>
      <c r="K266" s="85">
        <v>56</v>
      </c>
    </row>
    <row r="267" spans="1:11" x14ac:dyDescent="0.25">
      <c r="A267" s="97" t="s">
        <v>26</v>
      </c>
      <c r="B267" s="98" t="s">
        <v>204</v>
      </c>
      <c r="C267" s="97" t="s">
        <v>2653</v>
      </c>
      <c r="D267" s="99">
        <v>42857</v>
      </c>
      <c r="E267" s="98" t="s">
        <v>2847</v>
      </c>
      <c r="F267" s="98">
        <v>15575</v>
      </c>
      <c r="G267" s="98" t="s">
        <v>45</v>
      </c>
      <c r="H267" s="98" t="s">
        <v>46</v>
      </c>
      <c r="I267" s="98" t="s">
        <v>204</v>
      </c>
      <c r="J267" s="100">
        <v>26785.71</v>
      </c>
      <c r="K267" s="85">
        <v>56</v>
      </c>
    </row>
    <row r="268" spans="1:11" x14ac:dyDescent="0.25">
      <c r="A268" s="97" t="s">
        <v>26</v>
      </c>
      <c r="B268" s="98" t="s">
        <v>204</v>
      </c>
      <c r="C268" s="97" t="s">
        <v>2654</v>
      </c>
      <c r="D268" s="99">
        <v>42857</v>
      </c>
      <c r="E268" s="98" t="s">
        <v>2848</v>
      </c>
      <c r="F268" s="98">
        <v>15576</v>
      </c>
      <c r="G268" s="98" t="s">
        <v>45</v>
      </c>
      <c r="H268" s="98" t="s">
        <v>46</v>
      </c>
      <c r="I268" s="98" t="s">
        <v>204</v>
      </c>
      <c r="J268" s="100">
        <v>26785.71</v>
      </c>
      <c r="K268" s="85">
        <v>56</v>
      </c>
    </row>
    <row r="269" spans="1:11" x14ac:dyDescent="0.25">
      <c r="A269" s="97" t="s">
        <v>39</v>
      </c>
      <c r="B269" s="98" t="s">
        <v>204</v>
      </c>
      <c r="C269" s="97" t="s">
        <v>2653</v>
      </c>
      <c r="D269" s="99">
        <v>42857</v>
      </c>
      <c r="E269" s="98" t="s">
        <v>2847</v>
      </c>
      <c r="F269" s="98">
        <v>15575</v>
      </c>
      <c r="G269" s="98" t="s">
        <v>45</v>
      </c>
      <c r="H269" s="98" t="s">
        <v>46</v>
      </c>
      <c r="I269" s="98" t="s">
        <v>204</v>
      </c>
      <c r="J269" s="100">
        <v>40178.57</v>
      </c>
      <c r="K269" s="85">
        <v>56</v>
      </c>
    </row>
    <row r="270" spans="1:11" x14ac:dyDescent="0.25">
      <c r="A270" s="97" t="s">
        <v>39</v>
      </c>
      <c r="B270" s="98" t="s">
        <v>204</v>
      </c>
      <c r="C270" s="97" t="s">
        <v>2654</v>
      </c>
      <c r="D270" s="99">
        <v>42857</v>
      </c>
      <c r="E270" s="98" t="s">
        <v>2848</v>
      </c>
      <c r="F270" s="98">
        <v>15576</v>
      </c>
      <c r="G270" s="98" t="s">
        <v>45</v>
      </c>
      <c r="H270" s="98" t="s">
        <v>46</v>
      </c>
      <c r="I270" s="98" t="s">
        <v>204</v>
      </c>
      <c r="J270" s="100">
        <v>40178.57</v>
      </c>
      <c r="K270" s="85">
        <v>56</v>
      </c>
    </row>
    <row r="271" spans="1:11" x14ac:dyDescent="0.25">
      <c r="A271" s="97" t="s">
        <v>11</v>
      </c>
      <c r="B271" s="98" t="s">
        <v>208</v>
      </c>
      <c r="C271" s="97" t="s">
        <v>139</v>
      </c>
      <c r="D271" s="99">
        <v>42867</v>
      </c>
      <c r="E271" s="98" t="s">
        <v>2849</v>
      </c>
      <c r="F271" s="98">
        <v>15665</v>
      </c>
      <c r="G271" s="98" t="s">
        <v>45</v>
      </c>
      <c r="H271" s="98" t="s">
        <v>46</v>
      </c>
      <c r="I271" s="98" t="s">
        <v>208</v>
      </c>
      <c r="J271" s="100">
        <v>3500</v>
      </c>
      <c r="K271" s="85">
        <v>57</v>
      </c>
    </row>
    <row r="272" spans="1:11" x14ac:dyDescent="0.25">
      <c r="A272" s="97" t="s">
        <v>428</v>
      </c>
      <c r="B272" s="98" t="s">
        <v>2492</v>
      </c>
      <c r="C272" s="97" t="s">
        <v>1622</v>
      </c>
      <c r="D272" s="99">
        <v>42886</v>
      </c>
      <c r="E272" s="98" t="s">
        <v>2850</v>
      </c>
      <c r="F272" s="98" t="s">
        <v>2969</v>
      </c>
      <c r="G272" s="98" t="s">
        <v>190</v>
      </c>
      <c r="H272" s="98" t="s">
        <v>46</v>
      </c>
      <c r="I272" s="98" t="s">
        <v>2492</v>
      </c>
      <c r="J272" s="100">
        <v>1040</v>
      </c>
      <c r="K272" s="85">
        <v>58</v>
      </c>
    </row>
    <row r="273" spans="1:11" x14ac:dyDescent="0.25">
      <c r="A273" s="97" t="s">
        <v>428</v>
      </c>
      <c r="B273" s="98" t="s">
        <v>2492</v>
      </c>
      <c r="C273" s="97" t="s">
        <v>1622</v>
      </c>
      <c r="D273" s="99">
        <v>42886</v>
      </c>
      <c r="E273" s="98" t="s">
        <v>2850</v>
      </c>
      <c r="F273" s="98" t="s">
        <v>2969</v>
      </c>
      <c r="G273" s="98" t="s">
        <v>190</v>
      </c>
      <c r="H273" s="98" t="s">
        <v>46</v>
      </c>
      <c r="I273" s="98" t="s">
        <v>2492</v>
      </c>
      <c r="J273" s="100">
        <v>86384.4</v>
      </c>
      <c r="K273" s="85">
        <v>58</v>
      </c>
    </row>
    <row r="274" spans="1:11" x14ac:dyDescent="0.25">
      <c r="A274" s="97" t="s">
        <v>434</v>
      </c>
      <c r="B274" s="98" t="s">
        <v>2492</v>
      </c>
      <c r="C274" s="97" t="s">
        <v>1622</v>
      </c>
      <c r="D274" s="99">
        <v>42886</v>
      </c>
      <c r="E274" s="98" t="s">
        <v>2850</v>
      </c>
      <c r="F274" s="98" t="s">
        <v>2969</v>
      </c>
      <c r="G274" s="98" t="s">
        <v>190</v>
      </c>
      <c r="H274" s="98" t="s">
        <v>46</v>
      </c>
      <c r="I274" s="98" t="s">
        <v>2492</v>
      </c>
      <c r="J274" s="100">
        <v>342.79</v>
      </c>
      <c r="K274" s="85">
        <v>58</v>
      </c>
    </row>
    <row r="275" spans="1:11" x14ac:dyDescent="0.25">
      <c r="A275" s="97" t="s">
        <v>434</v>
      </c>
      <c r="B275" s="98" t="s">
        <v>2492</v>
      </c>
      <c r="C275" s="97" t="s">
        <v>1622</v>
      </c>
      <c r="D275" s="99">
        <v>42886</v>
      </c>
      <c r="E275" s="98" t="s">
        <v>2850</v>
      </c>
      <c r="F275" s="98" t="s">
        <v>2969</v>
      </c>
      <c r="G275" s="98" t="s">
        <v>190</v>
      </c>
      <c r="H275" s="98" t="s">
        <v>46</v>
      </c>
      <c r="I275" s="98" t="s">
        <v>2492</v>
      </c>
      <c r="J275" s="100">
        <v>10955.52</v>
      </c>
      <c r="K275" s="85">
        <v>58</v>
      </c>
    </row>
    <row r="276" spans="1:11" x14ac:dyDescent="0.25">
      <c r="A276" s="97" t="s">
        <v>12</v>
      </c>
      <c r="B276" s="98" t="s">
        <v>2493</v>
      </c>
      <c r="C276" s="97" t="s">
        <v>2655</v>
      </c>
      <c r="D276" s="99">
        <v>42877</v>
      </c>
      <c r="E276" s="98" t="s">
        <v>2851</v>
      </c>
      <c r="F276" s="98">
        <v>15681</v>
      </c>
      <c r="G276" s="98" t="s">
        <v>45</v>
      </c>
      <c r="H276" s="98" t="s">
        <v>46</v>
      </c>
      <c r="I276" s="98" t="s">
        <v>2493</v>
      </c>
      <c r="J276" s="100">
        <v>120000</v>
      </c>
      <c r="K276" s="85">
        <v>59</v>
      </c>
    </row>
    <row r="277" spans="1:11" x14ac:dyDescent="0.25">
      <c r="A277" s="97" t="s">
        <v>458</v>
      </c>
      <c r="B277" s="98" t="s">
        <v>2494</v>
      </c>
      <c r="C277" s="97" t="s">
        <v>2656</v>
      </c>
      <c r="D277" s="99">
        <v>42877</v>
      </c>
      <c r="E277" s="98">
        <v>524</v>
      </c>
      <c r="F277" s="98" t="s">
        <v>2970</v>
      </c>
      <c r="G277" s="98" t="s">
        <v>190</v>
      </c>
      <c r="H277" s="98" t="s">
        <v>46</v>
      </c>
      <c r="I277" s="98" t="s">
        <v>2494</v>
      </c>
      <c r="J277" s="100">
        <v>39958.449999999997</v>
      </c>
      <c r="K277" s="85">
        <v>59</v>
      </c>
    </row>
    <row r="278" spans="1:11" x14ac:dyDescent="0.25">
      <c r="A278" s="97" t="s">
        <v>13</v>
      </c>
      <c r="B278" s="98" t="s">
        <v>216</v>
      </c>
      <c r="C278" s="97" t="s">
        <v>2657</v>
      </c>
      <c r="D278" s="99">
        <v>42866</v>
      </c>
      <c r="E278" s="98" t="s">
        <v>2852</v>
      </c>
      <c r="F278" s="98">
        <v>15655</v>
      </c>
      <c r="G278" s="98" t="s">
        <v>45</v>
      </c>
      <c r="H278" s="98" t="s">
        <v>46</v>
      </c>
      <c r="I278" s="98" t="s">
        <v>216</v>
      </c>
      <c r="J278" s="100">
        <v>36713.31</v>
      </c>
      <c r="K278" s="85">
        <v>60</v>
      </c>
    </row>
    <row r="279" spans="1:11" x14ac:dyDescent="0.25">
      <c r="A279" s="97" t="s">
        <v>13</v>
      </c>
      <c r="B279" s="98" t="s">
        <v>2495</v>
      </c>
      <c r="C279" s="97" t="s">
        <v>2658</v>
      </c>
      <c r="D279" s="99">
        <v>42866</v>
      </c>
      <c r="E279" s="98" t="s">
        <v>2852</v>
      </c>
      <c r="F279" s="98">
        <v>15655</v>
      </c>
      <c r="G279" s="98" t="s">
        <v>45</v>
      </c>
      <c r="H279" s="98" t="s">
        <v>46</v>
      </c>
      <c r="I279" s="98" t="s">
        <v>2495</v>
      </c>
      <c r="J279" s="100">
        <v>-36713.31</v>
      </c>
      <c r="K279" s="85">
        <v>60</v>
      </c>
    </row>
    <row r="280" spans="1:11" x14ac:dyDescent="0.25">
      <c r="A280" s="97" t="s">
        <v>13</v>
      </c>
      <c r="B280" s="98" t="s">
        <v>216</v>
      </c>
      <c r="C280" s="97" t="s">
        <v>2659</v>
      </c>
      <c r="D280" s="99">
        <v>42866</v>
      </c>
      <c r="E280" s="98" t="s">
        <v>2852</v>
      </c>
      <c r="F280" s="98">
        <v>15656</v>
      </c>
      <c r="G280" s="98" t="s">
        <v>45</v>
      </c>
      <c r="H280" s="98" t="s">
        <v>46</v>
      </c>
      <c r="I280" s="98" t="s">
        <v>216</v>
      </c>
      <c r="J280" s="100">
        <v>36713.31</v>
      </c>
      <c r="K280" s="85">
        <v>60</v>
      </c>
    </row>
    <row r="281" spans="1:11" x14ac:dyDescent="0.25">
      <c r="A281" s="97" t="s">
        <v>13</v>
      </c>
      <c r="B281" s="98" t="s">
        <v>216</v>
      </c>
      <c r="C281" s="97" t="s">
        <v>2660</v>
      </c>
      <c r="D281" s="99">
        <v>42866</v>
      </c>
      <c r="E281" s="98" t="s">
        <v>2853</v>
      </c>
      <c r="F281" s="98">
        <v>15657</v>
      </c>
      <c r="G281" s="98" t="s">
        <v>45</v>
      </c>
      <c r="H281" s="98" t="s">
        <v>46</v>
      </c>
      <c r="I281" s="98" t="s">
        <v>216</v>
      </c>
      <c r="J281" s="100">
        <v>11442.28</v>
      </c>
      <c r="K281" s="85">
        <v>60</v>
      </c>
    </row>
    <row r="282" spans="1:11" x14ac:dyDescent="0.25">
      <c r="A282" s="97" t="s">
        <v>14</v>
      </c>
      <c r="B282" s="98" t="s">
        <v>222</v>
      </c>
      <c r="C282" s="97" t="s">
        <v>2661</v>
      </c>
      <c r="D282" s="99">
        <v>42858</v>
      </c>
      <c r="E282" s="98">
        <v>1119</v>
      </c>
      <c r="F282" s="98">
        <v>15581</v>
      </c>
      <c r="G282" s="98" t="s">
        <v>45</v>
      </c>
      <c r="H282" s="98" t="s">
        <v>46</v>
      </c>
      <c r="I282" s="98" t="s">
        <v>222</v>
      </c>
      <c r="J282" s="100">
        <v>1600</v>
      </c>
      <c r="K282" s="85">
        <v>62</v>
      </c>
    </row>
    <row r="283" spans="1:11" x14ac:dyDescent="0.25">
      <c r="A283" s="97" t="s">
        <v>27</v>
      </c>
      <c r="B283" s="98" t="s">
        <v>222</v>
      </c>
      <c r="C283" s="97" t="s">
        <v>2661</v>
      </c>
      <c r="D283" s="99">
        <v>42858</v>
      </c>
      <c r="E283" s="98">
        <v>1119</v>
      </c>
      <c r="F283" s="98">
        <v>15581</v>
      </c>
      <c r="G283" s="98" t="s">
        <v>45</v>
      </c>
      <c r="H283" s="98" t="s">
        <v>46</v>
      </c>
      <c r="I283" s="98" t="s">
        <v>222</v>
      </c>
      <c r="J283" s="100">
        <v>1600</v>
      </c>
      <c r="K283" s="85">
        <v>62</v>
      </c>
    </row>
    <row r="284" spans="1:11" x14ac:dyDescent="0.25">
      <c r="A284" s="97" t="s">
        <v>40</v>
      </c>
      <c r="B284" s="98" t="s">
        <v>222</v>
      </c>
      <c r="C284" s="97" t="s">
        <v>2661</v>
      </c>
      <c r="D284" s="99">
        <v>42858</v>
      </c>
      <c r="E284" s="98">
        <v>1119</v>
      </c>
      <c r="F284" s="98">
        <v>15581</v>
      </c>
      <c r="G284" s="98" t="s">
        <v>45</v>
      </c>
      <c r="H284" s="98" t="s">
        <v>46</v>
      </c>
      <c r="I284" s="98" t="s">
        <v>222</v>
      </c>
      <c r="J284" s="100">
        <v>800</v>
      </c>
      <c r="K284" s="85">
        <v>62</v>
      </c>
    </row>
    <row r="285" spans="1:11" x14ac:dyDescent="0.25">
      <c r="A285" s="97" t="s">
        <v>15</v>
      </c>
      <c r="B285" s="98" t="s">
        <v>1410</v>
      </c>
      <c r="C285" s="97" t="s">
        <v>918</v>
      </c>
      <c r="D285" s="99">
        <v>42885</v>
      </c>
      <c r="E285" s="98" t="s">
        <v>49</v>
      </c>
      <c r="F285" s="98">
        <v>33099</v>
      </c>
      <c r="G285" s="98" t="s">
        <v>50</v>
      </c>
      <c r="H285" s="98" t="s">
        <v>51</v>
      </c>
      <c r="I285" s="98" t="s">
        <v>1410</v>
      </c>
      <c r="J285" s="100">
        <v>565</v>
      </c>
      <c r="K285" s="85">
        <v>64</v>
      </c>
    </row>
    <row r="286" spans="1:11" x14ac:dyDescent="0.25">
      <c r="A286" s="97" t="s">
        <v>15</v>
      </c>
      <c r="B286" s="98"/>
      <c r="C286" s="97" t="s">
        <v>562</v>
      </c>
      <c r="D286" s="99">
        <v>42886</v>
      </c>
      <c r="E286" s="98">
        <v>2282126</v>
      </c>
      <c r="F286" s="98" t="s">
        <v>2971</v>
      </c>
      <c r="G286" s="98" t="s">
        <v>225</v>
      </c>
      <c r="H286" s="98" t="s">
        <v>46</v>
      </c>
      <c r="I286" s="98"/>
      <c r="J286" s="100">
        <v>608.27</v>
      </c>
      <c r="K286" s="85">
        <v>64</v>
      </c>
    </row>
    <row r="287" spans="1:11" x14ac:dyDescent="0.25">
      <c r="A287" s="97" t="s">
        <v>15</v>
      </c>
      <c r="B287" s="98"/>
      <c r="C287" s="97" t="s">
        <v>563</v>
      </c>
      <c r="D287" s="99">
        <v>42886</v>
      </c>
      <c r="E287" s="98" t="s">
        <v>2854</v>
      </c>
      <c r="F287" s="98" t="s">
        <v>2972</v>
      </c>
      <c r="G287" s="98" t="s">
        <v>225</v>
      </c>
      <c r="H287" s="98" t="s">
        <v>46</v>
      </c>
      <c r="I287" s="98"/>
      <c r="J287" s="100">
        <v>1000</v>
      </c>
      <c r="K287" s="85">
        <v>64</v>
      </c>
    </row>
    <row r="288" spans="1:11" x14ac:dyDescent="0.25">
      <c r="A288" s="97" t="s">
        <v>15</v>
      </c>
      <c r="B288" s="98"/>
      <c r="C288" s="97" t="s">
        <v>1617</v>
      </c>
      <c r="D288" s="99">
        <v>42886</v>
      </c>
      <c r="E288" s="98" t="s">
        <v>2855</v>
      </c>
      <c r="F288" s="98" t="s">
        <v>2973</v>
      </c>
      <c r="G288" s="98" t="s">
        <v>225</v>
      </c>
      <c r="H288" s="98" t="s">
        <v>46</v>
      </c>
      <c r="I288" s="98"/>
      <c r="J288" s="100">
        <v>2536.54</v>
      </c>
      <c r="K288" s="85">
        <v>64</v>
      </c>
    </row>
    <row r="289" spans="1:11" x14ac:dyDescent="0.25">
      <c r="A289" s="97" t="s">
        <v>15</v>
      </c>
      <c r="B289" s="98"/>
      <c r="C289" s="97" t="s">
        <v>1618</v>
      </c>
      <c r="D289" s="99">
        <v>42886</v>
      </c>
      <c r="E289" s="98" t="s">
        <v>2856</v>
      </c>
      <c r="F289" s="98" t="s">
        <v>2974</v>
      </c>
      <c r="G289" s="98" t="s">
        <v>225</v>
      </c>
      <c r="H289" s="98" t="s">
        <v>46</v>
      </c>
      <c r="I289" s="98"/>
      <c r="J289" s="100">
        <v>52</v>
      </c>
      <c r="K289" s="85">
        <v>64</v>
      </c>
    </row>
    <row r="290" spans="1:11" x14ac:dyDescent="0.25">
      <c r="A290" s="97" t="s">
        <v>18</v>
      </c>
      <c r="B290" s="98" t="s">
        <v>2496</v>
      </c>
      <c r="C290" s="97" t="s">
        <v>2662</v>
      </c>
      <c r="D290" s="99">
        <v>42858</v>
      </c>
      <c r="E290" s="98" t="s">
        <v>2857</v>
      </c>
      <c r="F290" s="98" t="s">
        <v>2975</v>
      </c>
      <c r="G290" s="98" t="s">
        <v>225</v>
      </c>
      <c r="H290" s="98" t="s">
        <v>46</v>
      </c>
      <c r="I290" s="98" t="s">
        <v>2496</v>
      </c>
      <c r="J290" s="100">
        <v>2000</v>
      </c>
      <c r="K290" s="85">
        <v>64</v>
      </c>
    </row>
    <row r="291" spans="1:11" x14ac:dyDescent="0.25">
      <c r="A291" s="97" t="s">
        <v>18</v>
      </c>
      <c r="B291" s="98" t="s">
        <v>2497</v>
      </c>
      <c r="C291" s="97" t="s">
        <v>2663</v>
      </c>
      <c r="D291" s="99">
        <v>42886</v>
      </c>
      <c r="E291" s="98" t="s">
        <v>2858</v>
      </c>
      <c r="F291" s="98">
        <v>33186</v>
      </c>
      <c r="G291" s="98" t="s">
        <v>50</v>
      </c>
      <c r="H291" s="98" t="s">
        <v>46</v>
      </c>
      <c r="I291" s="98" t="s">
        <v>2497</v>
      </c>
      <c r="J291" s="100">
        <v>5000</v>
      </c>
      <c r="K291" s="85">
        <v>64</v>
      </c>
    </row>
    <row r="292" spans="1:11" x14ac:dyDescent="0.25">
      <c r="A292" s="97" t="s">
        <v>444</v>
      </c>
      <c r="B292" s="98" t="s">
        <v>2498</v>
      </c>
      <c r="C292" s="97" t="s">
        <v>2664</v>
      </c>
      <c r="D292" s="99">
        <v>42858</v>
      </c>
      <c r="E292" s="98" t="s">
        <v>2859</v>
      </c>
      <c r="F292" s="98" t="s">
        <v>2976</v>
      </c>
      <c r="G292" s="98" t="s">
        <v>225</v>
      </c>
      <c r="H292" s="98" t="s">
        <v>46</v>
      </c>
      <c r="I292" s="98" t="s">
        <v>2498</v>
      </c>
      <c r="J292" s="100">
        <v>500</v>
      </c>
      <c r="K292" s="85">
        <v>64</v>
      </c>
    </row>
    <row r="293" spans="1:11" x14ac:dyDescent="0.25">
      <c r="A293" s="97" t="s">
        <v>444</v>
      </c>
      <c r="B293" s="98" t="s">
        <v>500</v>
      </c>
      <c r="C293" s="97" t="s">
        <v>2665</v>
      </c>
      <c r="D293" s="99">
        <v>42867</v>
      </c>
      <c r="E293" s="98" t="s">
        <v>2860</v>
      </c>
      <c r="F293" s="98" t="s">
        <v>2977</v>
      </c>
      <c r="G293" s="98" t="s">
        <v>225</v>
      </c>
      <c r="H293" s="98" t="s">
        <v>46</v>
      </c>
      <c r="I293" s="98" t="s">
        <v>500</v>
      </c>
      <c r="J293" s="100">
        <v>252.17</v>
      </c>
      <c r="K293" s="85">
        <v>64</v>
      </c>
    </row>
    <row r="294" spans="1:11" x14ac:dyDescent="0.25">
      <c r="A294" s="97" t="s">
        <v>444</v>
      </c>
      <c r="B294" s="98" t="s">
        <v>501</v>
      </c>
      <c r="C294" s="97" t="s">
        <v>1467</v>
      </c>
      <c r="D294" s="99">
        <v>42886</v>
      </c>
      <c r="E294" s="98" t="s">
        <v>2861</v>
      </c>
      <c r="F294" s="98">
        <v>15807</v>
      </c>
      <c r="G294" s="98" t="s">
        <v>45</v>
      </c>
      <c r="H294" s="98" t="s">
        <v>46</v>
      </c>
      <c r="I294" s="98" t="s">
        <v>501</v>
      </c>
      <c r="J294" s="100">
        <v>144</v>
      </c>
      <c r="K294" s="85">
        <v>64</v>
      </c>
    </row>
    <row r="295" spans="1:11" x14ac:dyDescent="0.25">
      <c r="A295" s="97" t="s">
        <v>28</v>
      </c>
      <c r="B295" s="98" t="s">
        <v>295</v>
      </c>
      <c r="C295" s="97" t="s">
        <v>2666</v>
      </c>
      <c r="D295" s="99">
        <v>42858</v>
      </c>
      <c r="E295" s="98">
        <v>3846</v>
      </c>
      <c r="F295" s="98">
        <v>15580</v>
      </c>
      <c r="G295" s="98" t="s">
        <v>286</v>
      </c>
      <c r="H295" s="98" t="s">
        <v>46</v>
      </c>
      <c r="I295" s="98" t="s">
        <v>295</v>
      </c>
      <c r="J295" s="100">
        <v>1000</v>
      </c>
      <c r="K295" s="85">
        <v>66</v>
      </c>
    </row>
    <row r="296" spans="1:11" x14ac:dyDescent="0.25">
      <c r="A296" s="97" t="s">
        <v>28</v>
      </c>
      <c r="B296" s="98" t="s">
        <v>295</v>
      </c>
      <c r="C296" s="97" t="s">
        <v>348</v>
      </c>
      <c r="D296" s="99">
        <v>42878</v>
      </c>
      <c r="E296" s="98">
        <v>635</v>
      </c>
      <c r="F296" s="98">
        <v>15709</v>
      </c>
      <c r="G296" s="98" t="s">
        <v>286</v>
      </c>
      <c r="H296" s="98" t="s">
        <v>46</v>
      </c>
      <c r="I296" s="98" t="s">
        <v>295</v>
      </c>
      <c r="J296" s="100">
        <v>200</v>
      </c>
      <c r="K296" s="85">
        <v>66</v>
      </c>
    </row>
    <row r="297" spans="1:11" x14ac:dyDescent="0.25">
      <c r="A297" s="97" t="s">
        <v>28</v>
      </c>
      <c r="B297" s="98" t="s">
        <v>295</v>
      </c>
      <c r="C297" s="97" t="s">
        <v>2667</v>
      </c>
      <c r="D297" s="99">
        <v>42886</v>
      </c>
      <c r="E297" s="98" t="s">
        <v>2862</v>
      </c>
      <c r="F297" s="98">
        <v>15766</v>
      </c>
      <c r="G297" s="98" t="s">
        <v>286</v>
      </c>
      <c r="H297" s="98" t="s">
        <v>46</v>
      </c>
      <c r="I297" s="98" t="s">
        <v>295</v>
      </c>
      <c r="J297" s="100">
        <v>5000</v>
      </c>
      <c r="K297" s="85">
        <v>66</v>
      </c>
    </row>
    <row r="298" spans="1:11" x14ac:dyDescent="0.25">
      <c r="A298" s="97" t="s">
        <v>28</v>
      </c>
      <c r="B298" s="98" t="s">
        <v>2499</v>
      </c>
      <c r="C298" s="97" t="s">
        <v>2668</v>
      </c>
      <c r="D298" s="99">
        <v>42886</v>
      </c>
      <c r="E298" s="98" t="s">
        <v>2831</v>
      </c>
      <c r="F298" s="98">
        <v>33391</v>
      </c>
      <c r="G298" s="98" t="s">
        <v>50</v>
      </c>
      <c r="H298" s="98" t="s">
        <v>46</v>
      </c>
      <c r="I298" s="98" t="s">
        <v>2499</v>
      </c>
      <c r="J298" s="100">
        <v>-200</v>
      </c>
      <c r="K298" s="85">
        <v>66</v>
      </c>
    </row>
    <row r="299" spans="1:11" x14ac:dyDescent="0.25">
      <c r="A299" s="97" t="s">
        <v>16</v>
      </c>
      <c r="B299" s="98" t="s">
        <v>1392</v>
      </c>
      <c r="C299" s="97" t="s">
        <v>1539</v>
      </c>
      <c r="D299" s="99">
        <v>42856</v>
      </c>
      <c r="E299" s="98" t="s">
        <v>720</v>
      </c>
      <c r="F299" s="98">
        <v>31855</v>
      </c>
      <c r="G299" s="98" t="s">
        <v>50</v>
      </c>
      <c r="H299" s="98" t="s">
        <v>46</v>
      </c>
      <c r="I299" s="98" t="s">
        <v>1392</v>
      </c>
      <c r="J299" s="100">
        <v>30000</v>
      </c>
      <c r="K299" s="85">
        <v>70</v>
      </c>
    </row>
    <row r="300" spans="1:11" x14ac:dyDescent="0.25">
      <c r="A300" s="97" t="s">
        <v>16</v>
      </c>
      <c r="B300" s="98" t="s">
        <v>2500</v>
      </c>
      <c r="C300" s="97" t="s">
        <v>2669</v>
      </c>
      <c r="D300" s="99">
        <v>42860</v>
      </c>
      <c r="E300" s="98" t="s">
        <v>2863</v>
      </c>
      <c r="F300" s="98" t="s">
        <v>2978</v>
      </c>
      <c r="G300" s="98" t="s">
        <v>190</v>
      </c>
      <c r="H300" s="98" t="s">
        <v>46</v>
      </c>
      <c r="I300" s="98" t="s">
        <v>2500</v>
      </c>
      <c r="J300" s="100">
        <v>118151.99</v>
      </c>
      <c r="K300" s="85">
        <v>70</v>
      </c>
    </row>
    <row r="301" spans="1:11" x14ac:dyDescent="0.25">
      <c r="A301" s="97" t="s">
        <v>16</v>
      </c>
      <c r="B301" s="98" t="s">
        <v>2501</v>
      </c>
      <c r="C301" s="97" t="s">
        <v>2670</v>
      </c>
      <c r="D301" s="99">
        <v>42867</v>
      </c>
      <c r="E301" s="98" t="s">
        <v>2864</v>
      </c>
      <c r="F301" s="98" t="s">
        <v>2979</v>
      </c>
      <c r="G301" s="98" t="s">
        <v>190</v>
      </c>
      <c r="H301" s="98" t="s">
        <v>46</v>
      </c>
      <c r="I301" s="98" t="s">
        <v>2501</v>
      </c>
      <c r="J301" s="100">
        <v>489432.4</v>
      </c>
      <c r="K301" s="85">
        <v>70</v>
      </c>
    </row>
    <row r="302" spans="1:11" x14ac:dyDescent="0.25">
      <c r="A302" s="97" t="s">
        <v>16</v>
      </c>
      <c r="B302" s="98" t="s">
        <v>2502</v>
      </c>
      <c r="C302" s="97" t="s">
        <v>2671</v>
      </c>
      <c r="D302" s="99">
        <v>42867</v>
      </c>
      <c r="E302" s="98" t="s">
        <v>2865</v>
      </c>
      <c r="F302" s="98" t="s">
        <v>2980</v>
      </c>
      <c r="G302" s="98" t="s">
        <v>190</v>
      </c>
      <c r="H302" s="98" t="s">
        <v>46</v>
      </c>
      <c r="I302" s="98" t="s">
        <v>2502</v>
      </c>
      <c r="J302" s="100">
        <v>128202.73</v>
      </c>
      <c r="K302" s="85">
        <v>70</v>
      </c>
    </row>
    <row r="303" spans="1:11" x14ac:dyDescent="0.25">
      <c r="A303" s="97" t="s">
        <v>16</v>
      </c>
      <c r="B303" s="98" t="s">
        <v>2503</v>
      </c>
      <c r="C303" s="97" t="s">
        <v>2672</v>
      </c>
      <c r="D303" s="99">
        <v>42874</v>
      </c>
      <c r="E303" s="98" t="s">
        <v>2866</v>
      </c>
      <c r="F303" s="98" t="s">
        <v>2981</v>
      </c>
      <c r="G303" s="98" t="s">
        <v>190</v>
      </c>
      <c r="H303" s="98" t="s">
        <v>46</v>
      </c>
      <c r="I303" s="98" t="s">
        <v>2503</v>
      </c>
      <c r="J303" s="100">
        <v>118512.93</v>
      </c>
      <c r="K303" s="85">
        <v>70</v>
      </c>
    </row>
    <row r="304" spans="1:11" x14ac:dyDescent="0.25">
      <c r="A304" s="97" t="s">
        <v>16</v>
      </c>
      <c r="B304" s="98" t="s">
        <v>2504</v>
      </c>
      <c r="C304" s="97" t="s">
        <v>2673</v>
      </c>
      <c r="D304" s="99">
        <v>42881</v>
      </c>
      <c r="E304" s="98" t="s">
        <v>2867</v>
      </c>
      <c r="F304" s="98" t="s">
        <v>2982</v>
      </c>
      <c r="G304" s="98" t="s">
        <v>190</v>
      </c>
      <c r="H304" s="98" t="s">
        <v>46</v>
      </c>
      <c r="I304" s="98" t="s">
        <v>2504</v>
      </c>
      <c r="J304" s="100">
        <v>125326.07</v>
      </c>
      <c r="K304" s="85">
        <v>70</v>
      </c>
    </row>
    <row r="305" spans="1:11" x14ac:dyDescent="0.25">
      <c r="A305" s="97" t="s">
        <v>16</v>
      </c>
      <c r="B305" s="98" t="s">
        <v>2505</v>
      </c>
      <c r="C305" s="97" t="s">
        <v>2674</v>
      </c>
      <c r="D305" s="99">
        <v>42885</v>
      </c>
      <c r="E305" s="98" t="s">
        <v>2868</v>
      </c>
      <c r="F305" s="98" t="s">
        <v>2983</v>
      </c>
      <c r="G305" s="98" t="s">
        <v>190</v>
      </c>
      <c r="H305" s="98" t="s">
        <v>46</v>
      </c>
      <c r="I305" s="98" t="s">
        <v>2505</v>
      </c>
      <c r="J305" s="100">
        <v>59203.51</v>
      </c>
      <c r="K305" s="85">
        <v>70</v>
      </c>
    </row>
    <row r="306" spans="1:11" x14ac:dyDescent="0.25">
      <c r="A306" s="97" t="s">
        <v>16</v>
      </c>
      <c r="B306" s="98" t="s">
        <v>2506</v>
      </c>
      <c r="C306" s="97" t="s">
        <v>1079</v>
      </c>
      <c r="D306" s="99">
        <v>42886</v>
      </c>
      <c r="E306" s="98" t="s">
        <v>2869</v>
      </c>
      <c r="F306" s="98" t="s">
        <v>2984</v>
      </c>
      <c r="G306" s="98" t="s">
        <v>190</v>
      </c>
      <c r="H306" s="98" t="s">
        <v>46</v>
      </c>
      <c r="I306" s="98" t="s">
        <v>2506</v>
      </c>
      <c r="J306" s="100">
        <v>225805.85</v>
      </c>
      <c r="K306" s="85">
        <v>70</v>
      </c>
    </row>
    <row r="307" spans="1:11" x14ac:dyDescent="0.25">
      <c r="A307" s="97" t="s">
        <v>16</v>
      </c>
      <c r="B307" s="98" t="s">
        <v>2506</v>
      </c>
      <c r="C307" s="97" t="s">
        <v>2675</v>
      </c>
      <c r="D307" s="99">
        <v>42886</v>
      </c>
      <c r="E307" s="98" t="s">
        <v>2870</v>
      </c>
      <c r="F307" s="98" t="s">
        <v>2985</v>
      </c>
      <c r="G307" s="98" t="s">
        <v>190</v>
      </c>
      <c r="H307" s="98" t="s">
        <v>46</v>
      </c>
      <c r="I307" s="98" t="s">
        <v>2506</v>
      </c>
      <c r="J307" s="100">
        <v>160150.24</v>
      </c>
      <c r="K307" s="85">
        <v>70</v>
      </c>
    </row>
    <row r="308" spans="1:11" x14ac:dyDescent="0.25">
      <c r="A308" s="97" t="s">
        <v>16</v>
      </c>
      <c r="B308" s="98" t="s">
        <v>2507</v>
      </c>
      <c r="C308" s="97" t="s">
        <v>1501</v>
      </c>
      <c r="D308" s="99">
        <v>42886</v>
      </c>
      <c r="E308" s="98" t="s">
        <v>2871</v>
      </c>
      <c r="F308" s="98" t="s">
        <v>2986</v>
      </c>
      <c r="G308" s="98" t="s">
        <v>190</v>
      </c>
      <c r="H308" s="98" t="s">
        <v>46</v>
      </c>
      <c r="I308" s="98" t="s">
        <v>2507</v>
      </c>
      <c r="J308" s="100">
        <v>338.42</v>
      </c>
      <c r="K308" s="85">
        <v>70</v>
      </c>
    </row>
    <row r="309" spans="1:11" x14ac:dyDescent="0.25">
      <c r="A309" s="97" t="s">
        <v>16</v>
      </c>
      <c r="B309" s="98" t="s">
        <v>2508</v>
      </c>
      <c r="C309" s="97" t="s">
        <v>2676</v>
      </c>
      <c r="D309" s="99">
        <v>42886</v>
      </c>
      <c r="E309" s="98" t="s">
        <v>2872</v>
      </c>
      <c r="F309" s="98" t="s">
        <v>2987</v>
      </c>
      <c r="G309" s="98" t="s">
        <v>190</v>
      </c>
      <c r="H309" s="98" t="s">
        <v>46</v>
      </c>
      <c r="I309" s="98" t="s">
        <v>2508</v>
      </c>
      <c r="J309" s="100">
        <v>365.92</v>
      </c>
      <c r="K309" s="85">
        <v>70</v>
      </c>
    </row>
    <row r="310" spans="1:11" x14ac:dyDescent="0.25">
      <c r="A310" s="97" t="s">
        <v>16</v>
      </c>
      <c r="B310" s="98" t="s">
        <v>2509</v>
      </c>
      <c r="C310" s="97" t="s">
        <v>2677</v>
      </c>
      <c r="D310" s="99">
        <v>42886</v>
      </c>
      <c r="E310" s="98" t="s">
        <v>2858</v>
      </c>
      <c r="F310" s="98">
        <v>33285</v>
      </c>
      <c r="G310" s="98" t="s">
        <v>50</v>
      </c>
      <c r="H310" s="98" t="s">
        <v>46</v>
      </c>
      <c r="I310" s="98" t="s">
        <v>2509</v>
      </c>
      <c r="J310" s="100">
        <v>-87564.61</v>
      </c>
      <c r="K310" s="85">
        <v>70</v>
      </c>
    </row>
    <row r="311" spans="1:11" x14ac:dyDescent="0.25">
      <c r="A311" s="97" t="s">
        <v>16</v>
      </c>
      <c r="B311" s="98" t="s">
        <v>2509</v>
      </c>
      <c r="C311" s="97" t="s">
        <v>2678</v>
      </c>
      <c r="D311" s="99">
        <v>42886</v>
      </c>
      <c r="E311" s="98" t="s">
        <v>720</v>
      </c>
      <c r="F311" s="98">
        <v>33292</v>
      </c>
      <c r="G311" s="98" t="s">
        <v>50</v>
      </c>
      <c r="H311" s="98" t="s">
        <v>46</v>
      </c>
      <c r="I311" s="98" t="s">
        <v>2509</v>
      </c>
      <c r="J311" s="100">
        <v>-106536.92</v>
      </c>
      <c r="K311" s="85">
        <v>70</v>
      </c>
    </row>
    <row r="312" spans="1:11" x14ac:dyDescent="0.25">
      <c r="A312" s="97" t="s">
        <v>19</v>
      </c>
      <c r="B312" s="98" t="s">
        <v>1392</v>
      </c>
      <c r="C312" s="97" t="s">
        <v>1539</v>
      </c>
      <c r="D312" s="99">
        <v>42856</v>
      </c>
      <c r="E312" s="98" t="s">
        <v>720</v>
      </c>
      <c r="F312" s="98">
        <v>31855</v>
      </c>
      <c r="G312" s="98" t="s">
        <v>50</v>
      </c>
      <c r="H312" s="98" t="s">
        <v>46</v>
      </c>
      <c r="I312" s="98" t="s">
        <v>1392</v>
      </c>
      <c r="J312" s="100">
        <v>10000</v>
      </c>
      <c r="K312" s="85">
        <v>70</v>
      </c>
    </row>
    <row r="313" spans="1:11" x14ac:dyDescent="0.25">
      <c r="A313" s="97" t="s">
        <v>19</v>
      </c>
      <c r="B313" s="98" t="s">
        <v>2500</v>
      </c>
      <c r="C313" s="97" t="s">
        <v>2669</v>
      </c>
      <c r="D313" s="99">
        <v>42860</v>
      </c>
      <c r="E313" s="98" t="s">
        <v>2863</v>
      </c>
      <c r="F313" s="98" t="s">
        <v>2978</v>
      </c>
      <c r="G313" s="98" t="s">
        <v>190</v>
      </c>
      <c r="H313" s="98" t="s">
        <v>46</v>
      </c>
      <c r="I313" s="98" t="s">
        <v>2500</v>
      </c>
      <c r="J313" s="100">
        <v>15272.15</v>
      </c>
      <c r="K313" s="85">
        <v>70</v>
      </c>
    </row>
    <row r="314" spans="1:11" x14ac:dyDescent="0.25">
      <c r="A314" s="97" t="s">
        <v>19</v>
      </c>
      <c r="B314" s="98" t="s">
        <v>2501</v>
      </c>
      <c r="C314" s="97" t="s">
        <v>2670</v>
      </c>
      <c r="D314" s="99">
        <v>42867</v>
      </c>
      <c r="E314" s="98" t="s">
        <v>2864</v>
      </c>
      <c r="F314" s="98" t="s">
        <v>2979</v>
      </c>
      <c r="G314" s="98" t="s">
        <v>190</v>
      </c>
      <c r="H314" s="98" t="s">
        <v>46</v>
      </c>
      <c r="I314" s="98" t="s">
        <v>2501</v>
      </c>
      <c r="J314" s="100">
        <v>35241.589999999997</v>
      </c>
      <c r="K314" s="85">
        <v>70</v>
      </c>
    </row>
    <row r="315" spans="1:11" x14ac:dyDescent="0.25">
      <c r="A315" s="97" t="s">
        <v>19</v>
      </c>
      <c r="B315" s="98" t="s">
        <v>2502</v>
      </c>
      <c r="C315" s="97" t="s">
        <v>2671</v>
      </c>
      <c r="D315" s="99">
        <v>42867</v>
      </c>
      <c r="E315" s="98" t="s">
        <v>2865</v>
      </c>
      <c r="F315" s="98" t="s">
        <v>2980</v>
      </c>
      <c r="G315" s="98" t="s">
        <v>190</v>
      </c>
      <c r="H315" s="98" t="s">
        <v>46</v>
      </c>
      <c r="I315" s="98" t="s">
        <v>2502</v>
      </c>
      <c r="J315" s="100">
        <v>17200.48</v>
      </c>
      <c r="K315" s="85">
        <v>70</v>
      </c>
    </row>
    <row r="316" spans="1:11" x14ac:dyDescent="0.25">
      <c r="A316" s="97" t="s">
        <v>19</v>
      </c>
      <c r="B316" s="98" t="s">
        <v>2503</v>
      </c>
      <c r="C316" s="97" t="s">
        <v>2672</v>
      </c>
      <c r="D316" s="99">
        <v>42874</v>
      </c>
      <c r="E316" s="98" t="s">
        <v>2866</v>
      </c>
      <c r="F316" s="98" t="s">
        <v>2981</v>
      </c>
      <c r="G316" s="98" t="s">
        <v>190</v>
      </c>
      <c r="H316" s="98" t="s">
        <v>46</v>
      </c>
      <c r="I316" s="98" t="s">
        <v>2503</v>
      </c>
      <c r="J316" s="100">
        <v>32725.17</v>
      </c>
      <c r="K316" s="85">
        <v>70</v>
      </c>
    </row>
    <row r="317" spans="1:11" x14ac:dyDescent="0.25">
      <c r="A317" s="97" t="s">
        <v>19</v>
      </c>
      <c r="B317" s="98" t="s">
        <v>2504</v>
      </c>
      <c r="C317" s="97" t="s">
        <v>2673</v>
      </c>
      <c r="D317" s="99">
        <v>42881</v>
      </c>
      <c r="E317" s="98" t="s">
        <v>2867</v>
      </c>
      <c r="F317" s="98" t="s">
        <v>2982</v>
      </c>
      <c r="G317" s="98" t="s">
        <v>190</v>
      </c>
      <c r="H317" s="98" t="s">
        <v>46</v>
      </c>
      <c r="I317" s="98" t="s">
        <v>2504</v>
      </c>
      <c r="J317" s="100">
        <v>81403.5</v>
      </c>
      <c r="K317" s="85">
        <v>70</v>
      </c>
    </row>
    <row r="318" spans="1:11" x14ac:dyDescent="0.25">
      <c r="A318" s="97" t="s">
        <v>19</v>
      </c>
      <c r="B318" s="98" t="s">
        <v>2505</v>
      </c>
      <c r="C318" s="97" t="s">
        <v>2674</v>
      </c>
      <c r="D318" s="99">
        <v>42885</v>
      </c>
      <c r="E318" s="98" t="s">
        <v>2868</v>
      </c>
      <c r="F318" s="98" t="s">
        <v>2983</v>
      </c>
      <c r="G318" s="98" t="s">
        <v>190</v>
      </c>
      <c r="H318" s="98" t="s">
        <v>46</v>
      </c>
      <c r="I318" s="98" t="s">
        <v>2505</v>
      </c>
      <c r="J318" s="100">
        <v>16242.61</v>
      </c>
      <c r="K318" s="85">
        <v>70</v>
      </c>
    </row>
    <row r="319" spans="1:11" x14ac:dyDescent="0.25">
      <c r="A319" s="97" t="s">
        <v>19</v>
      </c>
      <c r="B319" s="98" t="s">
        <v>2509</v>
      </c>
      <c r="C319" s="97" t="s">
        <v>2677</v>
      </c>
      <c r="D319" s="99">
        <v>42886</v>
      </c>
      <c r="E319" s="98" t="s">
        <v>2858</v>
      </c>
      <c r="F319" s="98">
        <v>33285</v>
      </c>
      <c r="G319" s="98" t="s">
        <v>50</v>
      </c>
      <c r="H319" s="98" t="s">
        <v>46</v>
      </c>
      <c r="I319" s="98" t="s">
        <v>2509</v>
      </c>
      <c r="J319" s="100">
        <v>-7678.72</v>
      </c>
      <c r="K319" s="85">
        <v>70</v>
      </c>
    </row>
    <row r="320" spans="1:11" x14ac:dyDescent="0.25">
      <c r="A320" s="97" t="s">
        <v>19</v>
      </c>
      <c r="B320" s="98" t="s">
        <v>2509</v>
      </c>
      <c r="C320" s="97" t="s">
        <v>2678</v>
      </c>
      <c r="D320" s="99">
        <v>42886</v>
      </c>
      <c r="E320" s="98" t="s">
        <v>720</v>
      </c>
      <c r="F320" s="98">
        <v>33292</v>
      </c>
      <c r="G320" s="98" t="s">
        <v>50</v>
      </c>
      <c r="H320" s="98" t="s">
        <v>46</v>
      </c>
      <c r="I320" s="98" t="s">
        <v>2509</v>
      </c>
      <c r="J320" s="100">
        <v>-28853.759999999998</v>
      </c>
      <c r="K320" s="85">
        <v>70</v>
      </c>
    </row>
    <row r="321" spans="1:11" x14ac:dyDescent="0.25">
      <c r="A321" s="97" t="s">
        <v>20</v>
      </c>
      <c r="B321" s="98" t="s">
        <v>1392</v>
      </c>
      <c r="C321" s="97" t="s">
        <v>1539</v>
      </c>
      <c r="D321" s="99">
        <v>42856</v>
      </c>
      <c r="E321" s="98" t="s">
        <v>720</v>
      </c>
      <c r="F321" s="98">
        <v>31855</v>
      </c>
      <c r="G321" s="98" t="s">
        <v>50</v>
      </c>
      <c r="H321" s="98" t="s">
        <v>46</v>
      </c>
      <c r="I321" s="98" t="s">
        <v>1392</v>
      </c>
      <c r="J321" s="100">
        <v>5000</v>
      </c>
      <c r="K321" s="85">
        <v>70</v>
      </c>
    </row>
    <row r="322" spans="1:11" x14ac:dyDescent="0.25">
      <c r="A322" s="97" t="s">
        <v>20</v>
      </c>
      <c r="B322" s="98" t="s">
        <v>2501</v>
      </c>
      <c r="C322" s="97" t="s">
        <v>2670</v>
      </c>
      <c r="D322" s="99">
        <v>42867</v>
      </c>
      <c r="E322" s="98" t="s">
        <v>2864</v>
      </c>
      <c r="F322" s="98" t="s">
        <v>2979</v>
      </c>
      <c r="G322" s="98" t="s">
        <v>190</v>
      </c>
      <c r="H322" s="98" t="s">
        <v>46</v>
      </c>
      <c r="I322" s="98" t="s">
        <v>2501</v>
      </c>
      <c r="J322" s="100">
        <v>67860.02</v>
      </c>
      <c r="K322" s="85">
        <v>70</v>
      </c>
    </row>
    <row r="323" spans="1:11" x14ac:dyDescent="0.25">
      <c r="A323" s="97" t="s">
        <v>20</v>
      </c>
      <c r="B323" s="98" t="s">
        <v>2505</v>
      </c>
      <c r="C323" s="97" t="s">
        <v>2674</v>
      </c>
      <c r="D323" s="99">
        <v>42885</v>
      </c>
      <c r="E323" s="98" t="s">
        <v>2868</v>
      </c>
      <c r="F323" s="98" t="s">
        <v>2983</v>
      </c>
      <c r="G323" s="98" t="s">
        <v>190</v>
      </c>
      <c r="H323" s="98" t="s">
        <v>46</v>
      </c>
      <c r="I323" s="98" t="s">
        <v>2505</v>
      </c>
      <c r="J323" s="100">
        <v>12318.75</v>
      </c>
      <c r="K323" s="85">
        <v>70</v>
      </c>
    </row>
    <row r="324" spans="1:11" x14ac:dyDescent="0.25">
      <c r="A324" s="97" t="s">
        <v>20</v>
      </c>
      <c r="B324" s="98" t="s">
        <v>2509</v>
      </c>
      <c r="C324" s="97" t="s">
        <v>2677</v>
      </c>
      <c r="D324" s="99">
        <v>42886</v>
      </c>
      <c r="E324" s="98" t="s">
        <v>2858</v>
      </c>
      <c r="F324" s="98">
        <v>33285</v>
      </c>
      <c r="G324" s="98" t="s">
        <v>50</v>
      </c>
      <c r="H324" s="98" t="s">
        <v>46</v>
      </c>
      <c r="I324" s="98" t="s">
        <v>2509</v>
      </c>
      <c r="J324" s="100">
        <v>-13080.41</v>
      </c>
      <c r="K324" s="85">
        <v>70</v>
      </c>
    </row>
    <row r="325" spans="1:11" x14ac:dyDescent="0.25">
      <c r="A325" s="97" t="s">
        <v>29</v>
      </c>
      <c r="B325" s="98" t="s">
        <v>1392</v>
      </c>
      <c r="C325" s="97" t="s">
        <v>1539</v>
      </c>
      <c r="D325" s="99">
        <v>42856</v>
      </c>
      <c r="E325" s="98" t="s">
        <v>720</v>
      </c>
      <c r="F325" s="98">
        <v>31855</v>
      </c>
      <c r="G325" s="98" t="s">
        <v>50</v>
      </c>
      <c r="H325" s="98" t="s">
        <v>46</v>
      </c>
      <c r="I325" s="98" t="s">
        <v>1392</v>
      </c>
      <c r="J325" s="100">
        <v>20000</v>
      </c>
      <c r="K325" s="85">
        <v>70</v>
      </c>
    </row>
    <row r="326" spans="1:11" x14ac:dyDescent="0.25">
      <c r="A326" s="97" t="s">
        <v>29</v>
      </c>
      <c r="B326" s="98" t="s">
        <v>2500</v>
      </c>
      <c r="C326" s="97" t="s">
        <v>2669</v>
      </c>
      <c r="D326" s="99">
        <v>42860</v>
      </c>
      <c r="E326" s="98" t="s">
        <v>2863</v>
      </c>
      <c r="F326" s="98" t="s">
        <v>2978</v>
      </c>
      <c r="G326" s="98" t="s">
        <v>190</v>
      </c>
      <c r="H326" s="98" t="s">
        <v>46</v>
      </c>
      <c r="I326" s="98" t="s">
        <v>2500</v>
      </c>
      <c r="J326" s="100">
        <v>2080.5100000000002</v>
      </c>
      <c r="K326" s="85">
        <v>70</v>
      </c>
    </row>
    <row r="327" spans="1:11" x14ac:dyDescent="0.25">
      <c r="A327" s="97" t="s">
        <v>29</v>
      </c>
      <c r="B327" s="98" t="s">
        <v>2501</v>
      </c>
      <c r="C327" s="97" t="s">
        <v>2670</v>
      </c>
      <c r="D327" s="99">
        <v>42867</v>
      </c>
      <c r="E327" s="98" t="s">
        <v>2864</v>
      </c>
      <c r="F327" s="98" t="s">
        <v>2979</v>
      </c>
      <c r="G327" s="98" t="s">
        <v>190</v>
      </c>
      <c r="H327" s="98" t="s">
        <v>46</v>
      </c>
      <c r="I327" s="98" t="s">
        <v>2501</v>
      </c>
      <c r="J327" s="100">
        <v>220804.48000000001</v>
      </c>
      <c r="K327" s="85">
        <v>70</v>
      </c>
    </row>
    <row r="328" spans="1:11" x14ac:dyDescent="0.25">
      <c r="A328" s="97" t="s">
        <v>29</v>
      </c>
      <c r="B328" s="98" t="s">
        <v>2502</v>
      </c>
      <c r="C328" s="97" t="s">
        <v>2671</v>
      </c>
      <c r="D328" s="99">
        <v>42867</v>
      </c>
      <c r="E328" s="98" t="s">
        <v>2865</v>
      </c>
      <c r="F328" s="98" t="s">
        <v>2980</v>
      </c>
      <c r="G328" s="98" t="s">
        <v>190</v>
      </c>
      <c r="H328" s="98" t="s">
        <v>46</v>
      </c>
      <c r="I328" s="98" t="s">
        <v>2502</v>
      </c>
      <c r="J328" s="100">
        <v>2080.5100000000002</v>
      </c>
      <c r="K328" s="85">
        <v>70</v>
      </c>
    </row>
    <row r="329" spans="1:11" x14ac:dyDescent="0.25">
      <c r="A329" s="97" t="s">
        <v>29</v>
      </c>
      <c r="B329" s="98" t="s">
        <v>2503</v>
      </c>
      <c r="C329" s="97" t="s">
        <v>2672</v>
      </c>
      <c r="D329" s="99">
        <v>42874</v>
      </c>
      <c r="E329" s="98" t="s">
        <v>2866</v>
      </c>
      <c r="F329" s="98" t="s">
        <v>2981</v>
      </c>
      <c r="G329" s="98" t="s">
        <v>190</v>
      </c>
      <c r="H329" s="98" t="s">
        <v>46</v>
      </c>
      <c r="I329" s="98" t="s">
        <v>2503</v>
      </c>
      <c r="J329" s="100">
        <v>2080.5100000000002</v>
      </c>
      <c r="K329" s="85">
        <v>70</v>
      </c>
    </row>
    <row r="330" spans="1:11" x14ac:dyDescent="0.25">
      <c r="A330" s="97" t="s">
        <v>29</v>
      </c>
      <c r="B330" s="98" t="s">
        <v>2504</v>
      </c>
      <c r="C330" s="97" t="s">
        <v>2673</v>
      </c>
      <c r="D330" s="99">
        <v>42881</v>
      </c>
      <c r="E330" s="98" t="s">
        <v>2867</v>
      </c>
      <c r="F330" s="98" t="s">
        <v>2982</v>
      </c>
      <c r="G330" s="98" t="s">
        <v>190</v>
      </c>
      <c r="H330" s="98" t="s">
        <v>46</v>
      </c>
      <c r="I330" s="98" t="s">
        <v>2504</v>
      </c>
      <c r="J330" s="100">
        <v>2080.5100000000002</v>
      </c>
      <c r="K330" s="85">
        <v>70</v>
      </c>
    </row>
    <row r="331" spans="1:11" x14ac:dyDescent="0.25">
      <c r="A331" s="97" t="s">
        <v>29</v>
      </c>
      <c r="B331" s="98" t="s">
        <v>2505</v>
      </c>
      <c r="C331" s="97" t="s">
        <v>2674</v>
      </c>
      <c r="D331" s="99">
        <v>42885</v>
      </c>
      <c r="E331" s="98" t="s">
        <v>2868</v>
      </c>
      <c r="F331" s="98" t="s">
        <v>2983</v>
      </c>
      <c r="G331" s="98" t="s">
        <v>190</v>
      </c>
      <c r="H331" s="98" t="s">
        <v>46</v>
      </c>
      <c r="I331" s="98" t="s">
        <v>2505</v>
      </c>
      <c r="J331" s="100">
        <v>146543.14000000001</v>
      </c>
      <c r="K331" s="85">
        <v>70</v>
      </c>
    </row>
    <row r="332" spans="1:11" x14ac:dyDescent="0.25">
      <c r="A332" s="97" t="s">
        <v>29</v>
      </c>
      <c r="B332" s="98" t="s">
        <v>2509</v>
      </c>
      <c r="C332" s="97" t="s">
        <v>2677</v>
      </c>
      <c r="D332" s="99">
        <v>42886</v>
      </c>
      <c r="E332" s="98" t="s">
        <v>2858</v>
      </c>
      <c r="F332" s="98">
        <v>33285</v>
      </c>
      <c r="G332" s="98" t="s">
        <v>50</v>
      </c>
      <c r="H332" s="98" t="s">
        <v>46</v>
      </c>
      <c r="I332" s="98" t="s">
        <v>2509</v>
      </c>
      <c r="J332" s="100">
        <v>-32588.57</v>
      </c>
      <c r="K332" s="85">
        <v>70</v>
      </c>
    </row>
    <row r="333" spans="1:11" x14ac:dyDescent="0.25">
      <c r="A333" s="97" t="s">
        <v>33</v>
      </c>
      <c r="B333" s="98" t="s">
        <v>2501</v>
      </c>
      <c r="C333" s="97" t="s">
        <v>2670</v>
      </c>
      <c r="D333" s="99">
        <v>42867</v>
      </c>
      <c r="E333" s="98" t="s">
        <v>2864</v>
      </c>
      <c r="F333" s="98" t="s">
        <v>2979</v>
      </c>
      <c r="G333" s="98" t="s">
        <v>190</v>
      </c>
      <c r="H333" s="98" t="s">
        <v>46</v>
      </c>
      <c r="I333" s="98" t="s">
        <v>2501</v>
      </c>
      <c r="J333" s="100">
        <v>38458.32</v>
      </c>
      <c r="K333" s="85">
        <v>70</v>
      </c>
    </row>
    <row r="334" spans="1:11" x14ac:dyDescent="0.25">
      <c r="A334" s="97" t="s">
        <v>33</v>
      </c>
      <c r="B334" s="98" t="s">
        <v>2505</v>
      </c>
      <c r="C334" s="97" t="s">
        <v>2674</v>
      </c>
      <c r="D334" s="99">
        <v>42885</v>
      </c>
      <c r="E334" s="98" t="s">
        <v>2868</v>
      </c>
      <c r="F334" s="98" t="s">
        <v>2983</v>
      </c>
      <c r="G334" s="98" t="s">
        <v>190</v>
      </c>
      <c r="H334" s="98" t="s">
        <v>46</v>
      </c>
      <c r="I334" s="98" t="s">
        <v>2505</v>
      </c>
      <c r="J334" s="100">
        <v>9855</v>
      </c>
      <c r="K334" s="85">
        <v>70</v>
      </c>
    </row>
    <row r="335" spans="1:11" x14ac:dyDescent="0.25">
      <c r="A335" s="97" t="s">
        <v>33</v>
      </c>
      <c r="B335" s="98" t="s">
        <v>2509</v>
      </c>
      <c r="C335" s="97" t="s">
        <v>2677</v>
      </c>
      <c r="D335" s="99">
        <v>42886</v>
      </c>
      <c r="E335" s="98" t="s">
        <v>2858</v>
      </c>
      <c r="F335" s="98">
        <v>33285</v>
      </c>
      <c r="G335" s="98" t="s">
        <v>50</v>
      </c>
      <c r="H335" s="98" t="s">
        <v>46</v>
      </c>
      <c r="I335" s="98" t="s">
        <v>2509</v>
      </c>
      <c r="J335" s="100">
        <v>-6060.88</v>
      </c>
      <c r="K335" s="85">
        <v>70</v>
      </c>
    </row>
    <row r="336" spans="1:11" x14ac:dyDescent="0.25">
      <c r="A336" s="97" t="s">
        <v>41</v>
      </c>
      <c r="B336" s="98" t="s">
        <v>1392</v>
      </c>
      <c r="C336" s="97" t="s">
        <v>1539</v>
      </c>
      <c r="D336" s="99">
        <v>42856</v>
      </c>
      <c r="E336" s="98" t="s">
        <v>720</v>
      </c>
      <c r="F336" s="98">
        <v>31855</v>
      </c>
      <c r="G336" s="98" t="s">
        <v>50</v>
      </c>
      <c r="H336" s="98" t="s">
        <v>46</v>
      </c>
      <c r="I336" s="98" t="s">
        <v>1392</v>
      </c>
      <c r="J336" s="100">
        <v>15000</v>
      </c>
      <c r="K336" s="85">
        <v>70</v>
      </c>
    </row>
    <row r="337" spans="1:11" x14ac:dyDescent="0.25">
      <c r="A337" s="97" t="s">
        <v>41</v>
      </c>
      <c r="B337" s="98" t="s">
        <v>2500</v>
      </c>
      <c r="C337" s="97" t="s">
        <v>2669</v>
      </c>
      <c r="D337" s="99">
        <v>42860</v>
      </c>
      <c r="E337" s="98" t="s">
        <v>2863</v>
      </c>
      <c r="F337" s="98" t="s">
        <v>2978</v>
      </c>
      <c r="G337" s="98" t="s">
        <v>190</v>
      </c>
      <c r="H337" s="98" t="s">
        <v>46</v>
      </c>
      <c r="I337" s="98" t="s">
        <v>2500</v>
      </c>
      <c r="J337" s="100">
        <v>11960.84</v>
      </c>
      <c r="K337" s="85">
        <v>70</v>
      </c>
    </row>
    <row r="338" spans="1:11" x14ac:dyDescent="0.25">
      <c r="A338" s="97" t="s">
        <v>41</v>
      </c>
      <c r="B338" s="98" t="s">
        <v>2501</v>
      </c>
      <c r="C338" s="97" t="s">
        <v>2670</v>
      </c>
      <c r="D338" s="99">
        <v>42867</v>
      </c>
      <c r="E338" s="98" t="s">
        <v>2864</v>
      </c>
      <c r="F338" s="98" t="s">
        <v>2979</v>
      </c>
      <c r="G338" s="98" t="s">
        <v>190</v>
      </c>
      <c r="H338" s="98" t="s">
        <v>46</v>
      </c>
      <c r="I338" s="98" t="s">
        <v>2501</v>
      </c>
      <c r="J338" s="100">
        <v>140586.03</v>
      </c>
      <c r="K338" s="85">
        <v>70</v>
      </c>
    </row>
    <row r="339" spans="1:11" x14ac:dyDescent="0.25">
      <c r="A339" s="97" t="s">
        <v>41</v>
      </c>
      <c r="B339" s="98" t="s">
        <v>2502</v>
      </c>
      <c r="C339" s="97" t="s">
        <v>2671</v>
      </c>
      <c r="D339" s="99">
        <v>42867</v>
      </c>
      <c r="E339" s="98" t="s">
        <v>2865</v>
      </c>
      <c r="F339" s="98" t="s">
        <v>2980</v>
      </c>
      <c r="G339" s="98" t="s">
        <v>190</v>
      </c>
      <c r="H339" s="98" t="s">
        <v>46</v>
      </c>
      <c r="I339" s="98" t="s">
        <v>2502</v>
      </c>
      <c r="J339" s="100">
        <v>10022.26</v>
      </c>
      <c r="K339" s="85">
        <v>70</v>
      </c>
    </row>
    <row r="340" spans="1:11" x14ac:dyDescent="0.25">
      <c r="A340" s="97" t="s">
        <v>41</v>
      </c>
      <c r="B340" s="98" t="s">
        <v>2503</v>
      </c>
      <c r="C340" s="97" t="s">
        <v>2672</v>
      </c>
      <c r="D340" s="99">
        <v>42874</v>
      </c>
      <c r="E340" s="98" t="s">
        <v>2866</v>
      </c>
      <c r="F340" s="98" t="s">
        <v>2981</v>
      </c>
      <c r="G340" s="98" t="s">
        <v>190</v>
      </c>
      <c r="H340" s="98" t="s">
        <v>46</v>
      </c>
      <c r="I340" s="98" t="s">
        <v>2503</v>
      </c>
      <c r="J340" s="100">
        <v>26008.68</v>
      </c>
      <c r="K340" s="85">
        <v>70</v>
      </c>
    </row>
    <row r="341" spans="1:11" x14ac:dyDescent="0.25">
      <c r="A341" s="97" t="s">
        <v>41</v>
      </c>
      <c r="B341" s="98" t="s">
        <v>2504</v>
      </c>
      <c r="C341" s="97" t="s">
        <v>2673</v>
      </c>
      <c r="D341" s="99">
        <v>42881</v>
      </c>
      <c r="E341" s="98" t="s">
        <v>2867</v>
      </c>
      <c r="F341" s="98" t="s">
        <v>2982</v>
      </c>
      <c r="G341" s="98" t="s">
        <v>190</v>
      </c>
      <c r="H341" s="98" t="s">
        <v>46</v>
      </c>
      <c r="I341" s="98" t="s">
        <v>2504</v>
      </c>
      <c r="J341" s="100">
        <v>17732.98</v>
      </c>
      <c r="K341" s="85">
        <v>70</v>
      </c>
    </row>
    <row r="342" spans="1:11" x14ac:dyDescent="0.25">
      <c r="A342" s="97" t="s">
        <v>41</v>
      </c>
      <c r="B342" s="98" t="s">
        <v>2505</v>
      </c>
      <c r="C342" s="97" t="s">
        <v>2674</v>
      </c>
      <c r="D342" s="99">
        <v>42885</v>
      </c>
      <c r="E342" s="98" t="s">
        <v>2868</v>
      </c>
      <c r="F342" s="98" t="s">
        <v>2983</v>
      </c>
      <c r="G342" s="98" t="s">
        <v>190</v>
      </c>
      <c r="H342" s="98" t="s">
        <v>46</v>
      </c>
      <c r="I342" s="98" t="s">
        <v>2505</v>
      </c>
      <c r="J342" s="100">
        <v>36828.36</v>
      </c>
      <c r="K342" s="85">
        <v>70</v>
      </c>
    </row>
    <row r="343" spans="1:11" x14ac:dyDescent="0.25">
      <c r="A343" s="97" t="s">
        <v>41</v>
      </c>
      <c r="B343" s="98" t="s">
        <v>2509</v>
      </c>
      <c r="C343" s="97" t="s">
        <v>2677</v>
      </c>
      <c r="D343" s="99">
        <v>42886</v>
      </c>
      <c r="E343" s="98" t="s">
        <v>2858</v>
      </c>
      <c r="F343" s="98">
        <v>33285</v>
      </c>
      <c r="G343" s="98" t="s">
        <v>50</v>
      </c>
      <c r="H343" s="98" t="s">
        <v>46</v>
      </c>
      <c r="I343" s="98" t="s">
        <v>2509</v>
      </c>
      <c r="J343" s="100">
        <v>-37644.949999999997</v>
      </c>
      <c r="K343" s="85">
        <v>70</v>
      </c>
    </row>
    <row r="344" spans="1:11" x14ac:dyDescent="0.25">
      <c r="A344" s="97" t="s">
        <v>41</v>
      </c>
      <c r="B344" s="98" t="s">
        <v>2509</v>
      </c>
      <c r="C344" s="97" t="s">
        <v>2678</v>
      </c>
      <c r="D344" s="99">
        <v>42886</v>
      </c>
      <c r="E344" s="98" t="s">
        <v>720</v>
      </c>
      <c r="F344" s="98">
        <v>33292</v>
      </c>
      <c r="G344" s="98" t="s">
        <v>50</v>
      </c>
      <c r="H344" s="98" t="s">
        <v>46</v>
      </c>
      <c r="I344" s="98" t="s">
        <v>2509</v>
      </c>
      <c r="J344" s="100">
        <v>-4740.78</v>
      </c>
      <c r="K344" s="85">
        <v>70</v>
      </c>
    </row>
    <row r="345" spans="1:11" x14ac:dyDescent="0.25">
      <c r="A345" s="97" t="s">
        <v>42</v>
      </c>
      <c r="B345" s="98" t="s">
        <v>1392</v>
      </c>
      <c r="C345" s="97" t="s">
        <v>1539</v>
      </c>
      <c r="D345" s="99">
        <v>42856</v>
      </c>
      <c r="E345" s="98" t="s">
        <v>720</v>
      </c>
      <c r="F345" s="98">
        <v>31855</v>
      </c>
      <c r="G345" s="98" t="s">
        <v>50</v>
      </c>
      <c r="H345" s="98" t="s">
        <v>46</v>
      </c>
      <c r="I345" s="98" t="s">
        <v>1392</v>
      </c>
      <c r="J345" s="100">
        <v>20000</v>
      </c>
      <c r="K345" s="85">
        <v>70</v>
      </c>
    </row>
    <row r="346" spans="1:11" x14ac:dyDescent="0.25">
      <c r="A346" s="97" t="s">
        <v>42</v>
      </c>
      <c r="B346" s="98" t="s">
        <v>347</v>
      </c>
      <c r="C346" s="97" t="s">
        <v>1578</v>
      </c>
      <c r="D346" s="99">
        <v>42859</v>
      </c>
      <c r="E346" s="98" t="s">
        <v>2873</v>
      </c>
      <c r="F346" s="98" t="s">
        <v>2988</v>
      </c>
      <c r="G346" s="98" t="s">
        <v>190</v>
      </c>
      <c r="H346" s="98" t="s">
        <v>46</v>
      </c>
      <c r="I346" s="98" t="s">
        <v>347</v>
      </c>
      <c r="J346" s="100">
        <v>388297.87</v>
      </c>
      <c r="K346" s="85">
        <v>70</v>
      </c>
    </row>
    <row r="347" spans="1:11" x14ac:dyDescent="0.25">
      <c r="A347" s="97" t="s">
        <v>430</v>
      </c>
      <c r="B347" s="98" t="s">
        <v>2510</v>
      </c>
      <c r="C347" s="97" t="s">
        <v>2679</v>
      </c>
      <c r="D347" s="99">
        <v>42886</v>
      </c>
      <c r="E347" s="98">
        <v>42865</v>
      </c>
      <c r="F347" s="98">
        <v>33188</v>
      </c>
      <c r="G347" s="98" t="s">
        <v>50</v>
      </c>
      <c r="H347" s="98" t="s">
        <v>46</v>
      </c>
      <c r="I347" s="98" t="s">
        <v>2510</v>
      </c>
      <c r="J347" s="100">
        <v>497.84</v>
      </c>
      <c r="K347" s="85">
        <v>90</v>
      </c>
    </row>
    <row r="348" spans="1:11" x14ac:dyDescent="0.25">
      <c r="A348" s="97" t="s">
        <v>430</v>
      </c>
      <c r="B348" s="98" t="s">
        <v>2511</v>
      </c>
      <c r="C348" s="97" t="s">
        <v>542</v>
      </c>
      <c r="D348" s="99">
        <v>42886</v>
      </c>
      <c r="E348" s="98">
        <v>42865</v>
      </c>
      <c r="F348" s="98">
        <v>33189</v>
      </c>
      <c r="G348" s="98" t="s">
        <v>50</v>
      </c>
      <c r="H348" s="98" t="s">
        <v>46</v>
      </c>
      <c r="I348" s="98" t="s">
        <v>2511</v>
      </c>
      <c r="J348" s="100">
        <v>492.67</v>
      </c>
      <c r="K348" s="85">
        <v>90</v>
      </c>
    </row>
    <row r="349" spans="1:11" x14ac:dyDescent="0.25">
      <c r="A349" s="97" t="s">
        <v>2484</v>
      </c>
      <c r="B349" s="98" t="s">
        <v>2510</v>
      </c>
      <c r="C349" s="97" t="s">
        <v>2679</v>
      </c>
      <c r="D349" s="99">
        <v>42886</v>
      </c>
      <c r="E349" s="98">
        <v>42865</v>
      </c>
      <c r="F349" s="98">
        <v>33188</v>
      </c>
      <c r="G349" s="98" t="s">
        <v>50</v>
      </c>
      <c r="H349" s="98" t="s">
        <v>46</v>
      </c>
      <c r="I349" s="98" t="s">
        <v>2510</v>
      </c>
      <c r="J349" s="100">
        <v>199.14</v>
      </c>
      <c r="K349" s="85">
        <v>90</v>
      </c>
    </row>
    <row r="350" spans="1:11" x14ac:dyDescent="0.25">
      <c r="A350" s="97" t="s">
        <v>2484</v>
      </c>
      <c r="B350" s="98" t="s">
        <v>2511</v>
      </c>
      <c r="C350" s="97" t="s">
        <v>542</v>
      </c>
      <c r="D350" s="99">
        <v>42886</v>
      </c>
      <c r="E350" s="98">
        <v>42865</v>
      </c>
      <c r="F350" s="98">
        <v>33189</v>
      </c>
      <c r="G350" s="98" t="s">
        <v>50</v>
      </c>
      <c r="H350" s="98" t="s">
        <v>46</v>
      </c>
      <c r="I350" s="98" t="s">
        <v>2511</v>
      </c>
      <c r="J350" s="100">
        <v>197.07</v>
      </c>
      <c r="K350" s="85">
        <v>90</v>
      </c>
    </row>
    <row r="351" spans="1:11" x14ac:dyDescent="0.25">
      <c r="A351" s="97" t="s">
        <v>2485</v>
      </c>
      <c r="B351" s="98" t="s">
        <v>2510</v>
      </c>
      <c r="C351" s="97" t="s">
        <v>2679</v>
      </c>
      <c r="D351" s="99">
        <v>42886</v>
      </c>
      <c r="E351" s="98">
        <v>42865</v>
      </c>
      <c r="F351" s="98">
        <v>33188</v>
      </c>
      <c r="G351" s="98" t="s">
        <v>50</v>
      </c>
      <c r="H351" s="98" t="s">
        <v>46</v>
      </c>
      <c r="I351" s="98" t="s">
        <v>2510</v>
      </c>
      <c r="J351" s="100">
        <v>199.14</v>
      </c>
      <c r="K351" s="85">
        <v>90</v>
      </c>
    </row>
    <row r="352" spans="1:11" x14ac:dyDescent="0.25">
      <c r="A352" s="97" t="s">
        <v>2485</v>
      </c>
      <c r="B352" s="98" t="s">
        <v>2511</v>
      </c>
      <c r="C352" s="97" t="s">
        <v>542</v>
      </c>
      <c r="D352" s="99">
        <v>42886</v>
      </c>
      <c r="E352" s="98">
        <v>42865</v>
      </c>
      <c r="F352" s="98">
        <v>33189</v>
      </c>
      <c r="G352" s="98" t="s">
        <v>50</v>
      </c>
      <c r="H352" s="98" t="s">
        <v>46</v>
      </c>
      <c r="I352" s="98" t="s">
        <v>2511</v>
      </c>
      <c r="J352" s="100">
        <v>197.07</v>
      </c>
      <c r="K352" s="85">
        <v>90</v>
      </c>
    </row>
    <row r="353" spans="1:11" x14ac:dyDescent="0.25">
      <c r="A353" s="97" t="s">
        <v>30</v>
      </c>
      <c r="B353" s="98" t="s">
        <v>298</v>
      </c>
      <c r="C353" s="97" t="s">
        <v>1458</v>
      </c>
      <c r="D353" s="99">
        <v>42877</v>
      </c>
      <c r="E353" s="98" t="s">
        <v>2874</v>
      </c>
      <c r="F353" s="98">
        <v>15691</v>
      </c>
      <c r="G353" s="98" t="s">
        <v>45</v>
      </c>
      <c r="H353" s="98" t="s">
        <v>46</v>
      </c>
      <c r="I353" s="98" t="s">
        <v>298</v>
      </c>
      <c r="J353" s="100">
        <v>301.72000000000003</v>
      </c>
      <c r="K353" s="85">
        <v>90</v>
      </c>
    </row>
    <row r="354" spans="1:11" x14ac:dyDescent="0.25">
      <c r="A354" s="97" t="s">
        <v>30</v>
      </c>
      <c r="B354" s="98" t="s">
        <v>300</v>
      </c>
      <c r="C354" s="97" t="s">
        <v>2680</v>
      </c>
      <c r="D354" s="99">
        <v>42877</v>
      </c>
      <c r="E354" s="98" t="s">
        <v>2874</v>
      </c>
      <c r="F354" s="98">
        <v>15691</v>
      </c>
      <c r="G354" s="98" t="s">
        <v>45</v>
      </c>
      <c r="H354" s="98" t="s">
        <v>46</v>
      </c>
      <c r="I354" s="98" t="s">
        <v>300</v>
      </c>
      <c r="J354" s="100">
        <v>-301.72000000000003</v>
      </c>
      <c r="K354" s="85">
        <v>90</v>
      </c>
    </row>
    <row r="355" spans="1:11" x14ac:dyDescent="0.25">
      <c r="A355" s="97" t="s">
        <v>30</v>
      </c>
      <c r="B355" s="98" t="s">
        <v>298</v>
      </c>
      <c r="C355" s="97" t="s">
        <v>2681</v>
      </c>
      <c r="D355" s="99">
        <v>42877</v>
      </c>
      <c r="E355" s="98" t="s">
        <v>2875</v>
      </c>
      <c r="F355" s="98">
        <v>15692</v>
      </c>
      <c r="G355" s="98" t="s">
        <v>45</v>
      </c>
      <c r="H355" s="98" t="s">
        <v>46</v>
      </c>
      <c r="I355" s="98" t="s">
        <v>298</v>
      </c>
      <c r="J355" s="100">
        <v>82.96</v>
      </c>
      <c r="K355" s="85">
        <v>90</v>
      </c>
    </row>
    <row r="356" spans="1:11" x14ac:dyDescent="0.25">
      <c r="A356" s="97" t="s">
        <v>30</v>
      </c>
      <c r="B356" s="98" t="s">
        <v>298</v>
      </c>
      <c r="C356" s="97" t="s">
        <v>259</v>
      </c>
      <c r="D356" s="99">
        <v>42877</v>
      </c>
      <c r="E356" s="98">
        <v>245203</v>
      </c>
      <c r="F356" s="98">
        <v>15694</v>
      </c>
      <c r="G356" s="98" t="s">
        <v>45</v>
      </c>
      <c r="H356" s="98" t="s">
        <v>46</v>
      </c>
      <c r="I356" s="98" t="s">
        <v>298</v>
      </c>
      <c r="J356" s="100">
        <v>301.72000000000003</v>
      </c>
      <c r="K356" s="85">
        <v>90</v>
      </c>
    </row>
    <row r="357" spans="1:11" x14ac:dyDescent="0.25">
      <c r="A357" s="97" t="s">
        <v>30</v>
      </c>
      <c r="B357" s="98" t="s">
        <v>298</v>
      </c>
      <c r="C357" s="97" t="s">
        <v>2682</v>
      </c>
      <c r="D357" s="99">
        <v>42877</v>
      </c>
      <c r="E357" s="98">
        <v>796</v>
      </c>
      <c r="F357" s="98">
        <v>15696</v>
      </c>
      <c r="G357" s="98" t="s">
        <v>45</v>
      </c>
      <c r="H357" s="98" t="s">
        <v>46</v>
      </c>
      <c r="I357" s="98" t="s">
        <v>298</v>
      </c>
      <c r="J357" s="100">
        <v>250</v>
      </c>
      <c r="K357" s="85">
        <v>90</v>
      </c>
    </row>
    <row r="358" spans="1:11" x14ac:dyDescent="0.25">
      <c r="A358" s="97" t="s">
        <v>30</v>
      </c>
      <c r="B358" s="98" t="s">
        <v>298</v>
      </c>
      <c r="C358" s="97" t="s">
        <v>2683</v>
      </c>
      <c r="D358" s="99">
        <v>42877</v>
      </c>
      <c r="E358" s="98" t="s">
        <v>2876</v>
      </c>
      <c r="F358" s="98">
        <v>15697</v>
      </c>
      <c r="G358" s="98" t="s">
        <v>45</v>
      </c>
      <c r="H358" s="98" t="s">
        <v>46</v>
      </c>
      <c r="I358" s="98" t="s">
        <v>298</v>
      </c>
      <c r="J358" s="100">
        <v>119.5</v>
      </c>
      <c r="K358" s="85">
        <v>90</v>
      </c>
    </row>
    <row r="359" spans="1:11" x14ac:dyDescent="0.25">
      <c r="A359" s="97" t="s">
        <v>30</v>
      </c>
      <c r="B359" s="98" t="s">
        <v>298</v>
      </c>
      <c r="C359" s="97" t="s">
        <v>2684</v>
      </c>
      <c r="D359" s="99">
        <v>42877</v>
      </c>
      <c r="E359" s="98" t="s">
        <v>2877</v>
      </c>
      <c r="F359" s="98">
        <v>15698</v>
      </c>
      <c r="G359" s="98" t="s">
        <v>45</v>
      </c>
      <c r="H359" s="98" t="s">
        <v>46</v>
      </c>
      <c r="I359" s="98" t="s">
        <v>298</v>
      </c>
      <c r="J359" s="100">
        <v>103.45</v>
      </c>
      <c r="K359" s="85">
        <v>90</v>
      </c>
    </row>
    <row r="360" spans="1:11" x14ac:dyDescent="0.25">
      <c r="A360" s="97" t="s">
        <v>30</v>
      </c>
      <c r="B360" s="98" t="s">
        <v>500</v>
      </c>
      <c r="C360" s="97" t="s">
        <v>2685</v>
      </c>
      <c r="D360" s="99">
        <v>42878</v>
      </c>
      <c r="E360" s="98">
        <v>4942</v>
      </c>
      <c r="F360" s="98">
        <v>15705</v>
      </c>
      <c r="G360" s="98" t="s">
        <v>45</v>
      </c>
      <c r="H360" s="98" t="s">
        <v>46</v>
      </c>
      <c r="I360" s="98" t="s">
        <v>500</v>
      </c>
      <c r="J360" s="100">
        <v>1991.38</v>
      </c>
      <c r="K360" s="85">
        <v>90</v>
      </c>
    </row>
    <row r="361" spans="1:11" x14ac:dyDescent="0.25">
      <c r="A361" s="97" t="s">
        <v>30</v>
      </c>
      <c r="B361" s="98" t="s">
        <v>298</v>
      </c>
      <c r="C361" s="97" t="s">
        <v>2686</v>
      </c>
      <c r="D361" s="99">
        <v>42878</v>
      </c>
      <c r="E361" s="98">
        <v>12071</v>
      </c>
      <c r="F361" s="98">
        <v>15717</v>
      </c>
      <c r="G361" s="98" t="s">
        <v>45</v>
      </c>
      <c r="H361" s="98" t="s">
        <v>46</v>
      </c>
      <c r="I361" s="98" t="s">
        <v>298</v>
      </c>
      <c r="J361" s="100">
        <v>350</v>
      </c>
      <c r="K361" s="85">
        <v>90</v>
      </c>
    </row>
    <row r="362" spans="1:11" x14ac:dyDescent="0.25">
      <c r="A362" s="97" t="s">
        <v>30</v>
      </c>
      <c r="B362" s="98" t="s">
        <v>298</v>
      </c>
      <c r="C362" s="97" t="s">
        <v>895</v>
      </c>
      <c r="D362" s="99">
        <v>42878</v>
      </c>
      <c r="E362" s="98" t="s">
        <v>2878</v>
      </c>
      <c r="F362" s="98">
        <v>15721</v>
      </c>
      <c r="G362" s="98" t="s">
        <v>45</v>
      </c>
      <c r="H362" s="98" t="s">
        <v>46</v>
      </c>
      <c r="I362" s="98" t="s">
        <v>298</v>
      </c>
      <c r="J362" s="100">
        <v>52.37</v>
      </c>
      <c r="K362" s="85">
        <v>90</v>
      </c>
    </row>
    <row r="363" spans="1:11" x14ac:dyDescent="0.25">
      <c r="A363" s="97" t="s">
        <v>30</v>
      </c>
      <c r="B363" s="98" t="s">
        <v>298</v>
      </c>
      <c r="C363" s="97" t="s">
        <v>2687</v>
      </c>
      <c r="D363" s="99">
        <v>42880</v>
      </c>
      <c r="E363" s="98">
        <v>67501</v>
      </c>
      <c r="F363" s="98">
        <v>15723</v>
      </c>
      <c r="G363" s="98" t="s">
        <v>45</v>
      </c>
      <c r="H363" s="98" t="s">
        <v>46</v>
      </c>
      <c r="I363" s="98" t="s">
        <v>298</v>
      </c>
      <c r="J363" s="100">
        <v>45.25</v>
      </c>
      <c r="K363" s="85">
        <v>90</v>
      </c>
    </row>
    <row r="364" spans="1:11" x14ac:dyDescent="0.25">
      <c r="A364" s="97" t="s">
        <v>30</v>
      </c>
      <c r="B364" s="98" t="s">
        <v>298</v>
      </c>
      <c r="C364" s="97" t="s">
        <v>2688</v>
      </c>
      <c r="D364" s="99">
        <v>42880</v>
      </c>
      <c r="E364" s="98">
        <v>13256</v>
      </c>
      <c r="F364" s="98">
        <v>15726</v>
      </c>
      <c r="G364" s="98" t="s">
        <v>45</v>
      </c>
      <c r="H364" s="98" t="s">
        <v>46</v>
      </c>
      <c r="I364" s="98" t="s">
        <v>298</v>
      </c>
      <c r="J364" s="100">
        <v>112.07</v>
      </c>
      <c r="K364" s="85">
        <v>90</v>
      </c>
    </row>
    <row r="365" spans="1:11" x14ac:dyDescent="0.25">
      <c r="A365" s="97" t="s">
        <v>30</v>
      </c>
      <c r="B365" s="98" t="s">
        <v>298</v>
      </c>
      <c r="C365" s="97" t="s">
        <v>2229</v>
      </c>
      <c r="D365" s="99">
        <v>42880</v>
      </c>
      <c r="E365" s="98">
        <v>178434</v>
      </c>
      <c r="F365" s="98">
        <v>15727</v>
      </c>
      <c r="G365" s="98" t="s">
        <v>45</v>
      </c>
      <c r="H365" s="98" t="s">
        <v>46</v>
      </c>
      <c r="I365" s="98" t="s">
        <v>298</v>
      </c>
      <c r="J365" s="100">
        <v>29.31</v>
      </c>
      <c r="K365" s="85">
        <v>90</v>
      </c>
    </row>
    <row r="366" spans="1:11" x14ac:dyDescent="0.25">
      <c r="A366" s="97" t="s">
        <v>30</v>
      </c>
      <c r="B366" s="98" t="s">
        <v>298</v>
      </c>
      <c r="C366" s="97" t="s">
        <v>952</v>
      </c>
      <c r="D366" s="99">
        <v>42881</v>
      </c>
      <c r="E366" s="98" t="s">
        <v>2879</v>
      </c>
      <c r="F366" s="98">
        <v>15729</v>
      </c>
      <c r="G366" s="98" t="s">
        <v>45</v>
      </c>
      <c r="H366" s="98" t="s">
        <v>46</v>
      </c>
      <c r="I366" s="98" t="s">
        <v>298</v>
      </c>
      <c r="J366" s="100">
        <v>469</v>
      </c>
      <c r="K366" s="85">
        <v>90</v>
      </c>
    </row>
    <row r="367" spans="1:11" x14ac:dyDescent="0.25">
      <c r="A367" s="97" t="s">
        <v>30</v>
      </c>
      <c r="B367" s="98" t="s">
        <v>298</v>
      </c>
      <c r="C367" s="97" t="s">
        <v>909</v>
      </c>
      <c r="D367" s="99">
        <v>42881</v>
      </c>
      <c r="E367" s="98" t="s">
        <v>2880</v>
      </c>
      <c r="F367" s="98">
        <v>15733</v>
      </c>
      <c r="G367" s="98" t="s">
        <v>45</v>
      </c>
      <c r="H367" s="98" t="s">
        <v>46</v>
      </c>
      <c r="I367" s="98" t="s">
        <v>298</v>
      </c>
      <c r="J367" s="100">
        <v>69.83</v>
      </c>
      <c r="K367" s="85">
        <v>90</v>
      </c>
    </row>
    <row r="368" spans="1:11" x14ac:dyDescent="0.25">
      <c r="A368" s="97" t="s">
        <v>30</v>
      </c>
      <c r="B368" s="98" t="s">
        <v>298</v>
      </c>
      <c r="C368" s="97" t="s">
        <v>2689</v>
      </c>
      <c r="D368" s="99">
        <v>42881</v>
      </c>
      <c r="E368" s="98"/>
      <c r="F368" s="98">
        <v>15737</v>
      </c>
      <c r="G368" s="98" t="s">
        <v>45</v>
      </c>
      <c r="H368" s="98" t="s">
        <v>46</v>
      </c>
      <c r="I368" s="98" t="s">
        <v>298</v>
      </c>
      <c r="J368" s="100">
        <v>169.69</v>
      </c>
      <c r="K368" s="85">
        <v>90</v>
      </c>
    </row>
    <row r="369" spans="1:11" x14ac:dyDescent="0.25">
      <c r="A369" s="97" t="s">
        <v>30</v>
      </c>
      <c r="B369" s="98" t="s">
        <v>298</v>
      </c>
      <c r="C369" s="97" t="s">
        <v>2690</v>
      </c>
      <c r="D369" s="99">
        <v>42881</v>
      </c>
      <c r="E369" s="98"/>
      <c r="F369" s="98">
        <v>15738</v>
      </c>
      <c r="G369" s="98" t="s">
        <v>45</v>
      </c>
      <c r="H369" s="98" t="s">
        <v>46</v>
      </c>
      <c r="I369" s="98" t="s">
        <v>298</v>
      </c>
      <c r="J369" s="100">
        <v>120</v>
      </c>
      <c r="K369" s="85">
        <v>90</v>
      </c>
    </row>
    <row r="370" spans="1:11" x14ac:dyDescent="0.25">
      <c r="A370" s="97" t="s">
        <v>30</v>
      </c>
      <c r="B370" s="98" t="s">
        <v>298</v>
      </c>
      <c r="C370" s="97" t="s">
        <v>2691</v>
      </c>
      <c r="D370" s="99">
        <v>42881</v>
      </c>
      <c r="E370" s="98"/>
      <c r="F370" s="98">
        <v>15740</v>
      </c>
      <c r="G370" s="98" t="s">
        <v>45</v>
      </c>
      <c r="H370" s="98" t="s">
        <v>46</v>
      </c>
      <c r="I370" s="98" t="s">
        <v>298</v>
      </c>
      <c r="J370" s="100">
        <v>1210</v>
      </c>
      <c r="K370" s="85">
        <v>90</v>
      </c>
    </row>
    <row r="371" spans="1:11" x14ac:dyDescent="0.25">
      <c r="A371" s="97" t="s">
        <v>30</v>
      </c>
      <c r="B371" s="98" t="s">
        <v>501</v>
      </c>
      <c r="C371" s="97" t="s">
        <v>2692</v>
      </c>
      <c r="D371" s="99">
        <v>42881</v>
      </c>
      <c r="E371" s="98">
        <v>3213</v>
      </c>
      <c r="F371" s="98">
        <v>15741</v>
      </c>
      <c r="G371" s="98" t="s">
        <v>45</v>
      </c>
      <c r="H371" s="98" t="s">
        <v>46</v>
      </c>
      <c r="I371" s="98" t="s">
        <v>501</v>
      </c>
      <c r="J371" s="100">
        <v>320</v>
      </c>
      <c r="K371" s="85">
        <v>90</v>
      </c>
    </row>
    <row r="372" spans="1:11" x14ac:dyDescent="0.25">
      <c r="A372" s="97" t="s">
        <v>30</v>
      </c>
      <c r="B372" s="98" t="s">
        <v>501</v>
      </c>
      <c r="C372" s="97" t="s">
        <v>2693</v>
      </c>
      <c r="D372" s="99">
        <v>42881</v>
      </c>
      <c r="E372" s="98"/>
      <c r="F372" s="98">
        <v>15742</v>
      </c>
      <c r="G372" s="98" t="s">
        <v>45</v>
      </c>
      <c r="H372" s="98" t="s">
        <v>46</v>
      </c>
      <c r="I372" s="98" t="s">
        <v>501</v>
      </c>
      <c r="J372" s="100">
        <v>743.68</v>
      </c>
      <c r="K372" s="85">
        <v>90</v>
      </c>
    </row>
    <row r="373" spans="1:11" x14ac:dyDescent="0.25">
      <c r="A373" s="97" t="s">
        <v>30</v>
      </c>
      <c r="B373" s="98" t="s">
        <v>298</v>
      </c>
      <c r="C373" s="97" t="s">
        <v>2694</v>
      </c>
      <c r="D373" s="99">
        <v>42881</v>
      </c>
      <c r="E373" s="98">
        <v>13192</v>
      </c>
      <c r="F373" s="98">
        <v>15744</v>
      </c>
      <c r="G373" s="98" t="s">
        <v>45</v>
      </c>
      <c r="H373" s="98" t="s">
        <v>46</v>
      </c>
      <c r="I373" s="98" t="s">
        <v>298</v>
      </c>
      <c r="J373" s="100">
        <v>120.69</v>
      </c>
      <c r="K373" s="85">
        <v>90</v>
      </c>
    </row>
    <row r="374" spans="1:11" x14ac:dyDescent="0.25">
      <c r="A374" s="97" t="s">
        <v>30</v>
      </c>
      <c r="B374" s="98" t="s">
        <v>298</v>
      </c>
      <c r="C374" s="97" t="s">
        <v>2695</v>
      </c>
      <c r="D374" s="99">
        <v>42881</v>
      </c>
      <c r="E374" s="98" t="s">
        <v>2881</v>
      </c>
      <c r="F374" s="98">
        <v>15747</v>
      </c>
      <c r="G374" s="98" t="s">
        <v>45</v>
      </c>
      <c r="H374" s="98" t="s">
        <v>46</v>
      </c>
      <c r="I374" s="98" t="s">
        <v>298</v>
      </c>
      <c r="J374" s="100">
        <v>32.700000000000003</v>
      </c>
      <c r="K374" s="85">
        <v>90</v>
      </c>
    </row>
    <row r="375" spans="1:11" x14ac:dyDescent="0.25">
      <c r="A375" s="97" t="s">
        <v>30</v>
      </c>
      <c r="B375" s="98" t="s">
        <v>298</v>
      </c>
      <c r="C375" s="97" t="s">
        <v>2696</v>
      </c>
      <c r="D375" s="99">
        <v>42881</v>
      </c>
      <c r="E375" s="98" t="s">
        <v>2882</v>
      </c>
      <c r="F375" s="98">
        <v>15748</v>
      </c>
      <c r="G375" s="98" t="s">
        <v>45</v>
      </c>
      <c r="H375" s="98" t="s">
        <v>46</v>
      </c>
      <c r="I375" s="98" t="s">
        <v>298</v>
      </c>
      <c r="J375" s="100">
        <v>108.62</v>
      </c>
      <c r="K375" s="85">
        <v>90</v>
      </c>
    </row>
    <row r="376" spans="1:11" x14ac:dyDescent="0.25">
      <c r="A376" s="97" t="s">
        <v>30</v>
      </c>
      <c r="B376" s="98" t="s">
        <v>298</v>
      </c>
      <c r="C376" s="97" t="s">
        <v>2697</v>
      </c>
      <c r="D376" s="99">
        <v>42881</v>
      </c>
      <c r="E376" s="98" t="s">
        <v>2883</v>
      </c>
      <c r="F376" s="98">
        <v>15749</v>
      </c>
      <c r="G376" s="98" t="s">
        <v>45</v>
      </c>
      <c r="H376" s="98" t="s">
        <v>46</v>
      </c>
      <c r="I376" s="98" t="s">
        <v>298</v>
      </c>
      <c r="J376" s="100">
        <v>100</v>
      </c>
      <c r="K376" s="85">
        <v>90</v>
      </c>
    </row>
    <row r="377" spans="1:11" x14ac:dyDescent="0.25">
      <c r="A377" s="97" t="s">
        <v>30</v>
      </c>
      <c r="B377" s="98" t="s">
        <v>298</v>
      </c>
      <c r="C377" s="97" t="s">
        <v>2698</v>
      </c>
      <c r="D377" s="99">
        <v>42881</v>
      </c>
      <c r="E377" s="98" t="s">
        <v>2884</v>
      </c>
      <c r="F377" s="98">
        <v>15750</v>
      </c>
      <c r="G377" s="98" t="s">
        <v>45</v>
      </c>
      <c r="H377" s="98" t="s">
        <v>46</v>
      </c>
      <c r="I377" s="98" t="s">
        <v>298</v>
      </c>
      <c r="J377" s="100">
        <v>238.4</v>
      </c>
      <c r="K377" s="85">
        <v>90</v>
      </c>
    </row>
    <row r="378" spans="1:11" x14ac:dyDescent="0.25">
      <c r="A378" s="97" t="s">
        <v>30</v>
      </c>
      <c r="B378" s="98" t="s">
        <v>298</v>
      </c>
      <c r="C378" s="97" t="s">
        <v>2699</v>
      </c>
      <c r="D378" s="99">
        <v>42882</v>
      </c>
      <c r="E378" s="98">
        <v>13302</v>
      </c>
      <c r="F378" s="98">
        <v>15754</v>
      </c>
      <c r="G378" s="98" t="s">
        <v>45</v>
      </c>
      <c r="H378" s="98" t="s">
        <v>46</v>
      </c>
      <c r="I378" s="98" t="s">
        <v>298</v>
      </c>
      <c r="J378" s="100">
        <v>155.16999999999999</v>
      </c>
      <c r="K378" s="85">
        <v>90</v>
      </c>
    </row>
    <row r="379" spans="1:11" x14ac:dyDescent="0.25">
      <c r="A379" s="97" t="s">
        <v>30</v>
      </c>
      <c r="B379" s="98" t="s">
        <v>298</v>
      </c>
      <c r="C379" s="97" t="s">
        <v>1097</v>
      </c>
      <c r="D379" s="99">
        <v>42885</v>
      </c>
      <c r="E379" s="98">
        <v>1870</v>
      </c>
      <c r="F379" s="98">
        <v>15757</v>
      </c>
      <c r="G379" s="98" t="s">
        <v>45</v>
      </c>
      <c r="H379" s="98" t="s">
        <v>46</v>
      </c>
      <c r="I379" s="98" t="s">
        <v>298</v>
      </c>
      <c r="J379" s="100">
        <v>160</v>
      </c>
      <c r="K379" s="85">
        <v>90</v>
      </c>
    </row>
    <row r="380" spans="1:11" x14ac:dyDescent="0.25">
      <c r="A380" s="97" t="s">
        <v>30</v>
      </c>
      <c r="B380" s="98" t="s">
        <v>298</v>
      </c>
      <c r="C380" s="97" t="s">
        <v>2700</v>
      </c>
      <c r="D380" s="99">
        <v>42885</v>
      </c>
      <c r="E380" s="98" t="s">
        <v>2885</v>
      </c>
      <c r="F380" s="98">
        <v>15758</v>
      </c>
      <c r="G380" s="98" t="s">
        <v>45</v>
      </c>
      <c r="H380" s="98" t="s">
        <v>46</v>
      </c>
      <c r="I380" s="98" t="s">
        <v>298</v>
      </c>
      <c r="J380" s="100">
        <v>153.84</v>
      </c>
      <c r="K380" s="85">
        <v>90</v>
      </c>
    </row>
    <row r="381" spans="1:11" x14ac:dyDescent="0.25">
      <c r="A381" s="97" t="s">
        <v>30</v>
      </c>
      <c r="B381" s="98" t="s">
        <v>298</v>
      </c>
      <c r="C381" s="97" t="s">
        <v>1074</v>
      </c>
      <c r="D381" s="99">
        <v>42885</v>
      </c>
      <c r="E381" s="98">
        <v>67094</v>
      </c>
      <c r="F381" s="98">
        <v>15760</v>
      </c>
      <c r="G381" s="98" t="s">
        <v>45</v>
      </c>
      <c r="H381" s="98" t="s">
        <v>46</v>
      </c>
      <c r="I381" s="98" t="s">
        <v>298</v>
      </c>
      <c r="J381" s="100">
        <v>360.35</v>
      </c>
      <c r="K381" s="85">
        <v>90</v>
      </c>
    </row>
    <row r="382" spans="1:11" x14ac:dyDescent="0.25">
      <c r="A382" s="97" t="s">
        <v>30</v>
      </c>
      <c r="B382" s="98" t="s">
        <v>298</v>
      </c>
      <c r="C382" s="97" t="s">
        <v>659</v>
      </c>
      <c r="D382" s="99">
        <v>42885</v>
      </c>
      <c r="E382" s="98">
        <v>3004</v>
      </c>
      <c r="F382" s="98">
        <v>15761</v>
      </c>
      <c r="G382" s="98" t="s">
        <v>45</v>
      </c>
      <c r="H382" s="98" t="s">
        <v>46</v>
      </c>
      <c r="I382" s="98" t="s">
        <v>298</v>
      </c>
      <c r="J382" s="100">
        <v>146.6</v>
      </c>
      <c r="K382" s="85">
        <v>90</v>
      </c>
    </row>
    <row r="383" spans="1:11" x14ac:dyDescent="0.25">
      <c r="A383" s="97" t="s">
        <v>30</v>
      </c>
      <c r="B383" s="98" t="s">
        <v>298</v>
      </c>
      <c r="C383" s="97" t="s">
        <v>2701</v>
      </c>
      <c r="D383" s="99">
        <v>42886</v>
      </c>
      <c r="E383" s="98" t="s">
        <v>2886</v>
      </c>
      <c r="F383" s="98">
        <v>15769</v>
      </c>
      <c r="G383" s="98" t="s">
        <v>45</v>
      </c>
      <c r="H383" s="98" t="s">
        <v>46</v>
      </c>
      <c r="I383" s="98" t="s">
        <v>298</v>
      </c>
      <c r="J383" s="100">
        <v>131.9</v>
      </c>
      <c r="K383" s="85">
        <v>90</v>
      </c>
    </row>
    <row r="384" spans="1:11" x14ac:dyDescent="0.25">
      <c r="A384" s="97" t="s">
        <v>30</v>
      </c>
      <c r="B384" s="98" t="s">
        <v>501</v>
      </c>
      <c r="C384" s="97" t="s">
        <v>2702</v>
      </c>
      <c r="D384" s="99">
        <v>42886</v>
      </c>
      <c r="E384" s="98">
        <v>931228</v>
      </c>
      <c r="F384" s="98">
        <v>15778</v>
      </c>
      <c r="G384" s="98" t="s">
        <v>45</v>
      </c>
      <c r="H384" s="98" t="s">
        <v>46</v>
      </c>
      <c r="I384" s="98" t="s">
        <v>501</v>
      </c>
      <c r="J384" s="100">
        <v>103.44</v>
      </c>
      <c r="K384" s="85">
        <v>90</v>
      </c>
    </row>
    <row r="385" spans="1:11" x14ac:dyDescent="0.25">
      <c r="A385" s="97" t="s">
        <v>30</v>
      </c>
      <c r="B385" s="98" t="s">
        <v>298</v>
      </c>
      <c r="C385" s="97" t="s">
        <v>2703</v>
      </c>
      <c r="D385" s="99">
        <v>42886</v>
      </c>
      <c r="E385" s="98" t="s">
        <v>2887</v>
      </c>
      <c r="F385" s="98">
        <v>15780</v>
      </c>
      <c r="G385" s="98" t="s">
        <v>45</v>
      </c>
      <c r="H385" s="98" t="s">
        <v>46</v>
      </c>
      <c r="I385" s="98" t="s">
        <v>298</v>
      </c>
      <c r="J385" s="100">
        <v>75.86</v>
      </c>
      <c r="K385" s="85">
        <v>90</v>
      </c>
    </row>
    <row r="386" spans="1:11" x14ac:dyDescent="0.25">
      <c r="A386" s="97" t="s">
        <v>30</v>
      </c>
      <c r="B386" s="98" t="s">
        <v>298</v>
      </c>
      <c r="C386" s="97" t="s">
        <v>2704</v>
      </c>
      <c r="D386" s="99">
        <v>42886</v>
      </c>
      <c r="E386" s="98" t="s">
        <v>2888</v>
      </c>
      <c r="F386" s="98">
        <v>15781</v>
      </c>
      <c r="G386" s="98" t="s">
        <v>45</v>
      </c>
      <c r="H386" s="98" t="s">
        <v>46</v>
      </c>
      <c r="I386" s="98" t="s">
        <v>298</v>
      </c>
      <c r="J386" s="100">
        <v>131.28</v>
      </c>
      <c r="K386" s="85">
        <v>90</v>
      </c>
    </row>
    <row r="387" spans="1:11" x14ac:dyDescent="0.25">
      <c r="A387" s="97" t="s">
        <v>30</v>
      </c>
      <c r="B387" s="98" t="s">
        <v>298</v>
      </c>
      <c r="C387" s="97" t="s">
        <v>2705</v>
      </c>
      <c r="D387" s="99">
        <v>42886</v>
      </c>
      <c r="E387" s="98" t="s">
        <v>2889</v>
      </c>
      <c r="F387" s="98">
        <v>15783</v>
      </c>
      <c r="G387" s="98" t="s">
        <v>45</v>
      </c>
      <c r="H387" s="98" t="s">
        <v>46</v>
      </c>
      <c r="I387" s="98" t="s">
        <v>298</v>
      </c>
      <c r="J387" s="100">
        <v>169.83</v>
      </c>
      <c r="K387" s="85">
        <v>90</v>
      </c>
    </row>
    <row r="388" spans="1:11" x14ac:dyDescent="0.25">
      <c r="A388" s="97" t="s">
        <v>30</v>
      </c>
      <c r="B388" s="98" t="s">
        <v>501</v>
      </c>
      <c r="C388" s="97" t="s">
        <v>2706</v>
      </c>
      <c r="D388" s="99">
        <v>42886</v>
      </c>
      <c r="E388" s="98" t="s">
        <v>2890</v>
      </c>
      <c r="F388" s="98">
        <v>15784</v>
      </c>
      <c r="G388" s="98" t="s">
        <v>45</v>
      </c>
      <c r="H388" s="98" t="s">
        <v>46</v>
      </c>
      <c r="I388" s="98" t="s">
        <v>501</v>
      </c>
      <c r="J388" s="100">
        <v>535.34</v>
      </c>
      <c r="K388" s="85">
        <v>90</v>
      </c>
    </row>
    <row r="389" spans="1:11" x14ac:dyDescent="0.25">
      <c r="A389" s="97" t="s">
        <v>30</v>
      </c>
      <c r="B389" s="98" t="s">
        <v>298</v>
      </c>
      <c r="C389" s="97" t="s">
        <v>615</v>
      </c>
      <c r="D389" s="99">
        <v>42886</v>
      </c>
      <c r="E389" s="98" t="s">
        <v>2891</v>
      </c>
      <c r="F389" s="98">
        <v>15786</v>
      </c>
      <c r="G389" s="98" t="s">
        <v>45</v>
      </c>
      <c r="H389" s="98" t="s">
        <v>46</v>
      </c>
      <c r="I389" s="98" t="s">
        <v>298</v>
      </c>
      <c r="J389" s="100">
        <v>109.05</v>
      </c>
      <c r="K389" s="85">
        <v>90</v>
      </c>
    </row>
    <row r="390" spans="1:11" x14ac:dyDescent="0.25">
      <c r="A390" s="97" t="s">
        <v>30</v>
      </c>
      <c r="B390" s="98" t="s">
        <v>298</v>
      </c>
      <c r="C390" s="97" t="s">
        <v>2707</v>
      </c>
      <c r="D390" s="99">
        <v>42886</v>
      </c>
      <c r="E390" s="98">
        <v>8087</v>
      </c>
      <c r="F390" s="98">
        <v>15787</v>
      </c>
      <c r="G390" s="98" t="s">
        <v>45</v>
      </c>
      <c r="H390" s="98" t="s">
        <v>46</v>
      </c>
      <c r="I390" s="98" t="s">
        <v>298</v>
      </c>
      <c r="J390" s="100">
        <v>125</v>
      </c>
      <c r="K390" s="85">
        <v>90</v>
      </c>
    </row>
    <row r="391" spans="1:11" x14ac:dyDescent="0.25">
      <c r="A391" s="97" t="s">
        <v>30</v>
      </c>
      <c r="B391" s="98" t="s">
        <v>298</v>
      </c>
      <c r="C391" s="97" t="s">
        <v>2708</v>
      </c>
      <c r="D391" s="99">
        <v>42886</v>
      </c>
      <c r="E391" s="98" t="s">
        <v>2892</v>
      </c>
      <c r="F391" s="98">
        <v>15788</v>
      </c>
      <c r="G391" s="98" t="s">
        <v>45</v>
      </c>
      <c r="H391" s="98" t="s">
        <v>46</v>
      </c>
      <c r="I391" s="98" t="s">
        <v>298</v>
      </c>
      <c r="J391" s="100">
        <v>258.36</v>
      </c>
      <c r="K391" s="85">
        <v>90</v>
      </c>
    </row>
    <row r="392" spans="1:11" x14ac:dyDescent="0.25">
      <c r="A392" s="97" t="s">
        <v>30</v>
      </c>
      <c r="B392" s="98" t="s">
        <v>298</v>
      </c>
      <c r="C392" s="97" t="s">
        <v>616</v>
      </c>
      <c r="D392" s="99">
        <v>42886</v>
      </c>
      <c r="E392" s="98" t="s">
        <v>2893</v>
      </c>
      <c r="F392" s="98">
        <v>15790</v>
      </c>
      <c r="G392" s="98" t="s">
        <v>45</v>
      </c>
      <c r="H392" s="98" t="s">
        <v>46</v>
      </c>
      <c r="I392" s="98" t="s">
        <v>298</v>
      </c>
      <c r="J392" s="100">
        <v>77.5</v>
      </c>
      <c r="K392" s="85">
        <v>90</v>
      </c>
    </row>
    <row r="393" spans="1:11" x14ac:dyDescent="0.25">
      <c r="A393" s="97" t="s">
        <v>30</v>
      </c>
      <c r="B393" s="98" t="s">
        <v>298</v>
      </c>
      <c r="C393" s="97" t="s">
        <v>2709</v>
      </c>
      <c r="D393" s="99">
        <v>42886</v>
      </c>
      <c r="E393" s="98">
        <v>246726</v>
      </c>
      <c r="F393" s="98">
        <v>15792</v>
      </c>
      <c r="G393" s="98" t="s">
        <v>45</v>
      </c>
      <c r="H393" s="98" t="s">
        <v>46</v>
      </c>
      <c r="I393" s="98" t="s">
        <v>298</v>
      </c>
      <c r="J393" s="100">
        <v>42.24</v>
      </c>
      <c r="K393" s="85">
        <v>90</v>
      </c>
    </row>
    <row r="394" spans="1:11" x14ac:dyDescent="0.25">
      <c r="A394" s="97" t="s">
        <v>30</v>
      </c>
      <c r="B394" s="98" t="s">
        <v>298</v>
      </c>
      <c r="C394" s="97" t="s">
        <v>614</v>
      </c>
      <c r="D394" s="99">
        <v>42886</v>
      </c>
      <c r="E394" s="98">
        <v>12191</v>
      </c>
      <c r="F394" s="98">
        <v>15793</v>
      </c>
      <c r="G394" s="98" t="s">
        <v>45</v>
      </c>
      <c r="H394" s="98" t="s">
        <v>46</v>
      </c>
      <c r="I394" s="98" t="s">
        <v>298</v>
      </c>
      <c r="J394" s="100">
        <v>350</v>
      </c>
      <c r="K394" s="85">
        <v>90</v>
      </c>
    </row>
    <row r="395" spans="1:11" x14ac:dyDescent="0.25">
      <c r="A395" s="97" t="s">
        <v>30</v>
      </c>
      <c r="B395" s="98" t="s">
        <v>298</v>
      </c>
      <c r="C395" s="97" t="s">
        <v>2710</v>
      </c>
      <c r="D395" s="99">
        <v>42886</v>
      </c>
      <c r="E395" s="98" t="s">
        <v>2894</v>
      </c>
      <c r="F395" s="98">
        <v>15794</v>
      </c>
      <c r="G395" s="98" t="s">
        <v>45</v>
      </c>
      <c r="H395" s="98" t="s">
        <v>46</v>
      </c>
      <c r="I395" s="98" t="s">
        <v>298</v>
      </c>
      <c r="J395" s="100">
        <v>196.01</v>
      </c>
      <c r="K395" s="85">
        <v>90</v>
      </c>
    </row>
    <row r="396" spans="1:11" x14ac:dyDescent="0.25">
      <c r="A396" s="97" t="s">
        <v>30</v>
      </c>
      <c r="B396" s="98" t="s">
        <v>298</v>
      </c>
      <c r="C396" s="97" t="s">
        <v>567</v>
      </c>
      <c r="D396" s="99">
        <v>42886</v>
      </c>
      <c r="E396" s="98">
        <v>11379512</v>
      </c>
      <c r="F396" s="98">
        <v>15798</v>
      </c>
      <c r="G396" s="98" t="s">
        <v>45</v>
      </c>
      <c r="H396" s="98" t="s">
        <v>46</v>
      </c>
      <c r="I396" s="98" t="s">
        <v>298</v>
      </c>
      <c r="J396" s="100">
        <v>58.62</v>
      </c>
      <c r="K396" s="85">
        <v>90</v>
      </c>
    </row>
    <row r="397" spans="1:11" x14ac:dyDescent="0.25">
      <c r="A397" s="97" t="s">
        <v>30</v>
      </c>
      <c r="B397" s="98" t="s">
        <v>298</v>
      </c>
      <c r="C397" s="97" t="s">
        <v>569</v>
      </c>
      <c r="D397" s="99">
        <v>42886</v>
      </c>
      <c r="E397" s="98">
        <v>11379550</v>
      </c>
      <c r="F397" s="98">
        <v>15799</v>
      </c>
      <c r="G397" s="98" t="s">
        <v>45</v>
      </c>
      <c r="H397" s="98" t="s">
        <v>46</v>
      </c>
      <c r="I397" s="98" t="s">
        <v>298</v>
      </c>
      <c r="J397" s="100">
        <v>58.62</v>
      </c>
      <c r="K397" s="85">
        <v>90</v>
      </c>
    </row>
    <row r="398" spans="1:11" x14ac:dyDescent="0.25">
      <c r="A398" s="97" t="s">
        <v>30</v>
      </c>
      <c r="B398" s="98" t="s">
        <v>501</v>
      </c>
      <c r="C398" s="97" t="s">
        <v>1615</v>
      </c>
      <c r="D398" s="99">
        <v>42886</v>
      </c>
      <c r="E398" s="98" t="s">
        <v>2895</v>
      </c>
      <c r="F398" s="98">
        <v>15804</v>
      </c>
      <c r="G398" s="98" t="s">
        <v>45</v>
      </c>
      <c r="H398" s="98" t="s">
        <v>46</v>
      </c>
      <c r="I398" s="98" t="s">
        <v>501</v>
      </c>
      <c r="J398" s="100">
        <v>173.07</v>
      </c>
      <c r="K398" s="85">
        <v>90</v>
      </c>
    </row>
    <row r="399" spans="1:11" x14ac:dyDescent="0.25">
      <c r="A399" s="97" t="s">
        <v>30</v>
      </c>
      <c r="B399" s="98" t="s">
        <v>298</v>
      </c>
      <c r="C399" s="97" t="s">
        <v>1616</v>
      </c>
      <c r="D399" s="99">
        <v>42886</v>
      </c>
      <c r="E399" s="98" t="s">
        <v>2896</v>
      </c>
      <c r="F399" s="98">
        <v>15805</v>
      </c>
      <c r="G399" s="98" t="s">
        <v>45</v>
      </c>
      <c r="H399" s="98" t="s">
        <v>46</v>
      </c>
      <c r="I399" s="98" t="s">
        <v>298</v>
      </c>
      <c r="J399" s="100">
        <v>209.91</v>
      </c>
      <c r="K399" s="85">
        <v>90</v>
      </c>
    </row>
    <row r="400" spans="1:11" x14ac:dyDescent="0.25">
      <c r="A400" s="97" t="s">
        <v>30</v>
      </c>
      <c r="B400" s="98" t="s">
        <v>501</v>
      </c>
      <c r="C400" s="97" t="s">
        <v>1466</v>
      </c>
      <c r="D400" s="99">
        <v>42886</v>
      </c>
      <c r="E400" s="98" t="s">
        <v>2897</v>
      </c>
      <c r="F400" s="98">
        <v>15806</v>
      </c>
      <c r="G400" s="98" t="s">
        <v>45</v>
      </c>
      <c r="H400" s="98" t="s">
        <v>46</v>
      </c>
      <c r="I400" s="98" t="s">
        <v>501</v>
      </c>
      <c r="J400" s="100">
        <v>86.54</v>
      </c>
      <c r="K400" s="85">
        <v>90</v>
      </c>
    </row>
    <row r="401" spans="1:11" x14ac:dyDescent="0.25">
      <c r="A401" s="97" t="s">
        <v>30</v>
      </c>
      <c r="B401" s="98" t="s">
        <v>2510</v>
      </c>
      <c r="C401" s="97" t="s">
        <v>2679</v>
      </c>
      <c r="D401" s="99">
        <v>42886</v>
      </c>
      <c r="E401" s="98">
        <v>42865</v>
      </c>
      <c r="F401" s="98">
        <v>33188</v>
      </c>
      <c r="G401" s="98" t="s">
        <v>50</v>
      </c>
      <c r="H401" s="98" t="s">
        <v>46</v>
      </c>
      <c r="I401" s="98" t="s">
        <v>2510</v>
      </c>
      <c r="J401" s="100">
        <v>497.84</v>
      </c>
      <c r="K401" s="85">
        <v>90</v>
      </c>
    </row>
    <row r="402" spans="1:11" x14ac:dyDescent="0.25">
      <c r="A402" s="97" t="s">
        <v>30</v>
      </c>
      <c r="B402" s="98" t="s">
        <v>2511</v>
      </c>
      <c r="C402" s="97" t="s">
        <v>542</v>
      </c>
      <c r="D402" s="99">
        <v>42886</v>
      </c>
      <c r="E402" s="98">
        <v>42865</v>
      </c>
      <c r="F402" s="98">
        <v>33189</v>
      </c>
      <c r="G402" s="98" t="s">
        <v>50</v>
      </c>
      <c r="H402" s="98" t="s">
        <v>46</v>
      </c>
      <c r="I402" s="98" t="s">
        <v>2511</v>
      </c>
      <c r="J402" s="100">
        <v>492.67</v>
      </c>
      <c r="K402" s="85">
        <v>90</v>
      </c>
    </row>
    <row r="403" spans="1:11" x14ac:dyDescent="0.25">
      <c r="A403" s="97" t="s">
        <v>30</v>
      </c>
      <c r="B403" s="98" t="s">
        <v>298</v>
      </c>
      <c r="C403" s="97" t="s">
        <v>2711</v>
      </c>
      <c r="D403" s="99">
        <v>42886</v>
      </c>
      <c r="E403" s="98" t="s">
        <v>2898</v>
      </c>
      <c r="F403" s="98">
        <v>15817</v>
      </c>
      <c r="G403" s="98" t="s">
        <v>45</v>
      </c>
      <c r="H403" s="98" t="s">
        <v>46</v>
      </c>
      <c r="I403" s="98" t="s">
        <v>298</v>
      </c>
      <c r="J403" s="100">
        <v>1320.69</v>
      </c>
      <c r="K403" s="85">
        <v>90</v>
      </c>
    </row>
    <row r="404" spans="1:11" x14ac:dyDescent="0.25">
      <c r="A404" s="97" t="s">
        <v>30</v>
      </c>
      <c r="B404" s="98" t="s">
        <v>298</v>
      </c>
      <c r="C404" s="97" t="s">
        <v>2712</v>
      </c>
      <c r="D404" s="99">
        <v>42886</v>
      </c>
      <c r="E404" s="98">
        <v>1884</v>
      </c>
      <c r="F404" s="98">
        <v>15819</v>
      </c>
      <c r="G404" s="98" t="s">
        <v>45</v>
      </c>
      <c r="H404" s="98" t="s">
        <v>46</v>
      </c>
      <c r="I404" s="98" t="s">
        <v>298</v>
      </c>
      <c r="J404" s="100">
        <v>76</v>
      </c>
      <c r="K404" s="85">
        <v>90</v>
      </c>
    </row>
    <row r="405" spans="1:11" x14ac:dyDescent="0.25">
      <c r="A405" s="97" t="s">
        <v>30</v>
      </c>
      <c r="B405" s="98" t="s">
        <v>298</v>
      </c>
      <c r="C405" s="97" t="s">
        <v>573</v>
      </c>
      <c r="D405" s="99">
        <v>42886</v>
      </c>
      <c r="E405" s="98" t="s">
        <v>2899</v>
      </c>
      <c r="F405" s="98">
        <v>15829</v>
      </c>
      <c r="G405" s="98" t="s">
        <v>45</v>
      </c>
      <c r="H405" s="98" t="s">
        <v>46</v>
      </c>
      <c r="I405" s="98" t="s">
        <v>298</v>
      </c>
      <c r="J405" s="100">
        <v>212.93</v>
      </c>
      <c r="K405" s="85">
        <v>90</v>
      </c>
    </row>
    <row r="406" spans="1:11" x14ac:dyDescent="0.25">
      <c r="A406" s="97" t="s">
        <v>455</v>
      </c>
      <c r="B406" s="98" t="s">
        <v>508</v>
      </c>
      <c r="C406" s="97" t="s">
        <v>2713</v>
      </c>
      <c r="D406" s="99">
        <v>42877</v>
      </c>
      <c r="E406" s="98">
        <v>18558</v>
      </c>
      <c r="F406" s="98">
        <v>15693</v>
      </c>
      <c r="G406" s="98" t="s">
        <v>45</v>
      </c>
      <c r="H406" s="98" t="s">
        <v>46</v>
      </c>
      <c r="I406" s="98" t="s">
        <v>508</v>
      </c>
      <c r="J406" s="100">
        <v>23840</v>
      </c>
      <c r="K406" s="85">
        <v>90</v>
      </c>
    </row>
    <row r="407" spans="1:11" x14ac:dyDescent="0.25">
      <c r="A407" s="97" t="s">
        <v>455</v>
      </c>
      <c r="B407" s="98" t="s">
        <v>508</v>
      </c>
      <c r="C407" s="97" t="s">
        <v>2714</v>
      </c>
      <c r="D407" s="99">
        <v>42885</v>
      </c>
      <c r="E407" s="98" t="s">
        <v>2900</v>
      </c>
      <c r="F407" s="98">
        <v>15871</v>
      </c>
      <c r="G407" s="98" t="s">
        <v>45</v>
      </c>
      <c r="H407" s="98" t="s">
        <v>46</v>
      </c>
      <c r="I407" s="98" t="s">
        <v>508</v>
      </c>
      <c r="J407" s="100">
        <v>4278</v>
      </c>
      <c r="K407" s="85">
        <v>90</v>
      </c>
    </row>
    <row r="408" spans="1:11" x14ac:dyDescent="0.25">
      <c r="A408" s="97" t="s">
        <v>455</v>
      </c>
      <c r="B408" s="98" t="s">
        <v>2510</v>
      </c>
      <c r="C408" s="97" t="s">
        <v>2679</v>
      </c>
      <c r="D408" s="99">
        <v>42886</v>
      </c>
      <c r="E408" s="98">
        <v>42865</v>
      </c>
      <c r="F408" s="98">
        <v>33188</v>
      </c>
      <c r="G408" s="98" t="s">
        <v>50</v>
      </c>
      <c r="H408" s="98" t="s">
        <v>46</v>
      </c>
      <c r="I408" s="98" t="s">
        <v>2510</v>
      </c>
      <c r="J408" s="100">
        <v>597.41999999999996</v>
      </c>
      <c r="K408" s="85">
        <v>90</v>
      </c>
    </row>
    <row r="409" spans="1:11" x14ac:dyDescent="0.25">
      <c r="A409" s="97" t="s">
        <v>455</v>
      </c>
      <c r="B409" s="98" t="s">
        <v>2511</v>
      </c>
      <c r="C409" s="97" t="s">
        <v>542</v>
      </c>
      <c r="D409" s="99">
        <v>42886</v>
      </c>
      <c r="E409" s="98">
        <v>42865</v>
      </c>
      <c r="F409" s="98">
        <v>33189</v>
      </c>
      <c r="G409" s="98" t="s">
        <v>50</v>
      </c>
      <c r="H409" s="98" t="s">
        <v>46</v>
      </c>
      <c r="I409" s="98" t="s">
        <v>2511</v>
      </c>
      <c r="J409" s="100">
        <v>591.21</v>
      </c>
      <c r="K409" s="85">
        <v>90</v>
      </c>
    </row>
    <row r="410" spans="1:11" x14ac:dyDescent="0.25">
      <c r="A410" s="97" t="s">
        <v>459</v>
      </c>
      <c r="B410" s="98" t="s">
        <v>511</v>
      </c>
      <c r="C410" s="97" t="s">
        <v>2665</v>
      </c>
      <c r="D410" s="99">
        <v>42867</v>
      </c>
      <c r="E410" s="98" t="s">
        <v>2860</v>
      </c>
      <c r="F410" s="98" t="s">
        <v>2977</v>
      </c>
      <c r="G410" s="98" t="s">
        <v>225</v>
      </c>
      <c r="H410" s="98" t="s">
        <v>46</v>
      </c>
      <c r="I410" s="98" t="s">
        <v>511</v>
      </c>
      <c r="J410" s="100">
        <v>1595.14</v>
      </c>
      <c r="K410" s="85">
        <v>90</v>
      </c>
    </row>
    <row r="411" spans="1:11" x14ac:dyDescent="0.25">
      <c r="A411" s="97" t="s">
        <v>459</v>
      </c>
      <c r="B411" s="98" t="s">
        <v>1415</v>
      </c>
      <c r="C411" s="97" t="s">
        <v>2715</v>
      </c>
      <c r="D411" s="99">
        <v>42874</v>
      </c>
      <c r="E411" s="98" t="s">
        <v>2901</v>
      </c>
      <c r="F411" s="98" t="s">
        <v>2989</v>
      </c>
      <c r="G411" s="98" t="s">
        <v>190</v>
      </c>
      <c r="H411" s="98" t="s">
        <v>46</v>
      </c>
      <c r="I411" s="98" t="s">
        <v>1415</v>
      </c>
      <c r="J411" s="100">
        <v>30797.41</v>
      </c>
      <c r="K411" s="85">
        <v>90</v>
      </c>
    </row>
    <row r="412" spans="1:11" x14ac:dyDescent="0.25">
      <c r="A412" s="97" t="s">
        <v>459</v>
      </c>
      <c r="B412" s="98" t="s">
        <v>2512</v>
      </c>
      <c r="C412" s="97" t="s">
        <v>2716</v>
      </c>
      <c r="D412" s="99">
        <v>42877</v>
      </c>
      <c r="E412" s="98">
        <v>941</v>
      </c>
      <c r="F412" s="98" t="s">
        <v>2990</v>
      </c>
      <c r="G412" s="98" t="s">
        <v>190</v>
      </c>
      <c r="H412" s="98" t="s">
        <v>46</v>
      </c>
      <c r="I412" s="98" t="s">
        <v>2512</v>
      </c>
      <c r="J412" s="100">
        <v>107572.41</v>
      </c>
      <c r="K412" s="85">
        <v>90</v>
      </c>
    </row>
    <row r="413" spans="1:11" x14ac:dyDescent="0.25">
      <c r="A413" s="97" t="s">
        <v>459</v>
      </c>
      <c r="B413" s="98" t="s">
        <v>500</v>
      </c>
      <c r="C413" s="97" t="s">
        <v>1549</v>
      </c>
      <c r="D413" s="99">
        <v>42886</v>
      </c>
      <c r="E413" s="98" t="s">
        <v>2902</v>
      </c>
      <c r="F413" s="98" t="s">
        <v>2991</v>
      </c>
      <c r="G413" s="98" t="s">
        <v>225</v>
      </c>
      <c r="H413" s="98" t="s">
        <v>46</v>
      </c>
      <c r="I413" s="98" t="s">
        <v>500</v>
      </c>
      <c r="J413" s="100">
        <v>2721.03</v>
      </c>
      <c r="K413" s="85">
        <v>90</v>
      </c>
    </row>
    <row r="414" spans="1:11" x14ac:dyDescent="0.25">
      <c r="A414" s="97" t="s">
        <v>431</v>
      </c>
      <c r="B414" s="98" t="s">
        <v>2513</v>
      </c>
      <c r="C414" s="97" t="s">
        <v>2717</v>
      </c>
      <c r="D414" s="99">
        <v>42872</v>
      </c>
      <c r="E414" s="98" t="s">
        <v>2903</v>
      </c>
      <c r="F414" s="98" t="s">
        <v>2992</v>
      </c>
      <c r="G414" s="98" t="s">
        <v>190</v>
      </c>
      <c r="H414" s="98" t="s">
        <v>46</v>
      </c>
      <c r="I414" s="98" t="s">
        <v>2513</v>
      </c>
      <c r="J414" s="100">
        <v>158857.16</v>
      </c>
      <c r="K414" s="85">
        <v>100</v>
      </c>
    </row>
    <row r="415" spans="1:11" x14ac:dyDescent="0.25">
      <c r="A415" s="97" t="s">
        <v>445</v>
      </c>
      <c r="B415" s="98" t="s">
        <v>2513</v>
      </c>
      <c r="C415" s="97" t="s">
        <v>2717</v>
      </c>
      <c r="D415" s="99">
        <v>42872</v>
      </c>
      <c r="E415" s="98" t="s">
        <v>2903</v>
      </c>
      <c r="F415" s="98" t="s">
        <v>2992</v>
      </c>
      <c r="G415" s="98" t="s">
        <v>190</v>
      </c>
      <c r="H415" s="98" t="s">
        <v>46</v>
      </c>
      <c r="I415" s="98" t="s">
        <v>2513</v>
      </c>
      <c r="J415" s="100">
        <v>83494.12</v>
      </c>
      <c r="K415" s="85">
        <v>100</v>
      </c>
    </row>
    <row r="416" spans="1:11" x14ac:dyDescent="0.25">
      <c r="A416" s="97" t="s">
        <v>450</v>
      </c>
      <c r="B416" s="98" t="s">
        <v>2513</v>
      </c>
      <c r="C416" s="97" t="s">
        <v>2717</v>
      </c>
      <c r="D416" s="99">
        <v>42872</v>
      </c>
      <c r="E416" s="98" t="s">
        <v>2903</v>
      </c>
      <c r="F416" s="98" t="s">
        <v>2992</v>
      </c>
      <c r="G416" s="98" t="s">
        <v>190</v>
      </c>
      <c r="H416" s="98" t="s">
        <v>46</v>
      </c>
      <c r="I416" s="98" t="s">
        <v>2513</v>
      </c>
      <c r="J416" s="100">
        <v>18821.939999999999</v>
      </c>
      <c r="K416" s="85">
        <v>100</v>
      </c>
    </row>
    <row r="417" spans="1:11" x14ac:dyDescent="0.25">
      <c r="A417" s="97" t="s">
        <v>456</v>
      </c>
      <c r="B417" s="98" t="s">
        <v>2513</v>
      </c>
      <c r="C417" s="97" t="s">
        <v>2717</v>
      </c>
      <c r="D417" s="99">
        <v>42872</v>
      </c>
      <c r="E417" s="98" t="s">
        <v>2903</v>
      </c>
      <c r="F417" s="98" t="s">
        <v>2992</v>
      </c>
      <c r="G417" s="98" t="s">
        <v>190</v>
      </c>
      <c r="H417" s="98" t="s">
        <v>46</v>
      </c>
      <c r="I417" s="98" t="s">
        <v>2513</v>
      </c>
      <c r="J417" s="100">
        <v>67156.679999999993</v>
      </c>
      <c r="K417" s="85">
        <v>100</v>
      </c>
    </row>
    <row r="418" spans="1:11" x14ac:dyDescent="0.25">
      <c r="A418" s="97" t="s">
        <v>432</v>
      </c>
      <c r="B418" s="98" t="s">
        <v>2514</v>
      </c>
      <c r="C418" s="97" t="s">
        <v>2718</v>
      </c>
      <c r="D418" s="99">
        <v>42872</v>
      </c>
      <c r="E418" s="98" t="s">
        <v>2904</v>
      </c>
      <c r="F418" s="98" t="s">
        <v>2993</v>
      </c>
      <c r="G418" s="98" t="s">
        <v>190</v>
      </c>
      <c r="H418" s="98" t="s">
        <v>46</v>
      </c>
      <c r="I418" s="98" t="s">
        <v>2514</v>
      </c>
      <c r="J418" s="100">
        <v>81147.070000000007</v>
      </c>
      <c r="K418" s="85">
        <v>101</v>
      </c>
    </row>
    <row r="419" spans="1:11" x14ac:dyDescent="0.25">
      <c r="A419" s="97" t="s">
        <v>446</v>
      </c>
      <c r="B419" s="98" t="s">
        <v>2514</v>
      </c>
      <c r="C419" s="97" t="s">
        <v>2718</v>
      </c>
      <c r="D419" s="99">
        <v>42872</v>
      </c>
      <c r="E419" s="98" t="s">
        <v>2904</v>
      </c>
      <c r="F419" s="98" t="s">
        <v>2993</v>
      </c>
      <c r="G419" s="98" t="s">
        <v>190</v>
      </c>
      <c r="H419" s="98" t="s">
        <v>46</v>
      </c>
      <c r="I419" s="98" t="s">
        <v>2514</v>
      </c>
      <c r="J419" s="100">
        <v>42650.29</v>
      </c>
      <c r="K419" s="85">
        <v>101</v>
      </c>
    </row>
    <row r="420" spans="1:11" x14ac:dyDescent="0.25">
      <c r="A420" s="97" t="s">
        <v>451</v>
      </c>
      <c r="B420" s="98" t="s">
        <v>2514</v>
      </c>
      <c r="C420" s="97" t="s">
        <v>2718</v>
      </c>
      <c r="D420" s="99">
        <v>42872</v>
      </c>
      <c r="E420" s="98" t="s">
        <v>2904</v>
      </c>
      <c r="F420" s="98" t="s">
        <v>2993</v>
      </c>
      <c r="G420" s="98" t="s">
        <v>190</v>
      </c>
      <c r="H420" s="98" t="s">
        <v>46</v>
      </c>
      <c r="I420" s="98" t="s">
        <v>2514</v>
      </c>
      <c r="J420" s="100">
        <v>9614.58</v>
      </c>
      <c r="K420" s="85">
        <v>101</v>
      </c>
    </row>
    <row r="421" spans="1:11" x14ac:dyDescent="0.25">
      <c r="A421" s="97" t="s">
        <v>457</v>
      </c>
      <c r="B421" s="98" t="s">
        <v>2514</v>
      </c>
      <c r="C421" s="97" t="s">
        <v>2718</v>
      </c>
      <c r="D421" s="99">
        <v>42872</v>
      </c>
      <c r="E421" s="98" t="s">
        <v>2904</v>
      </c>
      <c r="F421" s="98" t="s">
        <v>2993</v>
      </c>
      <c r="G421" s="98" t="s">
        <v>190</v>
      </c>
      <c r="H421" s="98" t="s">
        <v>46</v>
      </c>
      <c r="I421" s="98" t="s">
        <v>2514</v>
      </c>
      <c r="J421" s="100">
        <v>34304.83</v>
      </c>
      <c r="K421" s="85">
        <v>101</v>
      </c>
    </row>
    <row r="422" spans="1:11" x14ac:dyDescent="0.25">
      <c r="A422" s="97" t="s">
        <v>1940</v>
      </c>
      <c r="B422" s="98" t="s">
        <v>2515</v>
      </c>
      <c r="C422" s="97" t="s">
        <v>2719</v>
      </c>
      <c r="D422" s="99">
        <v>42868</v>
      </c>
      <c r="E422" s="98" t="s">
        <v>2905</v>
      </c>
      <c r="F422" s="98" t="s">
        <v>2994</v>
      </c>
      <c r="G422" s="98" t="s">
        <v>190</v>
      </c>
      <c r="H422" s="98" t="s">
        <v>46</v>
      </c>
      <c r="I422" s="98" t="s">
        <v>2515</v>
      </c>
      <c r="J422" s="100">
        <v>4510</v>
      </c>
      <c r="K422" s="85">
        <v>105</v>
      </c>
    </row>
    <row r="423" spans="1:11" x14ac:dyDescent="0.25">
      <c r="A423" s="97" t="s">
        <v>1940</v>
      </c>
      <c r="B423" s="98" t="s">
        <v>2516</v>
      </c>
      <c r="C423" s="97" t="s">
        <v>2720</v>
      </c>
      <c r="D423" s="99">
        <v>42886</v>
      </c>
      <c r="E423" s="98" t="s">
        <v>2906</v>
      </c>
      <c r="F423" s="98" t="s">
        <v>2995</v>
      </c>
      <c r="G423" s="98" t="s">
        <v>190</v>
      </c>
      <c r="H423" s="98" t="s">
        <v>46</v>
      </c>
      <c r="I423" s="98" t="s">
        <v>2516</v>
      </c>
      <c r="J423" s="100">
        <v>1870</v>
      </c>
      <c r="K423" s="85">
        <v>105</v>
      </c>
    </row>
    <row r="424" spans="1:11" x14ac:dyDescent="0.25">
      <c r="A424" s="97" t="s">
        <v>1942</v>
      </c>
      <c r="B424" s="98" t="s">
        <v>2515</v>
      </c>
      <c r="C424" s="97" t="s">
        <v>2719</v>
      </c>
      <c r="D424" s="99">
        <v>42868</v>
      </c>
      <c r="E424" s="98" t="s">
        <v>2905</v>
      </c>
      <c r="F424" s="98" t="s">
        <v>2994</v>
      </c>
      <c r="G424" s="98" t="s">
        <v>190</v>
      </c>
      <c r="H424" s="98" t="s">
        <v>46</v>
      </c>
      <c r="I424" s="98" t="s">
        <v>2515</v>
      </c>
      <c r="J424" s="100">
        <v>6776</v>
      </c>
      <c r="K424" s="85">
        <v>105</v>
      </c>
    </row>
    <row r="425" spans="1:11" x14ac:dyDescent="0.25">
      <c r="A425" s="97" t="s">
        <v>1942</v>
      </c>
      <c r="B425" s="98" t="s">
        <v>2516</v>
      </c>
      <c r="C425" s="97" t="s">
        <v>2720</v>
      </c>
      <c r="D425" s="99">
        <v>42886</v>
      </c>
      <c r="E425" s="98" t="s">
        <v>2906</v>
      </c>
      <c r="F425" s="98" t="s">
        <v>2995</v>
      </c>
      <c r="G425" s="98" t="s">
        <v>190</v>
      </c>
      <c r="H425" s="98" t="s">
        <v>46</v>
      </c>
      <c r="I425" s="98" t="s">
        <v>2516</v>
      </c>
      <c r="J425" s="100">
        <v>6864</v>
      </c>
      <c r="K425" s="85">
        <v>105</v>
      </c>
    </row>
    <row r="426" spans="1:11" x14ac:dyDescent="0.25">
      <c r="A426" s="97" t="s">
        <v>1423</v>
      </c>
      <c r="B426" s="98" t="s">
        <v>2517</v>
      </c>
      <c r="C426" s="97" t="s">
        <v>2042</v>
      </c>
      <c r="D426" s="99">
        <v>42881</v>
      </c>
      <c r="E426" s="98" t="s">
        <v>2907</v>
      </c>
      <c r="F426" s="98" t="s">
        <v>2996</v>
      </c>
      <c r="G426" s="98" t="s">
        <v>190</v>
      </c>
      <c r="H426" s="98" t="s">
        <v>46</v>
      </c>
      <c r="I426" s="98" t="s">
        <v>2517</v>
      </c>
      <c r="J426" s="100">
        <v>19187.36</v>
      </c>
      <c r="K426" s="85">
        <v>110</v>
      </c>
    </row>
    <row r="427" spans="1:11" x14ac:dyDescent="0.25">
      <c r="A427" s="97" t="s">
        <v>1427</v>
      </c>
      <c r="B427" s="98" t="s">
        <v>2518</v>
      </c>
      <c r="C427" s="97" t="s">
        <v>2721</v>
      </c>
      <c r="D427" s="99">
        <v>42864</v>
      </c>
      <c r="E427" s="98" t="s">
        <v>2908</v>
      </c>
      <c r="F427" s="98" t="s">
        <v>2997</v>
      </c>
      <c r="G427" s="98" t="s">
        <v>190</v>
      </c>
      <c r="H427" s="98" t="s">
        <v>46</v>
      </c>
      <c r="I427" s="98" t="s">
        <v>2518</v>
      </c>
      <c r="J427" s="100">
        <v>5446.7</v>
      </c>
      <c r="K427" s="85">
        <v>110</v>
      </c>
    </row>
    <row r="428" spans="1:11" x14ac:dyDescent="0.25">
      <c r="A428" s="97" t="s">
        <v>1427</v>
      </c>
      <c r="B428" s="98" t="s">
        <v>2519</v>
      </c>
      <c r="C428" s="97" t="s">
        <v>2722</v>
      </c>
      <c r="D428" s="99">
        <v>42879</v>
      </c>
      <c r="E428" s="98" t="s">
        <v>2909</v>
      </c>
      <c r="F428" s="98" t="s">
        <v>2998</v>
      </c>
      <c r="G428" s="98" t="s">
        <v>190</v>
      </c>
      <c r="H428" s="98" t="s">
        <v>46</v>
      </c>
      <c r="I428" s="98" t="s">
        <v>2519</v>
      </c>
      <c r="J428" s="100">
        <v>20249.29</v>
      </c>
      <c r="K428" s="85">
        <v>110</v>
      </c>
    </row>
    <row r="429" spans="1:11" x14ac:dyDescent="0.25">
      <c r="A429" s="97" t="s">
        <v>1427</v>
      </c>
      <c r="B429" s="98" t="s">
        <v>2520</v>
      </c>
      <c r="C429" s="97" t="s">
        <v>2723</v>
      </c>
      <c r="D429" s="99">
        <v>42880</v>
      </c>
      <c r="E429" s="98" t="s">
        <v>2910</v>
      </c>
      <c r="F429" s="98" t="s">
        <v>2999</v>
      </c>
      <c r="G429" s="98" t="s">
        <v>190</v>
      </c>
      <c r="H429" s="98" t="s">
        <v>46</v>
      </c>
      <c r="I429" s="98" t="s">
        <v>2520</v>
      </c>
      <c r="J429" s="100">
        <v>2246.9499999999998</v>
      </c>
      <c r="K429" s="85">
        <v>110</v>
      </c>
    </row>
    <row r="430" spans="1:11" x14ac:dyDescent="0.25">
      <c r="A430" s="35"/>
      <c r="B430" s="90"/>
      <c r="C430" s="91"/>
      <c r="D430" s="92"/>
      <c r="E430" s="93"/>
      <c r="F430" s="94"/>
      <c r="G430" s="91"/>
      <c r="H430" s="91"/>
      <c r="I430" s="90"/>
      <c r="J430" s="95"/>
      <c r="K430" s="96"/>
    </row>
    <row r="431" spans="1:11" x14ac:dyDescent="0.25">
      <c r="A431" s="35"/>
      <c r="B431" s="90"/>
      <c r="C431" s="91"/>
      <c r="D431" s="92"/>
      <c r="E431" s="93"/>
      <c r="F431" s="94"/>
      <c r="G431" s="91"/>
      <c r="H431" s="91"/>
      <c r="I431" s="90"/>
      <c r="J431" s="95"/>
      <c r="K431" s="96"/>
    </row>
    <row r="433" spans="1:10" x14ac:dyDescent="0.25">
      <c r="I433" s="72" t="s">
        <v>1933</v>
      </c>
      <c r="J433" s="80">
        <f>+SUBTOTAL(9,J7:J429)</f>
        <v>4774073.0699999994</v>
      </c>
    </row>
    <row r="434" spans="1:10" x14ac:dyDescent="0.25">
      <c r="A434" s="79"/>
      <c r="B434" s="79"/>
      <c r="I434" s="79"/>
      <c r="J434" s="80"/>
    </row>
    <row r="435" spans="1:10" x14ac:dyDescent="0.25">
      <c r="A435" s="79"/>
      <c r="B435" s="79"/>
      <c r="I435" s="79" t="s">
        <v>363</v>
      </c>
      <c r="J435" s="80">
        <v>4774073.07</v>
      </c>
    </row>
    <row r="436" spans="1:10" x14ac:dyDescent="0.25">
      <c r="A436" s="33">
        <v>1</v>
      </c>
      <c r="B436" s="79"/>
      <c r="J436" s="80">
        <f>+J433-J435</f>
        <v>0</v>
      </c>
    </row>
    <row r="437" spans="1:10" x14ac:dyDescent="0.25">
      <c r="A437" s="33">
        <v>2</v>
      </c>
      <c r="B437" s="79" t="s">
        <v>364</v>
      </c>
      <c r="C437" s="79"/>
    </row>
    <row r="438" spans="1:10" x14ac:dyDescent="0.25">
      <c r="A438" s="33">
        <v>3</v>
      </c>
      <c r="B438" s="79"/>
      <c r="C438" s="79"/>
    </row>
    <row r="439" spans="1:10" x14ac:dyDescent="0.25">
      <c r="A439" s="33">
        <v>4</v>
      </c>
      <c r="B439" s="79" t="s">
        <v>365</v>
      </c>
      <c r="C439" s="79"/>
    </row>
    <row r="440" spans="1:10" x14ac:dyDescent="0.25">
      <c r="A440" s="33">
        <v>5</v>
      </c>
      <c r="B440" s="79" t="s">
        <v>366</v>
      </c>
      <c r="C440" s="79"/>
    </row>
    <row r="441" spans="1:10" x14ac:dyDescent="0.25">
      <c r="A441" s="33">
        <v>6</v>
      </c>
      <c r="B441" s="79" t="s">
        <v>367</v>
      </c>
      <c r="C441" s="79"/>
    </row>
    <row r="442" spans="1:10" x14ac:dyDescent="0.25">
      <c r="A442" s="33">
        <v>7</v>
      </c>
      <c r="B442" s="79" t="s">
        <v>368</v>
      </c>
      <c r="C442" s="37">
        <f>+J7+J9+J8+J10+J11+J12+J13+J14+J15+J16+J17+J18+J19+J20+J21+J22+J23</f>
        <v>199417.8</v>
      </c>
    </row>
    <row r="443" spans="1:10" x14ac:dyDescent="0.25">
      <c r="A443" s="33">
        <v>8</v>
      </c>
      <c r="B443" s="79" t="s">
        <v>369</v>
      </c>
      <c r="C443" s="79"/>
    </row>
    <row r="444" spans="1:10" x14ac:dyDescent="0.25">
      <c r="A444" s="33">
        <v>9</v>
      </c>
      <c r="B444" s="79" t="s">
        <v>370</v>
      </c>
      <c r="C444" s="79"/>
    </row>
    <row r="445" spans="1:10" x14ac:dyDescent="0.25">
      <c r="A445" s="33">
        <v>10</v>
      </c>
      <c r="B445" s="79" t="s">
        <v>371</v>
      </c>
      <c r="C445" s="37">
        <f>+J24+J25+J26+J27+J28+J29+J30</f>
        <v>47908.46</v>
      </c>
    </row>
    <row r="446" spans="1:10" x14ac:dyDescent="0.25">
      <c r="A446" s="33">
        <v>11</v>
      </c>
      <c r="B446" s="79" t="s">
        <v>372</v>
      </c>
      <c r="C446" s="37">
        <f>+J55+J54+J53+J52+J51+J50+J49+J48+J47+J46+J45+J44+J43+J42+J41+J40+J39+J38+J37+J36+J35+J34+J33+J32+J31</f>
        <v>99004.950000000012</v>
      </c>
    </row>
    <row r="447" spans="1:10" x14ac:dyDescent="0.25">
      <c r="A447" s="33">
        <v>12</v>
      </c>
      <c r="B447" s="79" t="s">
        <v>373</v>
      </c>
      <c r="C447" s="37">
        <f>+J79+J78+J77+J76+J75+J74+J73+J72+J71+J70+J69+J68+J67+J66+J65+J64+J63+J62+J61+J60+J59+J58+J57+J56</f>
        <v>14002.96</v>
      </c>
    </row>
    <row r="448" spans="1:10" x14ac:dyDescent="0.25">
      <c r="A448" s="33">
        <v>13</v>
      </c>
      <c r="B448" s="79" t="s">
        <v>374</v>
      </c>
      <c r="C448" s="79"/>
    </row>
    <row r="449" spans="1:3" x14ac:dyDescent="0.25">
      <c r="A449" s="33">
        <v>14</v>
      </c>
      <c r="B449" s="79" t="s">
        <v>375</v>
      </c>
      <c r="C449" s="37">
        <f>+J117+J116+J115+J114+J113+J112+J111+J110+J109+J108+J107+J106+J105+J104+J103+J102+J101+J100+J99+J98+J97+J96+J95+J94+J93+J92+J91+J90+J89+J88+J87+J86+J85+J84+J83+J82+J81+J80</f>
        <v>149102.07999999993</v>
      </c>
    </row>
    <row r="450" spans="1:3" x14ac:dyDescent="0.25">
      <c r="A450" s="33">
        <v>15</v>
      </c>
      <c r="B450" s="79" t="s">
        <v>376</v>
      </c>
      <c r="C450" s="37">
        <f>+J118</f>
        <v>16344.62</v>
      </c>
    </row>
    <row r="451" spans="1:3" x14ac:dyDescent="0.25">
      <c r="A451" s="33">
        <v>16</v>
      </c>
      <c r="B451" s="79" t="s">
        <v>377</v>
      </c>
      <c r="C451" s="79"/>
    </row>
    <row r="452" spans="1:3" x14ac:dyDescent="0.25">
      <c r="A452" s="33">
        <v>20</v>
      </c>
      <c r="B452" s="79" t="s">
        <v>378</v>
      </c>
      <c r="C452" s="79"/>
    </row>
    <row r="453" spans="1:3" x14ac:dyDescent="0.25">
      <c r="A453" s="33">
        <v>23</v>
      </c>
      <c r="B453" s="79" t="s">
        <v>379</v>
      </c>
      <c r="C453" s="79"/>
    </row>
    <row r="454" spans="1:3" x14ac:dyDescent="0.25">
      <c r="A454" s="33">
        <v>24</v>
      </c>
      <c r="B454" s="79" t="s">
        <v>380</v>
      </c>
      <c r="C454" s="79"/>
    </row>
    <row r="455" spans="1:3" x14ac:dyDescent="0.25">
      <c r="A455" s="33">
        <v>25</v>
      </c>
      <c r="B455" s="79" t="s">
        <v>381</v>
      </c>
      <c r="C455" s="37">
        <f>+J126+J125+J124+J123+J122+J121+J120+J119</f>
        <v>98956.65</v>
      </c>
    </row>
    <row r="456" spans="1:3" x14ac:dyDescent="0.25">
      <c r="A456" s="33">
        <v>26</v>
      </c>
      <c r="B456" s="79" t="s">
        <v>382</v>
      </c>
      <c r="C456" s="79"/>
    </row>
    <row r="457" spans="1:3" x14ac:dyDescent="0.25">
      <c r="A457" s="33">
        <v>27</v>
      </c>
      <c r="B457" s="79" t="s">
        <v>383</v>
      </c>
      <c r="C457" s="37">
        <f>+J131+J130+J129+J128+J127</f>
        <v>10308.220000000001</v>
      </c>
    </row>
    <row r="458" spans="1:3" x14ac:dyDescent="0.25">
      <c r="A458" s="33">
        <v>30</v>
      </c>
      <c r="B458" s="79" t="s">
        <v>384</v>
      </c>
      <c r="C458" s="79"/>
    </row>
    <row r="459" spans="1:3" x14ac:dyDescent="0.25">
      <c r="A459" s="33">
        <v>35</v>
      </c>
      <c r="B459" s="79" t="s">
        <v>385</v>
      </c>
      <c r="C459" s="37">
        <f>+J147+J146+J145+J144+J143+J142+J141+J140+J139+J138+J137+J136+J135+J134+J133+J132</f>
        <v>20590.29</v>
      </c>
    </row>
    <row r="460" spans="1:3" x14ac:dyDescent="0.25">
      <c r="A460" s="33">
        <v>38</v>
      </c>
      <c r="B460" s="79" t="s">
        <v>386</v>
      </c>
      <c r="C460" s="79"/>
    </row>
    <row r="461" spans="1:3" x14ac:dyDescent="0.25">
      <c r="A461" s="33">
        <v>40</v>
      </c>
      <c r="B461" s="79" t="s">
        <v>387</v>
      </c>
      <c r="C461" s="79"/>
    </row>
    <row r="462" spans="1:3" x14ac:dyDescent="0.25">
      <c r="A462" s="33">
        <v>42</v>
      </c>
      <c r="B462" s="35" t="s">
        <v>388</v>
      </c>
      <c r="C462" s="79"/>
    </row>
    <row r="463" spans="1:3" x14ac:dyDescent="0.25">
      <c r="A463" s="33">
        <v>43</v>
      </c>
      <c r="B463" s="35" t="s">
        <v>287</v>
      </c>
      <c r="C463" s="37">
        <f>+J148</f>
        <v>500</v>
      </c>
    </row>
    <row r="464" spans="1:3" x14ac:dyDescent="0.25">
      <c r="A464" s="33">
        <v>45</v>
      </c>
      <c r="B464" s="34" t="s">
        <v>389</v>
      </c>
      <c r="C464" s="37">
        <f>+J167+J166+J165+J164+J163+J162+J161+J160+J159+J158+J157+J156+J155+J154+J153+J152+J151+J150+J149</f>
        <v>50095.789999999994</v>
      </c>
    </row>
    <row r="465" spans="1:3" x14ac:dyDescent="0.25">
      <c r="A465" s="33">
        <v>46</v>
      </c>
      <c r="B465" s="35" t="s">
        <v>390</v>
      </c>
      <c r="C465" s="37">
        <f>+J173+J172+J171+J170+J169+J168</f>
        <v>118229.34</v>
      </c>
    </row>
    <row r="466" spans="1:3" x14ac:dyDescent="0.25">
      <c r="A466" s="33">
        <v>47</v>
      </c>
      <c r="B466" s="35" t="s">
        <v>391</v>
      </c>
      <c r="C466" s="37">
        <f>+J174</f>
        <v>28.99</v>
      </c>
    </row>
    <row r="467" spans="1:3" x14ac:dyDescent="0.25">
      <c r="A467" s="33">
        <v>48</v>
      </c>
      <c r="B467" s="35" t="s">
        <v>392</v>
      </c>
      <c r="C467" s="37"/>
    </row>
    <row r="468" spans="1:3" x14ac:dyDescent="0.25">
      <c r="A468" s="33">
        <v>49</v>
      </c>
      <c r="B468" s="79" t="s">
        <v>393</v>
      </c>
      <c r="C468" s="37">
        <f>+J175+J176+J177+J178+J179+J180+J181+J182+J183+J184+J185+J186</f>
        <v>23533.54</v>
      </c>
    </row>
    <row r="469" spans="1:3" x14ac:dyDescent="0.25">
      <c r="A469" s="33">
        <v>50</v>
      </c>
      <c r="B469" s="79" t="s">
        <v>394</v>
      </c>
      <c r="C469" s="79"/>
    </row>
    <row r="470" spans="1:3" x14ac:dyDescent="0.25">
      <c r="A470" s="33">
        <v>51</v>
      </c>
      <c r="B470" s="36" t="s">
        <v>395</v>
      </c>
      <c r="C470" s="37">
        <f>+J187+J188+J189</f>
        <v>29381.119999999999</v>
      </c>
    </row>
    <row r="471" spans="1:3" x14ac:dyDescent="0.25">
      <c r="A471" s="33">
        <v>52</v>
      </c>
      <c r="B471" s="79" t="s">
        <v>396</v>
      </c>
      <c r="C471" s="37">
        <f>+J264+J263+J262+J261+J260+J259+J258+J257+J256+J255+J254+J253+J252+J251+J250+J249+J248+J247+J246+J245+J244+J243+J242+J241+J240+J239+J238+J237+J236+J235+J234+J233+J232+J231+J230+J229+J228+J227+J226+J225+J224+J223+J222+J221+J220+J219+J218+J217+J216+J215+J214+J213+J212+J211+J210+J209+J208+J207+J206+J205+J204+J203+J202+J201+J200+J199+J198+J197+J196+J195+J194+J193+J192+J191+J190</f>
        <v>10809.86</v>
      </c>
    </row>
    <row r="472" spans="1:3" x14ac:dyDescent="0.25">
      <c r="A472" s="33">
        <v>55</v>
      </c>
      <c r="B472" s="79" t="s">
        <v>397</v>
      </c>
      <c r="C472" s="79"/>
    </row>
    <row r="473" spans="1:3" x14ac:dyDescent="0.25">
      <c r="A473" s="33">
        <v>56</v>
      </c>
      <c r="B473" s="34" t="s">
        <v>398</v>
      </c>
      <c r="C473" s="37">
        <f>+J270+J269+J268+J267+J266+J265</f>
        <v>267857.13999999996</v>
      </c>
    </row>
    <row r="474" spans="1:3" x14ac:dyDescent="0.25">
      <c r="A474" s="33">
        <v>57</v>
      </c>
      <c r="B474" s="79" t="s">
        <v>399</v>
      </c>
      <c r="C474" s="37">
        <f>+J271</f>
        <v>3500</v>
      </c>
    </row>
    <row r="475" spans="1:3" x14ac:dyDescent="0.25">
      <c r="A475" s="33">
        <v>58</v>
      </c>
      <c r="B475" s="79" t="s">
        <v>400</v>
      </c>
      <c r="C475" s="37">
        <f>+J272+J273+J274+J275</f>
        <v>98722.709999999992</v>
      </c>
    </row>
    <row r="476" spans="1:3" x14ac:dyDescent="0.25">
      <c r="A476" s="33">
        <v>59</v>
      </c>
      <c r="B476" s="79" t="s">
        <v>401</v>
      </c>
      <c r="C476" s="37">
        <f>+J276+J277</f>
        <v>159958.45000000001</v>
      </c>
    </row>
    <row r="477" spans="1:3" x14ac:dyDescent="0.25">
      <c r="A477" s="33">
        <v>59</v>
      </c>
      <c r="B477" s="79" t="s">
        <v>402</v>
      </c>
      <c r="C477" s="79"/>
    </row>
    <row r="478" spans="1:3" x14ac:dyDescent="0.25">
      <c r="A478" s="33">
        <v>60</v>
      </c>
      <c r="B478" s="79" t="s">
        <v>403</v>
      </c>
      <c r="C478" s="37">
        <f>+J278+J279+J280+J281</f>
        <v>48155.59</v>
      </c>
    </row>
    <row r="479" spans="1:3" x14ac:dyDescent="0.25">
      <c r="A479" s="33">
        <v>61</v>
      </c>
      <c r="B479" s="79" t="s">
        <v>404</v>
      </c>
      <c r="C479" s="79"/>
    </row>
    <row r="480" spans="1:3" x14ac:dyDescent="0.25">
      <c r="A480" s="33">
        <v>62</v>
      </c>
      <c r="B480" s="79" t="s">
        <v>405</v>
      </c>
      <c r="C480" s="37">
        <f>+J282+J283+J284</f>
        <v>4000</v>
      </c>
    </row>
    <row r="481" spans="1:3" x14ac:dyDescent="0.25">
      <c r="A481" s="33">
        <v>63</v>
      </c>
      <c r="B481" s="79" t="s">
        <v>406</v>
      </c>
      <c r="C481" s="79"/>
    </row>
    <row r="482" spans="1:3" x14ac:dyDescent="0.25">
      <c r="A482" s="33">
        <v>64</v>
      </c>
      <c r="B482" s="79" t="s">
        <v>407</v>
      </c>
      <c r="C482" s="37">
        <f>+J285+J286+J287+J288+J289+J290+J291+J292+J293+J294</f>
        <v>12657.98</v>
      </c>
    </row>
    <row r="483" spans="1:3" x14ac:dyDescent="0.25">
      <c r="A483" s="33">
        <v>65</v>
      </c>
      <c r="B483" s="79" t="s">
        <v>408</v>
      </c>
      <c r="C483" s="37"/>
    </row>
    <row r="484" spans="1:3" x14ac:dyDescent="0.25">
      <c r="A484" s="33">
        <v>66</v>
      </c>
      <c r="B484" s="79" t="s">
        <v>409</v>
      </c>
      <c r="C484" s="37">
        <f>+J295+J296+J297+J298</f>
        <v>6000</v>
      </c>
    </row>
    <row r="485" spans="1:3" x14ac:dyDescent="0.25">
      <c r="A485" s="33">
        <v>67</v>
      </c>
      <c r="B485" s="79" t="s">
        <v>410</v>
      </c>
      <c r="C485" s="79"/>
    </row>
    <row r="486" spans="1:3" x14ac:dyDescent="0.25">
      <c r="A486" s="33">
        <v>68</v>
      </c>
      <c r="B486" s="79" t="s">
        <v>411</v>
      </c>
      <c r="C486" s="79"/>
    </row>
    <row r="487" spans="1:3" x14ac:dyDescent="0.25">
      <c r="A487" s="33">
        <v>70</v>
      </c>
      <c r="B487" s="79" t="s">
        <v>412</v>
      </c>
      <c r="C487" s="37">
        <f>+J346+J345+J344+J343+J342+J341+J340+J339+J338+J337+J336+J335+J334+J333+J332+J331+J330+J329+J328+J327+J326+J325+J324+J323+J322+J321+J320+J319+J318+J317+J316+J315+J314+J313+J312+J311+J310+J309+J308+J307+J306+J305+J304+J303+J302+J301+J300+J299</f>
        <v>2534424.73</v>
      </c>
    </row>
    <row r="488" spans="1:3" x14ac:dyDescent="0.25">
      <c r="A488" s="33">
        <v>71</v>
      </c>
      <c r="B488" s="79" t="s">
        <v>413</v>
      </c>
      <c r="C488" s="79"/>
    </row>
    <row r="489" spans="1:3" x14ac:dyDescent="0.25">
      <c r="A489" s="33">
        <v>80</v>
      </c>
      <c r="B489" s="79" t="s">
        <v>414</v>
      </c>
      <c r="C489" s="79"/>
    </row>
    <row r="490" spans="1:3" x14ac:dyDescent="0.25">
      <c r="A490" s="33">
        <v>90</v>
      </c>
      <c r="B490" s="79" t="s">
        <v>415</v>
      </c>
      <c r="C490" s="37">
        <f>+J413+J412+J411+J410+J409+J408+J407+J406+J405+J404+J403+J402+J401+J400+J399+J398+J397+J396+J395+J394+J393+J392+J391+J390+J389+J388+J387+J386+J385+J384+J383+J382+J381+J380+J379+J378+J377+J376+J375+J374+J373+J372+J371+J370+J369+J368+J367+J366+J365+J364+J363+J362+J361+J360+J359+J358+J357+J355+J356+J354+J353+J352+J351+J350+J349+J348+J347</f>
        <v>187384.83000000005</v>
      </c>
    </row>
    <row r="491" spans="1:3" x14ac:dyDescent="0.25">
      <c r="A491" s="33">
        <v>95</v>
      </c>
      <c r="B491" s="79" t="s">
        <v>416</v>
      </c>
      <c r="C491" s="79"/>
    </row>
    <row r="492" spans="1:3" x14ac:dyDescent="0.25">
      <c r="A492" s="33">
        <v>100</v>
      </c>
      <c r="B492" s="79" t="s">
        <v>417</v>
      </c>
      <c r="C492" s="37">
        <f>+J417+J416+J415+J414</f>
        <v>328329.90000000002</v>
      </c>
    </row>
    <row r="493" spans="1:3" x14ac:dyDescent="0.25">
      <c r="A493" s="33">
        <v>101</v>
      </c>
      <c r="B493" s="79" t="s">
        <v>418</v>
      </c>
      <c r="C493" s="37">
        <f>+J421+J420+J419+J418</f>
        <v>167716.77000000002</v>
      </c>
    </row>
    <row r="494" spans="1:3" x14ac:dyDescent="0.25">
      <c r="A494" s="33">
        <v>102</v>
      </c>
      <c r="B494" s="79" t="s">
        <v>419</v>
      </c>
      <c r="C494" s="79"/>
    </row>
    <row r="495" spans="1:3" x14ac:dyDescent="0.25">
      <c r="A495" s="33">
        <v>103</v>
      </c>
      <c r="B495" s="79" t="s">
        <v>420</v>
      </c>
      <c r="C495" s="79"/>
    </row>
    <row r="496" spans="1:3" x14ac:dyDescent="0.25">
      <c r="A496" s="33">
        <v>104</v>
      </c>
      <c r="B496" s="79" t="s">
        <v>421</v>
      </c>
      <c r="C496" s="37"/>
    </row>
    <row r="497" spans="1:3" x14ac:dyDescent="0.25">
      <c r="A497" s="33">
        <v>105</v>
      </c>
      <c r="B497" s="79" t="s">
        <v>422</v>
      </c>
      <c r="C497" s="37">
        <f>+J425+J424+J423+J422</f>
        <v>20020</v>
      </c>
    </row>
    <row r="498" spans="1:3" x14ac:dyDescent="0.25">
      <c r="A498" s="33">
        <v>106</v>
      </c>
      <c r="B498" s="79" t="s">
        <v>423</v>
      </c>
      <c r="C498" s="79"/>
    </row>
    <row r="499" spans="1:3" x14ac:dyDescent="0.25">
      <c r="A499" s="33">
        <v>107</v>
      </c>
      <c r="B499" s="79" t="s">
        <v>424</v>
      </c>
      <c r="C499" s="79"/>
    </row>
    <row r="500" spans="1:3" x14ac:dyDescent="0.25">
      <c r="A500" s="33">
        <v>108</v>
      </c>
      <c r="B500" s="79" t="s">
        <v>425</v>
      </c>
      <c r="C500" s="79"/>
    </row>
    <row r="501" spans="1:3" x14ac:dyDescent="0.25">
      <c r="A501" s="33">
        <v>109</v>
      </c>
      <c r="B501" s="79" t="s">
        <v>426</v>
      </c>
      <c r="C501" s="79"/>
    </row>
    <row r="502" spans="1:3" x14ac:dyDescent="0.25">
      <c r="A502" s="33">
        <v>110</v>
      </c>
      <c r="B502" s="79" t="s">
        <v>425</v>
      </c>
      <c r="C502" s="37">
        <f>+J429+J428+J427+J426</f>
        <v>47130.3</v>
      </c>
    </row>
    <row r="503" spans="1:3" x14ac:dyDescent="0.25">
      <c r="C503" s="79"/>
    </row>
    <row r="505" spans="1:3" x14ac:dyDescent="0.25">
      <c r="C505" s="80">
        <f>+SUM(C436:C502)</f>
        <v>4774073.0699999994</v>
      </c>
    </row>
  </sheetData>
  <autoFilter ref="A6:K429"/>
  <mergeCells count="3">
    <mergeCell ref="B1:I1"/>
    <mergeCell ref="B2:I2"/>
    <mergeCell ref="B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7"/>
  <sheetViews>
    <sheetView topLeftCell="A426" workbookViewId="0">
      <selection activeCell="H6" sqref="H6"/>
    </sheetView>
  </sheetViews>
  <sheetFormatPr baseColWidth="10" defaultRowHeight="15" x14ac:dyDescent="0.25"/>
  <cols>
    <col min="1" max="1" width="11.140625" style="109" bestFit="1" customWidth="1"/>
    <col min="2" max="2" width="32.7109375" style="109" bestFit="1" customWidth="1"/>
    <col min="3" max="3" width="11.28515625" style="109" bestFit="1" customWidth="1"/>
    <col min="4" max="4" width="10.140625" style="109" bestFit="1" customWidth="1"/>
    <col min="5" max="5" width="11.28515625" style="109" bestFit="1" customWidth="1"/>
    <col min="6" max="6" width="12.85546875" style="109" customWidth="1"/>
    <col min="7" max="7" width="16.140625" style="109" bestFit="1" customWidth="1"/>
    <col min="8" max="8" width="11.5703125" style="109" bestFit="1" customWidth="1"/>
    <col min="9" max="9" width="11.140625" style="109" bestFit="1" customWidth="1"/>
    <col min="10" max="10" width="6.42578125" style="109" bestFit="1" customWidth="1"/>
    <col min="11" max="16384" width="11.42578125" style="109"/>
  </cols>
  <sheetData>
    <row r="1" spans="1:10" ht="18" x14ac:dyDescent="0.25">
      <c r="A1" s="23"/>
      <c r="B1" s="137" t="s">
        <v>351</v>
      </c>
      <c r="C1" s="138"/>
      <c r="D1" s="137"/>
      <c r="E1" s="137"/>
      <c r="F1" s="137"/>
      <c r="G1" s="137"/>
      <c r="H1" s="137"/>
      <c r="I1" s="23"/>
      <c r="J1" s="69"/>
    </row>
    <row r="2" spans="1:10" ht="18" x14ac:dyDescent="0.25">
      <c r="A2" s="110"/>
      <c r="B2" s="137" t="s">
        <v>352</v>
      </c>
      <c r="C2" s="138"/>
      <c r="D2" s="137"/>
      <c r="E2" s="137"/>
      <c r="F2" s="137"/>
      <c r="G2" s="137"/>
      <c r="H2" s="137"/>
      <c r="I2" s="111"/>
      <c r="J2" s="66"/>
    </row>
    <row r="3" spans="1:10" ht="20.25" x14ac:dyDescent="0.3">
      <c r="A3" s="4"/>
      <c r="B3" s="139">
        <v>42887</v>
      </c>
      <c r="C3" s="140"/>
      <c r="D3" s="141"/>
      <c r="E3" s="141"/>
      <c r="F3" s="141"/>
      <c r="G3" s="141"/>
      <c r="H3" s="141"/>
      <c r="I3" s="7"/>
      <c r="J3" s="67"/>
    </row>
    <row r="4" spans="1:10" s="110" customFormat="1" ht="11.25" x14ac:dyDescent="0.2">
      <c r="A4" s="4"/>
      <c r="B4" s="5"/>
      <c r="C4" s="29"/>
      <c r="D4" s="5"/>
      <c r="E4" s="5"/>
      <c r="F4" s="5"/>
      <c r="G4" s="5"/>
      <c r="H4" s="5"/>
      <c r="I4" s="7"/>
      <c r="J4" s="67"/>
    </row>
    <row r="5" spans="1:10" s="110" customFormat="1" ht="12" thickBot="1" x14ac:dyDescent="0.25">
      <c r="A5" s="5"/>
      <c r="B5" s="5"/>
      <c r="C5" s="29"/>
      <c r="D5" s="5"/>
      <c r="E5" s="5"/>
      <c r="F5" s="5"/>
      <c r="G5" s="5"/>
      <c r="H5" s="5"/>
      <c r="I5" s="7"/>
      <c r="J5" s="67"/>
    </row>
    <row r="6" spans="1:10" s="110" customFormat="1" ht="12" thickBot="1" x14ac:dyDescent="0.25">
      <c r="A6" s="59" t="s">
        <v>353</v>
      </c>
      <c r="B6" s="60" t="s">
        <v>354</v>
      </c>
      <c r="C6" s="61" t="s">
        <v>355</v>
      </c>
      <c r="D6" s="60" t="s">
        <v>356</v>
      </c>
      <c r="E6" s="62"/>
      <c r="F6" s="60" t="s">
        <v>357</v>
      </c>
      <c r="G6" s="63"/>
      <c r="H6" s="60" t="s">
        <v>358</v>
      </c>
      <c r="I6" s="64" t="s">
        <v>360</v>
      </c>
      <c r="J6" s="65" t="s">
        <v>361</v>
      </c>
    </row>
    <row r="7" spans="1:10" x14ac:dyDescent="0.25">
      <c r="A7" s="114" t="s">
        <v>0</v>
      </c>
      <c r="B7" s="119" t="s">
        <v>47</v>
      </c>
      <c r="C7" s="115" t="s">
        <v>3015</v>
      </c>
      <c r="D7" s="116">
        <v>42889</v>
      </c>
      <c r="E7" s="117" t="s">
        <v>2729</v>
      </c>
      <c r="F7" s="121">
        <v>15808</v>
      </c>
      <c r="G7" s="122" t="s">
        <v>45</v>
      </c>
      <c r="H7" s="122" t="s">
        <v>46</v>
      </c>
      <c r="I7" s="124">
        <v>25400</v>
      </c>
      <c r="J7" s="85">
        <v>7</v>
      </c>
    </row>
    <row r="8" spans="1:10" x14ac:dyDescent="0.25">
      <c r="A8" s="114" t="s">
        <v>0</v>
      </c>
      <c r="B8" s="119" t="s">
        <v>3528</v>
      </c>
      <c r="C8" s="115" t="s">
        <v>3016</v>
      </c>
      <c r="D8" s="116">
        <v>42889</v>
      </c>
      <c r="E8" s="117" t="s">
        <v>2729</v>
      </c>
      <c r="F8" s="121">
        <v>15808</v>
      </c>
      <c r="G8" s="122" t="s">
        <v>45</v>
      </c>
      <c r="H8" s="122" t="s">
        <v>46</v>
      </c>
      <c r="I8" s="124">
        <v>-25400</v>
      </c>
      <c r="J8" s="85">
        <v>7</v>
      </c>
    </row>
    <row r="9" spans="1:10" x14ac:dyDescent="0.25">
      <c r="A9" s="114" t="s">
        <v>0</v>
      </c>
      <c r="B9" s="119" t="s">
        <v>47</v>
      </c>
      <c r="C9" s="115" t="s">
        <v>3017</v>
      </c>
      <c r="D9" s="116">
        <v>42900</v>
      </c>
      <c r="E9" s="117" t="s">
        <v>3018</v>
      </c>
      <c r="F9" s="121">
        <v>15873</v>
      </c>
      <c r="G9" s="122" t="s">
        <v>45</v>
      </c>
      <c r="H9" s="122" t="s">
        <v>46</v>
      </c>
      <c r="I9" s="124">
        <v>22650</v>
      </c>
      <c r="J9" s="85">
        <v>7</v>
      </c>
    </row>
    <row r="10" spans="1:10" x14ac:dyDescent="0.25">
      <c r="A10" s="114" t="s">
        <v>0</v>
      </c>
      <c r="B10" s="119" t="s">
        <v>47</v>
      </c>
      <c r="C10" s="115" t="s">
        <v>3019</v>
      </c>
      <c r="D10" s="116">
        <v>42900</v>
      </c>
      <c r="E10" s="117">
        <v>1968</v>
      </c>
      <c r="F10" s="121">
        <v>15877</v>
      </c>
      <c r="G10" s="122" t="s">
        <v>45</v>
      </c>
      <c r="H10" s="122" t="s">
        <v>46</v>
      </c>
      <c r="I10" s="124">
        <v>31002</v>
      </c>
      <c r="J10" s="85">
        <v>7</v>
      </c>
    </row>
    <row r="11" spans="1:10" x14ac:dyDescent="0.25">
      <c r="A11" s="114" t="s">
        <v>0</v>
      </c>
      <c r="B11" s="119" t="s">
        <v>47</v>
      </c>
      <c r="C11" s="115" t="s">
        <v>1536</v>
      </c>
      <c r="D11" s="116">
        <v>42913</v>
      </c>
      <c r="E11" s="117" t="s">
        <v>3020</v>
      </c>
      <c r="F11" s="121">
        <v>15957</v>
      </c>
      <c r="G11" s="122" t="s">
        <v>45</v>
      </c>
      <c r="H11" s="122" t="s">
        <v>46</v>
      </c>
      <c r="I11" s="124">
        <v>7587</v>
      </c>
      <c r="J11" s="85">
        <v>7</v>
      </c>
    </row>
    <row r="12" spans="1:10" x14ac:dyDescent="0.25">
      <c r="A12" s="114" t="s">
        <v>0</v>
      </c>
      <c r="B12" s="119" t="s">
        <v>47</v>
      </c>
      <c r="C12" s="115" t="s">
        <v>1522</v>
      </c>
      <c r="D12" s="116">
        <v>42913</v>
      </c>
      <c r="E12" s="117">
        <v>787</v>
      </c>
      <c r="F12" s="121">
        <v>15958</v>
      </c>
      <c r="G12" s="122" t="s">
        <v>45</v>
      </c>
      <c r="H12" s="122" t="s">
        <v>46</v>
      </c>
      <c r="I12" s="124">
        <v>7455</v>
      </c>
      <c r="J12" s="85">
        <v>7</v>
      </c>
    </row>
    <row r="13" spans="1:10" x14ac:dyDescent="0.25">
      <c r="A13" s="114" t="s">
        <v>0</v>
      </c>
      <c r="B13" s="119" t="s">
        <v>47</v>
      </c>
      <c r="C13" s="115" t="s">
        <v>1571</v>
      </c>
      <c r="D13" s="116">
        <v>42913</v>
      </c>
      <c r="E13" s="117" t="s">
        <v>3021</v>
      </c>
      <c r="F13" s="121">
        <v>15959</v>
      </c>
      <c r="G13" s="122" t="s">
        <v>45</v>
      </c>
      <c r="H13" s="122" t="s">
        <v>46</v>
      </c>
      <c r="I13" s="124">
        <v>10000</v>
      </c>
      <c r="J13" s="85">
        <v>7</v>
      </c>
    </row>
    <row r="14" spans="1:10" x14ac:dyDescent="0.25">
      <c r="A14" s="114" t="s">
        <v>0</v>
      </c>
      <c r="B14" s="119" t="s">
        <v>47</v>
      </c>
      <c r="C14" s="115" t="s">
        <v>3022</v>
      </c>
      <c r="D14" s="116">
        <v>42916</v>
      </c>
      <c r="E14" s="117">
        <v>579</v>
      </c>
      <c r="F14" s="121">
        <v>16010</v>
      </c>
      <c r="G14" s="122" t="s">
        <v>45</v>
      </c>
      <c r="H14" s="122" t="s">
        <v>46</v>
      </c>
      <c r="I14" s="124">
        <v>2777.78</v>
      </c>
      <c r="J14" s="85">
        <v>7</v>
      </c>
    </row>
    <row r="15" spans="1:10" x14ac:dyDescent="0.25">
      <c r="A15" s="114" t="s">
        <v>0</v>
      </c>
      <c r="B15" s="119" t="s">
        <v>47</v>
      </c>
      <c r="C15" s="115" t="s">
        <v>3023</v>
      </c>
      <c r="D15" s="116">
        <v>42916</v>
      </c>
      <c r="E15" s="117" t="s">
        <v>3024</v>
      </c>
      <c r="F15" s="121">
        <v>16011</v>
      </c>
      <c r="G15" s="122" t="s">
        <v>45</v>
      </c>
      <c r="H15" s="122" t="s">
        <v>46</v>
      </c>
      <c r="I15" s="124">
        <v>2777.78</v>
      </c>
      <c r="J15" s="85">
        <v>7</v>
      </c>
    </row>
    <row r="16" spans="1:10" x14ac:dyDescent="0.25">
      <c r="A16" s="114" t="s">
        <v>1</v>
      </c>
      <c r="B16" s="119" t="s">
        <v>3529</v>
      </c>
      <c r="C16" s="115" t="s">
        <v>3025</v>
      </c>
      <c r="D16" s="116">
        <v>42916</v>
      </c>
      <c r="E16" s="117" t="s">
        <v>3026</v>
      </c>
      <c r="F16" s="121">
        <v>16019</v>
      </c>
      <c r="G16" s="122" t="s">
        <v>45</v>
      </c>
      <c r="H16" s="122" t="s">
        <v>46</v>
      </c>
      <c r="I16" s="124">
        <v>1831.9</v>
      </c>
      <c r="J16" s="85">
        <v>10</v>
      </c>
    </row>
    <row r="17" spans="1:10" x14ac:dyDescent="0.25">
      <c r="A17" s="114" t="s">
        <v>1</v>
      </c>
      <c r="B17" s="119" t="s">
        <v>3529</v>
      </c>
      <c r="C17" s="115" t="s">
        <v>3025</v>
      </c>
      <c r="D17" s="116">
        <v>42916</v>
      </c>
      <c r="E17" s="117" t="s">
        <v>3026</v>
      </c>
      <c r="F17" s="121">
        <v>16019</v>
      </c>
      <c r="G17" s="122" t="s">
        <v>45</v>
      </c>
      <c r="H17" s="122" t="s">
        <v>46</v>
      </c>
      <c r="I17" s="124">
        <v>1831.9</v>
      </c>
      <c r="J17" s="85">
        <v>10</v>
      </c>
    </row>
    <row r="18" spans="1:10" x14ac:dyDescent="0.25">
      <c r="A18" s="114" t="s">
        <v>1</v>
      </c>
      <c r="B18" s="119" t="s">
        <v>3530</v>
      </c>
      <c r="C18" s="115" t="s">
        <v>3027</v>
      </c>
      <c r="D18" s="116">
        <v>42916</v>
      </c>
      <c r="E18" s="117" t="s">
        <v>3028</v>
      </c>
      <c r="F18" s="121" t="s">
        <v>3029</v>
      </c>
      <c r="G18" s="122" t="s">
        <v>190</v>
      </c>
      <c r="H18" s="122" t="s">
        <v>46</v>
      </c>
      <c r="I18" s="124">
        <v>26500</v>
      </c>
      <c r="J18" s="85">
        <v>10</v>
      </c>
    </row>
    <row r="19" spans="1:10" x14ac:dyDescent="0.25">
      <c r="A19" s="114" t="s">
        <v>1</v>
      </c>
      <c r="B19" s="119" t="s">
        <v>3530</v>
      </c>
      <c r="C19" s="115" t="s">
        <v>573</v>
      </c>
      <c r="D19" s="116">
        <v>42916</v>
      </c>
      <c r="E19" s="117" t="s">
        <v>3030</v>
      </c>
      <c r="F19" s="121" t="s">
        <v>3031</v>
      </c>
      <c r="G19" s="122" t="s">
        <v>190</v>
      </c>
      <c r="H19" s="122" t="s">
        <v>46</v>
      </c>
      <c r="I19" s="124">
        <v>6600</v>
      </c>
      <c r="J19" s="85">
        <v>10</v>
      </c>
    </row>
    <row r="20" spans="1:10" x14ac:dyDescent="0.25">
      <c r="A20" s="114" t="s">
        <v>435</v>
      </c>
      <c r="B20" s="119" t="s">
        <v>3362</v>
      </c>
      <c r="C20" s="115" t="s">
        <v>3361</v>
      </c>
      <c r="D20" s="116">
        <v>42915</v>
      </c>
      <c r="E20" s="117" t="s">
        <v>49</v>
      </c>
      <c r="F20" s="121">
        <v>33598</v>
      </c>
      <c r="G20" s="122" t="s">
        <v>50</v>
      </c>
      <c r="H20" s="122" t="s">
        <v>51</v>
      </c>
      <c r="I20" s="124">
        <v>2419.16</v>
      </c>
      <c r="J20" s="85">
        <v>10</v>
      </c>
    </row>
    <row r="21" spans="1:10" x14ac:dyDescent="0.25">
      <c r="A21" s="114" t="s">
        <v>34</v>
      </c>
      <c r="B21" s="119" t="s">
        <v>3499</v>
      </c>
      <c r="C21" s="115" t="s">
        <v>2407</v>
      </c>
      <c r="D21" s="116">
        <v>42915</v>
      </c>
      <c r="E21" s="117" t="s">
        <v>49</v>
      </c>
      <c r="F21" s="121">
        <v>33594</v>
      </c>
      <c r="G21" s="122" t="s">
        <v>50</v>
      </c>
      <c r="H21" s="122" t="s">
        <v>51</v>
      </c>
      <c r="I21" s="124">
        <v>2635.42</v>
      </c>
      <c r="J21" s="85">
        <v>10</v>
      </c>
    </row>
    <row r="22" spans="1:10" x14ac:dyDescent="0.25">
      <c r="A22" s="114" t="s">
        <v>34</v>
      </c>
      <c r="B22" s="119" t="s">
        <v>3500</v>
      </c>
      <c r="C22" s="115" t="s">
        <v>2409</v>
      </c>
      <c r="D22" s="116">
        <v>42915</v>
      </c>
      <c r="E22" s="117" t="s">
        <v>49</v>
      </c>
      <c r="F22" s="121">
        <v>33595</v>
      </c>
      <c r="G22" s="122" t="s">
        <v>50</v>
      </c>
      <c r="H22" s="122" t="s">
        <v>51</v>
      </c>
      <c r="I22" s="124">
        <v>2034.81</v>
      </c>
      <c r="J22" s="85">
        <v>10</v>
      </c>
    </row>
    <row r="23" spans="1:10" x14ac:dyDescent="0.25">
      <c r="A23" s="114" t="s">
        <v>34</v>
      </c>
      <c r="B23" s="119" t="s">
        <v>1410</v>
      </c>
      <c r="C23" s="115" t="s">
        <v>2410</v>
      </c>
      <c r="D23" s="116">
        <v>42915</v>
      </c>
      <c r="E23" s="117" t="s">
        <v>49</v>
      </c>
      <c r="F23" s="121">
        <v>33596</v>
      </c>
      <c r="G23" s="122" t="s">
        <v>50</v>
      </c>
      <c r="H23" s="122" t="s">
        <v>51</v>
      </c>
      <c r="I23" s="124">
        <v>2901.06</v>
      </c>
      <c r="J23" s="85">
        <v>10</v>
      </c>
    </row>
    <row r="24" spans="1:10" x14ac:dyDescent="0.25">
      <c r="A24" s="114" t="s">
        <v>34</v>
      </c>
      <c r="B24" s="119" t="s">
        <v>1410</v>
      </c>
      <c r="C24" s="115" t="s">
        <v>3501</v>
      </c>
      <c r="D24" s="116">
        <v>42915</v>
      </c>
      <c r="E24" s="117" t="s">
        <v>49</v>
      </c>
      <c r="F24" s="121">
        <v>33597</v>
      </c>
      <c r="G24" s="122" t="s">
        <v>50</v>
      </c>
      <c r="H24" s="122" t="s">
        <v>51</v>
      </c>
      <c r="I24" s="124">
        <v>2685.85</v>
      </c>
      <c r="J24" s="85">
        <v>10</v>
      </c>
    </row>
    <row r="25" spans="1:10" x14ac:dyDescent="0.25">
      <c r="A25" s="114" t="s">
        <v>34</v>
      </c>
      <c r="B25" s="119" t="s">
        <v>3505</v>
      </c>
      <c r="C25" s="115" t="s">
        <v>3502</v>
      </c>
      <c r="D25" s="116">
        <v>42916</v>
      </c>
      <c r="E25" s="117" t="s">
        <v>3503</v>
      </c>
      <c r="F25" s="121" t="s">
        <v>3504</v>
      </c>
      <c r="G25" s="122" t="s">
        <v>190</v>
      </c>
      <c r="H25" s="122" t="s">
        <v>46</v>
      </c>
      <c r="I25" s="124">
        <v>6273.72</v>
      </c>
      <c r="J25" s="85">
        <v>10</v>
      </c>
    </row>
    <row r="26" spans="1:10" x14ac:dyDescent="0.25">
      <c r="A26" s="114" t="s">
        <v>2</v>
      </c>
      <c r="B26" s="119" t="s">
        <v>58</v>
      </c>
      <c r="C26" s="115" t="s">
        <v>2098</v>
      </c>
      <c r="D26" s="116">
        <v>42888</v>
      </c>
      <c r="E26" s="117" t="s">
        <v>3032</v>
      </c>
      <c r="F26" s="121" t="s">
        <v>3033</v>
      </c>
      <c r="G26" s="122" t="s">
        <v>56</v>
      </c>
      <c r="H26" s="122" t="s">
        <v>1390</v>
      </c>
      <c r="I26" s="124">
        <v>973.47</v>
      </c>
      <c r="J26" s="85">
        <v>11</v>
      </c>
    </row>
    <row r="27" spans="1:10" x14ac:dyDescent="0.25">
      <c r="A27" s="114" t="s">
        <v>2</v>
      </c>
      <c r="B27" s="119" t="s">
        <v>58</v>
      </c>
      <c r="C27" s="115" t="s">
        <v>1562</v>
      </c>
      <c r="D27" s="116">
        <v>42892</v>
      </c>
      <c r="E27" s="117" t="s">
        <v>3034</v>
      </c>
      <c r="F27" s="121" t="s">
        <v>3035</v>
      </c>
      <c r="G27" s="122" t="s">
        <v>56</v>
      </c>
      <c r="H27" s="122" t="s">
        <v>2521</v>
      </c>
      <c r="I27" s="124">
        <v>4042.6</v>
      </c>
      <c r="J27" s="85">
        <v>11</v>
      </c>
    </row>
    <row r="28" spans="1:10" x14ac:dyDescent="0.25">
      <c r="A28" s="114" t="s">
        <v>2</v>
      </c>
      <c r="B28" s="119" t="s">
        <v>58</v>
      </c>
      <c r="C28" s="115" t="s">
        <v>1563</v>
      </c>
      <c r="D28" s="116">
        <v>42892</v>
      </c>
      <c r="E28" s="117" t="s">
        <v>3036</v>
      </c>
      <c r="F28" s="121" t="s">
        <v>3037</v>
      </c>
      <c r="G28" s="122" t="s">
        <v>56</v>
      </c>
      <c r="H28" s="122" t="s">
        <v>2521</v>
      </c>
      <c r="I28" s="124">
        <v>2518.17</v>
      </c>
      <c r="J28" s="85">
        <v>11</v>
      </c>
    </row>
    <row r="29" spans="1:10" x14ac:dyDescent="0.25">
      <c r="A29" s="114" t="s">
        <v>2</v>
      </c>
      <c r="B29" s="119" t="s">
        <v>58</v>
      </c>
      <c r="C29" s="115" t="s">
        <v>2129</v>
      </c>
      <c r="D29" s="116">
        <v>42892</v>
      </c>
      <c r="E29" s="117" t="s">
        <v>3038</v>
      </c>
      <c r="F29" s="121" t="s">
        <v>3039</v>
      </c>
      <c r="G29" s="122" t="s">
        <v>56</v>
      </c>
      <c r="H29" s="122" t="s">
        <v>2521</v>
      </c>
      <c r="I29" s="124">
        <v>4375.6099999999997</v>
      </c>
      <c r="J29" s="85">
        <v>11</v>
      </c>
    </row>
    <row r="30" spans="1:10" x14ac:dyDescent="0.25">
      <c r="A30" s="114" t="s">
        <v>2</v>
      </c>
      <c r="B30" s="119" t="s">
        <v>58</v>
      </c>
      <c r="C30" s="115" t="s">
        <v>3040</v>
      </c>
      <c r="D30" s="116">
        <v>42898</v>
      </c>
      <c r="E30" s="117" t="s">
        <v>3041</v>
      </c>
      <c r="F30" s="121" t="s">
        <v>3042</v>
      </c>
      <c r="G30" s="122" t="s">
        <v>56</v>
      </c>
      <c r="H30" s="122" t="s">
        <v>1390</v>
      </c>
      <c r="I30" s="124">
        <v>2784</v>
      </c>
      <c r="J30" s="85">
        <v>11</v>
      </c>
    </row>
    <row r="31" spans="1:10" x14ac:dyDescent="0.25">
      <c r="A31" s="114" t="s">
        <v>2</v>
      </c>
      <c r="B31" s="119" t="s">
        <v>58</v>
      </c>
      <c r="C31" s="115" t="s">
        <v>133</v>
      </c>
      <c r="D31" s="116">
        <v>42898</v>
      </c>
      <c r="E31" s="117" t="s">
        <v>3043</v>
      </c>
      <c r="F31" s="121" t="s">
        <v>3044</v>
      </c>
      <c r="G31" s="122" t="s">
        <v>56</v>
      </c>
      <c r="H31" s="122" t="s">
        <v>1390</v>
      </c>
      <c r="I31" s="124">
        <v>1479</v>
      </c>
      <c r="J31" s="85">
        <v>11</v>
      </c>
    </row>
    <row r="32" spans="1:10" x14ac:dyDescent="0.25">
      <c r="A32" s="114" t="s">
        <v>2</v>
      </c>
      <c r="B32" s="119" t="s">
        <v>58</v>
      </c>
      <c r="C32" s="115" t="s">
        <v>2657</v>
      </c>
      <c r="D32" s="116">
        <v>42898</v>
      </c>
      <c r="E32" s="117" t="s">
        <v>3045</v>
      </c>
      <c r="F32" s="121" t="s">
        <v>3046</v>
      </c>
      <c r="G32" s="122" t="s">
        <v>56</v>
      </c>
      <c r="H32" s="122" t="s">
        <v>1390</v>
      </c>
      <c r="I32" s="124">
        <v>2697</v>
      </c>
      <c r="J32" s="85">
        <v>11</v>
      </c>
    </row>
    <row r="33" spans="1:10" x14ac:dyDescent="0.25">
      <c r="A33" s="114" t="s">
        <v>2</v>
      </c>
      <c r="B33" s="119" t="s">
        <v>58</v>
      </c>
      <c r="C33" s="115" t="s">
        <v>2658</v>
      </c>
      <c r="D33" s="116">
        <v>42898</v>
      </c>
      <c r="E33" s="117" t="s">
        <v>3047</v>
      </c>
      <c r="F33" s="121" t="s">
        <v>3048</v>
      </c>
      <c r="G33" s="122" t="s">
        <v>56</v>
      </c>
      <c r="H33" s="122" t="s">
        <v>1390</v>
      </c>
      <c r="I33" s="124">
        <v>1305</v>
      </c>
      <c r="J33" s="85">
        <v>11</v>
      </c>
    </row>
    <row r="34" spans="1:10" x14ac:dyDescent="0.25">
      <c r="A34" s="114" t="s">
        <v>2</v>
      </c>
      <c r="B34" s="119" t="s">
        <v>58</v>
      </c>
      <c r="C34" s="115" t="s">
        <v>3049</v>
      </c>
      <c r="D34" s="116">
        <v>42898</v>
      </c>
      <c r="E34" s="117" t="s">
        <v>3050</v>
      </c>
      <c r="F34" s="121" t="s">
        <v>3051</v>
      </c>
      <c r="G34" s="122" t="s">
        <v>56</v>
      </c>
      <c r="H34" s="122" t="s">
        <v>1390</v>
      </c>
      <c r="I34" s="124">
        <v>15573</v>
      </c>
      <c r="J34" s="85">
        <v>11</v>
      </c>
    </row>
    <row r="35" spans="1:10" x14ac:dyDescent="0.25">
      <c r="A35" s="114" t="s">
        <v>2</v>
      </c>
      <c r="B35" s="119" t="s">
        <v>58</v>
      </c>
      <c r="C35" s="115" t="s">
        <v>3052</v>
      </c>
      <c r="D35" s="116">
        <v>42898</v>
      </c>
      <c r="E35" s="117" t="s">
        <v>3053</v>
      </c>
      <c r="F35" s="121" t="s">
        <v>3054</v>
      </c>
      <c r="G35" s="122" t="s">
        <v>56</v>
      </c>
      <c r="H35" s="122" t="s">
        <v>1390</v>
      </c>
      <c r="I35" s="124">
        <v>4042.6</v>
      </c>
      <c r="J35" s="85">
        <v>11</v>
      </c>
    </row>
    <row r="36" spans="1:10" x14ac:dyDescent="0.25">
      <c r="A36" s="114" t="s">
        <v>2</v>
      </c>
      <c r="B36" s="119" t="s">
        <v>58</v>
      </c>
      <c r="C36" s="115" t="s">
        <v>3055</v>
      </c>
      <c r="D36" s="116">
        <v>42899</v>
      </c>
      <c r="E36" s="117" t="s">
        <v>3056</v>
      </c>
      <c r="F36" s="121" t="s">
        <v>3057</v>
      </c>
      <c r="G36" s="122" t="s">
        <v>56</v>
      </c>
      <c r="H36" s="122" t="s">
        <v>1390</v>
      </c>
      <c r="I36" s="124">
        <v>15573</v>
      </c>
      <c r="J36" s="85">
        <v>11</v>
      </c>
    </row>
    <row r="37" spans="1:10" x14ac:dyDescent="0.25">
      <c r="A37" s="114" t="s">
        <v>2</v>
      </c>
      <c r="B37" s="119" t="s">
        <v>58</v>
      </c>
      <c r="C37" s="115" t="s">
        <v>3058</v>
      </c>
      <c r="D37" s="116">
        <v>42901</v>
      </c>
      <c r="E37" s="117" t="s">
        <v>3059</v>
      </c>
      <c r="F37" s="121" t="s">
        <v>3060</v>
      </c>
      <c r="G37" s="122" t="s">
        <v>56</v>
      </c>
      <c r="H37" s="122" t="s">
        <v>2521</v>
      </c>
      <c r="I37" s="124">
        <v>2574.9699999999998</v>
      </c>
      <c r="J37" s="85">
        <v>11</v>
      </c>
    </row>
    <row r="38" spans="1:10" x14ac:dyDescent="0.25">
      <c r="A38" s="114" t="s">
        <v>2</v>
      </c>
      <c r="B38" s="119" t="s">
        <v>58</v>
      </c>
      <c r="C38" s="115" t="s">
        <v>3061</v>
      </c>
      <c r="D38" s="116">
        <v>42901</v>
      </c>
      <c r="E38" s="117" t="s">
        <v>3062</v>
      </c>
      <c r="F38" s="121" t="s">
        <v>3063</v>
      </c>
      <c r="G38" s="122" t="s">
        <v>56</v>
      </c>
      <c r="H38" s="122" t="s">
        <v>2521</v>
      </c>
      <c r="I38" s="124">
        <v>4375.6099999999997</v>
      </c>
      <c r="J38" s="85">
        <v>11</v>
      </c>
    </row>
    <row r="39" spans="1:10" x14ac:dyDescent="0.25">
      <c r="A39" s="114" t="s">
        <v>2</v>
      </c>
      <c r="B39" s="119" t="s">
        <v>58</v>
      </c>
      <c r="C39" s="115" t="s">
        <v>3064</v>
      </c>
      <c r="D39" s="116">
        <v>42908</v>
      </c>
      <c r="E39" s="117" t="s">
        <v>3065</v>
      </c>
      <c r="F39" s="121" t="s">
        <v>3066</v>
      </c>
      <c r="G39" s="122" t="s">
        <v>56</v>
      </c>
      <c r="H39" s="122" t="s">
        <v>1390</v>
      </c>
      <c r="I39" s="124">
        <v>4406.38</v>
      </c>
      <c r="J39" s="85">
        <v>11</v>
      </c>
    </row>
    <row r="40" spans="1:10" x14ac:dyDescent="0.25">
      <c r="A40" s="114" t="s">
        <v>2</v>
      </c>
      <c r="B40" s="119" t="s">
        <v>58</v>
      </c>
      <c r="C40" s="115" t="s">
        <v>3067</v>
      </c>
      <c r="D40" s="116">
        <v>42908</v>
      </c>
      <c r="E40" s="117" t="s">
        <v>3068</v>
      </c>
      <c r="F40" s="121" t="s">
        <v>3069</v>
      </c>
      <c r="G40" s="122" t="s">
        <v>56</v>
      </c>
      <c r="H40" s="122" t="s">
        <v>1390</v>
      </c>
      <c r="I40" s="124">
        <v>3459.97</v>
      </c>
      <c r="J40" s="85">
        <v>11</v>
      </c>
    </row>
    <row r="41" spans="1:10" x14ac:dyDescent="0.25">
      <c r="A41" s="114" t="s">
        <v>2</v>
      </c>
      <c r="B41" s="119" t="s">
        <v>58</v>
      </c>
      <c r="C41" s="115" t="s">
        <v>3070</v>
      </c>
      <c r="D41" s="116">
        <v>42913</v>
      </c>
      <c r="E41" s="117" t="s">
        <v>3071</v>
      </c>
      <c r="F41" s="121" t="s">
        <v>3072</v>
      </c>
      <c r="G41" s="122" t="s">
        <v>56</v>
      </c>
      <c r="H41" s="122" t="s">
        <v>2521</v>
      </c>
      <c r="I41" s="124">
        <v>2574.9699999999998</v>
      </c>
      <c r="J41" s="85">
        <v>11</v>
      </c>
    </row>
    <row r="42" spans="1:10" x14ac:dyDescent="0.25">
      <c r="A42" s="114" t="s">
        <v>2</v>
      </c>
      <c r="B42" s="119" t="s">
        <v>58</v>
      </c>
      <c r="C42" s="115" t="s">
        <v>971</v>
      </c>
      <c r="D42" s="116">
        <v>42914</v>
      </c>
      <c r="E42" s="117" t="s">
        <v>3073</v>
      </c>
      <c r="F42" s="121" t="s">
        <v>3074</v>
      </c>
      <c r="G42" s="122" t="s">
        <v>56</v>
      </c>
      <c r="H42" s="122" t="s">
        <v>2521</v>
      </c>
      <c r="I42" s="124">
        <v>16182</v>
      </c>
      <c r="J42" s="85">
        <v>11</v>
      </c>
    </row>
    <row r="43" spans="1:10" x14ac:dyDescent="0.25">
      <c r="A43" s="114" t="s">
        <v>2</v>
      </c>
      <c r="B43" s="119" t="s">
        <v>58</v>
      </c>
      <c r="C43" s="115" t="s">
        <v>3075</v>
      </c>
      <c r="D43" s="116">
        <v>42914</v>
      </c>
      <c r="E43" s="117" t="s">
        <v>3076</v>
      </c>
      <c r="F43" s="121" t="s">
        <v>3077</v>
      </c>
      <c r="G43" s="122" t="s">
        <v>56</v>
      </c>
      <c r="H43" s="122" t="s">
        <v>2521</v>
      </c>
      <c r="I43" s="124">
        <v>16008</v>
      </c>
      <c r="J43" s="85">
        <v>11</v>
      </c>
    </row>
    <row r="44" spans="1:10" x14ac:dyDescent="0.25">
      <c r="A44" s="114" t="s">
        <v>2</v>
      </c>
      <c r="B44" s="119" t="s">
        <v>58</v>
      </c>
      <c r="C44" s="115" t="s">
        <v>993</v>
      </c>
      <c r="D44" s="116">
        <v>42914</v>
      </c>
      <c r="E44" s="117" t="s">
        <v>3078</v>
      </c>
      <c r="F44" s="121" t="s">
        <v>3079</v>
      </c>
      <c r="G44" s="122" t="s">
        <v>56</v>
      </c>
      <c r="H44" s="122" t="s">
        <v>2521</v>
      </c>
      <c r="I44" s="124">
        <v>1914</v>
      </c>
      <c r="J44" s="85">
        <v>11</v>
      </c>
    </row>
    <row r="45" spans="1:10" x14ac:dyDescent="0.25">
      <c r="A45" s="114" t="s">
        <v>2</v>
      </c>
      <c r="B45" s="119" t="s">
        <v>58</v>
      </c>
      <c r="C45" s="115" t="s">
        <v>3080</v>
      </c>
      <c r="D45" s="116">
        <v>42914</v>
      </c>
      <c r="E45" s="117" t="s">
        <v>3081</v>
      </c>
      <c r="F45" s="121" t="s">
        <v>3082</v>
      </c>
      <c r="G45" s="122" t="s">
        <v>56</v>
      </c>
      <c r="H45" s="122" t="s">
        <v>2521</v>
      </c>
      <c r="I45" s="124">
        <v>1740</v>
      </c>
      <c r="J45" s="85">
        <v>11</v>
      </c>
    </row>
    <row r="46" spans="1:10" x14ac:dyDescent="0.25">
      <c r="A46" s="114" t="s">
        <v>2</v>
      </c>
      <c r="B46" s="119" t="s">
        <v>58</v>
      </c>
      <c r="C46" s="115" t="s">
        <v>3083</v>
      </c>
      <c r="D46" s="116">
        <v>42914</v>
      </c>
      <c r="E46" s="117" t="s">
        <v>3084</v>
      </c>
      <c r="F46" s="121" t="s">
        <v>3085</v>
      </c>
      <c r="G46" s="122" t="s">
        <v>56</v>
      </c>
      <c r="H46" s="122" t="s">
        <v>2521</v>
      </c>
      <c r="I46" s="124">
        <v>1218</v>
      </c>
      <c r="J46" s="85">
        <v>11</v>
      </c>
    </row>
    <row r="47" spans="1:10" x14ac:dyDescent="0.25">
      <c r="A47" s="114" t="s">
        <v>2</v>
      </c>
      <c r="B47" s="119" t="s">
        <v>58</v>
      </c>
      <c r="C47" s="115" t="s">
        <v>3086</v>
      </c>
      <c r="D47" s="116">
        <v>42914</v>
      </c>
      <c r="E47" s="117" t="s">
        <v>3087</v>
      </c>
      <c r="F47" s="121" t="s">
        <v>3088</v>
      </c>
      <c r="G47" s="122" t="s">
        <v>56</v>
      </c>
      <c r="H47" s="122" t="s">
        <v>2521</v>
      </c>
      <c r="I47" s="124">
        <v>1914</v>
      </c>
      <c r="J47" s="85">
        <v>11</v>
      </c>
    </row>
    <row r="48" spans="1:10" x14ac:dyDescent="0.25">
      <c r="A48" s="114" t="s">
        <v>3</v>
      </c>
      <c r="B48" s="119" t="s">
        <v>461</v>
      </c>
      <c r="C48" s="115" t="s">
        <v>3089</v>
      </c>
      <c r="D48" s="116">
        <v>42898</v>
      </c>
      <c r="E48" s="117" t="s">
        <v>3090</v>
      </c>
      <c r="F48" s="121">
        <v>15856</v>
      </c>
      <c r="G48" s="122" t="s">
        <v>45</v>
      </c>
      <c r="H48" s="122" t="s">
        <v>90</v>
      </c>
      <c r="I48" s="124">
        <v>728.99</v>
      </c>
      <c r="J48" s="85">
        <v>12</v>
      </c>
    </row>
    <row r="49" spans="1:10" x14ac:dyDescent="0.25">
      <c r="A49" s="114" t="s">
        <v>3</v>
      </c>
      <c r="B49" s="119" t="s">
        <v>461</v>
      </c>
      <c r="C49" s="115" t="s">
        <v>1577</v>
      </c>
      <c r="D49" s="116">
        <v>42899</v>
      </c>
      <c r="E49" s="117" t="s">
        <v>3091</v>
      </c>
      <c r="F49" s="121">
        <v>15865</v>
      </c>
      <c r="G49" s="122" t="s">
        <v>45</v>
      </c>
      <c r="H49" s="122" t="s">
        <v>46</v>
      </c>
      <c r="I49" s="124">
        <v>802.89</v>
      </c>
      <c r="J49" s="85">
        <v>12</v>
      </c>
    </row>
    <row r="50" spans="1:10" x14ac:dyDescent="0.25">
      <c r="A50" s="114" t="s">
        <v>3</v>
      </c>
      <c r="B50" s="119" t="s">
        <v>461</v>
      </c>
      <c r="C50" s="115" t="s">
        <v>3092</v>
      </c>
      <c r="D50" s="116">
        <v>42906</v>
      </c>
      <c r="E50" s="117" t="s">
        <v>3093</v>
      </c>
      <c r="F50" s="121">
        <v>15917</v>
      </c>
      <c r="G50" s="122" t="s">
        <v>45</v>
      </c>
      <c r="H50" s="122" t="s">
        <v>46</v>
      </c>
      <c r="I50" s="124">
        <v>802.88</v>
      </c>
      <c r="J50" s="85">
        <v>12</v>
      </c>
    </row>
    <row r="51" spans="1:10" x14ac:dyDescent="0.25">
      <c r="A51" s="114" t="s">
        <v>3</v>
      </c>
      <c r="B51" s="119" t="s">
        <v>461</v>
      </c>
      <c r="C51" s="115" t="s">
        <v>3094</v>
      </c>
      <c r="D51" s="116">
        <v>42906</v>
      </c>
      <c r="E51" s="117" t="s">
        <v>3095</v>
      </c>
      <c r="F51" s="121">
        <v>15918</v>
      </c>
      <c r="G51" s="122" t="s">
        <v>45</v>
      </c>
      <c r="H51" s="122" t="s">
        <v>46</v>
      </c>
      <c r="I51" s="124">
        <v>236.5</v>
      </c>
      <c r="J51" s="85">
        <v>12</v>
      </c>
    </row>
    <row r="52" spans="1:10" x14ac:dyDescent="0.25">
      <c r="A52" s="114" t="s">
        <v>3</v>
      </c>
      <c r="B52" s="119" t="s">
        <v>461</v>
      </c>
      <c r="C52" s="115" t="s">
        <v>3096</v>
      </c>
      <c r="D52" s="116">
        <v>42906</v>
      </c>
      <c r="E52" s="117" t="s">
        <v>3097</v>
      </c>
      <c r="F52" s="121">
        <v>15919</v>
      </c>
      <c r="G52" s="122" t="s">
        <v>45</v>
      </c>
      <c r="H52" s="122" t="s">
        <v>46</v>
      </c>
      <c r="I52" s="124">
        <v>279.5</v>
      </c>
      <c r="J52" s="85">
        <v>12</v>
      </c>
    </row>
    <row r="53" spans="1:10" x14ac:dyDescent="0.25">
      <c r="A53" s="114" t="s">
        <v>3</v>
      </c>
      <c r="B53" s="119" t="s">
        <v>461</v>
      </c>
      <c r="C53" s="115" t="s">
        <v>3098</v>
      </c>
      <c r="D53" s="116">
        <v>42906</v>
      </c>
      <c r="E53" s="117" t="s">
        <v>3099</v>
      </c>
      <c r="F53" s="121">
        <v>15920</v>
      </c>
      <c r="G53" s="122" t="s">
        <v>45</v>
      </c>
      <c r="H53" s="122" t="s">
        <v>46</v>
      </c>
      <c r="I53" s="124">
        <v>366.5</v>
      </c>
      <c r="J53" s="85">
        <v>12</v>
      </c>
    </row>
    <row r="54" spans="1:10" x14ac:dyDescent="0.25">
      <c r="A54" s="114" t="s">
        <v>3</v>
      </c>
      <c r="B54" s="119" t="s">
        <v>461</v>
      </c>
      <c r="C54" s="115" t="s">
        <v>3100</v>
      </c>
      <c r="D54" s="116">
        <v>42906</v>
      </c>
      <c r="E54" s="117" t="s">
        <v>3101</v>
      </c>
      <c r="F54" s="121">
        <v>15921</v>
      </c>
      <c r="G54" s="122" t="s">
        <v>45</v>
      </c>
      <c r="H54" s="122" t="s">
        <v>46</v>
      </c>
      <c r="I54" s="124">
        <v>1036.3900000000001</v>
      </c>
      <c r="J54" s="85">
        <v>12</v>
      </c>
    </row>
    <row r="55" spans="1:10" x14ac:dyDescent="0.25">
      <c r="A55" s="114" t="s">
        <v>3</v>
      </c>
      <c r="B55" s="119" t="s">
        <v>461</v>
      </c>
      <c r="C55" s="115" t="s">
        <v>3102</v>
      </c>
      <c r="D55" s="116">
        <v>42906</v>
      </c>
      <c r="E55" s="117" t="s">
        <v>3103</v>
      </c>
      <c r="F55" s="121">
        <v>15926</v>
      </c>
      <c r="G55" s="122" t="s">
        <v>45</v>
      </c>
      <c r="H55" s="122" t="s">
        <v>46</v>
      </c>
      <c r="I55" s="124">
        <v>756</v>
      </c>
      <c r="J55" s="85">
        <v>12</v>
      </c>
    </row>
    <row r="56" spans="1:10" x14ac:dyDescent="0.25">
      <c r="A56" s="114" t="s">
        <v>3</v>
      </c>
      <c r="B56" s="119" t="s">
        <v>91</v>
      </c>
      <c r="C56" s="115" t="s">
        <v>3104</v>
      </c>
      <c r="D56" s="116">
        <v>42906</v>
      </c>
      <c r="E56" s="117" t="s">
        <v>3105</v>
      </c>
      <c r="F56" s="121">
        <v>15927</v>
      </c>
      <c r="G56" s="122" t="s">
        <v>45</v>
      </c>
      <c r="H56" s="122" t="s">
        <v>46</v>
      </c>
      <c r="I56" s="124">
        <v>378.25</v>
      </c>
      <c r="J56" s="85">
        <v>12</v>
      </c>
    </row>
    <row r="57" spans="1:10" x14ac:dyDescent="0.25">
      <c r="A57" s="114" t="s">
        <v>3</v>
      </c>
      <c r="B57" s="119" t="s">
        <v>461</v>
      </c>
      <c r="C57" s="115" t="s">
        <v>3106</v>
      </c>
      <c r="D57" s="116">
        <v>42906</v>
      </c>
      <c r="E57" s="117" t="s">
        <v>3107</v>
      </c>
      <c r="F57" s="121">
        <v>15928</v>
      </c>
      <c r="G57" s="122" t="s">
        <v>45</v>
      </c>
      <c r="H57" s="122" t="s">
        <v>46</v>
      </c>
      <c r="I57" s="124">
        <v>172</v>
      </c>
      <c r="J57" s="85">
        <v>12</v>
      </c>
    </row>
    <row r="58" spans="1:10" x14ac:dyDescent="0.25">
      <c r="A58" s="114" t="s">
        <v>3</v>
      </c>
      <c r="B58" s="119" t="s">
        <v>461</v>
      </c>
      <c r="C58" s="115" t="s">
        <v>3108</v>
      </c>
      <c r="D58" s="116">
        <v>42906</v>
      </c>
      <c r="E58" s="117" t="s">
        <v>3109</v>
      </c>
      <c r="F58" s="121">
        <v>15935</v>
      </c>
      <c r="G58" s="122" t="s">
        <v>45</v>
      </c>
      <c r="H58" s="122" t="s">
        <v>46</v>
      </c>
      <c r="I58" s="124">
        <v>950.69</v>
      </c>
      <c r="J58" s="85">
        <v>12</v>
      </c>
    </row>
    <row r="59" spans="1:10" x14ac:dyDescent="0.25">
      <c r="A59" s="114" t="s">
        <v>3</v>
      </c>
      <c r="B59" s="119" t="s">
        <v>461</v>
      </c>
      <c r="C59" s="115" t="s">
        <v>2375</v>
      </c>
      <c r="D59" s="116">
        <v>42914</v>
      </c>
      <c r="E59" s="117" t="s">
        <v>3110</v>
      </c>
      <c r="F59" s="121">
        <v>15975</v>
      </c>
      <c r="G59" s="122" t="s">
        <v>45</v>
      </c>
      <c r="H59" s="122" t="s">
        <v>46</v>
      </c>
      <c r="I59" s="124">
        <v>49.95</v>
      </c>
      <c r="J59" s="85">
        <v>12</v>
      </c>
    </row>
    <row r="60" spans="1:10" x14ac:dyDescent="0.25">
      <c r="A60" s="114" t="s">
        <v>3</v>
      </c>
      <c r="B60" s="119" t="s">
        <v>91</v>
      </c>
      <c r="C60" s="115" t="s">
        <v>610</v>
      </c>
      <c r="D60" s="116">
        <v>42914</v>
      </c>
      <c r="E60" s="117" t="s">
        <v>3111</v>
      </c>
      <c r="F60" s="121">
        <v>15976</v>
      </c>
      <c r="G60" s="122" t="s">
        <v>286</v>
      </c>
      <c r="H60" s="122" t="s">
        <v>46</v>
      </c>
      <c r="I60" s="124">
        <v>193.5</v>
      </c>
      <c r="J60" s="85">
        <v>12</v>
      </c>
    </row>
    <row r="61" spans="1:10" x14ac:dyDescent="0.25">
      <c r="A61" s="114" t="s">
        <v>3</v>
      </c>
      <c r="B61" s="119" t="s">
        <v>91</v>
      </c>
      <c r="C61" s="115" t="s">
        <v>2349</v>
      </c>
      <c r="D61" s="116">
        <v>42914</v>
      </c>
      <c r="E61" s="117" t="s">
        <v>3112</v>
      </c>
      <c r="F61" s="121">
        <v>15977</v>
      </c>
      <c r="G61" s="122" t="s">
        <v>286</v>
      </c>
      <c r="H61" s="122" t="s">
        <v>46</v>
      </c>
      <c r="I61" s="124">
        <v>1262.5</v>
      </c>
      <c r="J61" s="85">
        <v>12</v>
      </c>
    </row>
    <row r="62" spans="1:10" x14ac:dyDescent="0.25">
      <c r="A62" s="114" t="s">
        <v>3</v>
      </c>
      <c r="B62" s="119" t="s">
        <v>461</v>
      </c>
      <c r="C62" s="115" t="s">
        <v>3113</v>
      </c>
      <c r="D62" s="116">
        <v>42915</v>
      </c>
      <c r="E62" s="117">
        <v>513765</v>
      </c>
      <c r="F62" s="121">
        <v>15992</v>
      </c>
      <c r="G62" s="122" t="s">
        <v>45</v>
      </c>
      <c r="H62" s="122" t="s">
        <v>46</v>
      </c>
      <c r="I62" s="124">
        <v>1536.5</v>
      </c>
      <c r="J62" s="85">
        <v>12</v>
      </c>
    </row>
    <row r="63" spans="1:10" x14ac:dyDescent="0.25">
      <c r="A63" s="114" t="s">
        <v>3</v>
      </c>
      <c r="B63" s="119" t="s">
        <v>91</v>
      </c>
      <c r="C63" s="115" t="s">
        <v>654</v>
      </c>
      <c r="D63" s="116">
        <v>42916</v>
      </c>
      <c r="E63" s="117">
        <v>239780</v>
      </c>
      <c r="F63" s="121">
        <v>15996</v>
      </c>
      <c r="G63" s="122" t="s">
        <v>286</v>
      </c>
      <c r="H63" s="122" t="s">
        <v>46</v>
      </c>
      <c r="I63" s="124">
        <v>193.5</v>
      </c>
      <c r="J63" s="85">
        <v>12</v>
      </c>
    </row>
    <row r="64" spans="1:10" x14ac:dyDescent="0.25">
      <c r="A64" s="114" t="s">
        <v>3</v>
      </c>
      <c r="B64" s="119" t="s">
        <v>461</v>
      </c>
      <c r="C64" s="115" t="s">
        <v>3114</v>
      </c>
      <c r="D64" s="116">
        <v>42916</v>
      </c>
      <c r="E64" s="117">
        <v>1196273</v>
      </c>
      <c r="F64" s="121">
        <v>15997</v>
      </c>
      <c r="G64" s="122" t="s">
        <v>45</v>
      </c>
      <c r="H64" s="122" t="s">
        <v>46</v>
      </c>
      <c r="I64" s="124">
        <v>935.17</v>
      </c>
      <c r="J64" s="85">
        <v>12</v>
      </c>
    </row>
    <row r="65" spans="1:10" x14ac:dyDescent="0.25">
      <c r="A65" s="114" t="s">
        <v>3</v>
      </c>
      <c r="B65" s="119" t="s">
        <v>91</v>
      </c>
      <c r="C65" s="115" t="s">
        <v>3115</v>
      </c>
      <c r="D65" s="116">
        <v>42916</v>
      </c>
      <c r="E65" s="117">
        <v>689510</v>
      </c>
      <c r="F65" s="121">
        <v>15998</v>
      </c>
      <c r="G65" s="122" t="s">
        <v>286</v>
      </c>
      <c r="H65" s="122" t="s">
        <v>46</v>
      </c>
      <c r="I65" s="124">
        <v>301</v>
      </c>
      <c r="J65" s="85">
        <v>12</v>
      </c>
    </row>
    <row r="66" spans="1:10" x14ac:dyDescent="0.25">
      <c r="A66" s="114" t="s">
        <v>3</v>
      </c>
      <c r="B66" s="119" t="s">
        <v>461</v>
      </c>
      <c r="C66" s="115" t="s">
        <v>2706</v>
      </c>
      <c r="D66" s="116">
        <v>42916</v>
      </c>
      <c r="E66" s="117">
        <v>1198647</v>
      </c>
      <c r="F66" s="121">
        <v>16000</v>
      </c>
      <c r="G66" s="122" t="s">
        <v>45</v>
      </c>
      <c r="H66" s="122" t="s">
        <v>46</v>
      </c>
      <c r="I66" s="124">
        <v>917.06</v>
      </c>
      <c r="J66" s="85">
        <v>12</v>
      </c>
    </row>
    <row r="67" spans="1:10" x14ac:dyDescent="0.25">
      <c r="A67" s="114" t="s">
        <v>4</v>
      </c>
      <c r="B67" s="119" t="s">
        <v>58</v>
      </c>
      <c r="C67" s="115" t="s">
        <v>3116</v>
      </c>
      <c r="D67" s="116">
        <v>42888</v>
      </c>
      <c r="E67" s="117" t="s">
        <v>2807</v>
      </c>
      <c r="F67" s="121" t="s">
        <v>3117</v>
      </c>
      <c r="G67" s="122" t="s">
        <v>170</v>
      </c>
      <c r="H67" s="122" t="s">
        <v>1390</v>
      </c>
      <c r="I67" s="124">
        <v>-1584.11</v>
      </c>
      <c r="J67" s="85">
        <v>14</v>
      </c>
    </row>
    <row r="68" spans="1:10" x14ac:dyDescent="0.25">
      <c r="A68" s="114" t="s">
        <v>4</v>
      </c>
      <c r="B68" s="119" t="s">
        <v>58</v>
      </c>
      <c r="C68" s="115" t="s">
        <v>3118</v>
      </c>
      <c r="D68" s="116">
        <v>42888</v>
      </c>
      <c r="E68" s="117" t="s">
        <v>3119</v>
      </c>
      <c r="F68" s="121" t="s">
        <v>3120</v>
      </c>
      <c r="G68" s="122" t="s">
        <v>110</v>
      </c>
      <c r="H68" s="122" t="s">
        <v>1390</v>
      </c>
      <c r="I68" s="124">
        <v>18270</v>
      </c>
      <c r="J68" s="85">
        <v>14</v>
      </c>
    </row>
    <row r="69" spans="1:10" x14ac:dyDescent="0.25">
      <c r="A69" s="114" t="s">
        <v>4</v>
      </c>
      <c r="B69" s="119" t="s">
        <v>119</v>
      </c>
      <c r="C69" s="115" t="s">
        <v>3121</v>
      </c>
      <c r="D69" s="116">
        <v>42894</v>
      </c>
      <c r="E69" s="117">
        <v>2734</v>
      </c>
      <c r="F69" s="121">
        <v>15823</v>
      </c>
      <c r="G69" s="122" t="s">
        <v>45</v>
      </c>
      <c r="H69" s="122" t="s">
        <v>46</v>
      </c>
      <c r="I69" s="124">
        <v>3180</v>
      </c>
      <c r="J69" s="85">
        <v>14</v>
      </c>
    </row>
    <row r="70" spans="1:10" x14ac:dyDescent="0.25">
      <c r="A70" s="114" t="s">
        <v>4</v>
      </c>
      <c r="B70" s="119" t="s">
        <v>3123</v>
      </c>
      <c r="C70" s="115" t="s">
        <v>3122</v>
      </c>
      <c r="D70" s="116">
        <v>42894</v>
      </c>
      <c r="E70" s="117">
        <v>2734</v>
      </c>
      <c r="F70" s="121">
        <v>15823</v>
      </c>
      <c r="G70" s="122" t="s">
        <v>45</v>
      </c>
      <c r="H70" s="122" t="s">
        <v>46</v>
      </c>
      <c r="I70" s="124">
        <v>-3180</v>
      </c>
      <c r="J70" s="85">
        <v>14</v>
      </c>
    </row>
    <row r="71" spans="1:10" x14ac:dyDescent="0.25">
      <c r="A71" s="114" t="s">
        <v>4</v>
      </c>
      <c r="B71" s="119" t="s">
        <v>119</v>
      </c>
      <c r="C71" s="115" t="s">
        <v>3124</v>
      </c>
      <c r="D71" s="116">
        <v>42895</v>
      </c>
      <c r="E71" s="117" t="s">
        <v>3125</v>
      </c>
      <c r="F71" s="121">
        <v>15837</v>
      </c>
      <c r="G71" s="122" t="s">
        <v>45</v>
      </c>
      <c r="H71" s="122" t="s">
        <v>46</v>
      </c>
      <c r="I71" s="124">
        <v>2463.81</v>
      </c>
      <c r="J71" s="85">
        <v>14</v>
      </c>
    </row>
    <row r="72" spans="1:10" x14ac:dyDescent="0.25">
      <c r="A72" s="114" t="s">
        <v>4</v>
      </c>
      <c r="B72" s="119" t="s">
        <v>119</v>
      </c>
      <c r="C72" s="115" t="s">
        <v>3126</v>
      </c>
      <c r="D72" s="116">
        <v>42895</v>
      </c>
      <c r="E72" s="117" t="s">
        <v>3127</v>
      </c>
      <c r="F72" s="121">
        <v>15846</v>
      </c>
      <c r="G72" s="122" t="s">
        <v>45</v>
      </c>
      <c r="H72" s="122" t="s">
        <v>46</v>
      </c>
      <c r="I72" s="124">
        <v>630.5</v>
      </c>
      <c r="J72" s="85">
        <v>14</v>
      </c>
    </row>
    <row r="73" spans="1:10" x14ac:dyDescent="0.25">
      <c r="A73" s="114" t="s">
        <v>4</v>
      </c>
      <c r="B73" s="119" t="s">
        <v>58</v>
      </c>
      <c r="C73" s="115" t="s">
        <v>3128</v>
      </c>
      <c r="D73" s="116">
        <v>42896</v>
      </c>
      <c r="E73" s="117" t="s">
        <v>3129</v>
      </c>
      <c r="F73" s="121" t="s">
        <v>3130</v>
      </c>
      <c r="G73" s="122" t="s">
        <v>110</v>
      </c>
      <c r="H73" s="122" t="s">
        <v>2521</v>
      </c>
      <c r="I73" s="124">
        <v>3536.68</v>
      </c>
      <c r="J73" s="85">
        <v>14</v>
      </c>
    </row>
    <row r="74" spans="1:10" x14ac:dyDescent="0.25">
      <c r="A74" s="114" t="s">
        <v>4</v>
      </c>
      <c r="B74" s="119" t="s">
        <v>58</v>
      </c>
      <c r="C74" s="115" t="s">
        <v>3131</v>
      </c>
      <c r="D74" s="116">
        <v>42896</v>
      </c>
      <c r="E74" s="117" t="s">
        <v>3132</v>
      </c>
      <c r="F74" s="121" t="s">
        <v>3133</v>
      </c>
      <c r="G74" s="122" t="s">
        <v>110</v>
      </c>
      <c r="H74" s="122" t="s">
        <v>2521</v>
      </c>
      <c r="I74" s="124">
        <v>1027.3499999999999</v>
      </c>
      <c r="J74" s="85">
        <v>14</v>
      </c>
    </row>
    <row r="75" spans="1:10" x14ac:dyDescent="0.25">
      <c r="A75" s="114" t="s">
        <v>4</v>
      </c>
      <c r="B75" s="119" t="s">
        <v>58</v>
      </c>
      <c r="C75" s="115" t="s">
        <v>3134</v>
      </c>
      <c r="D75" s="116">
        <v>42896</v>
      </c>
      <c r="E75" s="117" t="s">
        <v>3135</v>
      </c>
      <c r="F75" s="121" t="s">
        <v>3136</v>
      </c>
      <c r="G75" s="122" t="s">
        <v>110</v>
      </c>
      <c r="H75" s="122" t="s">
        <v>2521</v>
      </c>
      <c r="I75" s="124">
        <v>4201.42</v>
      </c>
      <c r="J75" s="85">
        <v>14</v>
      </c>
    </row>
    <row r="76" spans="1:10" x14ac:dyDescent="0.25">
      <c r="A76" s="114" t="s">
        <v>4</v>
      </c>
      <c r="B76" s="119" t="s">
        <v>58</v>
      </c>
      <c r="C76" s="115" t="s">
        <v>932</v>
      </c>
      <c r="D76" s="116">
        <v>42896</v>
      </c>
      <c r="E76" s="117" t="s">
        <v>3137</v>
      </c>
      <c r="F76" s="121" t="s">
        <v>3138</v>
      </c>
      <c r="G76" s="122" t="s">
        <v>110</v>
      </c>
      <c r="H76" s="122" t="s">
        <v>2521</v>
      </c>
      <c r="I76" s="124">
        <v>404.07</v>
      </c>
      <c r="J76" s="85">
        <v>14</v>
      </c>
    </row>
    <row r="77" spans="1:10" x14ac:dyDescent="0.25">
      <c r="A77" s="114" t="s">
        <v>4</v>
      </c>
      <c r="B77" s="119" t="s">
        <v>58</v>
      </c>
      <c r="C77" s="115" t="s">
        <v>2659</v>
      </c>
      <c r="D77" s="116">
        <v>42898</v>
      </c>
      <c r="E77" s="117" t="s">
        <v>3139</v>
      </c>
      <c r="F77" s="121" t="s">
        <v>3140</v>
      </c>
      <c r="G77" s="122" t="s">
        <v>110</v>
      </c>
      <c r="H77" s="122" t="s">
        <v>1390</v>
      </c>
      <c r="I77" s="124">
        <v>208.8</v>
      </c>
      <c r="J77" s="85">
        <v>14</v>
      </c>
    </row>
    <row r="78" spans="1:10" x14ac:dyDescent="0.25">
      <c r="A78" s="114" t="s">
        <v>4</v>
      </c>
      <c r="B78" s="119" t="s">
        <v>58</v>
      </c>
      <c r="C78" s="115" t="s">
        <v>3141</v>
      </c>
      <c r="D78" s="116">
        <v>42898</v>
      </c>
      <c r="E78" s="117" t="s">
        <v>3142</v>
      </c>
      <c r="F78" s="121" t="s">
        <v>3143</v>
      </c>
      <c r="G78" s="122" t="s">
        <v>110</v>
      </c>
      <c r="H78" s="122" t="s">
        <v>1390</v>
      </c>
      <c r="I78" s="124">
        <v>208.8</v>
      </c>
      <c r="J78" s="85">
        <v>14</v>
      </c>
    </row>
    <row r="79" spans="1:10" x14ac:dyDescent="0.25">
      <c r="A79" s="114" t="s">
        <v>4</v>
      </c>
      <c r="B79" s="119" t="s">
        <v>58</v>
      </c>
      <c r="C79" s="115" t="s">
        <v>2660</v>
      </c>
      <c r="D79" s="116">
        <v>42898</v>
      </c>
      <c r="E79" s="117" t="s">
        <v>3144</v>
      </c>
      <c r="F79" s="121" t="s">
        <v>3145</v>
      </c>
      <c r="G79" s="122" t="s">
        <v>110</v>
      </c>
      <c r="H79" s="122" t="s">
        <v>1390</v>
      </c>
      <c r="I79" s="124">
        <v>208.8</v>
      </c>
      <c r="J79" s="85">
        <v>14</v>
      </c>
    </row>
    <row r="80" spans="1:10" x14ac:dyDescent="0.25">
      <c r="A80" s="114" t="s">
        <v>4</v>
      </c>
      <c r="B80" s="119" t="s">
        <v>58</v>
      </c>
      <c r="C80" s="115" t="s">
        <v>3146</v>
      </c>
      <c r="D80" s="116">
        <v>42898</v>
      </c>
      <c r="E80" s="117" t="s">
        <v>3147</v>
      </c>
      <c r="F80" s="121" t="s">
        <v>3148</v>
      </c>
      <c r="G80" s="122" t="s">
        <v>110</v>
      </c>
      <c r="H80" s="122" t="s">
        <v>1390</v>
      </c>
      <c r="I80" s="124">
        <v>208.8</v>
      </c>
      <c r="J80" s="85">
        <v>14</v>
      </c>
    </row>
    <row r="81" spans="1:10" x14ac:dyDescent="0.25">
      <c r="A81" s="114" t="s">
        <v>4</v>
      </c>
      <c r="B81" s="119" t="s">
        <v>58</v>
      </c>
      <c r="C81" s="115" t="s">
        <v>3149</v>
      </c>
      <c r="D81" s="116">
        <v>42898</v>
      </c>
      <c r="E81" s="117" t="s">
        <v>3150</v>
      </c>
      <c r="F81" s="121" t="s">
        <v>3151</v>
      </c>
      <c r="G81" s="122" t="s">
        <v>110</v>
      </c>
      <c r="H81" s="122" t="s">
        <v>1390</v>
      </c>
      <c r="I81" s="124">
        <v>208.8</v>
      </c>
      <c r="J81" s="85">
        <v>14</v>
      </c>
    </row>
    <row r="82" spans="1:10" x14ac:dyDescent="0.25">
      <c r="A82" s="114" t="s">
        <v>4</v>
      </c>
      <c r="B82" s="119" t="s">
        <v>58</v>
      </c>
      <c r="C82" s="115" t="s">
        <v>3152</v>
      </c>
      <c r="D82" s="116">
        <v>42898</v>
      </c>
      <c r="E82" s="117" t="s">
        <v>3153</v>
      </c>
      <c r="F82" s="121" t="s">
        <v>3154</v>
      </c>
      <c r="G82" s="122" t="s">
        <v>110</v>
      </c>
      <c r="H82" s="122" t="s">
        <v>1390</v>
      </c>
      <c r="I82" s="124">
        <v>208.8</v>
      </c>
      <c r="J82" s="85">
        <v>14</v>
      </c>
    </row>
    <row r="83" spans="1:10" x14ac:dyDescent="0.25">
      <c r="A83" s="114" t="s">
        <v>4</v>
      </c>
      <c r="B83" s="119" t="s">
        <v>58</v>
      </c>
      <c r="C83" s="115" t="s">
        <v>2254</v>
      </c>
      <c r="D83" s="116">
        <v>42898</v>
      </c>
      <c r="E83" s="117" t="s">
        <v>3155</v>
      </c>
      <c r="F83" s="121" t="s">
        <v>3156</v>
      </c>
      <c r="G83" s="122" t="s">
        <v>110</v>
      </c>
      <c r="H83" s="122" t="s">
        <v>1390</v>
      </c>
      <c r="I83" s="124">
        <v>208.8</v>
      </c>
      <c r="J83" s="85">
        <v>14</v>
      </c>
    </row>
    <row r="84" spans="1:10" x14ac:dyDescent="0.25">
      <c r="A84" s="114" t="s">
        <v>4</v>
      </c>
      <c r="B84" s="119" t="s">
        <v>58</v>
      </c>
      <c r="C84" s="115" t="s">
        <v>2263</v>
      </c>
      <c r="D84" s="116">
        <v>42898</v>
      </c>
      <c r="E84" s="117" t="s">
        <v>3157</v>
      </c>
      <c r="F84" s="121" t="s">
        <v>3158</v>
      </c>
      <c r="G84" s="122" t="s">
        <v>110</v>
      </c>
      <c r="H84" s="122" t="s">
        <v>1390</v>
      </c>
      <c r="I84" s="124">
        <v>208.8</v>
      </c>
      <c r="J84" s="85">
        <v>14</v>
      </c>
    </row>
    <row r="85" spans="1:10" x14ac:dyDescent="0.25">
      <c r="A85" s="114" t="s">
        <v>4</v>
      </c>
      <c r="B85" s="119" t="s">
        <v>58</v>
      </c>
      <c r="C85" s="115" t="s">
        <v>2439</v>
      </c>
      <c r="D85" s="116">
        <v>42898</v>
      </c>
      <c r="E85" s="117" t="s">
        <v>3159</v>
      </c>
      <c r="F85" s="121" t="s">
        <v>3160</v>
      </c>
      <c r="G85" s="122" t="s">
        <v>110</v>
      </c>
      <c r="H85" s="122" t="s">
        <v>1390</v>
      </c>
      <c r="I85" s="124">
        <v>529.52</v>
      </c>
      <c r="J85" s="85">
        <v>14</v>
      </c>
    </row>
    <row r="86" spans="1:10" x14ac:dyDescent="0.25">
      <c r="A86" s="114" t="s">
        <v>4</v>
      </c>
      <c r="B86" s="119" t="s">
        <v>58</v>
      </c>
      <c r="C86" s="115" t="s">
        <v>3161</v>
      </c>
      <c r="D86" s="116">
        <v>42898</v>
      </c>
      <c r="E86" s="117" t="s">
        <v>3162</v>
      </c>
      <c r="F86" s="121" t="s">
        <v>3163</v>
      </c>
      <c r="G86" s="122" t="s">
        <v>110</v>
      </c>
      <c r="H86" s="122" t="s">
        <v>1390</v>
      </c>
      <c r="I86" s="124">
        <v>208.8</v>
      </c>
      <c r="J86" s="85">
        <v>14</v>
      </c>
    </row>
    <row r="87" spans="1:10" x14ac:dyDescent="0.25">
      <c r="A87" s="114" t="s">
        <v>4</v>
      </c>
      <c r="B87" s="119" t="s">
        <v>58</v>
      </c>
      <c r="C87" s="115" t="s">
        <v>2135</v>
      </c>
      <c r="D87" s="116">
        <v>42898</v>
      </c>
      <c r="E87" s="117" t="s">
        <v>3164</v>
      </c>
      <c r="F87" s="121" t="s">
        <v>3165</v>
      </c>
      <c r="G87" s="122" t="s">
        <v>110</v>
      </c>
      <c r="H87" s="122" t="s">
        <v>1390</v>
      </c>
      <c r="I87" s="124">
        <v>208.8</v>
      </c>
      <c r="J87" s="85">
        <v>14</v>
      </c>
    </row>
    <row r="88" spans="1:10" x14ac:dyDescent="0.25">
      <c r="A88" s="114" t="s">
        <v>4</v>
      </c>
      <c r="B88" s="119" t="s">
        <v>58</v>
      </c>
      <c r="C88" s="115" t="s">
        <v>3166</v>
      </c>
      <c r="D88" s="116">
        <v>42898</v>
      </c>
      <c r="E88" s="117" t="s">
        <v>3167</v>
      </c>
      <c r="F88" s="121" t="s">
        <v>3168</v>
      </c>
      <c r="G88" s="122" t="s">
        <v>110</v>
      </c>
      <c r="H88" s="122" t="s">
        <v>1390</v>
      </c>
      <c r="I88" s="124">
        <v>302.76</v>
      </c>
      <c r="J88" s="85">
        <v>14</v>
      </c>
    </row>
    <row r="89" spans="1:10" x14ac:dyDescent="0.25">
      <c r="A89" s="114" t="s">
        <v>4</v>
      </c>
      <c r="B89" s="119" t="s">
        <v>58</v>
      </c>
      <c r="C89" s="115" t="s">
        <v>3169</v>
      </c>
      <c r="D89" s="116">
        <v>42898</v>
      </c>
      <c r="E89" s="117" t="s">
        <v>3170</v>
      </c>
      <c r="F89" s="121" t="s">
        <v>3171</v>
      </c>
      <c r="G89" s="122" t="s">
        <v>110</v>
      </c>
      <c r="H89" s="122" t="s">
        <v>1390</v>
      </c>
      <c r="I89" s="124">
        <v>302.76</v>
      </c>
      <c r="J89" s="85">
        <v>14</v>
      </c>
    </row>
    <row r="90" spans="1:10" x14ac:dyDescent="0.25">
      <c r="A90" s="114" t="s">
        <v>4</v>
      </c>
      <c r="B90" s="119" t="s">
        <v>58</v>
      </c>
      <c r="C90" s="115" t="s">
        <v>3172</v>
      </c>
      <c r="D90" s="116">
        <v>42898</v>
      </c>
      <c r="E90" s="117" t="s">
        <v>3173</v>
      </c>
      <c r="F90" s="121" t="s">
        <v>3174</v>
      </c>
      <c r="G90" s="122" t="s">
        <v>110</v>
      </c>
      <c r="H90" s="122" t="s">
        <v>1390</v>
      </c>
      <c r="I90" s="124">
        <v>156.6</v>
      </c>
      <c r="J90" s="85">
        <v>14</v>
      </c>
    </row>
    <row r="91" spans="1:10" x14ac:dyDescent="0.25">
      <c r="A91" s="114" t="s">
        <v>4</v>
      </c>
      <c r="B91" s="119" t="s">
        <v>58</v>
      </c>
      <c r="C91" s="115" t="s">
        <v>3175</v>
      </c>
      <c r="D91" s="116">
        <v>42898</v>
      </c>
      <c r="E91" s="117" t="s">
        <v>3176</v>
      </c>
      <c r="F91" s="121" t="s">
        <v>3177</v>
      </c>
      <c r="G91" s="122" t="s">
        <v>110</v>
      </c>
      <c r="H91" s="122" t="s">
        <v>1390</v>
      </c>
      <c r="I91" s="124">
        <v>208.8</v>
      </c>
      <c r="J91" s="85">
        <v>14</v>
      </c>
    </row>
    <row r="92" spans="1:10" x14ac:dyDescent="0.25">
      <c r="A92" s="114" t="s">
        <v>4</v>
      </c>
      <c r="B92" s="119" t="s">
        <v>58</v>
      </c>
      <c r="C92" s="115" t="s">
        <v>3178</v>
      </c>
      <c r="D92" s="116">
        <v>42898</v>
      </c>
      <c r="E92" s="117" t="s">
        <v>3179</v>
      </c>
      <c r="F92" s="121" t="s">
        <v>3180</v>
      </c>
      <c r="G92" s="122" t="s">
        <v>110</v>
      </c>
      <c r="H92" s="122" t="s">
        <v>1390</v>
      </c>
      <c r="I92" s="124">
        <v>208.8</v>
      </c>
      <c r="J92" s="85">
        <v>14</v>
      </c>
    </row>
    <row r="93" spans="1:10" x14ac:dyDescent="0.25">
      <c r="A93" s="114" t="s">
        <v>4</v>
      </c>
      <c r="B93" s="119" t="s">
        <v>58</v>
      </c>
      <c r="C93" s="115" t="s">
        <v>3181</v>
      </c>
      <c r="D93" s="116">
        <v>42898</v>
      </c>
      <c r="E93" s="117" t="s">
        <v>3182</v>
      </c>
      <c r="F93" s="121" t="s">
        <v>3183</v>
      </c>
      <c r="G93" s="122" t="s">
        <v>110</v>
      </c>
      <c r="H93" s="122" t="s">
        <v>1390</v>
      </c>
      <c r="I93" s="124">
        <v>208.8</v>
      </c>
      <c r="J93" s="85">
        <v>14</v>
      </c>
    </row>
    <row r="94" spans="1:10" x14ac:dyDescent="0.25">
      <c r="A94" s="114" t="s">
        <v>4</v>
      </c>
      <c r="B94" s="119" t="s">
        <v>58</v>
      </c>
      <c r="C94" s="115" t="s">
        <v>3184</v>
      </c>
      <c r="D94" s="116">
        <v>42898</v>
      </c>
      <c r="E94" s="117" t="s">
        <v>3185</v>
      </c>
      <c r="F94" s="121" t="s">
        <v>3186</v>
      </c>
      <c r="G94" s="122" t="s">
        <v>110</v>
      </c>
      <c r="H94" s="122" t="s">
        <v>1390</v>
      </c>
      <c r="I94" s="124">
        <v>208.8</v>
      </c>
      <c r="J94" s="85">
        <v>14</v>
      </c>
    </row>
    <row r="95" spans="1:10" x14ac:dyDescent="0.25">
      <c r="A95" s="114" t="s">
        <v>4</v>
      </c>
      <c r="B95" s="119" t="s">
        <v>58</v>
      </c>
      <c r="C95" s="115" t="s">
        <v>3187</v>
      </c>
      <c r="D95" s="116">
        <v>42898</v>
      </c>
      <c r="E95" s="117" t="s">
        <v>3188</v>
      </c>
      <c r="F95" s="121" t="s">
        <v>3189</v>
      </c>
      <c r="G95" s="122" t="s">
        <v>110</v>
      </c>
      <c r="H95" s="122" t="s">
        <v>1390</v>
      </c>
      <c r="I95" s="124">
        <v>417.6</v>
      </c>
      <c r="J95" s="85">
        <v>14</v>
      </c>
    </row>
    <row r="96" spans="1:10" x14ac:dyDescent="0.25">
      <c r="A96" s="114" t="s">
        <v>4</v>
      </c>
      <c r="B96" s="119" t="s">
        <v>119</v>
      </c>
      <c r="C96" s="115" t="s">
        <v>3190</v>
      </c>
      <c r="D96" s="116">
        <v>42898</v>
      </c>
      <c r="E96" s="117">
        <v>2794</v>
      </c>
      <c r="F96" s="121">
        <v>15848</v>
      </c>
      <c r="G96" s="122" t="s">
        <v>45</v>
      </c>
      <c r="H96" s="122" t="s">
        <v>90</v>
      </c>
      <c r="I96" s="124">
        <v>930</v>
      </c>
      <c r="J96" s="85">
        <v>14</v>
      </c>
    </row>
    <row r="97" spans="1:10" x14ac:dyDescent="0.25">
      <c r="A97" s="114" t="s">
        <v>4</v>
      </c>
      <c r="B97" s="119" t="s">
        <v>119</v>
      </c>
      <c r="C97" s="115" t="s">
        <v>3191</v>
      </c>
      <c r="D97" s="116">
        <v>42898</v>
      </c>
      <c r="E97" s="117">
        <v>2793</v>
      </c>
      <c r="F97" s="121">
        <v>15849</v>
      </c>
      <c r="G97" s="122" t="s">
        <v>45</v>
      </c>
      <c r="H97" s="122" t="s">
        <v>90</v>
      </c>
      <c r="I97" s="124">
        <v>760</v>
      </c>
      <c r="J97" s="85">
        <v>14</v>
      </c>
    </row>
    <row r="98" spans="1:10" x14ac:dyDescent="0.25">
      <c r="A98" s="114" t="s">
        <v>4</v>
      </c>
      <c r="B98" s="119" t="s">
        <v>119</v>
      </c>
      <c r="C98" s="115" t="s">
        <v>3192</v>
      </c>
      <c r="D98" s="116">
        <v>42898</v>
      </c>
      <c r="E98" s="117" t="s">
        <v>3193</v>
      </c>
      <c r="F98" s="121">
        <v>15855</v>
      </c>
      <c r="G98" s="122" t="s">
        <v>45</v>
      </c>
      <c r="H98" s="122" t="s">
        <v>90</v>
      </c>
      <c r="I98" s="124">
        <v>349.8</v>
      </c>
      <c r="J98" s="85">
        <v>14</v>
      </c>
    </row>
    <row r="99" spans="1:10" x14ac:dyDescent="0.25">
      <c r="A99" s="114" t="s">
        <v>4</v>
      </c>
      <c r="B99" s="119" t="s">
        <v>58</v>
      </c>
      <c r="C99" s="115" t="s">
        <v>3194</v>
      </c>
      <c r="D99" s="116">
        <v>42901</v>
      </c>
      <c r="E99" s="117" t="s">
        <v>3195</v>
      </c>
      <c r="F99" s="121" t="s">
        <v>3196</v>
      </c>
      <c r="G99" s="122" t="s">
        <v>110</v>
      </c>
      <c r="H99" s="122" t="s">
        <v>2521</v>
      </c>
      <c r="I99" s="124">
        <v>18270</v>
      </c>
      <c r="J99" s="85">
        <v>14</v>
      </c>
    </row>
    <row r="100" spans="1:10" x14ac:dyDescent="0.25">
      <c r="A100" s="114" t="s">
        <v>4</v>
      </c>
      <c r="B100" s="119" t="s">
        <v>58</v>
      </c>
      <c r="C100" s="115" t="s">
        <v>3197</v>
      </c>
      <c r="D100" s="116">
        <v>42901</v>
      </c>
      <c r="E100" s="117" t="s">
        <v>3198</v>
      </c>
      <c r="F100" s="121" t="s">
        <v>3199</v>
      </c>
      <c r="G100" s="122" t="s">
        <v>110</v>
      </c>
      <c r="H100" s="122" t="s">
        <v>2521</v>
      </c>
      <c r="I100" s="124">
        <v>18270</v>
      </c>
      <c r="J100" s="85">
        <v>14</v>
      </c>
    </row>
    <row r="101" spans="1:10" x14ac:dyDescent="0.25">
      <c r="A101" s="114" t="s">
        <v>4</v>
      </c>
      <c r="B101" s="119" t="s">
        <v>119</v>
      </c>
      <c r="C101" s="115" t="s">
        <v>3200</v>
      </c>
      <c r="D101" s="116">
        <v>42901</v>
      </c>
      <c r="E101" s="117" t="s">
        <v>3201</v>
      </c>
      <c r="F101" s="121">
        <v>15885</v>
      </c>
      <c r="G101" s="122" t="s">
        <v>45</v>
      </c>
      <c r="H101" s="122" t="s">
        <v>46</v>
      </c>
      <c r="I101" s="124">
        <v>3514</v>
      </c>
      <c r="J101" s="85">
        <v>14</v>
      </c>
    </row>
    <row r="102" spans="1:10" x14ac:dyDescent="0.25">
      <c r="A102" s="114" t="s">
        <v>4</v>
      </c>
      <c r="B102" s="119" t="s">
        <v>119</v>
      </c>
      <c r="C102" s="115" t="s">
        <v>3202</v>
      </c>
      <c r="D102" s="116">
        <v>42901</v>
      </c>
      <c r="E102" s="117" t="s">
        <v>3203</v>
      </c>
      <c r="F102" s="121">
        <v>15886</v>
      </c>
      <c r="G102" s="122" t="s">
        <v>45</v>
      </c>
      <c r="H102" s="122" t="s">
        <v>46</v>
      </c>
      <c r="I102" s="124">
        <v>1774</v>
      </c>
      <c r="J102" s="85">
        <v>14</v>
      </c>
    </row>
    <row r="103" spans="1:10" x14ac:dyDescent="0.25">
      <c r="A103" s="114" t="s">
        <v>4</v>
      </c>
      <c r="B103" s="119" t="s">
        <v>3123</v>
      </c>
      <c r="C103" s="115" t="s">
        <v>3204</v>
      </c>
      <c r="D103" s="116">
        <v>42902</v>
      </c>
      <c r="E103" s="117" t="s">
        <v>3203</v>
      </c>
      <c r="F103" s="121">
        <v>15886</v>
      </c>
      <c r="G103" s="122" t="s">
        <v>45</v>
      </c>
      <c r="H103" s="122" t="s">
        <v>46</v>
      </c>
      <c r="I103" s="124">
        <v>-1774</v>
      </c>
      <c r="J103" s="85">
        <v>14</v>
      </c>
    </row>
    <row r="104" spans="1:10" x14ac:dyDescent="0.25">
      <c r="A104" s="114" t="s">
        <v>4</v>
      </c>
      <c r="B104" s="119" t="s">
        <v>119</v>
      </c>
      <c r="C104" s="115" t="s">
        <v>3205</v>
      </c>
      <c r="D104" s="116">
        <v>42902</v>
      </c>
      <c r="E104" s="117" t="s">
        <v>3203</v>
      </c>
      <c r="F104" s="121">
        <v>15900</v>
      </c>
      <c r="G104" s="122" t="s">
        <v>45</v>
      </c>
      <c r="H104" s="122" t="s">
        <v>46</v>
      </c>
      <c r="I104" s="124">
        <v>1774</v>
      </c>
      <c r="J104" s="85">
        <v>14</v>
      </c>
    </row>
    <row r="105" spans="1:10" x14ac:dyDescent="0.25">
      <c r="A105" s="114" t="s">
        <v>4</v>
      </c>
      <c r="B105" s="119" t="s">
        <v>3123</v>
      </c>
      <c r="C105" s="115" t="s">
        <v>3206</v>
      </c>
      <c r="D105" s="116">
        <v>42902</v>
      </c>
      <c r="E105" s="117" t="s">
        <v>3203</v>
      </c>
      <c r="F105" s="121">
        <v>15900</v>
      </c>
      <c r="G105" s="122" t="s">
        <v>45</v>
      </c>
      <c r="H105" s="122" t="s">
        <v>46</v>
      </c>
      <c r="I105" s="124">
        <v>-1774</v>
      </c>
      <c r="J105" s="85">
        <v>14</v>
      </c>
    </row>
    <row r="106" spans="1:10" x14ac:dyDescent="0.25">
      <c r="A106" s="114" t="s">
        <v>4</v>
      </c>
      <c r="B106" s="119" t="s">
        <v>119</v>
      </c>
      <c r="C106" s="115" t="s">
        <v>3207</v>
      </c>
      <c r="D106" s="116">
        <v>42902</v>
      </c>
      <c r="E106" s="117" t="s">
        <v>3203</v>
      </c>
      <c r="F106" s="121">
        <v>15901</v>
      </c>
      <c r="G106" s="122" t="s">
        <v>45</v>
      </c>
      <c r="H106" s="122" t="s">
        <v>46</v>
      </c>
      <c r="I106" s="124">
        <v>1774</v>
      </c>
      <c r="J106" s="85">
        <v>14</v>
      </c>
    </row>
    <row r="107" spans="1:10" x14ac:dyDescent="0.25">
      <c r="A107" s="114" t="s">
        <v>4</v>
      </c>
      <c r="B107" s="119" t="s">
        <v>119</v>
      </c>
      <c r="C107" s="115" t="s">
        <v>3208</v>
      </c>
      <c r="D107" s="116">
        <v>42905</v>
      </c>
      <c r="E107" s="117" t="s">
        <v>3209</v>
      </c>
      <c r="F107" s="121">
        <v>15911</v>
      </c>
      <c r="G107" s="122" t="s">
        <v>45</v>
      </c>
      <c r="H107" s="122" t="s">
        <v>46</v>
      </c>
      <c r="I107" s="124">
        <v>17456.75</v>
      </c>
      <c r="J107" s="85">
        <v>14</v>
      </c>
    </row>
    <row r="108" spans="1:10" x14ac:dyDescent="0.25">
      <c r="A108" s="114" t="s">
        <v>4</v>
      </c>
      <c r="B108" s="119" t="s">
        <v>3123</v>
      </c>
      <c r="C108" s="115" t="s">
        <v>3210</v>
      </c>
      <c r="D108" s="116">
        <v>42905</v>
      </c>
      <c r="E108" s="117" t="s">
        <v>3209</v>
      </c>
      <c r="F108" s="121">
        <v>15911</v>
      </c>
      <c r="G108" s="122" t="s">
        <v>45</v>
      </c>
      <c r="H108" s="122" t="s">
        <v>46</v>
      </c>
      <c r="I108" s="124">
        <v>-17456.75</v>
      </c>
      <c r="J108" s="85">
        <v>14</v>
      </c>
    </row>
    <row r="109" spans="1:10" x14ac:dyDescent="0.25">
      <c r="A109" s="114" t="s">
        <v>4</v>
      </c>
      <c r="B109" s="119" t="s">
        <v>3213</v>
      </c>
      <c r="C109" s="115" t="s">
        <v>1545</v>
      </c>
      <c r="D109" s="116">
        <v>42905</v>
      </c>
      <c r="E109" s="117" t="s">
        <v>3211</v>
      </c>
      <c r="F109" s="121" t="s">
        <v>3212</v>
      </c>
      <c r="G109" s="122" t="s">
        <v>110</v>
      </c>
      <c r="H109" s="122" t="s">
        <v>2521</v>
      </c>
      <c r="I109" s="124">
        <v>6598.35</v>
      </c>
      <c r="J109" s="85">
        <v>14</v>
      </c>
    </row>
    <row r="110" spans="1:10" x14ac:dyDescent="0.25">
      <c r="A110" s="114" t="s">
        <v>4</v>
      </c>
      <c r="B110" s="119" t="s">
        <v>58</v>
      </c>
      <c r="C110" s="115" t="s">
        <v>1546</v>
      </c>
      <c r="D110" s="116">
        <v>42905</v>
      </c>
      <c r="E110" s="117" t="s">
        <v>3214</v>
      </c>
      <c r="F110" s="121" t="s">
        <v>3215</v>
      </c>
      <c r="G110" s="122" t="s">
        <v>110</v>
      </c>
      <c r="H110" s="122" t="s">
        <v>2521</v>
      </c>
      <c r="I110" s="124">
        <v>1725.27</v>
      </c>
      <c r="J110" s="85">
        <v>14</v>
      </c>
    </row>
    <row r="111" spans="1:10" x14ac:dyDescent="0.25">
      <c r="A111" s="114" t="s">
        <v>4</v>
      </c>
      <c r="B111" s="119" t="s">
        <v>119</v>
      </c>
      <c r="C111" s="115" t="s">
        <v>3216</v>
      </c>
      <c r="D111" s="116">
        <v>42907</v>
      </c>
      <c r="E111" s="117" t="s">
        <v>3217</v>
      </c>
      <c r="F111" s="121">
        <v>15941</v>
      </c>
      <c r="G111" s="122" t="s">
        <v>45</v>
      </c>
      <c r="H111" s="122" t="s">
        <v>46</v>
      </c>
      <c r="I111" s="124">
        <v>1590</v>
      </c>
      <c r="J111" s="85">
        <v>14</v>
      </c>
    </row>
    <row r="112" spans="1:10" x14ac:dyDescent="0.25">
      <c r="A112" s="114" t="s">
        <v>4</v>
      </c>
      <c r="B112" s="119" t="s">
        <v>3123</v>
      </c>
      <c r="C112" s="115" t="s">
        <v>178</v>
      </c>
      <c r="D112" s="116">
        <v>42907</v>
      </c>
      <c r="E112" s="117" t="s">
        <v>3217</v>
      </c>
      <c r="F112" s="121">
        <v>15941</v>
      </c>
      <c r="G112" s="122" t="s">
        <v>45</v>
      </c>
      <c r="H112" s="122" t="s">
        <v>46</v>
      </c>
      <c r="I112" s="124">
        <v>-1590</v>
      </c>
      <c r="J112" s="85">
        <v>14</v>
      </c>
    </row>
    <row r="113" spans="1:10" x14ac:dyDescent="0.25">
      <c r="A113" s="114" t="s">
        <v>4</v>
      </c>
      <c r="B113" s="119" t="s">
        <v>119</v>
      </c>
      <c r="C113" s="115" t="s">
        <v>284</v>
      </c>
      <c r="D113" s="116">
        <v>42907</v>
      </c>
      <c r="E113" s="117" t="s">
        <v>3217</v>
      </c>
      <c r="F113" s="121">
        <v>15942</v>
      </c>
      <c r="G113" s="122" t="s">
        <v>45</v>
      </c>
      <c r="H113" s="122" t="s">
        <v>46</v>
      </c>
      <c r="I113" s="124">
        <v>1590</v>
      </c>
      <c r="J113" s="85">
        <v>14</v>
      </c>
    </row>
    <row r="114" spans="1:10" x14ac:dyDescent="0.25">
      <c r="A114" s="114" t="s">
        <v>4</v>
      </c>
      <c r="B114" s="119" t="s">
        <v>119</v>
      </c>
      <c r="C114" s="115" t="s">
        <v>293</v>
      </c>
      <c r="D114" s="116">
        <v>42907</v>
      </c>
      <c r="E114" s="117" t="s">
        <v>3218</v>
      </c>
      <c r="F114" s="121">
        <v>15943</v>
      </c>
      <c r="G114" s="122" t="s">
        <v>45</v>
      </c>
      <c r="H114" s="122" t="s">
        <v>46</v>
      </c>
      <c r="I114" s="124">
        <v>1112.6099999999999</v>
      </c>
      <c r="J114" s="85">
        <v>14</v>
      </c>
    </row>
    <row r="115" spans="1:10" x14ac:dyDescent="0.25">
      <c r="A115" s="114" t="s">
        <v>4</v>
      </c>
      <c r="B115" s="119" t="s">
        <v>58</v>
      </c>
      <c r="C115" s="115" t="s">
        <v>3219</v>
      </c>
      <c r="D115" s="116">
        <v>42912</v>
      </c>
      <c r="E115" s="117" t="s">
        <v>3220</v>
      </c>
      <c r="F115" s="121" t="s">
        <v>3221</v>
      </c>
      <c r="G115" s="122" t="s">
        <v>110</v>
      </c>
      <c r="H115" s="122" t="s">
        <v>2521</v>
      </c>
      <c r="I115" s="124">
        <v>1927.6</v>
      </c>
      <c r="J115" s="85">
        <v>14</v>
      </c>
    </row>
    <row r="116" spans="1:10" x14ac:dyDescent="0.25">
      <c r="A116" s="114" t="s">
        <v>4</v>
      </c>
      <c r="B116" s="119" t="s">
        <v>58</v>
      </c>
      <c r="C116" s="115" t="s">
        <v>3222</v>
      </c>
      <c r="D116" s="116">
        <v>42912</v>
      </c>
      <c r="E116" s="117" t="s">
        <v>3223</v>
      </c>
      <c r="F116" s="121" t="s">
        <v>3224</v>
      </c>
      <c r="G116" s="122" t="s">
        <v>110</v>
      </c>
      <c r="H116" s="122" t="s">
        <v>2521</v>
      </c>
      <c r="I116" s="124">
        <v>208.8</v>
      </c>
      <c r="J116" s="85">
        <v>14</v>
      </c>
    </row>
    <row r="117" spans="1:10" x14ac:dyDescent="0.25">
      <c r="A117" s="114" t="s">
        <v>4</v>
      </c>
      <c r="B117" s="119" t="s">
        <v>58</v>
      </c>
      <c r="C117" s="115" t="s">
        <v>3225</v>
      </c>
      <c r="D117" s="116">
        <v>42912</v>
      </c>
      <c r="E117" s="117" t="s">
        <v>3226</v>
      </c>
      <c r="F117" s="121" t="s">
        <v>3227</v>
      </c>
      <c r="G117" s="122" t="s">
        <v>110</v>
      </c>
      <c r="H117" s="122" t="s">
        <v>2521</v>
      </c>
      <c r="I117" s="124">
        <v>208.8</v>
      </c>
      <c r="J117" s="85">
        <v>14</v>
      </c>
    </row>
    <row r="118" spans="1:10" x14ac:dyDescent="0.25">
      <c r="A118" s="114" t="s">
        <v>4</v>
      </c>
      <c r="B118" s="119" t="s">
        <v>58</v>
      </c>
      <c r="C118" s="115" t="s">
        <v>3228</v>
      </c>
      <c r="D118" s="116">
        <v>42912</v>
      </c>
      <c r="E118" s="117" t="s">
        <v>3229</v>
      </c>
      <c r="F118" s="121" t="s">
        <v>3230</v>
      </c>
      <c r="G118" s="122" t="s">
        <v>110</v>
      </c>
      <c r="H118" s="122" t="s">
        <v>2521</v>
      </c>
      <c r="I118" s="124">
        <v>208.8</v>
      </c>
      <c r="J118" s="85">
        <v>14</v>
      </c>
    </row>
    <row r="119" spans="1:10" x14ac:dyDescent="0.25">
      <c r="A119" s="114" t="s">
        <v>4</v>
      </c>
      <c r="B119" s="119" t="s">
        <v>58</v>
      </c>
      <c r="C119" s="115" t="s">
        <v>3231</v>
      </c>
      <c r="D119" s="116">
        <v>42912</v>
      </c>
      <c r="E119" s="117" t="s">
        <v>3232</v>
      </c>
      <c r="F119" s="121" t="s">
        <v>3233</v>
      </c>
      <c r="G119" s="122" t="s">
        <v>110</v>
      </c>
      <c r="H119" s="122" t="s">
        <v>2521</v>
      </c>
      <c r="I119" s="124">
        <v>208.8</v>
      </c>
      <c r="J119" s="85">
        <v>14</v>
      </c>
    </row>
    <row r="120" spans="1:10" x14ac:dyDescent="0.25">
      <c r="A120" s="114" t="s">
        <v>4</v>
      </c>
      <c r="B120" s="119" t="s">
        <v>58</v>
      </c>
      <c r="C120" s="115" t="s">
        <v>3234</v>
      </c>
      <c r="D120" s="116">
        <v>42912</v>
      </c>
      <c r="E120" s="117" t="s">
        <v>3235</v>
      </c>
      <c r="F120" s="121" t="s">
        <v>3236</v>
      </c>
      <c r="G120" s="122" t="s">
        <v>110</v>
      </c>
      <c r="H120" s="122" t="s">
        <v>2521</v>
      </c>
      <c r="I120" s="124">
        <v>23641.21</v>
      </c>
      <c r="J120" s="85">
        <v>14</v>
      </c>
    </row>
    <row r="121" spans="1:10" x14ac:dyDescent="0.25">
      <c r="A121" s="114" t="s">
        <v>4</v>
      </c>
      <c r="B121" s="119" t="s">
        <v>119</v>
      </c>
      <c r="C121" s="115" t="s">
        <v>2698</v>
      </c>
      <c r="D121" s="116">
        <v>42912</v>
      </c>
      <c r="E121" s="117" t="s">
        <v>3237</v>
      </c>
      <c r="F121" s="121">
        <v>15948</v>
      </c>
      <c r="G121" s="122" t="s">
        <v>45</v>
      </c>
      <c r="H121" s="122" t="s">
        <v>46</v>
      </c>
      <c r="I121" s="124">
        <v>3746.6</v>
      </c>
      <c r="J121" s="85">
        <v>14</v>
      </c>
    </row>
    <row r="122" spans="1:10" x14ac:dyDescent="0.25">
      <c r="A122" s="114" t="s">
        <v>4</v>
      </c>
      <c r="B122" s="119" t="s">
        <v>119</v>
      </c>
      <c r="C122" s="115" t="s">
        <v>3238</v>
      </c>
      <c r="D122" s="116">
        <v>42912</v>
      </c>
      <c r="E122" s="117" t="s">
        <v>3239</v>
      </c>
      <c r="F122" s="121">
        <v>15949</v>
      </c>
      <c r="G122" s="122" t="s">
        <v>45</v>
      </c>
      <c r="H122" s="122" t="s">
        <v>46</v>
      </c>
      <c r="I122" s="124">
        <v>1200</v>
      </c>
      <c r="J122" s="85">
        <v>14</v>
      </c>
    </row>
    <row r="123" spans="1:10" x14ac:dyDescent="0.25">
      <c r="A123" s="114" t="s">
        <v>4</v>
      </c>
      <c r="B123" s="119" t="s">
        <v>58</v>
      </c>
      <c r="C123" s="115" t="s">
        <v>3240</v>
      </c>
      <c r="D123" s="116">
        <v>42913</v>
      </c>
      <c r="E123" s="117" t="s">
        <v>3241</v>
      </c>
      <c r="F123" s="121" t="s">
        <v>3242</v>
      </c>
      <c r="G123" s="122" t="s">
        <v>110</v>
      </c>
      <c r="H123" s="122" t="s">
        <v>2521</v>
      </c>
      <c r="I123" s="124">
        <v>1651.26</v>
      </c>
      <c r="J123" s="85">
        <v>14</v>
      </c>
    </row>
    <row r="124" spans="1:10" x14ac:dyDescent="0.25">
      <c r="A124" s="114" t="s">
        <v>4</v>
      </c>
      <c r="B124" s="119" t="s">
        <v>58</v>
      </c>
      <c r="C124" s="115" t="s">
        <v>3243</v>
      </c>
      <c r="D124" s="116">
        <v>42913</v>
      </c>
      <c r="E124" s="117" t="s">
        <v>3244</v>
      </c>
      <c r="F124" s="121" t="s">
        <v>3245</v>
      </c>
      <c r="G124" s="122" t="s">
        <v>110</v>
      </c>
      <c r="H124" s="122" t="s">
        <v>2521</v>
      </c>
      <c r="I124" s="124">
        <v>17748</v>
      </c>
      <c r="J124" s="85">
        <v>14</v>
      </c>
    </row>
    <row r="125" spans="1:10" x14ac:dyDescent="0.25">
      <c r="A125" s="114" t="s">
        <v>436</v>
      </c>
      <c r="B125" s="119" t="s">
        <v>3363</v>
      </c>
      <c r="C125" s="115" t="s">
        <v>580</v>
      </c>
      <c r="D125" s="116">
        <v>42916</v>
      </c>
      <c r="E125" s="117">
        <v>1369903</v>
      </c>
      <c r="F125" s="121">
        <v>16036</v>
      </c>
      <c r="G125" s="122" t="s">
        <v>45</v>
      </c>
      <c r="H125" s="122" t="s">
        <v>46</v>
      </c>
      <c r="I125" s="124">
        <v>16681.7</v>
      </c>
      <c r="J125" s="85">
        <v>15</v>
      </c>
    </row>
    <row r="126" spans="1:10" x14ac:dyDescent="0.25">
      <c r="A126" s="114" t="s">
        <v>1421</v>
      </c>
      <c r="B126" s="119" t="s">
        <v>1430</v>
      </c>
      <c r="C126" s="115" t="s">
        <v>3246</v>
      </c>
      <c r="D126" s="116">
        <v>42914</v>
      </c>
      <c r="E126" s="117" t="s">
        <v>3247</v>
      </c>
      <c r="F126" s="121">
        <v>15978</v>
      </c>
      <c r="G126" s="122" t="s">
        <v>45</v>
      </c>
      <c r="H126" s="122" t="s">
        <v>46</v>
      </c>
      <c r="I126" s="124">
        <v>5981.28</v>
      </c>
      <c r="J126" s="85">
        <v>23</v>
      </c>
    </row>
    <row r="127" spans="1:10" x14ac:dyDescent="0.25">
      <c r="A127" s="114" t="s">
        <v>1425</v>
      </c>
      <c r="B127" s="119" t="s">
        <v>1430</v>
      </c>
      <c r="C127" s="115" t="s">
        <v>3246</v>
      </c>
      <c r="D127" s="116">
        <v>42914</v>
      </c>
      <c r="E127" s="117" t="s">
        <v>3247</v>
      </c>
      <c r="F127" s="121">
        <v>15978</v>
      </c>
      <c r="G127" s="122" t="s">
        <v>45</v>
      </c>
      <c r="H127" s="122" t="s">
        <v>46</v>
      </c>
      <c r="I127" s="124">
        <v>2392.5100000000002</v>
      </c>
      <c r="J127" s="85">
        <v>23</v>
      </c>
    </row>
    <row r="128" spans="1:10" x14ac:dyDescent="0.25">
      <c r="A128" s="114" t="s">
        <v>1426</v>
      </c>
      <c r="B128" s="119" t="s">
        <v>1430</v>
      </c>
      <c r="C128" s="115" t="s">
        <v>3246</v>
      </c>
      <c r="D128" s="116">
        <v>42914</v>
      </c>
      <c r="E128" s="117" t="s">
        <v>3247</v>
      </c>
      <c r="F128" s="121">
        <v>15978</v>
      </c>
      <c r="G128" s="122" t="s">
        <v>45</v>
      </c>
      <c r="H128" s="122" t="s">
        <v>46</v>
      </c>
      <c r="I128" s="124">
        <v>3588.77</v>
      </c>
      <c r="J128" s="85">
        <v>23</v>
      </c>
    </row>
    <row r="129" spans="1:10" x14ac:dyDescent="0.25">
      <c r="A129" s="114" t="s">
        <v>817</v>
      </c>
      <c r="B129" s="119" t="s">
        <v>3248</v>
      </c>
      <c r="C129" s="115" t="s">
        <v>2718</v>
      </c>
      <c r="D129" s="116">
        <v>42902</v>
      </c>
      <c r="E129" s="117" t="s">
        <v>734</v>
      </c>
      <c r="F129" s="121">
        <v>33416</v>
      </c>
      <c r="G129" s="122" t="s">
        <v>50</v>
      </c>
      <c r="H129" s="122" t="s">
        <v>812</v>
      </c>
      <c r="I129" s="124">
        <v>8979.89</v>
      </c>
      <c r="J129" s="85">
        <v>25</v>
      </c>
    </row>
    <row r="130" spans="1:10" x14ac:dyDescent="0.25">
      <c r="A130" s="114" t="s">
        <v>437</v>
      </c>
      <c r="B130" s="119" t="s">
        <v>3248</v>
      </c>
      <c r="C130" s="115" t="s">
        <v>2718</v>
      </c>
      <c r="D130" s="116">
        <v>42902</v>
      </c>
      <c r="E130" s="117" t="s">
        <v>734</v>
      </c>
      <c r="F130" s="121">
        <v>33416</v>
      </c>
      <c r="G130" s="122" t="s">
        <v>50</v>
      </c>
      <c r="H130" s="122" t="s">
        <v>812</v>
      </c>
      <c r="I130" s="124">
        <v>10133.15</v>
      </c>
      <c r="J130" s="85">
        <v>25</v>
      </c>
    </row>
    <row r="131" spans="1:10" x14ac:dyDescent="0.25">
      <c r="A131" s="114" t="s">
        <v>438</v>
      </c>
      <c r="B131" s="119" t="s">
        <v>3248</v>
      </c>
      <c r="C131" s="115" t="s">
        <v>2718</v>
      </c>
      <c r="D131" s="116">
        <v>42902</v>
      </c>
      <c r="E131" s="117" t="s">
        <v>734</v>
      </c>
      <c r="F131" s="121">
        <v>33416</v>
      </c>
      <c r="G131" s="122" t="s">
        <v>50</v>
      </c>
      <c r="H131" s="122" t="s">
        <v>812</v>
      </c>
      <c r="I131" s="124">
        <v>12193.12</v>
      </c>
      <c r="J131" s="85">
        <v>25</v>
      </c>
    </row>
    <row r="132" spans="1:10" x14ac:dyDescent="0.25">
      <c r="A132" s="114" t="s">
        <v>439</v>
      </c>
      <c r="B132" s="119" t="s">
        <v>3248</v>
      </c>
      <c r="C132" s="115" t="s">
        <v>2718</v>
      </c>
      <c r="D132" s="116">
        <v>42902</v>
      </c>
      <c r="E132" s="117" t="s">
        <v>734</v>
      </c>
      <c r="F132" s="121">
        <v>33416</v>
      </c>
      <c r="G132" s="122" t="s">
        <v>50</v>
      </c>
      <c r="H132" s="122" t="s">
        <v>812</v>
      </c>
      <c r="I132" s="124">
        <v>43229.54</v>
      </c>
      <c r="J132" s="85">
        <v>25</v>
      </c>
    </row>
    <row r="133" spans="1:10" x14ac:dyDescent="0.25">
      <c r="A133" s="114" t="s">
        <v>440</v>
      </c>
      <c r="B133" s="119" t="s">
        <v>3248</v>
      </c>
      <c r="C133" s="115" t="s">
        <v>2718</v>
      </c>
      <c r="D133" s="116">
        <v>42902</v>
      </c>
      <c r="E133" s="117" t="s">
        <v>734</v>
      </c>
      <c r="F133" s="121">
        <v>33416</v>
      </c>
      <c r="G133" s="122" t="s">
        <v>50</v>
      </c>
      <c r="H133" s="122" t="s">
        <v>812</v>
      </c>
      <c r="I133" s="124">
        <v>3666.22</v>
      </c>
      <c r="J133" s="85">
        <v>25</v>
      </c>
    </row>
    <row r="134" spans="1:10" x14ac:dyDescent="0.25">
      <c r="A134" s="114" t="s">
        <v>448</v>
      </c>
      <c r="B134" s="119" t="s">
        <v>3248</v>
      </c>
      <c r="C134" s="115" t="s">
        <v>2718</v>
      </c>
      <c r="D134" s="116">
        <v>42902</v>
      </c>
      <c r="E134" s="117" t="s">
        <v>734</v>
      </c>
      <c r="F134" s="121">
        <v>33416</v>
      </c>
      <c r="G134" s="122" t="s">
        <v>50</v>
      </c>
      <c r="H134" s="122" t="s">
        <v>812</v>
      </c>
      <c r="I134" s="124">
        <v>5107.6499999999996</v>
      </c>
      <c r="J134" s="85">
        <v>25</v>
      </c>
    </row>
    <row r="135" spans="1:10" x14ac:dyDescent="0.25">
      <c r="A135" s="114" t="s">
        <v>452</v>
      </c>
      <c r="B135" s="119" t="s">
        <v>3248</v>
      </c>
      <c r="C135" s="115" t="s">
        <v>2718</v>
      </c>
      <c r="D135" s="116">
        <v>42902</v>
      </c>
      <c r="E135" s="117" t="s">
        <v>734</v>
      </c>
      <c r="F135" s="121">
        <v>33416</v>
      </c>
      <c r="G135" s="122" t="s">
        <v>50</v>
      </c>
      <c r="H135" s="122" t="s">
        <v>812</v>
      </c>
      <c r="I135" s="124">
        <v>12356.04</v>
      </c>
      <c r="J135" s="85">
        <v>25</v>
      </c>
    </row>
    <row r="136" spans="1:10" x14ac:dyDescent="0.25">
      <c r="A136" s="114" t="s">
        <v>5</v>
      </c>
      <c r="B136" s="119" t="s">
        <v>180</v>
      </c>
      <c r="C136" s="115" t="s">
        <v>3249</v>
      </c>
      <c r="D136" s="116">
        <v>42913</v>
      </c>
      <c r="E136" s="117" t="s">
        <v>3250</v>
      </c>
      <c r="F136" s="121">
        <v>15951</v>
      </c>
      <c r="G136" s="122" t="s">
        <v>45</v>
      </c>
      <c r="H136" s="122" t="s">
        <v>46</v>
      </c>
      <c r="I136" s="124">
        <v>3526.55</v>
      </c>
      <c r="J136" s="85">
        <v>27</v>
      </c>
    </row>
    <row r="137" spans="1:10" x14ac:dyDescent="0.25">
      <c r="A137" s="114" t="s">
        <v>21</v>
      </c>
      <c r="B137" s="119" t="s">
        <v>180</v>
      </c>
      <c r="C137" s="115" t="s">
        <v>3249</v>
      </c>
      <c r="D137" s="116">
        <v>42913</v>
      </c>
      <c r="E137" s="117" t="s">
        <v>3250</v>
      </c>
      <c r="F137" s="121">
        <v>15951</v>
      </c>
      <c r="G137" s="122" t="s">
        <v>45</v>
      </c>
      <c r="H137" s="122" t="s">
        <v>46</v>
      </c>
      <c r="I137" s="124">
        <v>3526.55</v>
      </c>
      <c r="J137" s="85">
        <v>27</v>
      </c>
    </row>
    <row r="138" spans="1:10" x14ac:dyDescent="0.25">
      <c r="A138" s="114" t="s">
        <v>818</v>
      </c>
      <c r="B138" s="119" t="s">
        <v>343</v>
      </c>
      <c r="C138" s="115" t="s">
        <v>906</v>
      </c>
      <c r="D138" s="116">
        <v>42900</v>
      </c>
      <c r="E138" s="117" t="s">
        <v>3251</v>
      </c>
      <c r="F138" s="121">
        <v>15884</v>
      </c>
      <c r="G138" s="122" t="s">
        <v>45</v>
      </c>
      <c r="H138" s="122" t="s">
        <v>46</v>
      </c>
      <c r="I138" s="124">
        <v>1000</v>
      </c>
      <c r="J138" s="85">
        <v>35</v>
      </c>
    </row>
    <row r="139" spans="1:10" x14ac:dyDescent="0.25">
      <c r="A139" s="114" t="s">
        <v>3013</v>
      </c>
      <c r="B139" s="119" t="s">
        <v>3350</v>
      </c>
      <c r="C139" s="115" t="s">
        <v>906</v>
      </c>
      <c r="D139" s="116">
        <v>42900</v>
      </c>
      <c r="E139" s="117" t="s">
        <v>3251</v>
      </c>
      <c r="F139" s="121">
        <v>15884</v>
      </c>
      <c r="G139" s="122" t="s">
        <v>45</v>
      </c>
      <c r="H139" s="122" t="s">
        <v>46</v>
      </c>
      <c r="I139" s="124">
        <v>1000</v>
      </c>
      <c r="J139" s="85">
        <v>35</v>
      </c>
    </row>
    <row r="140" spans="1:10" x14ac:dyDescent="0.25">
      <c r="A140" s="114" t="s">
        <v>22</v>
      </c>
      <c r="B140" s="119" t="s">
        <v>272</v>
      </c>
      <c r="C140" s="115" t="s">
        <v>194</v>
      </c>
      <c r="D140" s="116">
        <v>42894</v>
      </c>
      <c r="E140" s="117" t="s">
        <v>3364</v>
      </c>
      <c r="F140" s="121">
        <v>15833</v>
      </c>
      <c r="G140" s="122" t="s">
        <v>45</v>
      </c>
      <c r="H140" s="122" t="s">
        <v>46</v>
      </c>
      <c r="I140" s="124">
        <v>455.2</v>
      </c>
      <c r="J140" s="85">
        <v>35</v>
      </c>
    </row>
    <row r="141" spans="1:10" x14ac:dyDescent="0.25">
      <c r="A141" s="114" t="s">
        <v>22</v>
      </c>
      <c r="B141" s="119" t="s">
        <v>272</v>
      </c>
      <c r="C141" s="115" t="s">
        <v>1020</v>
      </c>
      <c r="D141" s="116">
        <v>42898</v>
      </c>
      <c r="E141" s="117">
        <v>40672754</v>
      </c>
      <c r="F141" s="121">
        <v>15857</v>
      </c>
      <c r="G141" s="122" t="s">
        <v>45</v>
      </c>
      <c r="H141" s="122" t="s">
        <v>90</v>
      </c>
      <c r="I141" s="124">
        <v>509.18</v>
      </c>
      <c r="J141" s="85">
        <v>35</v>
      </c>
    </row>
    <row r="142" spans="1:10" x14ac:dyDescent="0.25">
      <c r="A142" s="114" t="s">
        <v>22</v>
      </c>
      <c r="B142" s="119" t="s">
        <v>495</v>
      </c>
      <c r="C142" s="115" t="s">
        <v>2613</v>
      </c>
      <c r="D142" s="116">
        <v>42899</v>
      </c>
      <c r="E142" s="117" t="s">
        <v>3365</v>
      </c>
      <c r="F142" s="121">
        <v>15866</v>
      </c>
      <c r="G142" s="122" t="s">
        <v>45</v>
      </c>
      <c r="H142" s="122" t="s">
        <v>46</v>
      </c>
      <c r="I142" s="124">
        <v>1070.2</v>
      </c>
      <c r="J142" s="85">
        <v>35</v>
      </c>
    </row>
    <row r="143" spans="1:10" x14ac:dyDescent="0.25">
      <c r="A143" s="114" t="s">
        <v>22</v>
      </c>
      <c r="B143" s="119" t="s">
        <v>272</v>
      </c>
      <c r="C143" s="115" t="s">
        <v>305</v>
      </c>
      <c r="D143" s="116">
        <v>42900</v>
      </c>
      <c r="E143" s="117" t="s">
        <v>3366</v>
      </c>
      <c r="F143" s="121">
        <v>15883</v>
      </c>
      <c r="G143" s="122" t="s">
        <v>45</v>
      </c>
      <c r="H143" s="122" t="s">
        <v>46</v>
      </c>
      <c r="I143" s="124">
        <v>655.17999999999995</v>
      </c>
      <c r="J143" s="85">
        <v>35</v>
      </c>
    </row>
    <row r="144" spans="1:10" x14ac:dyDescent="0.25">
      <c r="A144" s="114" t="s">
        <v>22</v>
      </c>
      <c r="B144" s="119" t="s">
        <v>495</v>
      </c>
      <c r="C144" s="115" t="s">
        <v>906</v>
      </c>
      <c r="D144" s="116">
        <v>42900</v>
      </c>
      <c r="E144" s="117" t="s">
        <v>3251</v>
      </c>
      <c r="F144" s="121">
        <v>15884</v>
      </c>
      <c r="G144" s="122" t="s">
        <v>45</v>
      </c>
      <c r="H144" s="122" t="s">
        <v>46</v>
      </c>
      <c r="I144" s="124">
        <v>2000</v>
      </c>
      <c r="J144" s="85">
        <v>35</v>
      </c>
    </row>
    <row r="145" spans="1:10" x14ac:dyDescent="0.25">
      <c r="A145" s="114" t="s">
        <v>22</v>
      </c>
      <c r="B145" s="119" t="s">
        <v>272</v>
      </c>
      <c r="C145" s="115" t="s">
        <v>3367</v>
      </c>
      <c r="D145" s="116">
        <v>42901</v>
      </c>
      <c r="E145" s="117" t="s">
        <v>3368</v>
      </c>
      <c r="F145" s="121">
        <v>15888</v>
      </c>
      <c r="G145" s="122" t="s">
        <v>45</v>
      </c>
      <c r="H145" s="122" t="s">
        <v>46</v>
      </c>
      <c r="I145" s="124">
        <v>283.62</v>
      </c>
      <c r="J145" s="85">
        <v>35</v>
      </c>
    </row>
    <row r="146" spans="1:10" x14ac:dyDescent="0.25">
      <c r="A146" s="114" t="s">
        <v>22</v>
      </c>
      <c r="B146" s="119" t="s">
        <v>1411</v>
      </c>
      <c r="C146" s="115" t="s">
        <v>3369</v>
      </c>
      <c r="D146" s="116">
        <v>42902</v>
      </c>
      <c r="E146" s="117" t="s">
        <v>3368</v>
      </c>
      <c r="F146" s="121">
        <v>15888</v>
      </c>
      <c r="G146" s="122" t="s">
        <v>45</v>
      </c>
      <c r="H146" s="122" t="s">
        <v>46</v>
      </c>
      <c r="I146" s="124">
        <v>-283.62</v>
      </c>
      <c r="J146" s="85">
        <v>35</v>
      </c>
    </row>
    <row r="147" spans="1:10" x14ac:dyDescent="0.25">
      <c r="A147" s="114" t="s">
        <v>22</v>
      </c>
      <c r="B147" s="119" t="s">
        <v>272</v>
      </c>
      <c r="C147" s="115" t="s">
        <v>3370</v>
      </c>
      <c r="D147" s="116">
        <v>42902</v>
      </c>
      <c r="E147" s="117" t="s">
        <v>3368</v>
      </c>
      <c r="F147" s="121">
        <v>15898</v>
      </c>
      <c r="G147" s="122" t="s">
        <v>45</v>
      </c>
      <c r="H147" s="122" t="s">
        <v>46</v>
      </c>
      <c r="I147" s="124">
        <v>283.62</v>
      </c>
      <c r="J147" s="85">
        <v>35</v>
      </c>
    </row>
    <row r="148" spans="1:10" x14ac:dyDescent="0.25">
      <c r="A148" s="114" t="s">
        <v>22</v>
      </c>
      <c r="B148" s="119" t="s">
        <v>272</v>
      </c>
      <c r="C148" s="115" t="s">
        <v>336</v>
      </c>
      <c r="D148" s="116">
        <v>42906</v>
      </c>
      <c r="E148" s="117" t="s">
        <v>3371</v>
      </c>
      <c r="F148" s="121">
        <v>15930</v>
      </c>
      <c r="G148" s="122" t="s">
        <v>45</v>
      </c>
      <c r="H148" s="122" t="s">
        <v>46</v>
      </c>
      <c r="I148" s="124">
        <v>461.2</v>
      </c>
      <c r="J148" s="85">
        <v>35</v>
      </c>
    </row>
    <row r="149" spans="1:10" x14ac:dyDescent="0.25">
      <c r="A149" s="114" t="s">
        <v>22</v>
      </c>
      <c r="B149" s="119" t="s">
        <v>272</v>
      </c>
      <c r="C149" s="115" t="s">
        <v>3372</v>
      </c>
      <c r="D149" s="116">
        <v>42907</v>
      </c>
      <c r="E149" s="117">
        <v>6859047</v>
      </c>
      <c r="F149" s="121">
        <v>15944</v>
      </c>
      <c r="G149" s="122" t="s">
        <v>45</v>
      </c>
      <c r="H149" s="122" t="s">
        <v>46</v>
      </c>
      <c r="I149" s="124">
        <v>1824.14</v>
      </c>
      <c r="J149" s="85">
        <v>35</v>
      </c>
    </row>
    <row r="150" spans="1:10" x14ac:dyDescent="0.25">
      <c r="A150" s="114" t="s">
        <v>22</v>
      </c>
      <c r="B150" s="119" t="s">
        <v>272</v>
      </c>
      <c r="C150" s="115" t="s">
        <v>3373</v>
      </c>
      <c r="D150" s="116">
        <v>42907</v>
      </c>
      <c r="E150" s="117">
        <v>6859049</v>
      </c>
      <c r="F150" s="121">
        <v>15945</v>
      </c>
      <c r="G150" s="122" t="s">
        <v>45</v>
      </c>
      <c r="H150" s="122" t="s">
        <v>46</v>
      </c>
      <c r="I150" s="124">
        <v>1227.2</v>
      </c>
      <c r="J150" s="85">
        <v>35</v>
      </c>
    </row>
    <row r="151" spans="1:10" x14ac:dyDescent="0.25">
      <c r="A151" s="114" t="s">
        <v>22</v>
      </c>
      <c r="B151" s="119" t="s">
        <v>272</v>
      </c>
      <c r="C151" s="115" t="s">
        <v>3374</v>
      </c>
      <c r="D151" s="116">
        <v>42912</v>
      </c>
      <c r="E151" s="117" t="s">
        <v>3375</v>
      </c>
      <c r="F151" s="121">
        <v>15947</v>
      </c>
      <c r="G151" s="122" t="s">
        <v>45</v>
      </c>
      <c r="H151" s="122" t="s">
        <v>46</v>
      </c>
      <c r="I151" s="124">
        <v>4668.1000000000004</v>
      </c>
      <c r="J151" s="85">
        <v>35</v>
      </c>
    </row>
    <row r="152" spans="1:10" x14ac:dyDescent="0.25">
      <c r="A152" s="114" t="s">
        <v>22</v>
      </c>
      <c r="B152" s="119" t="s">
        <v>272</v>
      </c>
      <c r="C152" s="115" t="s">
        <v>3376</v>
      </c>
      <c r="D152" s="116">
        <v>42913</v>
      </c>
      <c r="E152" s="117" t="s">
        <v>1814</v>
      </c>
      <c r="F152" s="121">
        <v>15964</v>
      </c>
      <c r="G152" s="122" t="s">
        <v>45</v>
      </c>
      <c r="H152" s="122" t="s">
        <v>46</v>
      </c>
      <c r="I152" s="124">
        <v>4525.8599999999997</v>
      </c>
      <c r="J152" s="85">
        <v>35</v>
      </c>
    </row>
    <row r="153" spans="1:10" x14ac:dyDescent="0.25">
      <c r="A153" s="114" t="s">
        <v>22</v>
      </c>
      <c r="B153" s="119" t="s">
        <v>495</v>
      </c>
      <c r="C153" s="115" t="s">
        <v>3377</v>
      </c>
      <c r="D153" s="116">
        <v>42914</v>
      </c>
      <c r="E153" s="117" t="s">
        <v>3378</v>
      </c>
      <c r="F153" s="121">
        <v>15971</v>
      </c>
      <c r="G153" s="122" t="s">
        <v>45</v>
      </c>
      <c r="H153" s="122" t="s">
        <v>46</v>
      </c>
      <c r="I153" s="124">
        <v>378.48</v>
      </c>
      <c r="J153" s="85">
        <v>35</v>
      </c>
    </row>
    <row r="154" spans="1:10" x14ac:dyDescent="0.25">
      <c r="A154" s="114" t="s">
        <v>22</v>
      </c>
      <c r="B154" s="119" t="s">
        <v>272</v>
      </c>
      <c r="C154" s="115" t="s">
        <v>3379</v>
      </c>
      <c r="D154" s="116">
        <v>42915</v>
      </c>
      <c r="E154" s="117">
        <v>6873083</v>
      </c>
      <c r="F154" s="121">
        <v>15991</v>
      </c>
      <c r="G154" s="122" t="s">
        <v>45</v>
      </c>
      <c r="H154" s="122" t="s">
        <v>46</v>
      </c>
      <c r="I154" s="124">
        <v>1712.28</v>
      </c>
      <c r="J154" s="85">
        <v>35</v>
      </c>
    </row>
    <row r="155" spans="1:10" x14ac:dyDescent="0.25">
      <c r="A155" s="114" t="s">
        <v>36</v>
      </c>
      <c r="B155" s="119" t="s">
        <v>3350</v>
      </c>
      <c r="C155" s="115" t="s">
        <v>906</v>
      </c>
      <c r="D155" s="116">
        <v>42900</v>
      </c>
      <c r="E155" s="117" t="s">
        <v>3251</v>
      </c>
      <c r="F155" s="121">
        <v>15884</v>
      </c>
      <c r="G155" s="122" t="s">
        <v>45</v>
      </c>
      <c r="H155" s="122" t="s">
        <v>46</v>
      </c>
      <c r="I155" s="124">
        <v>1201.45</v>
      </c>
      <c r="J155" s="85">
        <v>35</v>
      </c>
    </row>
    <row r="156" spans="1:10" x14ac:dyDescent="0.25">
      <c r="A156" s="114" t="s">
        <v>23</v>
      </c>
      <c r="B156" s="119" t="s">
        <v>287</v>
      </c>
      <c r="C156" s="115" t="s">
        <v>3380</v>
      </c>
      <c r="D156" s="116">
        <v>42900</v>
      </c>
      <c r="E156" s="117">
        <v>6374</v>
      </c>
      <c r="F156" s="121">
        <v>15874</v>
      </c>
      <c r="G156" s="122" t="s">
        <v>45</v>
      </c>
      <c r="H156" s="122" t="s">
        <v>46</v>
      </c>
      <c r="I156" s="124">
        <v>4500</v>
      </c>
      <c r="J156" s="85">
        <v>43</v>
      </c>
    </row>
    <row r="157" spans="1:10" x14ac:dyDescent="0.25">
      <c r="A157" s="114" t="s">
        <v>23</v>
      </c>
      <c r="B157" s="119" t="s">
        <v>287</v>
      </c>
      <c r="C157" s="115" t="s">
        <v>302</v>
      </c>
      <c r="D157" s="116">
        <v>42900</v>
      </c>
      <c r="E157" s="117" t="s">
        <v>3381</v>
      </c>
      <c r="F157" s="121">
        <v>15875</v>
      </c>
      <c r="G157" s="122" t="s">
        <v>286</v>
      </c>
      <c r="H157" s="122" t="s">
        <v>46</v>
      </c>
      <c r="I157" s="124">
        <v>500</v>
      </c>
      <c r="J157" s="85">
        <v>43</v>
      </c>
    </row>
    <row r="158" spans="1:10" x14ac:dyDescent="0.25">
      <c r="A158" s="114" t="s">
        <v>23</v>
      </c>
      <c r="B158" s="119" t="s">
        <v>287</v>
      </c>
      <c r="C158" s="115" t="s">
        <v>3382</v>
      </c>
      <c r="D158" s="116">
        <v>42913</v>
      </c>
      <c r="E158" s="117">
        <v>5299</v>
      </c>
      <c r="F158" s="121">
        <v>15954</v>
      </c>
      <c r="G158" s="122" t="s">
        <v>45</v>
      </c>
      <c r="H158" s="122" t="s">
        <v>46</v>
      </c>
      <c r="I158" s="124">
        <v>4500</v>
      </c>
      <c r="J158" s="85">
        <v>43</v>
      </c>
    </row>
    <row r="159" spans="1:10" x14ac:dyDescent="0.25">
      <c r="A159" s="114" t="s">
        <v>23</v>
      </c>
      <c r="B159" s="119" t="s">
        <v>287</v>
      </c>
      <c r="C159" s="115" t="s">
        <v>3383</v>
      </c>
      <c r="D159" s="116">
        <v>42913</v>
      </c>
      <c r="E159" s="117">
        <v>5932</v>
      </c>
      <c r="F159" s="121">
        <v>15955</v>
      </c>
      <c r="G159" s="122" t="s">
        <v>45</v>
      </c>
      <c r="H159" s="122" t="s">
        <v>46</v>
      </c>
      <c r="I159" s="124">
        <v>4500</v>
      </c>
      <c r="J159" s="85">
        <v>43</v>
      </c>
    </row>
    <row r="160" spans="1:10" x14ac:dyDescent="0.25">
      <c r="A160" s="114" t="s">
        <v>23</v>
      </c>
      <c r="B160" s="119" t="s">
        <v>3385</v>
      </c>
      <c r="C160" s="115" t="s">
        <v>3384</v>
      </c>
      <c r="D160" s="116">
        <v>42913</v>
      </c>
      <c r="E160" s="117">
        <v>5952</v>
      </c>
      <c r="F160" s="121">
        <v>15956</v>
      </c>
      <c r="G160" s="122" t="s">
        <v>45</v>
      </c>
      <c r="H160" s="122" t="s">
        <v>46</v>
      </c>
      <c r="I160" s="124">
        <v>2500</v>
      </c>
      <c r="J160" s="85">
        <v>43</v>
      </c>
    </row>
    <row r="161" spans="1:10" x14ac:dyDescent="0.25">
      <c r="A161" s="114" t="s">
        <v>6</v>
      </c>
      <c r="B161" s="119" t="s">
        <v>186</v>
      </c>
      <c r="C161" s="115" t="s">
        <v>2719</v>
      </c>
      <c r="D161" s="116">
        <v>42900</v>
      </c>
      <c r="E161" s="117" t="s">
        <v>3252</v>
      </c>
      <c r="F161" s="121">
        <v>15867</v>
      </c>
      <c r="G161" s="122" t="s">
        <v>45</v>
      </c>
      <c r="H161" s="122" t="s">
        <v>46</v>
      </c>
      <c r="I161" s="124">
        <v>5041.38</v>
      </c>
      <c r="J161" s="85">
        <v>45</v>
      </c>
    </row>
    <row r="162" spans="1:10" x14ac:dyDescent="0.25">
      <c r="A162" s="114" t="s">
        <v>6</v>
      </c>
      <c r="B162" s="119" t="s">
        <v>464</v>
      </c>
      <c r="C162" s="115" t="s">
        <v>3253</v>
      </c>
      <c r="D162" s="116">
        <v>42913</v>
      </c>
      <c r="E162" s="117" t="s">
        <v>3254</v>
      </c>
      <c r="F162" s="121">
        <v>15952</v>
      </c>
      <c r="G162" s="122" t="s">
        <v>45</v>
      </c>
      <c r="H162" s="122" t="s">
        <v>46</v>
      </c>
      <c r="I162" s="124">
        <v>13203.71</v>
      </c>
      <c r="J162" s="85">
        <v>45</v>
      </c>
    </row>
    <row r="163" spans="1:10" x14ac:dyDescent="0.25">
      <c r="A163" s="114" t="s">
        <v>6</v>
      </c>
      <c r="B163" s="119" t="s">
        <v>465</v>
      </c>
      <c r="C163" s="115" t="s">
        <v>1603</v>
      </c>
      <c r="D163" s="116">
        <v>42913</v>
      </c>
      <c r="E163" s="117" t="s">
        <v>3255</v>
      </c>
      <c r="F163" s="121">
        <v>15960</v>
      </c>
      <c r="G163" s="122" t="s">
        <v>45</v>
      </c>
      <c r="H163" s="122" t="s">
        <v>46</v>
      </c>
      <c r="I163" s="124">
        <v>10122.75</v>
      </c>
      <c r="J163" s="85">
        <v>45</v>
      </c>
    </row>
    <row r="164" spans="1:10" x14ac:dyDescent="0.25">
      <c r="A164" s="114" t="s">
        <v>6</v>
      </c>
      <c r="B164" s="119" t="s">
        <v>183</v>
      </c>
      <c r="C164" s="115" t="s">
        <v>1547</v>
      </c>
      <c r="D164" s="116">
        <v>42913</v>
      </c>
      <c r="E164" s="117" t="s">
        <v>3256</v>
      </c>
      <c r="F164" s="121">
        <v>15961</v>
      </c>
      <c r="G164" s="122" t="s">
        <v>45</v>
      </c>
      <c r="H164" s="122" t="s">
        <v>46</v>
      </c>
      <c r="I164" s="124">
        <v>3866.99</v>
      </c>
      <c r="J164" s="85">
        <v>45</v>
      </c>
    </row>
    <row r="165" spans="1:10" x14ac:dyDescent="0.25">
      <c r="A165" s="114" t="s">
        <v>6</v>
      </c>
      <c r="B165" s="119" t="s">
        <v>465</v>
      </c>
      <c r="C165" s="115" t="s">
        <v>3257</v>
      </c>
      <c r="D165" s="116">
        <v>42914</v>
      </c>
      <c r="E165" s="117" t="s">
        <v>3258</v>
      </c>
      <c r="F165" s="121">
        <v>15982</v>
      </c>
      <c r="G165" s="122" t="s">
        <v>45</v>
      </c>
      <c r="H165" s="122" t="s">
        <v>46</v>
      </c>
      <c r="I165" s="124">
        <v>689.17</v>
      </c>
      <c r="J165" s="85">
        <v>45</v>
      </c>
    </row>
    <row r="166" spans="1:10" x14ac:dyDescent="0.25">
      <c r="A166" s="114" t="s">
        <v>6</v>
      </c>
      <c r="B166" s="119" t="s">
        <v>464</v>
      </c>
      <c r="C166" s="115" t="s">
        <v>1610</v>
      </c>
      <c r="D166" s="116">
        <v>42914</v>
      </c>
      <c r="E166" s="117" t="s">
        <v>3259</v>
      </c>
      <c r="F166" s="121">
        <v>15983</v>
      </c>
      <c r="G166" s="122" t="s">
        <v>45</v>
      </c>
      <c r="H166" s="122" t="s">
        <v>46</v>
      </c>
      <c r="I166" s="124">
        <v>445.77</v>
      </c>
      <c r="J166" s="85">
        <v>45</v>
      </c>
    </row>
    <row r="167" spans="1:10" x14ac:dyDescent="0.25">
      <c r="A167" s="114" t="s">
        <v>6</v>
      </c>
      <c r="B167" s="119" t="s">
        <v>465</v>
      </c>
      <c r="C167" s="115" t="s">
        <v>925</v>
      </c>
      <c r="D167" s="116">
        <v>42914</v>
      </c>
      <c r="E167" s="117" t="s">
        <v>3260</v>
      </c>
      <c r="F167" s="121">
        <v>15984</v>
      </c>
      <c r="G167" s="122" t="s">
        <v>45</v>
      </c>
      <c r="H167" s="122" t="s">
        <v>46</v>
      </c>
      <c r="I167" s="124">
        <v>3571.11</v>
      </c>
      <c r="J167" s="85">
        <v>45</v>
      </c>
    </row>
    <row r="168" spans="1:10" x14ac:dyDescent="0.25">
      <c r="A168" s="114" t="s">
        <v>6</v>
      </c>
      <c r="B168" s="119" t="s">
        <v>465</v>
      </c>
      <c r="C168" s="115" t="s">
        <v>3261</v>
      </c>
      <c r="D168" s="116">
        <v>42914</v>
      </c>
      <c r="E168" s="117" t="s">
        <v>3262</v>
      </c>
      <c r="F168" s="121">
        <v>15986</v>
      </c>
      <c r="G168" s="122" t="s">
        <v>45</v>
      </c>
      <c r="H168" s="122" t="s">
        <v>46</v>
      </c>
      <c r="I168" s="124">
        <v>472.01</v>
      </c>
      <c r="J168" s="85">
        <v>45</v>
      </c>
    </row>
    <row r="169" spans="1:10" x14ac:dyDescent="0.25">
      <c r="A169" s="114" t="s">
        <v>6</v>
      </c>
      <c r="B169" s="119" t="s">
        <v>186</v>
      </c>
      <c r="C169" s="115" t="s">
        <v>3263</v>
      </c>
      <c r="D169" s="116">
        <v>42914</v>
      </c>
      <c r="E169" s="117">
        <v>37040397</v>
      </c>
      <c r="F169" s="121">
        <v>15987</v>
      </c>
      <c r="G169" s="122" t="s">
        <v>45</v>
      </c>
      <c r="H169" s="122" t="s">
        <v>46</v>
      </c>
      <c r="I169" s="124">
        <v>5041.38</v>
      </c>
      <c r="J169" s="85">
        <v>45</v>
      </c>
    </row>
    <row r="170" spans="1:10" x14ac:dyDescent="0.25">
      <c r="A170" s="114" t="s">
        <v>441</v>
      </c>
      <c r="B170" s="119" t="s">
        <v>1412</v>
      </c>
      <c r="C170" s="115" t="s">
        <v>3386</v>
      </c>
      <c r="D170" s="116">
        <v>42895</v>
      </c>
      <c r="E170" s="117" t="s">
        <v>3387</v>
      </c>
      <c r="F170" s="121">
        <v>15838</v>
      </c>
      <c r="G170" s="122" t="s">
        <v>45</v>
      </c>
      <c r="H170" s="122" t="s">
        <v>46</v>
      </c>
      <c r="I170" s="124">
        <v>1286.29</v>
      </c>
      <c r="J170" s="85">
        <v>45</v>
      </c>
    </row>
    <row r="171" spans="1:10" x14ac:dyDescent="0.25">
      <c r="A171" s="114" t="s">
        <v>441</v>
      </c>
      <c r="B171" s="119" t="s">
        <v>1412</v>
      </c>
      <c r="C171" s="115" t="s">
        <v>3388</v>
      </c>
      <c r="D171" s="116">
        <v>42905</v>
      </c>
      <c r="E171" s="117" t="s">
        <v>3389</v>
      </c>
      <c r="F171" s="121">
        <v>15913</v>
      </c>
      <c r="G171" s="122" t="s">
        <v>45</v>
      </c>
      <c r="H171" s="122" t="s">
        <v>46</v>
      </c>
      <c r="I171" s="124">
        <v>6469.45</v>
      </c>
      <c r="J171" s="85">
        <v>45</v>
      </c>
    </row>
    <row r="172" spans="1:10" x14ac:dyDescent="0.25">
      <c r="A172" s="114" t="s">
        <v>441</v>
      </c>
      <c r="B172" s="119" t="s">
        <v>496</v>
      </c>
      <c r="C172" s="115" t="s">
        <v>1597</v>
      </c>
      <c r="D172" s="116">
        <v>42914</v>
      </c>
      <c r="E172" s="117" t="s">
        <v>3390</v>
      </c>
      <c r="F172" s="121">
        <v>15985</v>
      </c>
      <c r="G172" s="122" t="s">
        <v>45</v>
      </c>
      <c r="H172" s="122" t="s">
        <v>46</v>
      </c>
      <c r="I172" s="124">
        <v>1587.62</v>
      </c>
      <c r="J172" s="85">
        <v>45</v>
      </c>
    </row>
    <row r="173" spans="1:10" x14ac:dyDescent="0.25">
      <c r="A173" s="114" t="s">
        <v>31</v>
      </c>
      <c r="B173" s="119" t="s">
        <v>3498</v>
      </c>
      <c r="C173" s="115" t="s">
        <v>3253</v>
      </c>
      <c r="D173" s="116">
        <v>42913</v>
      </c>
      <c r="E173" s="117" t="s">
        <v>3254</v>
      </c>
      <c r="F173" s="121">
        <v>15952</v>
      </c>
      <c r="G173" s="122" t="s">
        <v>45</v>
      </c>
      <c r="H173" s="122" t="s">
        <v>46</v>
      </c>
      <c r="I173" s="124">
        <v>6601.85</v>
      </c>
      <c r="J173" s="85">
        <v>45</v>
      </c>
    </row>
    <row r="174" spans="1:10" x14ac:dyDescent="0.25">
      <c r="A174" s="114" t="s">
        <v>31</v>
      </c>
      <c r="B174" s="119" t="s">
        <v>183</v>
      </c>
      <c r="C174" s="115" t="s">
        <v>1547</v>
      </c>
      <c r="D174" s="116">
        <v>42913</v>
      </c>
      <c r="E174" s="117" t="s">
        <v>3256</v>
      </c>
      <c r="F174" s="121">
        <v>15961</v>
      </c>
      <c r="G174" s="122" t="s">
        <v>45</v>
      </c>
      <c r="H174" s="122" t="s">
        <v>46</v>
      </c>
      <c r="I174" s="124">
        <v>1933.49</v>
      </c>
      <c r="J174" s="85">
        <v>45</v>
      </c>
    </row>
    <row r="175" spans="1:10" x14ac:dyDescent="0.25">
      <c r="A175" s="114" t="s">
        <v>31</v>
      </c>
      <c r="B175" s="119" t="s">
        <v>464</v>
      </c>
      <c r="C175" s="115" t="s">
        <v>1610</v>
      </c>
      <c r="D175" s="116">
        <v>42914</v>
      </c>
      <c r="E175" s="117" t="s">
        <v>3259</v>
      </c>
      <c r="F175" s="121">
        <v>15983</v>
      </c>
      <c r="G175" s="122" t="s">
        <v>45</v>
      </c>
      <c r="H175" s="122" t="s">
        <v>46</v>
      </c>
      <c r="I175" s="124">
        <v>222.89</v>
      </c>
      <c r="J175" s="85">
        <v>45</v>
      </c>
    </row>
    <row r="176" spans="1:10" x14ac:dyDescent="0.25">
      <c r="A176" s="114" t="s">
        <v>37</v>
      </c>
      <c r="B176" s="119" t="s">
        <v>3498</v>
      </c>
      <c r="C176" s="115" t="s">
        <v>3253</v>
      </c>
      <c r="D176" s="116">
        <v>42913</v>
      </c>
      <c r="E176" s="117" t="s">
        <v>3254</v>
      </c>
      <c r="F176" s="121">
        <v>15952</v>
      </c>
      <c r="G176" s="122" t="s">
        <v>45</v>
      </c>
      <c r="H176" s="122" t="s">
        <v>46</v>
      </c>
      <c r="I176" s="124">
        <v>2200.62</v>
      </c>
      <c r="J176" s="85">
        <v>45</v>
      </c>
    </row>
    <row r="177" spans="1:10" x14ac:dyDescent="0.25">
      <c r="A177" s="114" t="s">
        <v>37</v>
      </c>
      <c r="B177" s="119" t="s">
        <v>183</v>
      </c>
      <c r="C177" s="115" t="s">
        <v>1547</v>
      </c>
      <c r="D177" s="116">
        <v>42913</v>
      </c>
      <c r="E177" s="117" t="s">
        <v>3256</v>
      </c>
      <c r="F177" s="121">
        <v>15961</v>
      </c>
      <c r="G177" s="122" t="s">
        <v>45</v>
      </c>
      <c r="H177" s="122" t="s">
        <v>46</v>
      </c>
      <c r="I177" s="124">
        <v>644.5</v>
      </c>
      <c r="J177" s="85">
        <v>45</v>
      </c>
    </row>
    <row r="178" spans="1:10" x14ac:dyDescent="0.25">
      <c r="A178" s="114" t="s">
        <v>37</v>
      </c>
      <c r="B178" s="119" t="s">
        <v>464</v>
      </c>
      <c r="C178" s="115" t="s">
        <v>1610</v>
      </c>
      <c r="D178" s="116">
        <v>42914</v>
      </c>
      <c r="E178" s="117" t="s">
        <v>3259</v>
      </c>
      <c r="F178" s="121">
        <v>15983</v>
      </c>
      <c r="G178" s="122" t="s">
        <v>45</v>
      </c>
      <c r="H178" s="122" t="s">
        <v>46</v>
      </c>
      <c r="I178" s="124">
        <v>74.3</v>
      </c>
      <c r="J178" s="85">
        <v>45</v>
      </c>
    </row>
    <row r="179" spans="1:10" x14ac:dyDescent="0.25">
      <c r="A179" s="114" t="s">
        <v>427</v>
      </c>
      <c r="B179" s="119" t="s">
        <v>466</v>
      </c>
      <c r="C179" s="115" t="s">
        <v>93</v>
      </c>
      <c r="D179" s="116">
        <v>42900</v>
      </c>
      <c r="E179" s="117" t="s">
        <v>3264</v>
      </c>
      <c r="F179" s="121">
        <v>15878</v>
      </c>
      <c r="G179" s="122" t="s">
        <v>45</v>
      </c>
      <c r="H179" s="122" t="s">
        <v>46</v>
      </c>
      <c r="I179" s="124">
        <v>5714.28</v>
      </c>
      <c r="J179" s="85">
        <v>46</v>
      </c>
    </row>
    <row r="180" spans="1:10" x14ac:dyDescent="0.25">
      <c r="A180" s="114" t="s">
        <v>427</v>
      </c>
      <c r="B180" s="119" t="s">
        <v>466</v>
      </c>
      <c r="C180" s="115" t="s">
        <v>3265</v>
      </c>
      <c r="D180" s="116">
        <v>42914</v>
      </c>
      <c r="E180" s="117" t="s">
        <v>3266</v>
      </c>
      <c r="F180" s="121">
        <v>15989</v>
      </c>
      <c r="G180" s="122" t="s">
        <v>45</v>
      </c>
      <c r="H180" s="122" t="s">
        <v>46</v>
      </c>
      <c r="I180" s="124">
        <v>7350</v>
      </c>
      <c r="J180" s="85">
        <v>46</v>
      </c>
    </row>
    <row r="181" spans="1:10" x14ac:dyDescent="0.25">
      <c r="A181" s="114" t="s">
        <v>442</v>
      </c>
      <c r="B181" s="119" t="s">
        <v>3391</v>
      </c>
      <c r="C181" s="115" t="s">
        <v>344</v>
      </c>
      <c r="D181" s="116">
        <v>42891</v>
      </c>
      <c r="E181" s="117">
        <v>59</v>
      </c>
      <c r="F181" s="121">
        <v>15816</v>
      </c>
      <c r="G181" s="122" t="s">
        <v>45</v>
      </c>
      <c r="H181" s="122" t="s">
        <v>46</v>
      </c>
      <c r="I181" s="124">
        <v>51000</v>
      </c>
      <c r="J181" s="85">
        <v>46</v>
      </c>
    </row>
    <row r="182" spans="1:10" x14ac:dyDescent="0.25">
      <c r="A182" s="114" t="s">
        <v>442</v>
      </c>
      <c r="B182" s="119" t="s">
        <v>3394</v>
      </c>
      <c r="C182" s="115" t="s">
        <v>3392</v>
      </c>
      <c r="D182" s="116">
        <v>42900</v>
      </c>
      <c r="E182" s="117" t="s">
        <v>3393</v>
      </c>
      <c r="F182" s="121">
        <v>15869</v>
      </c>
      <c r="G182" s="122" t="s">
        <v>45</v>
      </c>
      <c r="H182" s="122" t="s">
        <v>46</v>
      </c>
      <c r="I182" s="124">
        <v>2756</v>
      </c>
      <c r="J182" s="85">
        <v>46</v>
      </c>
    </row>
    <row r="183" spans="1:10" x14ac:dyDescent="0.25">
      <c r="A183" s="114" t="s">
        <v>442</v>
      </c>
      <c r="B183" s="119" t="s">
        <v>497</v>
      </c>
      <c r="C183" s="115" t="s">
        <v>3395</v>
      </c>
      <c r="D183" s="116">
        <v>42900</v>
      </c>
      <c r="E183" s="117" t="s">
        <v>3396</v>
      </c>
      <c r="F183" s="121">
        <v>15876</v>
      </c>
      <c r="G183" s="122" t="s">
        <v>286</v>
      </c>
      <c r="H183" s="122" t="s">
        <v>46</v>
      </c>
      <c r="I183" s="124">
        <v>25505.83</v>
      </c>
      <c r="J183" s="85">
        <v>46</v>
      </c>
    </row>
    <row r="184" spans="1:10" x14ac:dyDescent="0.25">
      <c r="A184" s="114" t="s">
        <v>442</v>
      </c>
      <c r="B184" s="119" t="s">
        <v>497</v>
      </c>
      <c r="C184" s="115" t="s">
        <v>593</v>
      </c>
      <c r="D184" s="116">
        <v>42914</v>
      </c>
      <c r="E184" s="117">
        <v>50142</v>
      </c>
      <c r="F184" s="121">
        <v>15980</v>
      </c>
      <c r="G184" s="122" t="s">
        <v>45</v>
      </c>
      <c r="H184" s="122" t="s">
        <v>46</v>
      </c>
      <c r="I184" s="124">
        <v>3899.17</v>
      </c>
      <c r="J184" s="85">
        <v>46</v>
      </c>
    </row>
    <row r="185" spans="1:10" x14ac:dyDescent="0.25">
      <c r="A185" s="114" t="s">
        <v>443</v>
      </c>
      <c r="B185" s="119" t="s">
        <v>3362</v>
      </c>
      <c r="C185" s="115" t="s">
        <v>3361</v>
      </c>
      <c r="D185" s="116">
        <v>42915</v>
      </c>
      <c r="E185" s="117" t="s">
        <v>49</v>
      </c>
      <c r="F185" s="121">
        <v>33598</v>
      </c>
      <c r="G185" s="122" t="s">
        <v>50</v>
      </c>
      <c r="H185" s="122" t="s">
        <v>51</v>
      </c>
      <c r="I185" s="124">
        <v>48.78</v>
      </c>
      <c r="J185" s="85">
        <v>47</v>
      </c>
    </row>
    <row r="186" spans="1:10" x14ac:dyDescent="0.25">
      <c r="A186" s="114" t="s">
        <v>453</v>
      </c>
      <c r="B186" s="119" t="s">
        <v>3499</v>
      </c>
      <c r="C186" s="115" t="s">
        <v>2407</v>
      </c>
      <c r="D186" s="116">
        <v>42915</v>
      </c>
      <c r="E186" s="117" t="s">
        <v>49</v>
      </c>
      <c r="F186" s="121">
        <v>33594</v>
      </c>
      <c r="G186" s="122" t="s">
        <v>50</v>
      </c>
      <c r="H186" s="122" t="s">
        <v>51</v>
      </c>
      <c r="I186" s="124">
        <v>44.61</v>
      </c>
      <c r="J186" s="85">
        <v>47</v>
      </c>
    </row>
    <row r="187" spans="1:10" x14ac:dyDescent="0.25">
      <c r="A187" s="114" t="s">
        <v>453</v>
      </c>
      <c r="B187" s="119" t="s">
        <v>3500</v>
      </c>
      <c r="C187" s="115" t="s">
        <v>2409</v>
      </c>
      <c r="D187" s="116">
        <v>42915</v>
      </c>
      <c r="E187" s="117" t="s">
        <v>49</v>
      </c>
      <c r="F187" s="121">
        <v>33595</v>
      </c>
      <c r="G187" s="122" t="s">
        <v>50</v>
      </c>
      <c r="H187" s="122" t="s">
        <v>51</v>
      </c>
      <c r="I187" s="124">
        <v>32.520000000000003</v>
      </c>
      <c r="J187" s="85">
        <v>47</v>
      </c>
    </row>
    <row r="188" spans="1:10" x14ac:dyDescent="0.25">
      <c r="A188" s="114" t="s">
        <v>453</v>
      </c>
      <c r="B188" s="119" t="s">
        <v>1410</v>
      </c>
      <c r="C188" s="115" t="s">
        <v>2410</v>
      </c>
      <c r="D188" s="116">
        <v>42915</v>
      </c>
      <c r="E188" s="117" t="s">
        <v>49</v>
      </c>
      <c r="F188" s="121">
        <v>33596</v>
      </c>
      <c r="G188" s="122" t="s">
        <v>50</v>
      </c>
      <c r="H188" s="122" t="s">
        <v>51</v>
      </c>
      <c r="I188" s="124">
        <v>48.78</v>
      </c>
      <c r="J188" s="85">
        <v>47</v>
      </c>
    </row>
    <row r="189" spans="1:10" x14ac:dyDescent="0.25">
      <c r="A189" s="114" t="s">
        <v>453</v>
      </c>
      <c r="B189" s="119" t="s">
        <v>1410</v>
      </c>
      <c r="C189" s="115" t="s">
        <v>3501</v>
      </c>
      <c r="D189" s="116">
        <v>42915</v>
      </c>
      <c r="E189" s="117" t="s">
        <v>49</v>
      </c>
      <c r="F189" s="121">
        <v>33597</v>
      </c>
      <c r="G189" s="122" t="s">
        <v>50</v>
      </c>
      <c r="H189" s="122" t="s">
        <v>51</v>
      </c>
      <c r="I189" s="124">
        <v>54.45</v>
      </c>
      <c r="J189" s="85">
        <v>47</v>
      </c>
    </row>
    <row r="190" spans="1:10" x14ac:dyDescent="0.25">
      <c r="A190" s="114" t="s">
        <v>1939</v>
      </c>
      <c r="B190" s="119" t="s">
        <v>501</v>
      </c>
      <c r="C190" s="115" t="s">
        <v>1549</v>
      </c>
      <c r="D190" s="116">
        <v>42915</v>
      </c>
      <c r="E190" s="117">
        <v>201</v>
      </c>
      <c r="F190" s="121">
        <v>15990</v>
      </c>
      <c r="G190" s="122" t="s">
        <v>45</v>
      </c>
      <c r="H190" s="122" t="s">
        <v>46</v>
      </c>
      <c r="I190" s="124">
        <v>68571.44</v>
      </c>
      <c r="J190" s="85">
        <v>48</v>
      </c>
    </row>
    <row r="191" spans="1:10" x14ac:dyDescent="0.25">
      <c r="A191" s="114" t="s">
        <v>433</v>
      </c>
      <c r="B191" s="119" t="s">
        <v>490</v>
      </c>
      <c r="C191" s="115" t="s">
        <v>3351</v>
      </c>
      <c r="D191" s="116">
        <v>42907</v>
      </c>
      <c r="E191" s="117" t="s">
        <v>3352</v>
      </c>
      <c r="F191" s="121">
        <v>15946</v>
      </c>
      <c r="G191" s="122" t="s">
        <v>45</v>
      </c>
      <c r="H191" s="122" t="s">
        <v>46</v>
      </c>
      <c r="I191" s="124">
        <v>1008</v>
      </c>
      <c r="J191" s="85">
        <v>49</v>
      </c>
    </row>
    <row r="192" spans="1:10" x14ac:dyDescent="0.25">
      <c r="A192" s="114" t="s">
        <v>433</v>
      </c>
      <c r="B192" s="119" t="s">
        <v>489</v>
      </c>
      <c r="C192" s="115" t="s">
        <v>3353</v>
      </c>
      <c r="D192" s="116">
        <v>42913</v>
      </c>
      <c r="E192" s="117">
        <v>79</v>
      </c>
      <c r="F192" s="121">
        <v>15963</v>
      </c>
      <c r="G192" s="122" t="s">
        <v>45</v>
      </c>
      <c r="H192" s="122" t="s">
        <v>46</v>
      </c>
      <c r="I192" s="124">
        <v>6400</v>
      </c>
      <c r="J192" s="85">
        <v>49</v>
      </c>
    </row>
    <row r="193" spans="1:10" x14ac:dyDescent="0.25">
      <c r="A193" s="114" t="s">
        <v>433</v>
      </c>
      <c r="B193" s="119" t="s">
        <v>490</v>
      </c>
      <c r="C193" s="115" t="s">
        <v>3354</v>
      </c>
      <c r="D193" s="116">
        <v>42916</v>
      </c>
      <c r="E193" s="117" t="s">
        <v>3355</v>
      </c>
      <c r="F193" s="121">
        <v>16006</v>
      </c>
      <c r="G193" s="122" t="s">
        <v>45</v>
      </c>
      <c r="H193" s="122" t="s">
        <v>46</v>
      </c>
      <c r="I193" s="124">
        <v>1026.05</v>
      </c>
      <c r="J193" s="85">
        <v>49</v>
      </c>
    </row>
    <row r="194" spans="1:10" x14ac:dyDescent="0.25">
      <c r="A194" s="114" t="s">
        <v>433</v>
      </c>
      <c r="B194" s="119" t="s">
        <v>490</v>
      </c>
      <c r="C194" s="115" t="s">
        <v>3356</v>
      </c>
      <c r="D194" s="116">
        <v>42916</v>
      </c>
      <c r="E194" s="117" t="s">
        <v>3357</v>
      </c>
      <c r="F194" s="121">
        <v>16007</v>
      </c>
      <c r="G194" s="122" t="s">
        <v>45</v>
      </c>
      <c r="H194" s="122" t="s">
        <v>46</v>
      </c>
      <c r="I194" s="124">
        <v>1043.3900000000001</v>
      </c>
      <c r="J194" s="85">
        <v>49</v>
      </c>
    </row>
    <row r="195" spans="1:10" x14ac:dyDescent="0.25">
      <c r="A195" s="114" t="s">
        <v>24</v>
      </c>
      <c r="B195" s="119" t="s">
        <v>292</v>
      </c>
      <c r="C195" s="115" t="s">
        <v>3397</v>
      </c>
      <c r="D195" s="116">
        <v>42900</v>
      </c>
      <c r="E195" s="117">
        <v>1812</v>
      </c>
      <c r="F195" s="121">
        <v>15881</v>
      </c>
      <c r="G195" s="122" t="s">
        <v>45</v>
      </c>
      <c r="H195" s="122" t="s">
        <v>46</v>
      </c>
      <c r="I195" s="124">
        <v>1126.1099999999999</v>
      </c>
      <c r="J195" s="85">
        <v>49</v>
      </c>
    </row>
    <row r="196" spans="1:10" x14ac:dyDescent="0.25">
      <c r="A196" s="114" t="s">
        <v>24</v>
      </c>
      <c r="B196" s="119" t="s">
        <v>292</v>
      </c>
      <c r="C196" s="115" t="s">
        <v>95</v>
      </c>
      <c r="D196" s="116">
        <v>42900</v>
      </c>
      <c r="E196" s="117">
        <v>1837</v>
      </c>
      <c r="F196" s="121">
        <v>15882</v>
      </c>
      <c r="G196" s="122" t="s">
        <v>45</v>
      </c>
      <c r="H196" s="122" t="s">
        <v>46</v>
      </c>
      <c r="I196" s="124">
        <v>2391.2399999999998</v>
      </c>
      <c r="J196" s="85">
        <v>49</v>
      </c>
    </row>
    <row r="197" spans="1:10" x14ac:dyDescent="0.25">
      <c r="A197" s="114" t="s">
        <v>24</v>
      </c>
      <c r="B197" s="119" t="s">
        <v>292</v>
      </c>
      <c r="C197" s="115" t="s">
        <v>3398</v>
      </c>
      <c r="D197" s="116">
        <v>42913</v>
      </c>
      <c r="E197" s="117">
        <v>1861</v>
      </c>
      <c r="F197" s="121">
        <v>15953</v>
      </c>
      <c r="G197" s="122" t="s">
        <v>45</v>
      </c>
      <c r="H197" s="122" t="s">
        <v>46</v>
      </c>
      <c r="I197" s="124">
        <v>1456.25</v>
      </c>
      <c r="J197" s="85">
        <v>49</v>
      </c>
    </row>
    <row r="198" spans="1:10" x14ac:dyDescent="0.25">
      <c r="A198" s="114" t="s">
        <v>24</v>
      </c>
      <c r="B198" s="119" t="s">
        <v>292</v>
      </c>
      <c r="C198" s="115" t="s">
        <v>1646</v>
      </c>
      <c r="D198" s="116">
        <v>42914</v>
      </c>
      <c r="E198" s="117">
        <v>1887</v>
      </c>
      <c r="F198" s="121">
        <v>15988</v>
      </c>
      <c r="G198" s="122" t="s">
        <v>45</v>
      </c>
      <c r="H198" s="122" t="s">
        <v>46</v>
      </c>
      <c r="I198" s="124">
        <v>779.17</v>
      </c>
      <c r="J198" s="85">
        <v>49</v>
      </c>
    </row>
    <row r="199" spans="1:10" x14ac:dyDescent="0.25">
      <c r="A199" s="114" t="s">
        <v>8</v>
      </c>
      <c r="B199" s="119" t="s">
        <v>3270</v>
      </c>
      <c r="C199" s="115" t="s">
        <v>3267</v>
      </c>
      <c r="D199" s="116">
        <v>42893</v>
      </c>
      <c r="E199" s="117" t="s">
        <v>3268</v>
      </c>
      <c r="F199" s="121" t="s">
        <v>3269</v>
      </c>
      <c r="G199" s="122" t="s">
        <v>190</v>
      </c>
      <c r="H199" s="122" t="s">
        <v>46</v>
      </c>
      <c r="I199" s="124">
        <v>31086.84</v>
      </c>
      <c r="J199" s="85">
        <v>51</v>
      </c>
    </row>
    <row r="200" spans="1:10" x14ac:dyDescent="0.25">
      <c r="A200" s="114" t="s">
        <v>9</v>
      </c>
      <c r="B200" s="119" t="s">
        <v>193</v>
      </c>
      <c r="C200" s="115" t="s">
        <v>3271</v>
      </c>
      <c r="D200" s="116">
        <v>42895</v>
      </c>
      <c r="E200" s="117">
        <v>29549</v>
      </c>
      <c r="F200" s="121">
        <v>15842</v>
      </c>
      <c r="G200" s="122" t="s">
        <v>45</v>
      </c>
      <c r="H200" s="122" t="s">
        <v>46</v>
      </c>
      <c r="I200" s="124">
        <v>684.06</v>
      </c>
      <c r="J200" s="85">
        <v>52</v>
      </c>
    </row>
    <row r="201" spans="1:10" x14ac:dyDescent="0.25">
      <c r="A201" s="114" t="s">
        <v>9</v>
      </c>
      <c r="B201" s="119" t="s">
        <v>193</v>
      </c>
      <c r="C201" s="115" t="s">
        <v>3272</v>
      </c>
      <c r="D201" s="116">
        <v>42895</v>
      </c>
      <c r="E201" s="117">
        <v>29550</v>
      </c>
      <c r="F201" s="121">
        <v>15843</v>
      </c>
      <c r="G201" s="122" t="s">
        <v>45</v>
      </c>
      <c r="H201" s="122" t="s">
        <v>46</v>
      </c>
      <c r="I201" s="124">
        <v>388.2</v>
      </c>
      <c r="J201" s="85">
        <v>52</v>
      </c>
    </row>
    <row r="202" spans="1:10" x14ac:dyDescent="0.25">
      <c r="A202" s="114" t="s">
        <v>9</v>
      </c>
      <c r="B202" s="119" t="s">
        <v>193</v>
      </c>
      <c r="C202" s="115" t="s">
        <v>3273</v>
      </c>
      <c r="D202" s="116">
        <v>42895</v>
      </c>
      <c r="E202" s="117">
        <v>29551</v>
      </c>
      <c r="F202" s="121">
        <v>15844</v>
      </c>
      <c r="G202" s="122" t="s">
        <v>45</v>
      </c>
      <c r="H202" s="122" t="s">
        <v>46</v>
      </c>
      <c r="I202" s="124">
        <v>353.61</v>
      </c>
      <c r="J202" s="85">
        <v>52</v>
      </c>
    </row>
    <row r="203" spans="1:10" x14ac:dyDescent="0.25">
      <c r="A203" s="114" t="s">
        <v>9</v>
      </c>
      <c r="B203" s="119" t="s">
        <v>193</v>
      </c>
      <c r="C203" s="115" t="s">
        <v>3274</v>
      </c>
      <c r="D203" s="116">
        <v>42895</v>
      </c>
      <c r="E203" s="117">
        <v>29552</v>
      </c>
      <c r="F203" s="121">
        <v>15845</v>
      </c>
      <c r="G203" s="122" t="s">
        <v>45</v>
      </c>
      <c r="H203" s="122" t="s">
        <v>46</v>
      </c>
      <c r="I203" s="124">
        <v>201.34</v>
      </c>
      <c r="J203" s="85">
        <v>52</v>
      </c>
    </row>
    <row r="204" spans="1:10" x14ac:dyDescent="0.25">
      <c r="A204" s="114" t="s">
        <v>9</v>
      </c>
      <c r="B204" s="119" t="s">
        <v>193</v>
      </c>
      <c r="C204" s="115" t="s">
        <v>1946</v>
      </c>
      <c r="D204" s="116">
        <v>42898</v>
      </c>
      <c r="E204" s="117" t="s">
        <v>3275</v>
      </c>
      <c r="F204" s="121">
        <v>15851</v>
      </c>
      <c r="G204" s="122" t="s">
        <v>45</v>
      </c>
      <c r="H204" s="122" t="s">
        <v>90</v>
      </c>
      <c r="I204" s="124">
        <v>237.36</v>
      </c>
      <c r="J204" s="85">
        <v>52</v>
      </c>
    </row>
    <row r="205" spans="1:10" x14ac:dyDescent="0.25">
      <c r="A205" s="114" t="s">
        <v>9</v>
      </c>
      <c r="B205" s="119" t="s">
        <v>193</v>
      </c>
      <c r="C205" s="115" t="s">
        <v>3276</v>
      </c>
      <c r="D205" s="116">
        <v>42898</v>
      </c>
      <c r="E205" s="117" t="s">
        <v>3277</v>
      </c>
      <c r="F205" s="121">
        <v>15852</v>
      </c>
      <c r="G205" s="122" t="s">
        <v>45</v>
      </c>
      <c r="H205" s="122" t="s">
        <v>90</v>
      </c>
      <c r="I205" s="124">
        <v>55.97</v>
      </c>
      <c r="J205" s="85">
        <v>52</v>
      </c>
    </row>
    <row r="206" spans="1:10" x14ac:dyDescent="0.25">
      <c r="A206" s="114" t="s">
        <v>9</v>
      </c>
      <c r="B206" s="119" t="s">
        <v>470</v>
      </c>
      <c r="C206" s="115" t="s">
        <v>3278</v>
      </c>
      <c r="D206" s="116">
        <v>42898</v>
      </c>
      <c r="E206" s="117" t="s">
        <v>3279</v>
      </c>
      <c r="F206" s="121">
        <v>15854</v>
      </c>
      <c r="G206" s="122" t="s">
        <v>45</v>
      </c>
      <c r="H206" s="122" t="s">
        <v>90</v>
      </c>
      <c r="I206" s="124">
        <v>130.86000000000001</v>
      </c>
      <c r="J206" s="85">
        <v>52</v>
      </c>
    </row>
    <row r="207" spans="1:10" x14ac:dyDescent="0.25">
      <c r="A207" s="114" t="s">
        <v>9</v>
      </c>
      <c r="B207" s="119" t="s">
        <v>193</v>
      </c>
      <c r="C207" s="115" t="s">
        <v>2527</v>
      </c>
      <c r="D207" s="116">
        <v>42907</v>
      </c>
      <c r="E207" s="117">
        <v>762</v>
      </c>
      <c r="F207" s="121">
        <v>15939</v>
      </c>
      <c r="G207" s="122" t="s">
        <v>45</v>
      </c>
      <c r="H207" s="122" t="s">
        <v>46</v>
      </c>
      <c r="I207" s="124">
        <v>87.44</v>
      </c>
      <c r="J207" s="85">
        <v>52</v>
      </c>
    </row>
    <row r="208" spans="1:10" x14ac:dyDescent="0.25">
      <c r="A208" s="114" t="s">
        <v>9</v>
      </c>
      <c r="B208" s="119" t="s">
        <v>193</v>
      </c>
      <c r="C208" s="115" t="s">
        <v>3280</v>
      </c>
      <c r="D208" s="116">
        <v>42913</v>
      </c>
      <c r="E208" s="117">
        <v>29886</v>
      </c>
      <c r="F208" s="121">
        <v>15962</v>
      </c>
      <c r="G208" s="122" t="s">
        <v>45</v>
      </c>
      <c r="H208" s="122" t="s">
        <v>46</v>
      </c>
      <c r="I208" s="124">
        <v>168.1</v>
      </c>
      <c r="J208" s="85">
        <v>52</v>
      </c>
    </row>
    <row r="209" spans="1:10" x14ac:dyDescent="0.25">
      <c r="A209" s="114" t="s">
        <v>9</v>
      </c>
      <c r="B209" s="119" t="s">
        <v>470</v>
      </c>
      <c r="C209" s="115" t="s">
        <v>2056</v>
      </c>
      <c r="D209" s="116">
        <v>42914</v>
      </c>
      <c r="E209" s="117" t="s">
        <v>3281</v>
      </c>
      <c r="F209" s="121">
        <v>15973</v>
      </c>
      <c r="G209" s="122" t="s">
        <v>45</v>
      </c>
      <c r="H209" s="122" t="s">
        <v>46</v>
      </c>
      <c r="I209" s="124">
        <v>23.35</v>
      </c>
      <c r="J209" s="85">
        <v>52</v>
      </c>
    </row>
    <row r="210" spans="1:10" x14ac:dyDescent="0.25">
      <c r="A210" s="114" t="s">
        <v>9</v>
      </c>
      <c r="B210" s="119" t="s">
        <v>193</v>
      </c>
      <c r="C210" s="115" t="s">
        <v>1627</v>
      </c>
      <c r="D210" s="116">
        <v>42916</v>
      </c>
      <c r="E210" s="117">
        <v>4165</v>
      </c>
      <c r="F210" s="121">
        <v>16004</v>
      </c>
      <c r="G210" s="122" t="s">
        <v>45</v>
      </c>
      <c r="H210" s="122" t="s">
        <v>46</v>
      </c>
      <c r="I210" s="124">
        <v>290.79000000000002</v>
      </c>
      <c r="J210" s="85">
        <v>52</v>
      </c>
    </row>
    <row r="211" spans="1:10" x14ac:dyDescent="0.25">
      <c r="A211" s="114" t="s">
        <v>9</v>
      </c>
      <c r="B211" s="119" t="s">
        <v>193</v>
      </c>
      <c r="C211" s="115" t="s">
        <v>1628</v>
      </c>
      <c r="D211" s="116">
        <v>42916</v>
      </c>
      <c r="E211" s="117">
        <v>4166</v>
      </c>
      <c r="F211" s="121">
        <v>16005</v>
      </c>
      <c r="G211" s="122" t="s">
        <v>45</v>
      </c>
      <c r="H211" s="122" t="s">
        <v>46</v>
      </c>
      <c r="I211" s="124">
        <v>290.79000000000002</v>
      </c>
      <c r="J211" s="85">
        <v>52</v>
      </c>
    </row>
    <row r="212" spans="1:10" x14ac:dyDescent="0.25">
      <c r="A212" s="114" t="s">
        <v>17</v>
      </c>
      <c r="B212" s="119" t="s">
        <v>193</v>
      </c>
      <c r="C212" s="115" t="s">
        <v>3271</v>
      </c>
      <c r="D212" s="116">
        <v>42895</v>
      </c>
      <c r="E212" s="117">
        <v>29549</v>
      </c>
      <c r="F212" s="121">
        <v>15842</v>
      </c>
      <c r="G212" s="122" t="s">
        <v>45</v>
      </c>
      <c r="H212" s="122" t="s">
        <v>46</v>
      </c>
      <c r="I212" s="124">
        <v>114.01</v>
      </c>
      <c r="J212" s="85">
        <v>52</v>
      </c>
    </row>
    <row r="213" spans="1:10" x14ac:dyDescent="0.25">
      <c r="A213" s="114" t="s">
        <v>17</v>
      </c>
      <c r="B213" s="119" t="s">
        <v>193</v>
      </c>
      <c r="C213" s="115" t="s">
        <v>3272</v>
      </c>
      <c r="D213" s="116">
        <v>42895</v>
      </c>
      <c r="E213" s="117">
        <v>29550</v>
      </c>
      <c r="F213" s="121">
        <v>15843</v>
      </c>
      <c r="G213" s="122" t="s">
        <v>45</v>
      </c>
      <c r="H213" s="122" t="s">
        <v>46</v>
      </c>
      <c r="I213" s="124">
        <v>64.7</v>
      </c>
      <c r="J213" s="85">
        <v>52</v>
      </c>
    </row>
    <row r="214" spans="1:10" x14ac:dyDescent="0.25">
      <c r="A214" s="114" t="s">
        <v>17</v>
      </c>
      <c r="B214" s="119" t="s">
        <v>193</v>
      </c>
      <c r="C214" s="115" t="s">
        <v>3273</v>
      </c>
      <c r="D214" s="116">
        <v>42895</v>
      </c>
      <c r="E214" s="117">
        <v>29551</v>
      </c>
      <c r="F214" s="121">
        <v>15844</v>
      </c>
      <c r="G214" s="122" t="s">
        <v>45</v>
      </c>
      <c r="H214" s="122" t="s">
        <v>46</v>
      </c>
      <c r="I214" s="124">
        <v>58.94</v>
      </c>
      <c r="J214" s="85">
        <v>52</v>
      </c>
    </row>
    <row r="215" spans="1:10" x14ac:dyDescent="0.25">
      <c r="A215" s="114" t="s">
        <v>17</v>
      </c>
      <c r="B215" s="119" t="s">
        <v>193</v>
      </c>
      <c r="C215" s="115" t="s">
        <v>3274</v>
      </c>
      <c r="D215" s="116">
        <v>42895</v>
      </c>
      <c r="E215" s="117">
        <v>29552</v>
      </c>
      <c r="F215" s="121">
        <v>15845</v>
      </c>
      <c r="G215" s="122" t="s">
        <v>45</v>
      </c>
      <c r="H215" s="122" t="s">
        <v>46</v>
      </c>
      <c r="I215" s="124">
        <v>33.56</v>
      </c>
      <c r="J215" s="85">
        <v>52</v>
      </c>
    </row>
    <row r="216" spans="1:10" x14ac:dyDescent="0.25">
      <c r="A216" s="114" t="s">
        <v>17</v>
      </c>
      <c r="B216" s="119" t="s">
        <v>193</v>
      </c>
      <c r="C216" s="115" t="s">
        <v>1946</v>
      </c>
      <c r="D216" s="116">
        <v>42898</v>
      </c>
      <c r="E216" s="117" t="s">
        <v>3275</v>
      </c>
      <c r="F216" s="121">
        <v>15851</v>
      </c>
      <c r="G216" s="122" t="s">
        <v>45</v>
      </c>
      <c r="H216" s="122" t="s">
        <v>90</v>
      </c>
      <c r="I216" s="124">
        <v>39.56</v>
      </c>
      <c r="J216" s="85">
        <v>52</v>
      </c>
    </row>
    <row r="217" spans="1:10" x14ac:dyDescent="0.25">
      <c r="A217" s="114" t="s">
        <v>17</v>
      </c>
      <c r="B217" s="119" t="s">
        <v>193</v>
      </c>
      <c r="C217" s="115" t="s">
        <v>3276</v>
      </c>
      <c r="D217" s="116">
        <v>42898</v>
      </c>
      <c r="E217" s="117" t="s">
        <v>3277</v>
      </c>
      <c r="F217" s="121">
        <v>15852</v>
      </c>
      <c r="G217" s="122" t="s">
        <v>45</v>
      </c>
      <c r="H217" s="122" t="s">
        <v>90</v>
      </c>
      <c r="I217" s="124">
        <v>9.33</v>
      </c>
      <c r="J217" s="85">
        <v>52</v>
      </c>
    </row>
    <row r="218" spans="1:10" x14ac:dyDescent="0.25">
      <c r="A218" s="114" t="s">
        <v>17</v>
      </c>
      <c r="B218" s="119" t="s">
        <v>470</v>
      </c>
      <c r="C218" s="115" t="s">
        <v>3278</v>
      </c>
      <c r="D218" s="116">
        <v>42898</v>
      </c>
      <c r="E218" s="117" t="s">
        <v>3279</v>
      </c>
      <c r="F218" s="121">
        <v>15854</v>
      </c>
      <c r="G218" s="122" t="s">
        <v>45</v>
      </c>
      <c r="H218" s="122" t="s">
        <v>90</v>
      </c>
      <c r="I218" s="124">
        <v>21.81</v>
      </c>
      <c r="J218" s="85">
        <v>52</v>
      </c>
    </row>
    <row r="219" spans="1:10" x14ac:dyDescent="0.25">
      <c r="A219" s="114" t="s">
        <v>17</v>
      </c>
      <c r="B219" s="119" t="s">
        <v>193</v>
      </c>
      <c r="C219" s="115" t="s">
        <v>2527</v>
      </c>
      <c r="D219" s="116">
        <v>42907</v>
      </c>
      <c r="E219" s="117">
        <v>762</v>
      </c>
      <c r="F219" s="121">
        <v>15939</v>
      </c>
      <c r="G219" s="122" t="s">
        <v>45</v>
      </c>
      <c r="H219" s="122" t="s">
        <v>46</v>
      </c>
      <c r="I219" s="124">
        <v>14.57</v>
      </c>
      <c r="J219" s="85">
        <v>52</v>
      </c>
    </row>
    <row r="220" spans="1:10" x14ac:dyDescent="0.25">
      <c r="A220" s="114" t="s">
        <v>17</v>
      </c>
      <c r="B220" s="119" t="s">
        <v>193</v>
      </c>
      <c r="C220" s="115" t="s">
        <v>3280</v>
      </c>
      <c r="D220" s="116">
        <v>42913</v>
      </c>
      <c r="E220" s="117">
        <v>29886</v>
      </c>
      <c r="F220" s="121">
        <v>15962</v>
      </c>
      <c r="G220" s="122" t="s">
        <v>45</v>
      </c>
      <c r="H220" s="122" t="s">
        <v>46</v>
      </c>
      <c r="I220" s="124">
        <v>28.02</v>
      </c>
      <c r="J220" s="85">
        <v>52</v>
      </c>
    </row>
    <row r="221" spans="1:10" x14ac:dyDescent="0.25">
      <c r="A221" s="114" t="s">
        <v>17</v>
      </c>
      <c r="B221" s="119" t="s">
        <v>470</v>
      </c>
      <c r="C221" s="115" t="s">
        <v>2056</v>
      </c>
      <c r="D221" s="116">
        <v>42914</v>
      </c>
      <c r="E221" s="117" t="s">
        <v>3281</v>
      </c>
      <c r="F221" s="121">
        <v>15973</v>
      </c>
      <c r="G221" s="122" t="s">
        <v>45</v>
      </c>
      <c r="H221" s="122" t="s">
        <v>46</v>
      </c>
      <c r="I221" s="124">
        <v>3.89</v>
      </c>
      <c r="J221" s="85">
        <v>52</v>
      </c>
    </row>
    <row r="222" spans="1:10" x14ac:dyDescent="0.25">
      <c r="A222" s="114" t="s">
        <v>17</v>
      </c>
      <c r="B222" s="119" t="s">
        <v>193</v>
      </c>
      <c r="C222" s="115" t="s">
        <v>1627</v>
      </c>
      <c r="D222" s="116">
        <v>42916</v>
      </c>
      <c r="E222" s="117">
        <v>4165</v>
      </c>
      <c r="F222" s="121">
        <v>16004</v>
      </c>
      <c r="G222" s="122" t="s">
        <v>45</v>
      </c>
      <c r="H222" s="122" t="s">
        <v>46</v>
      </c>
      <c r="I222" s="124">
        <v>48.46</v>
      </c>
      <c r="J222" s="85">
        <v>52</v>
      </c>
    </row>
    <row r="223" spans="1:10" x14ac:dyDescent="0.25">
      <c r="A223" s="114" t="s">
        <v>17</v>
      </c>
      <c r="B223" s="119" t="s">
        <v>193</v>
      </c>
      <c r="C223" s="115" t="s">
        <v>1628</v>
      </c>
      <c r="D223" s="116">
        <v>42916</v>
      </c>
      <c r="E223" s="117">
        <v>4166</v>
      </c>
      <c r="F223" s="121">
        <v>16005</v>
      </c>
      <c r="G223" s="122" t="s">
        <v>45</v>
      </c>
      <c r="H223" s="122" t="s">
        <v>46</v>
      </c>
      <c r="I223" s="124">
        <v>48.46</v>
      </c>
      <c r="J223" s="85">
        <v>52</v>
      </c>
    </row>
    <row r="224" spans="1:10" x14ac:dyDescent="0.25">
      <c r="A224" s="114" t="s">
        <v>25</v>
      </c>
      <c r="B224" s="119" t="s">
        <v>193</v>
      </c>
      <c r="C224" s="115" t="s">
        <v>3271</v>
      </c>
      <c r="D224" s="116">
        <v>42895</v>
      </c>
      <c r="E224" s="117">
        <v>29549</v>
      </c>
      <c r="F224" s="121">
        <v>15842</v>
      </c>
      <c r="G224" s="122" t="s">
        <v>45</v>
      </c>
      <c r="H224" s="122" t="s">
        <v>46</v>
      </c>
      <c r="I224" s="124">
        <v>570.04999999999995</v>
      </c>
      <c r="J224" s="85">
        <v>52</v>
      </c>
    </row>
    <row r="225" spans="1:10" x14ac:dyDescent="0.25">
      <c r="A225" s="114" t="s">
        <v>25</v>
      </c>
      <c r="B225" s="119" t="s">
        <v>193</v>
      </c>
      <c r="C225" s="115" t="s">
        <v>3272</v>
      </c>
      <c r="D225" s="116">
        <v>42895</v>
      </c>
      <c r="E225" s="117">
        <v>29550</v>
      </c>
      <c r="F225" s="121">
        <v>15843</v>
      </c>
      <c r="G225" s="122" t="s">
        <v>45</v>
      </c>
      <c r="H225" s="122" t="s">
        <v>46</v>
      </c>
      <c r="I225" s="124">
        <v>323.5</v>
      </c>
      <c r="J225" s="85">
        <v>52</v>
      </c>
    </row>
    <row r="226" spans="1:10" x14ac:dyDescent="0.25">
      <c r="A226" s="114" t="s">
        <v>25</v>
      </c>
      <c r="B226" s="119" t="s">
        <v>193</v>
      </c>
      <c r="C226" s="115" t="s">
        <v>3273</v>
      </c>
      <c r="D226" s="116">
        <v>42895</v>
      </c>
      <c r="E226" s="117">
        <v>29551</v>
      </c>
      <c r="F226" s="121">
        <v>15844</v>
      </c>
      <c r="G226" s="122" t="s">
        <v>45</v>
      </c>
      <c r="H226" s="122" t="s">
        <v>46</v>
      </c>
      <c r="I226" s="124">
        <v>294.68</v>
      </c>
      <c r="J226" s="85">
        <v>52</v>
      </c>
    </row>
    <row r="227" spans="1:10" x14ac:dyDescent="0.25">
      <c r="A227" s="114" t="s">
        <v>25</v>
      </c>
      <c r="B227" s="119" t="s">
        <v>193</v>
      </c>
      <c r="C227" s="115" t="s">
        <v>3274</v>
      </c>
      <c r="D227" s="116">
        <v>42895</v>
      </c>
      <c r="E227" s="117">
        <v>29552</v>
      </c>
      <c r="F227" s="121">
        <v>15845</v>
      </c>
      <c r="G227" s="122" t="s">
        <v>45</v>
      </c>
      <c r="H227" s="122" t="s">
        <v>46</v>
      </c>
      <c r="I227" s="124">
        <v>167.78</v>
      </c>
      <c r="J227" s="85">
        <v>52</v>
      </c>
    </row>
    <row r="228" spans="1:10" x14ac:dyDescent="0.25">
      <c r="A228" s="114" t="s">
        <v>25</v>
      </c>
      <c r="B228" s="119" t="s">
        <v>193</v>
      </c>
      <c r="C228" s="115" t="s">
        <v>1946</v>
      </c>
      <c r="D228" s="116">
        <v>42898</v>
      </c>
      <c r="E228" s="117" t="s">
        <v>3275</v>
      </c>
      <c r="F228" s="121">
        <v>15851</v>
      </c>
      <c r="G228" s="122" t="s">
        <v>45</v>
      </c>
      <c r="H228" s="122" t="s">
        <v>90</v>
      </c>
      <c r="I228" s="124">
        <v>197.8</v>
      </c>
      <c r="J228" s="85">
        <v>52</v>
      </c>
    </row>
    <row r="229" spans="1:10" x14ac:dyDescent="0.25">
      <c r="A229" s="114" t="s">
        <v>25</v>
      </c>
      <c r="B229" s="119" t="s">
        <v>193</v>
      </c>
      <c r="C229" s="115" t="s">
        <v>3276</v>
      </c>
      <c r="D229" s="116">
        <v>42898</v>
      </c>
      <c r="E229" s="117" t="s">
        <v>3277</v>
      </c>
      <c r="F229" s="121">
        <v>15852</v>
      </c>
      <c r="G229" s="122" t="s">
        <v>45</v>
      </c>
      <c r="H229" s="122" t="s">
        <v>90</v>
      </c>
      <c r="I229" s="124">
        <v>46.64</v>
      </c>
      <c r="J229" s="85">
        <v>52</v>
      </c>
    </row>
    <row r="230" spans="1:10" x14ac:dyDescent="0.25">
      <c r="A230" s="114" t="s">
        <v>25</v>
      </c>
      <c r="B230" s="119" t="s">
        <v>470</v>
      </c>
      <c r="C230" s="115" t="s">
        <v>3278</v>
      </c>
      <c r="D230" s="116">
        <v>42898</v>
      </c>
      <c r="E230" s="117" t="s">
        <v>3279</v>
      </c>
      <c r="F230" s="121">
        <v>15854</v>
      </c>
      <c r="G230" s="122" t="s">
        <v>45</v>
      </c>
      <c r="H230" s="122" t="s">
        <v>90</v>
      </c>
      <c r="I230" s="124">
        <v>109.05</v>
      </c>
      <c r="J230" s="85">
        <v>52</v>
      </c>
    </row>
    <row r="231" spans="1:10" x14ac:dyDescent="0.25">
      <c r="A231" s="114" t="s">
        <v>25</v>
      </c>
      <c r="B231" s="119" t="s">
        <v>193</v>
      </c>
      <c r="C231" s="115" t="s">
        <v>2527</v>
      </c>
      <c r="D231" s="116">
        <v>42907</v>
      </c>
      <c r="E231" s="117">
        <v>762</v>
      </c>
      <c r="F231" s="121">
        <v>15939</v>
      </c>
      <c r="G231" s="122" t="s">
        <v>45</v>
      </c>
      <c r="H231" s="122" t="s">
        <v>46</v>
      </c>
      <c r="I231" s="124">
        <v>72.87</v>
      </c>
      <c r="J231" s="85">
        <v>52</v>
      </c>
    </row>
    <row r="232" spans="1:10" x14ac:dyDescent="0.25">
      <c r="A232" s="114" t="s">
        <v>25</v>
      </c>
      <c r="B232" s="119" t="s">
        <v>193</v>
      </c>
      <c r="C232" s="115" t="s">
        <v>3280</v>
      </c>
      <c r="D232" s="116">
        <v>42913</v>
      </c>
      <c r="E232" s="117">
        <v>29886</v>
      </c>
      <c r="F232" s="121">
        <v>15962</v>
      </c>
      <c r="G232" s="122" t="s">
        <v>45</v>
      </c>
      <c r="H232" s="122" t="s">
        <v>46</v>
      </c>
      <c r="I232" s="124">
        <v>140.09</v>
      </c>
      <c r="J232" s="85">
        <v>52</v>
      </c>
    </row>
    <row r="233" spans="1:10" x14ac:dyDescent="0.25">
      <c r="A233" s="114" t="s">
        <v>25</v>
      </c>
      <c r="B233" s="119" t="s">
        <v>470</v>
      </c>
      <c r="C233" s="115" t="s">
        <v>2056</v>
      </c>
      <c r="D233" s="116">
        <v>42914</v>
      </c>
      <c r="E233" s="117" t="s">
        <v>3281</v>
      </c>
      <c r="F233" s="121">
        <v>15973</v>
      </c>
      <c r="G233" s="122" t="s">
        <v>45</v>
      </c>
      <c r="H233" s="122" t="s">
        <v>46</v>
      </c>
      <c r="I233" s="124">
        <v>19.46</v>
      </c>
      <c r="J233" s="85">
        <v>52</v>
      </c>
    </row>
    <row r="234" spans="1:10" x14ac:dyDescent="0.25">
      <c r="A234" s="114" t="s">
        <v>25</v>
      </c>
      <c r="B234" s="119" t="s">
        <v>193</v>
      </c>
      <c r="C234" s="115" t="s">
        <v>1627</v>
      </c>
      <c r="D234" s="116">
        <v>42916</v>
      </c>
      <c r="E234" s="117">
        <v>4165</v>
      </c>
      <c r="F234" s="121">
        <v>16004</v>
      </c>
      <c r="G234" s="122" t="s">
        <v>45</v>
      </c>
      <c r="H234" s="122" t="s">
        <v>46</v>
      </c>
      <c r="I234" s="124">
        <v>242.32</v>
      </c>
      <c r="J234" s="85">
        <v>52</v>
      </c>
    </row>
    <row r="235" spans="1:10" x14ac:dyDescent="0.25">
      <c r="A235" s="114" t="s">
        <v>25</v>
      </c>
      <c r="B235" s="119" t="s">
        <v>193</v>
      </c>
      <c r="C235" s="115" t="s">
        <v>1628</v>
      </c>
      <c r="D235" s="116">
        <v>42916</v>
      </c>
      <c r="E235" s="117">
        <v>4166</v>
      </c>
      <c r="F235" s="121">
        <v>16005</v>
      </c>
      <c r="G235" s="122" t="s">
        <v>45</v>
      </c>
      <c r="H235" s="122" t="s">
        <v>46</v>
      </c>
      <c r="I235" s="124">
        <v>242.32</v>
      </c>
      <c r="J235" s="85">
        <v>52</v>
      </c>
    </row>
    <row r="236" spans="1:10" x14ac:dyDescent="0.25">
      <c r="A236" s="114" t="s">
        <v>32</v>
      </c>
      <c r="B236" s="119" t="s">
        <v>193</v>
      </c>
      <c r="C236" s="115" t="s">
        <v>3271</v>
      </c>
      <c r="D236" s="116">
        <v>42895</v>
      </c>
      <c r="E236" s="117">
        <v>29549</v>
      </c>
      <c r="F236" s="121">
        <v>15842</v>
      </c>
      <c r="G236" s="122" t="s">
        <v>45</v>
      </c>
      <c r="H236" s="122" t="s">
        <v>46</v>
      </c>
      <c r="I236" s="124">
        <v>228.02</v>
      </c>
      <c r="J236" s="85">
        <v>52</v>
      </c>
    </row>
    <row r="237" spans="1:10" x14ac:dyDescent="0.25">
      <c r="A237" s="114" t="s">
        <v>32</v>
      </c>
      <c r="B237" s="119" t="s">
        <v>193</v>
      </c>
      <c r="C237" s="115" t="s">
        <v>3272</v>
      </c>
      <c r="D237" s="116">
        <v>42895</v>
      </c>
      <c r="E237" s="117">
        <v>29550</v>
      </c>
      <c r="F237" s="121">
        <v>15843</v>
      </c>
      <c r="G237" s="122" t="s">
        <v>45</v>
      </c>
      <c r="H237" s="122" t="s">
        <v>46</v>
      </c>
      <c r="I237" s="124">
        <v>129.4</v>
      </c>
      <c r="J237" s="85">
        <v>52</v>
      </c>
    </row>
    <row r="238" spans="1:10" x14ac:dyDescent="0.25">
      <c r="A238" s="114" t="s">
        <v>32</v>
      </c>
      <c r="B238" s="119" t="s">
        <v>193</v>
      </c>
      <c r="C238" s="115" t="s">
        <v>3273</v>
      </c>
      <c r="D238" s="116">
        <v>42895</v>
      </c>
      <c r="E238" s="117">
        <v>29551</v>
      </c>
      <c r="F238" s="121">
        <v>15844</v>
      </c>
      <c r="G238" s="122" t="s">
        <v>45</v>
      </c>
      <c r="H238" s="122" t="s">
        <v>46</v>
      </c>
      <c r="I238" s="124">
        <v>117.87</v>
      </c>
      <c r="J238" s="85">
        <v>52</v>
      </c>
    </row>
    <row r="239" spans="1:10" x14ac:dyDescent="0.25">
      <c r="A239" s="114" t="s">
        <v>32</v>
      </c>
      <c r="B239" s="119" t="s">
        <v>193</v>
      </c>
      <c r="C239" s="115" t="s">
        <v>3274</v>
      </c>
      <c r="D239" s="116">
        <v>42895</v>
      </c>
      <c r="E239" s="117">
        <v>29552</v>
      </c>
      <c r="F239" s="121">
        <v>15845</v>
      </c>
      <c r="G239" s="122" t="s">
        <v>45</v>
      </c>
      <c r="H239" s="122" t="s">
        <v>46</v>
      </c>
      <c r="I239" s="124">
        <v>67.11</v>
      </c>
      <c r="J239" s="85">
        <v>52</v>
      </c>
    </row>
    <row r="240" spans="1:10" x14ac:dyDescent="0.25">
      <c r="A240" s="114" t="s">
        <v>32</v>
      </c>
      <c r="B240" s="119" t="s">
        <v>193</v>
      </c>
      <c r="C240" s="115" t="s">
        <v>1946</v>
      </c>
      <c r="D240" s="116">
        <v>42898</v>
      </c>
      <c r="E240" s="117" t="s">
        <v>3275</v>
      </c>
      <c r="F240" s="121">
        <v>15851</v>
      </c>
      <c r="G240" s="122" t="s">
        <v>45</v>
      </c>
      <c r="H240" s="122" t="s">
        <v>90</v>
      </c>
      <c r="I240" s="124">
        <v>79.12</v>
      </c>
      <c r="J240" s="85">
        <v>52</v>
      </c>
    </row>
    <row r="241" spans="1:10" x14ac:dyDescent="0.25">
      <c r="A241" s="114" t="s">
        <v>32</v>
      </c>
      <c r="B241" s="119" t="s">
        <v>193</v>
      </c>
      <c r="C241" s="115" t="s">
        <v>3276</v>
      </c>
      <c r="D241" s="116">
        <v>42898</v>
      </c>
      <c r="E241" s="117" t="s">
        <v>3277</v>
      </c>
      <c r="F241" s="121">
        <v>15852</v>
      </c>
      <c r="G241" s="122" t="s">
        <v>45</v>
      </c>
      <c r="H241" s="122" t="s">
        <v>90</v>
      </c>
      <c r="I241" s="124">
        <v>18.66</v>
      </c>
      <c r="J241" s="85">
        <v>52</v>
      </c>
    </row>
    <row r="242" spans="1:10" x14ac:dyDescent="0.25">
      <c r="A242" s="114" t="s">
        <v>32</v>
      </c>
      <c r="B242" s="119" t="s">
        <v>470</v>
      </c>
      <c r="C242" s="115" t="s">
        <v>3278</v>
      </c>
      <c r="D242" s="116">
        <v>42898</v>
      </c>
      <c r="E242" s="117" t="s">
        <v>3279</v>
      </c>
      <c r="F242" s="121">
        <v>15854</v>
      </c>
      <c r="G242" s="122" t="s">
        <v>45</v>
      </c>
      <c r="H242" s="122" t="s">
        <v>90</v>
      </c>
      <c r="I242" s="124">
        <v>43.62</v>
      </c>
      <c r="J242" s="85">
        <v>52</v>
      </c>
    </row>
    <row r="243" spans="1:10" x14ac:dyDescent="0.25">
      <c r="A243" s="114" t="s">
        <v>32</v>
      </c>
      <c r="B243" s="119" t="s">
        <v>193</v>
      </c>
      <c r="C243" s="115" t="s">
        <v>2527</v>
      </c>
      <c r="D243" s="116">
        <v>42907</v>
      </c>
      <c r="E243" s="117">
        <v>762</v>
      </c>
      <c r="F243" s="121">
        <v>15939</v>
      </c>
      <c r="G243" s="122" t="s">
        <v>45</v>
      </c>
      <c r="H243" s="122" t="s">
        <v>46</v>
      </c>
      <c r="I243" s="124">
        <v>29.15</v>
      </c>
      <c r="J243" s="85">
        <v>52</v>
      </c>
    </row>
    <row r="244" spans="1:10" x14ac:dyDescent="0.25">
      <c r="A244" s="114" t="s">
        <v>32</v>
      </c>
      <c r="B244" s="119" t="s">
        <v>193</v>
      </c>
      <c r="C244" s="115" t="s">
        <v>3280</v>
      </c>
      <c r="D244" s="116">
        <v>42913</v>
      </c>
      <c r="E244" s="117">
        <v>29886</v>
      </c>
      <c r="F244" s="121">
        <v>15962</v>
      </c>
      <c r="G244" s="122" t="s">
        <v>45</v>
      </c>
      <c r="H244" s="122" t="s">
        <v>46</v>
      </c>
      <c r="I244" s="124">
        <v>56.03</v>
      </c>
      <c r="J244" s="85">
        <v>52</v>
      </c>
    </row>
    <row r="245" spans="1:10" x14ac:dyDescent="0.25">
      <c r="A245" s="114" t="s">
        <v>32</v>
      </c>
      <c r="B245" s="119" t="s">
        <v>470</v>
      </c>
      <c r="C245" s="115" t="s">
        <v>2056</v>
      </c>
      <c r="D245" s="116">
        <v>42914</v>
      </c>
      <c r="E245" s="117" t="s">
        <v>3281</v>
      </c>
      <c r="F245" s="121">
        <v>15973</v>
      </c>
      <c r="G245" s="122" t="s">
        <v>45</v>
      </c>
      <c r="H245" s="122" t="s">
        <v>46</v>
      </c>
      <c r="I245" s="124">
        <v>7.78</v>
      </c>
      <c r="J245" s="85">
        <v>52</v>
      </c>
    </row>
    <row r="246" spans="1:10" x14ac:dyDescent="0.25">
      <c r="A246" s="114" t="s">
        <v>32</v>
      </c>
      <c r="B246" s="119" t="s">
        <v>193</v>
      </c>
      <c r="C246" s="115" t="s">
        <v>1627</v>
      </c>
      <c r="D246" s="116">
        <v>42916</v>
      </c>
      <c r="E246" s="117">
        <v>4165</v>
      </c>
      <c r="F246" s="121">
        <v>16004</v>
      </c>
      <c r="G246" s="122" t="s">
        <v>45</v>
      </c>
      <c r="H246" s="122" t="s">
        <v>46</v>
      </c>
      <c r="I246" s="124">
        <v>96.93</v>
      </c>
      <c r="J246" s="85">
        <v>52</v>
      </c>
    </row>
    <row r="247" spans="1:10" x14ac:dyDescent="0.25">
      <c r="A247" s="114" t="s">
        <v>32</v>
      </c>
      <c r="B247" s="119" t="s">
        <v>193</v>
      </c>
      <c r="C247" s="115" t="s">
        <v>1628</v>
      </c>
      <c r="D247" s="116">
        <v>42916</v>
      </c>
      <c r="E247" s="117">
        <v>4166</v>
      </c>
      <c r="F247" s="121">
        <v>16005</v>
      </c>
      <c r="G247" s="122" t="s">
        <v>45</v>
      </c>
      <c r="H247" s="122" t="s">
        <v>46</v>
      </c>
      <c r="I247" s="124">
        <v>96.93</v>
      </c>
      <c r="J247" s="85">
        <v>52</v>
      </c>
    </row>
    <row r="248" spans="1:10" x14ac:dyDescent="0.25">
      <c r="A248" s="114" t="s">
        <v>38</v>
      </c>
      <c r="B248" s="119" t="s">
        <v>193</v>
      </c>
      <c r="C248" s="115" t="s">
        <v>3271</v>
      </c>
      <c r="D248" s="116">
        <v>42895</v>
      </c>
      <c r="E248" s="117">
        <v>29549</v>
      </c>
      <c r="F248" s="121">
        <v>15842</v>
      </c>
      <c r="G248" s="122" t="s">
        <v>45</v>
      </c>
      <c r="H248" s="122" t="s">
        <v>46</v>
      </c>
      <c r="I248" s="124">
        <v>684.06</v>
      </c>
      <c r="J248" s="85">
        <v>52</v>
      </c>
    </row>
    <row r="249" spans="1:10" x14ac:dyDescent="0.25">
      <c r="A249" s="114" t="s">
        <v>38</v>
      </c>
      <c r="B249" s="119" t="s">
        <v>193</v>
      </c>
      <c r="C249" s="115" t="s">
        <v>3272</v>
      </c>
      <c r="D249" s="116">
        <v>42895</v>
      </c>
      <c r="E249" s="117">
        <v>29550</v>
      </c>
      <c r="F249" s="121">
        <v>15843</v>
      </c>
      <c r="G249" s="122" t="s">
        <v>45</v>
      </c>
      <c r="H249" s="122" t="s">
        <v>46</v>
      </c>
      <c r="I249" s="124">
        <v>388.2</v>
      </c>
      <c r="J249" s="85">
        <v>52</v>
      </c>
    </row>
    <row r="250" spans="1:10" x14ac:dyDescent="0.25">
      <c r="A250" s="114" t="s">
        <v>38</v>
      </c>
      <c r="B250" s="119" t="s">
        <v>193</v>
      </c>
      <c r="C250" s="115" t="s">
        <v>3273</v>
      </c>
      <c r="D250" s="116">
        <v>42895</v>
      </c>
      <c r="E250" s="117">
        <v>29551</v>
      </c>
      <c r="F250" s="121">
        <v>15844</v>
      </c>
      <c r="G250" s="122" t="s">
        <v>45</v>
      </c>
      <c r="H250" s="122" t="s">
        <v>46</v>
      </c>
      <c r="I250" s="124">
        <v>353.61</v>
      </c>
      <c r="J250" s="85">
        <v>52</v>
      </c>
    </row>
    <row r="251" spans="1:10" x14ac:dyDescent="0.25">
      <c r="A251" s="114" t="s">
        <v>38</v>
      </c>
      <c r="B251" s="119" t="s">
        <v>193</v>
      </c>
      <c r="C251" s="115" t="s">
        <v>3274</v>
      </c>
      <c r="D251" s="116">
        <v>42895</v>
      </c>
      <c r="E251" s="117">
        <v>29552</v>
      </c>
      <c r="F251" s="121">
        <v>15845</v>
      </c>
      <c r="G251" s="122" t="s">
        <v>45</v>
      </c>
      <c r="H251" s="122" t="s">
        <v>46</v>
      </c>
      <c r="I251" s="124">
        <v>201.34</v>
      </c>
      <c r="J251" s="85">
        <v>52</v>
      </c>
    </row>
    <row r="252" spans="1:10" x14ac:dyDescent="0.25">
      <c r="A252" s="114" t="s">
        <v>38</v>
      </c>
      <c r="B252" s="119" t="s">
        <v>193</v>
      </c>
      <c r="C252" s="115" t="s">
        <v>1946</v>
      </c>
      <c r="D252" s="116">
        <v>42898</v>
      </c>
      <c r="E252" s="117" t="s">
        <v>3275</v>
      </c>
      <c r="F252" s="121">
        <v>15851</v>
      </c>
      <c r="G252" s="122" t="s">
        <v>45</v>
      </c>
      <c r="H252" s="122" t="s">
        <v>90</v>
      </c>
      <c r="I252" s="124">
        <v>237.36</v>
      </c>
      <c r="J252" s="85">
        <v>52</v>
      </c>
    </row>
    <row r="253" spans="1:10" x14ac:dyDescent="0.25">
      <c r="A253" s="114" t="s">
        <v>38</v>
      </c>
      <c r="B253" s="119" t="s">
        <v>193</v>
      </c>
      <c r="C253" s="115" t="s">
        <v>3276</v>
      </c>
      <c r="D253" s="116">
        <v>42898</v>
      </c>
      <c r="E253" s="117" t="s">
        <v>3277</v>
      </c>
      <c r="F253" s="121">
        <v>15852</v>
      </c>
      <c r="G253" s="122" t="s">
        <v>45</v>
      </c>
      <c r="H253" s="122" t="s">
        <v>90</v>
      </c>
      <c r="I253" s="124">
        <v>55.97</v>
      </c>
      <c r="J253" s="85">
        <v>52</v>
      </c>
    </row>
    <row r="254" spans="1:10" x14ac:dyDescent="0.25">
      <c r="A254" s="114" t="s">
        <v>38</v>
      </c>
      <c r="B254" s="119" t="s">
        <v>470</v>
      </c>
      <c r="C254" s="115" t="s">
        <v>3278</v>
      </c>
      <c r="D254" s="116">
        <v>42898</v>
      </c>
      <c r="E254" s="117" t="s">
        <v>3279</v>
      </c>
      <c r="F254" s="121">
        <v>15854</v>
      </c>
      <c r="G254" s="122" t="s">
        <v>45</v>
      </c>
      <c r="H254" s="122" t="s">
        <v>90</v>
      </c>
      <c r="I254" s="124">
        <v>130.88</v>
      </c>
      <c r="J254" s="85">
        <v>52</v>
      </c>
    </row>
    <row r="255" spans="1:10" x14ac:dyDescent="0.25">
      <c r="A255" s="114" t="s">
        <v>38</v>
      </c>
      <c r="B255" s="119" t="s">
        <v>193</v>
      </c>
      <c r="C255" s="115" t="s">
        <v>2527</v>
      </c>
      <c r="D255" s="116">
        <v>42907</v>
      </c>
      <c r="E255" s="117">
        <v>762</v>
      </c>
      <c r="F255" s="121">
        <v>15939</v>
      </c>
      <c r="G255" s="122" t="s">
        <v>45</v>
      </c>
      <c r="H255" s="122" t="s">
        <v>46</v>
      </c>
      <c r="I255" s="124">
        <v>87.44</v>
      </c>
      <c r="J255" s="85">
        <v>52</v>
      </c>
    </row>
    <row r="256" spans="1:10" x14ac:dyDescent="0.25">
      <c r="A256" s="114" t="s">
        <v>38</v>
      </c>
      <c r="B256" s="119" t="s">
        <v>193</v>
      </c>
      <c r="C256" s="115" t="s">
        <v>3280</v>
      </c>
      <c r="D256" s="116">
        <v>42913</v>
      </c>
      <c r="E256" s="117">
        <v>29886</v>
      </c>
      <c r="F256" s="121">
        <v>15962</v>
      </c>
      <c r="G256" s="122" t="s">
        <v>45</v>
      </c>
      <c r="H256" s="122" t="s">
        <v>46</v>
      </c>
      <c r="I256" s="124">
        <v>168.1</v>
      </c>
      <c r="J256" s="85">
        <v>52</v>
      </c>
    </row>
    <row r="257" spans="1:10" x14ac:dyDescent="0.25">
      <c r="A257" s="114" t="s">
        <v>38</v>
      </c>
      <c r="B257" s="119" t="s">
        <v>470</v>
      </c>
      <c r="C257" s="115" t="s">
        <v>2056</v>
      </c>
      <c r="D257" s="116">
        <v>42914</v>
      </c>
      <c r="E257" s="117" t="s">
        <v>3281</v>
      </c>
      <c r="F257" s="121">
        <v>15973</v>
      </c>
      <c r="G257" s="122" t="s">
        <v>45</v>
      </c>
      <c r="H257" s="122" t="s">
        <v>46</v>
      </c>
      <c r="I257" s="124">
        <v>23.36</v>
      </c>
      <c r="J257" s="85">
        <v>52</v>
      </c>
    </row>
    <row r="258" spans="1:10" x14ac:dyDescent="0.25">
      <c r="A258" s="114" t="s">
        <v>38</v>
      </c>
      <c r="B258" s="119" t="s">
        <v>193</v>
      </c>
      <c r="C258" s="115" t="s">
        <v>1627</v>
      </c>
      <c r="D258" s="116">
        <v>42916</v>
      </c>
      <c r="E258" s="117">
        <v>4165</v>
      </c>
      <c r="F258" s="121">
        <v>16004</v>
      </c>
      <c r="G258" s="122" t="s">
        <v>45</v>
      </c>
      <c r="H258" s="122" t="s">
        <v>46</v>
      </c>
      <c r="I258" s="124">
        <v>290.79000000000002</v>
      </c>
      <c r="J258" s="85">
        <v>52</v>
      </c>
    </row>
    <row r="259" spans="1:10" x14ac:dyDescent="0.25">
      <c r="A259" s="114" t="s">
        <v>38</v>
      </c>
      <c r="B259" s="119" t="s">
        <v>193</v>
      </c>
      <c r="C259" s="115" t="s">
        <v>1628</v>
      </c>
      <c r="D259" s="116">
        <v>42916</v>
      </c>
      <c r="E259" s="117">
        <v>4166</v>
      </c>
      <c r="F259" s="121">
        <v>16005</v>
      </c>
      <c r="G259" s="122" t="s">
        <v>45</v>
      </c>
      <c r="H259" s="122" t="s">
        <v>46</v>
      </c>
      <c r="I259" s="124">
        <v>290.79000000000002</v>
      </c>
      <c r="J259" s="85">
        <v>52</v>
      </c>
    </row>
    <row r="260" spans="1:10" x14ac:dyDescent="0.25">
      <c r="A260" s="114" t="s">
        <v>10</v>
      </c>
      <c r="B260" s="119" t="s">
        <v>3284</v>
      </c>
      <c r="C260" s="115" t="s">
        <v>3282</v>
      </c>
      <c r="D260" s="116">
        <v>42889</v>
      </c>
      <c r="E260" s="117" t="s">
        <v>3283</v>
      </c>
      <c r="F260" s="121">
        <v>15812</v>
      </c>
      <c r="G260" s="122" t="s">
        <v>45</v>
      </c>
      <c r="H260" s="122" t="s">
        <v>46</v>
      </c>
      <c r="I260" s="124">
        <v>66964.289999999994</v>
      </c>
      <c r="J260" s="85">
        <v>56</v>
      </c>
    </row>
    <row r="261" spans="1:10" x14ac:dyDescent="0.25">
      <c r="A261" s="114" t="s">
        <v>10</v>
      </c>
      <c r="B261" s="119" t="s">
        <v>3286</v>
      </c>
      <c r="C261" s="115" t="s">
        <v>2664</v>
      </c>
      <c r="D261" s="116">
        <v>42889</v>
      </c>
      <c r="E261" s="117" t="s">
        <v>3285</v>
      </c>
      <c r="F261" s="121">
        <v>15813</v>
      </c>
      <c r="G261" s="122" t="s">
        <v>45</v>
      </c>
      <c r="H261" s="122" t="s">
        <v>46</v>
      </c>
      <c r="I261" s="124">
        <v>66964.289999999994</v>
      </c>
      <c r="J261" s="85">
        <v>56</v>
      </c>
    </row>
    <row r="262" spans="1:10" x14ac:dyDescent="0.25">
      <c r="A262" s="114" t="s">
        <v>26</v>
      </c>
      <c r="B262" s="119" t="s">
        <v>3284</v>
      </c>
      <c r="C262" s="115" t="s">
        <v>3282</v>
      </c>
      <c r="D262" s="116">
        <v>42889</v>
      </c>
      <c r="E262" s="117" t="s">
        <v>3283</v>
      </c>
      <c r="F262" s="121">
        <v>15812</v>
      </c>
      <c r="G262" s="122" t="s">
        <v>45</v>
      </c>
      <c r="H262" s="122" t="s">
        <v>46</v>
      </c>
      <c r="I262" s="124">
        <v>26785.71</v>
      </c>
      <c r="J262" s="85">
        <v>56</v>
      </c>
    </row>
    <row r="263" spans="1:10" x14ac:dyDescent="0.25">
      <c r="A263" s="114" t="s">
        <v>26</v>
      </c>
      <c r="B263" s="119" t="s">
        <v>3286</v>
      </c>
      <c r="C263" s="115" t="s">
        <v>2664</v>
      </c>
      <c r="D263" s="116">
        <v>42889</v>
      </c>
      <c r="E263" s="117" t="s">
        <v>3285</v>
      </c>
      <c r="F263" s="121">
        <v>15813</v>
      </c>
      <c r="G263" s="122" t="s">
        <v>45</v>
      </c>
      <c r="H263" s="122" t="s">
        <v>46</v>
      </c>
      <c r="I263" s="124">
        <v>26785.71</v>
      </c>
      <c r="J263" s="85">
        <v>56</v>
      </c>
    </row>
    <row r="264" spans="1:10" x14ac:dyDescent="0.25">
      <c r="A264" s="114" t="s">
        <v>39</v>
      </c>
      <c r="B264" s="119" t="s">
        <v>3284</v>
      </c>
      <c r="C264" s="115" t="s">
        <v>3282</v>
      </c>
      <c r="D264" s="116">
        <v>42889</v>
      </c>
      <c r="E264" s="117" t="s">
        <v>3283</v>
      </c>
      <c r="F264" s="121">
        <v>15812</v>
      </c>
      <c r="G264" s="122" t="s">
        <v>45</v>
      </c>
      <c r="H264" s="122" t="s">
        <v>46</v>
      </c>
      <c r="I264" s="124">
        <v>40178.57</v>
      </c>
      <c r="J264" s="85">
        <v>56</v>
      </c>
    </row>
    <row r="265" spans="1:10" x14ac:dyDescent="0.25">
      <c r="A265" s="114" t="s">
        <v>39</v>
      </c>
      <c r="B265" s="119" t="s">
        <v>3286</v>
      </c>
      <c r="C265" s="115" t="s">
        <v>2664</v>
      </c>
      <c r="D265" s="116">
        <v>42889</v>
      </c>
      <c r="E265" s="117" t="s">
        <v>3285</v>
      </c>
      <c r="F265" s="121">
        <v>15813</v>
      </c>
      <c r="G265" s="122" t="s">
        <v>45</v>
      </c>
      <c r="H265" s="122" t="s">
        <v>46</v>
      </c>
      <c r="I265" s="124">
        <v>40178.57</v>
      </c>
      <c r="J265" s="85">
        <v>56</v>
      </c>
    </row>
    <row r="266" spans="1:10" x14ac:dyDescent="0.25">
      <c r="A266" s="114" t="s">
        <v>11</v>
      </c>
      <c r="B266" s="119" t="s">
        <v>208</v>
      </c>
      <c r="C266" s="115" t="s">
        <v>3287</v>
      </c>
      <c r="D266" s="116">
        <v>42902</v>
      </c>
      <c r="E266" s="117" t="s">
        <v>3288</v>
      </c>
      <c r="F266" s="121">
        <v>15893</v>
      </c>
      <c r="G266" s="122" t="s">
        <v>45</v>
      </c>
      <c r="H266" s="122" t="s">
        <v>46</v>
      </c>
      <c r="I266" s="124">
        <v>4500</v>
      </c>
      <c r="J266" s="85">
        <v>57</v>
      </c>
    </row>
    <row r="267" spans="1:10" x14ac:dyDescent="0.25">
      <c r="A267" s="114" t="s">
        <v>11</v>
      </c>
      <c r="B267" s="119" t="s">
        <v>208</v>
      </c>
      <c r="C267" s="115" t="s">
        <v>3289</v>
      </c>
      <c r="D267" s="116">
        <v>42914</v>
      </c>
      <c r="E267" s="117" t="s">
        <v>3290</v>
      </c>
      <c r="F267" s="121">
        <v>15981</v>
      </c>
      <c r="G267" s="122" t="s">
        <v>45</v>
      </c>
      <c r="H267" s="122" t="s">
        <v>46</v>
      </c>
      <c r="I267" s="124">
        <v>5326.89</v>
      </c>
      <c r="J267" s="85">
        <v>57</v>
      </c>
    </row>
    <row r="268" spans="1:10" x14ac:dyDescent="0.25">
      <c r="A268" s="114" t="s">
        <v>428</v>
      </c>
      <c r="B268" s="119" t="s">
        <v>2492</v>
      </c>
      <c r="C268" s="115" t="s">
        <v>605</v>
      </c>
      <c r="D268" s="116">
        <v>42916</v>
      </c>
      <c r="E268" s="117" t="s">
        <v>3291</v>
      </c>
      <c r="F268" s="121" t="s">
        <v>3292</v>
      </c>
      <c r="G268" s="122" t="s">
        <v>190</v>
      </c>
      <c r="H268" s="122" t="s">
        <v>46</v>
      </c>
      <c r="I268" s="124">
        <v>1300</v>
      </c>
      <c r="J268" s="85">
        <v>58</v>
      </c>
    </row>
    <row r="269" spans="1:10" x14ac:dyDescent="0.25">
      <c r="A269" s="114" t="s">
        <v>428</v>
      </c>
      <c r="B269" s="119" t="s">
        <v>2492</v>
      </c>
      <c r="C269" s="115" t="s">
        <v>605</v>
      </c>
      <c r="D269" s="116">
        <v>42916</v>
      </c>
      <c r="E269" s="117" t="s">
        <v>3291</v>
      </c>
      <c r="F269" s="121" t="s">
        <v>3292</v>
      </c>
      <c r="G269" s="122" t="s">
        <v>190</v>
      </c>
      <c r="H269" s="122" t="s">
        <v>46</v>
      </c>
      <c r="I269" s="124">
        <v>41184.370000000003</v>
      </c>
      <c r="J269" s="85">
        <v>58</v>
      </c>
    </row>
    <row r="270" spans="1:10" x14ac:dyDescent="0.25">
      <c r="A270" s="114" t="s">
        <v>434</v>
      </c>
      <c r="B270" s="119" t="s">
        <v>2492</v>
      </c>
      <c r="C270" s="115" t="s">
        <v>605</v>
      </c>
      <c r="D270" s="116">
        <v>42916</v>
      </c>
      <c r="E270" s="117" t="s">
        <v>3291</v>
      </c>
      <c r="F270" s="121" t="s">
        <v>3292</v>
      </c>
      <c r="G270" s="122" t="s">
        <v>190</v>
      </c>
      <c r="H270" s="122" t="s">
        <v>46</v>
      </c>
      <c r="I270" s="124">
        <v>17595.71</v>
      </c>
      <c r="J270" s="85">
        <v>58</v>
      </c>
    </row>
    <row r="271" spans="1:10" x14ac:dyDescent="0.25">
      <c r="A271" s="114" t="s">
        <v>12</v>
      </c>
      <c r="B271" s="119" t="s">
        <v>1436</v>
      </c>
      <c r="C271" s="115" t="s">
        <v>197</v>
      </c>
      <c r="D271" s="116">
        <v>42900</v>
      </c>
      <c r="E271" s="117" t="s">
        <v>3293</v>
      </c>
      <c r="F271" s="121">
        <v>15879</v>
      </c>
      <c r="G271" s="122" t="s">
        <v>45</v>
      </c>
      <c r="H271" s="122" t="s">
        <v>46</v>
      </c>
      <c r="I271" s="124">
        <v>120000</v>
      </c>
      <c r="J271" s="85">
        <v>59</v>
      </c>
    </row>
    <row r="272" spans="1:10" x14ac:dyDescent="0.25">
      <c r="A272" s="114" t="s">
        <v>458</v>
      </c>
      <c r="B272" s="119" t="s">
        <v>509</v>
      </c>
      <c r="C272" s="115" t="s">
        <v>3507</v>
      </c>
      <c r="D272" s="116">
        <v>42913</v>
      </c>
      <c r="E272" s="117">
        <v>563</v>
      </c>
      <c r="F272" s="121" t="s">
        <v>3508</v>
      </c>
      <c r="G272" s="122" t="s">
        <v>190</v>
      </c>
      <c r="H272" s="122" t="s">
        <v>46</v>
      </c>
      <c r="I272" s="124">
        <v>39958.449999999997</v>
      </c>
      <c r="J272" s="85">
        <v>59</v>
      </c>
    </row>
    <row r="273" spans="1:10" x14ac:dyDescent="0.25">
      <c r="A273" s="114" t="s">
        <v>458</v>
      </c>
      <c r="B273" s="119" t="s">
        <v>2494</v>
      </c>
      <c r="C273" s="115" t="s">
        <v>3509</v>
      </c>
      <c r="D273" s="116">
        <v>42913</v>
      </c>
      <c r="E273" s="117">
        <v>564</v>
      </c>
      <c r="F273" s="121" t="s">
        <v>3510</v>
      </c>
      <c r="G273" s="122" t="s">
        <v>190</v>
      </c>
      <c r="H273" s="122" t="s">
        <v>46</v>
      </c>
      <c r="I273" s="124">
        <v>39958.449999999997</v>
      </c>
      <c r="J273" s="85">
        <v>59</v>
      </c>
    </row>
    <row r="274" spans="1:10" x14ac:dyDescent="0.25">
      <c r="A274" s="114" t="s">
        <v>13</v>
      </c>
      <c r="B274" s="119" t="s">
        <v>216</v>
      </c>
      <c r="C274" s="115" t="s">
        <v>3294</v>
      </c>
      <c r="D274" s="116">
        <v>42894</v>
      </c>
      <c r="E274" s="117" t="s">
        <v>3295</v>
      </c>
      <c r="F274" s="121">
        <v>15828</v>
      </c>
      <c r="G274" s="122" t="s">
        <v>45</v>
      </c>
      <c r="H274" s="122" t="s">
        <v>46</v>
      </c>
      <c r="I274" s="124">
        <v>33112.28</v>
      </c>
      <c r="J274" s="85">
        <v>60</v>
      </c>
    </row>
    <row r="275" spans="1:10" x14ac:dyDescent="0.25">
      <c r="A275" s="114" t="s">
        <v>13</v>
      </c>
      <c r="B275" s="119" t="s">
        <v>216</v>
      </c>
      <c r="C275" s="115" t="s">
        <v>3296</v>
      </c>
      <c r="D275" s="116">
        <v>42898</v>
      </c>
      <c r="E275" s="117" t="s">
        <v>3297</v>
      </c>
      <c r="F275" s="121">
        <v>15847</v>
      </c>
      <c r="G275" s="122" t="s">
        <v>45</v>
      </c>
      <c r="H275" s="122" t="s">
        <v>90</v>
      </c>
      <c r="I275" s="124">
        <v>20565.3</v>
      </c>
      <c r="J275" s="85">
        <v>60</v>
      </c>
    </row>
    <row r="276" spans="1:10" x14ac:dyDescent="0.25">
      <c r="A276" s="114" t="s">
        <v>13</v>
      </c>
      <c r="B276" s="119" t="s">
        <v>475</v>
      </c>
      <c r="C276" s="115" t="s">
        <v>3298</v>
      </c>
      <c r="D276" s="116">
        <v>42902</v>
      </c>
      <c r="E276" s="117" t="s">
        <v>3299</v>
      </c>
      <c r="F276" s="121">
        <v>15903</v>
      </c>
      <c r="G276" s="122" t="s">
        <v>45</v>
      </c>
      <c r="H276" s="122" t="s">
        <v>46</v>
      </c>
      <c r="I276" s="124">
        <v>22701.47</v>
      </c>
      <c r="J276" s="85">
        <v>60</v>
      </c>
    </row>
    <row r="277" spans="1:10" x14ac:dyDescent="0.25">
      <c r="A277" s="114" t="s">
        <v>13</v>
      </c>
      <c r="B277" s="119" t="s">
        <v>475</v>
      </c>
      <c r="C277" s="115" t="s">
        <v>3300</v>
      </c>
      <c r="D277" s="116">
        <v>42902</v>
      </c>
      <c r="E277" s="117" t="s">
        <v>3301</v>
      </c>
      <c r="F277" s="121">
        <v>15904</v>
      </c>
      <c r="G277" s="122" t="s">
        <v>45</v>
      </c>
      <c r="H277" s="122" t="s">
        <v>46</v>
      </c>
      <c r="I277" s="124">
        <v>27954.87</v>
      </c>
      <c r="J277" s="85">
        <v>60</v>
      </c>
    </row>
    <row r="278" spans="1:10" x14ac:dyDescent="0.25">
      <c r="A278" s="114" t="s">
        <v>13</v>
      </c>
      <c r="B278" s="119" t="s">
        <v>216</v>
      </c>
      <c r="C278" s="115" t="s">
        <v>3302</v>
      </c>
      <c r="D278" s="116">
        <v>42902</v>
      </c>
      <c r="E278" s="117" t="s">
        <v>3303</v>
      </c>
      <c r="F278" s="121">
        <v>15905</v>
      </c>
      <c r="G278" s="122" t="s">
        <v>45</v>
      </c>
      <c r="H278" s="122" t="s">
        <v>46</v>
      </c>
      <c r="I278" s="124">
        <v>22261.29</v>
      </c>
      <c r="J278" s="85">
        <v>60</v>
      </c>
    </row>
    <row r="279" spans="1:10" x14ac:dyDescent="0.25">
      <c r="A279" s="114" t="s">
        <v>13</v>
      </c>
      <c r="B279" s="119" t="s">
        <v>216</v>
      </c>
      <c r="C279" s="115" t="s">
        <v>3304</v>
      </c>
      <c r="D279" s="116">
        <v>42905</v>
      </c>
      <c r="E279" s="117" t="s">
        <v>3305</v>
      </c>
      <c r="F279" s="121">
        <v>15912</v>
      </c>
      <c r="G279" s="122" t="s">
        <v>45</v>
      </c>
      <c r="H279" s="122" t="s">
        <v>46</v>
      </c>
      <c r="I279" s="124">
        <v>16098.84</v>
      </c>
      <c r="J279" s="85">
        <v>60</v>
      </c>
    </row>
    <row r="280" spans="1:10" x14ac:dyDescent="0.25">
      <c r="A280" s="114" t="s">
        <v>13</v>
      </c>
      <c r="B280" s="119" t="s">
        <v>216</v>
      </c>
      <c r="C280" s="115" t="s">
        <v>881</v>
      </c>
      <c r="D280" s="116">
        <v>42905</v>
      </c>
      <c r="E280" s="117" t="s">
        <v>3209</v>
      </c>
      <c r="F280" s="121">
        <v>15914</v>
      </c>
      <c r="G280" s="122" t="s">
        <v>45</v>
      </c>
      <c r="H280" s="122" t="s">
        <v>46</v>
      </c>
      <c r="I280" s="124">
        <v>17456.75</v>
      </c>
      <c r="J280" s="85">
        <v>60</v>
      </c>
    </row>
    <row r="281" spans="1:10" x14ac:dyDescent="0.25">
      <c r="A281" s="114" t="s">
        <v>13</v>
      </c>
      <c r="B281" s="119" t="s">
        <v>216</v>
      </c>
      <c r="C281" s="115" t="s">
        <v>2022</v>
      </c>
      <c r="D281" s="116">
        <v>42907</v>
      </c>
      <c r="E281" s="117" t="s">
        <v>3306</v>
      </c>
      <c r="F281" s="121">
        <v>15940</v>
      </c>
      <c r="G281" s="122" t="s">
        <v>45</v>
      </c>
      <c r="H281" s="122" t="s">
        <v>46</v>
      </c>
      <c r="I281" s="124">
        <v>22438.25</v>
      </c>
      <c r="J281" s="85">
        <v>60</v>
      </c>
    </row>
    <row r="282" spans="1:10" x14ac:dyDescent="0.25">
      <c r="A282" s="114" t="s">
        <v>13</v>
      </c>
      <c r="B282" s="119" t="s">
        <v>216</v>
      </c>
      <c r="C282" s="115" t="s">
        <v>2222</v>
      </c>
      <c r="D282" s="116">
        <v>42912</v>
      </c>
      <c r="E282" s="117" t="s">
        <v>3307</v>
      </c>
      <c r="F282" s="121">
        <v>15950</v>
      </c>
      <c r="G282" s="122" t="s">
        <v>45</v>
      </c>
      <c r="H282" s="122" t="s">
        <v>46</v>
      </c>
      <c r="I282" s="124">
        <v>26629.66</v>
      </c>
      <c r="J282" s="85">
        <v>60</v>
      </c>
    </row>
    <row r="283" spans="1:10" x14ac:dyDescent="0.25">
      <c r="A283" s="114" t="s">
        <v>3014</v>
      </c>
      <c r="B283" s="119" t="s">
        <v>3402</v>
      </c>
      <c r="C283" s="115" t="s">
        <v>3399</v>
      </c>
      <c r="D283" s="116">
        <v>42902</v>
      </c>
      <c r="E283" s="117" t="s">
        <v>3400</v>
      </c>
      <c r="F283" s="121" t="s">
        <v>3401</v>
      </c>
      <c r="G283" s="122" t="s">
        <v>225</v>
      </c>
      <c r="H283" s="122" t="s">
        <v>46</v>
      </c>
      <c r="I283" s="124">
        <v>432.88</v>
      </c>
      <c r="J283" s="85">
        <v>60</v>
      </c>
    </row>
    <row r="284" spans="1:10" x14ac:dyDescent="0.25">
      <c r="A284" s="114" t="s">
        <v>3014</v>
      </c>
      <c r="B284" s="119" t="s">
        <v>3406</v>
      </c>
      <c r="C284" s="115" t="s">
        <v>3403</v>
      </c>
      <c r="D284" s="116">
        <v>42902</v>
      </c>
      <c r="E284" s="117" t="s">
        <v>3404</v>
      </c>
      <c r="F284" s="121" t="s">
        <v>3405</v>
      </c>
      <c r="G284" s="122" t="s">
        <v>225</v>
      </c>
      <c r="H284" s="122" t="s">
        <v>46</v>
      </c>
      <c r="I284" s="124">
        <v>930</v>
      </c>
      <c r="J284" s="85">
        <v>60</v>
      </c>
    </row>
    <row r="285" spans="1:10" x14ac:dyDescent="0.25">
      <c r="A285" s="114" t="s">
        <v>14</v>
      </c>
      <c r="B285" s="119" t="s">
        <v>222</v>
      </c>
      <c r="C285" s="115" t="s">
        <v>574</v>
      </c>
      <c r="D285" s="116">
        <v>42916</v>
      </c>
      <c r="E285" s="117">
        <v>1150</v>
      </c>
      <c r="F285" s="121">
        <v>16032</v>
      </c>
      <c r="G285" s="122" t="s">
        <v>45</v>
      </c>
      <c r="H285" s="122" t="s">
        <v>46</v>
      </c>
      <c r="I285" s="124">
        <v>1600</v>
      </c>
      <c r="J285" s="85">
        <v>62</v>
      </c>
    </row>
    <row r="286" spans="1:10" x14ac:dyDescent="0.25">
      <c r="A286" s="114" t="s">
        <v>27</v>
      </c>
      <c r="B286" s="119" t="s">
        <v>222</v>
      </c>
      <c r="C286" s="115" t="s">
        <v>574</v>
      </c>
      <c r="D286" s="116">
        <v>42916</v>
      </c>
      <c r="E286" s="117">
        <v>1150</v>
      </c>
      <c r="F286" s="121">
        <v>16032</v>
      </c>
      <c r="G286" s="122" t="s">
        <v>45</v>
      </c>
      <c r="H286" s="122" t="s">
        <v>46</v>
      </c>
      <c r="I286" s="124">
        <v>1600</v>
      </c>
      <c r="J286" s="85">
        <v>62</v>
      </c>
    </row>
    <row r="287" spans="1:10" x14ac:dyDescent="0.25">
      <c r="A287" s="114" t="s">
        <v>40</v>
      </c>
      <c r="B287" s="119" t="s">
        <v>222</v>
      </c>
      <c r="C287" s="115" t="s">
        <v>574</v>
      </c>
      <c r="D287" s="116">
        <v>42916</v>
      </c>
      <c r="E287" s="117">
        <v>1150</v>
      </c>
      <c r="F287" s="121">
        <v>16032</v>
      </c>
      <c r="G287" s="122" t="s">
        <v>45</v>
      </c>
      <c r="H287" s="122" t="s">
        <v>46</v>
      </c>
      <c r="I287" s="124">
        <v>800</v>
      </c>
      <c r="J287" s="85">
        <v>62</v>
      </c>
    </row>
    <row r="288" spans="1:10" x14ac:dyDescent="0.25">
      <c r="A288" s="114" t="s">
        <v>15</v>
      </c>
      <c r="B288" s="120"/>
      <c r="C288" s="115" t="s">
        <v>120</v>
      </c>
      <c r="D288" s="116">
        <v>42894</v>
      </c>
      <c r="E288" s="117" t="s">
        <v>3308</v>
      </c>
      <c r="F288" s="121" t="s">
        <v>3309</v>
      </c>
      <c r="G288" s="122" t="s">
        <v>225</v>
      </c>
      <c r="H288" s="122" t="s">
        <v>46</v>
      </c>
      <c r="I288" s="124">
        <v>257</v>
      </c>
      <c r="J288" s="85">
        <v>64</v>
      </c>
    </row>
    <row r="289" spans="1:10" x14ac:dyDescent="0.25">
      <c r="A289" s="114" t="s">
        <v>444</v>
      </c>
      <c r="B289" s="119" t="s">
        <v>3410</v>
      </c>
      <c r="C289" s="115" t="s">
        <v>3407</v>
      </c>
      <c r="D289" s="116">
        <v>42900</v>
      </c>
      <c r="E289" s="117" t="s">
        <v>3408</v>
      </c>
      <c r="F289" s="121" t="s">
        <v>3409</v>
      </c>
      <c r="G289" s="122" t="s">
        <v>225</v>
      </c>
      <c r="H289" s="122" t="s">
        <v>46</v>
      </c>
      <c r="I289" s="124">
        <v>1085.19</v>
      </c>
      <c r="J289" s="85">
        <v>64</v>
      </c>
    </row>
    <row r="290" spans="1:10" x14ac:dyDescent="0.25">
      <c r="A290" s="114" t="s">
        <v>444</v>
      </c>
      <c r="B290" s="119" t="s">
        <v>3414</v>
      </c>
      <c r="C290" s="115" t="s">
        <v>3411</v>
      </c>
      <c r="D290" s="116">
        <v>42913</v>
      </c>
      <c r="E290" s="117" t="s">
        <v>3412</v>
      </c>
      <c r="F290" s="121" t="s">
        <v>3413</v>
      </c>
      <c r="G290" s="122" t="s">
        <v>225</v>
      </c>
      <c r="H290" s="122" t="s">
        <v>46</v>
      </c>
      <c r="I290" s="124">
        <v>437.46</v>
      </c>
      <c r="J290" s="85">
        <v>64</v>
      </c>
    </row>
    <row r="291" spans="1:10" x14ac:dyDescent="0.25">
      <c r="A291" s="114" t="s">
        <v>444</v>
      </c>
      <c r="B291" s="119" t="s">
        <v>3362</v>
      </c>
      <c r="C291" s="115" t="s">
        <v>3361</v>
      </c>
      <c r="D291" s="116">
        <v>42915</v>
      </c>
      <c r="E291" s="117" t="s">
        <v>49</v>
      </c>
      <c r="F291" s="121">
        <v>33598</v>
      </c>
      <c r="G291" s="122" t="s">
        <v>50</v>
      </c>
      <c r="H291" s="122" t="s">
        <v>51</v>
      </c>
      <c r="I291" s="124">
        <v>127</v>
      </c>
      <c r="J291" s="85">
        <v>64</v>
      </c>
    </row>
    <row r="292" spans="1:10" x14ac:dyDescent="0.25">
      <c r="A292" s="114" t="s">
        <v>454</v>
      </c>
      <c r="B292" s="119" t="s">
        <v>3499</v>
      </c>
      <c r="C292" s="115" t="s">
        <v>2407</v>
      </c>
      <c r="D292" s="116">
        <v>42915</v>
      </c>
      <c r="E292" s="117" t="s">
        <v>49</v>
      </c>
      <c r="F292" s="121">
        <v>33594</v>
      </c>
      <c r="G292" s="122" t="s">
        <v>50</v>
      </c>
      <c r="H292" s="122" t="s">
        <v>51</v>
      </c>
      <c r="I292" s="124">
        <v>197</v>
      </c>
      <c r="J292" s="85">
        <v>64</v>
      </c>
    </row>
    <row r="293" spans="1:10" x14ac:dyDescent="0.25">
      <c r="A293" s="114" t="s">
        <v>454</v>
      </c>
      <c r="B293" s="119" t="s">
        <v>3500</v>
      </c>
      <c r="C293" s="115" t="s">
        <v>2409</v>
      </c>
      <c r="D293" s="116">
        <v>42915</v>
      </c>
      <c r="E293" s="117" t="s">
        <v>49</v>
      </c>
      <c r="F293" s="121">
        <v>33595</v>
      </c>
      <c r="G293" s="122" t="s">
        <v>50</v>
      </c>
      <c r="H293" s="122" t="s">
        <v>51</v>
      </c>
      <c r="I293" s="124">
        <v>55</v>
      </c>
      <c r="J293" s="85">
        <v>64</v>
      </c>
    </row>
    <row r="294" spans="1:10" x14ac:dyDescent="0.25">
      <c r="A294" s="114" t="s">
        <v>454</v>
      </c>
      <c r="B294" s="119" t="s">
        <v>1410</v>
      </c>
      <c r="C294" s="115" t="s">
        <v>2410</v>
      </c>
      <c r="D294" s="116">
        <v>42915</v>
      </c>
      <c r="E294" s="117" t="s">
        <v>49</v>
      </c>
      <c r="F294" s="121">
        <v>33596</v>
      </c>
      <c r="G294" s="122" t="s">
        <v>50</v>
      </c>
      <c r="H294" s="122" t="s">
        <v>51</v>
      </c>
      <c r="I294" s="124">
        <v>225</v>
      </c>
      <c r="J294" s="85">
        <v>64</v>
      </c>
    </row>
    <row r="295" spans="1:10" x14ac:dyDescent="0.25">
      <c r="A295" s="114" t="s">
        <v>454</v>
      </c>
      <c r="B295" s="119" t="s">
        <v>1410</v>
      </c>
      <c r="C295" s="115" t="s">
        <v>3501</v>
      </c>
      <c r="D295" s="116">
        <v>42915</v>
      </c>
      <c r="E295" s="117" t="s">
        <v>49</v>
      </c>
      <c r="F295" s="121">
        <v>33597</v>
      </c>
      <c r="G295" s="122" t="s">
        <v>50</v>
      </c>
      <c r="H295" s="122" t="s">
        <v>51</v>
      </c>
      <c r="I295" s="124">
        <v>123.55</v>
      </c>
      <c r="J295" s="85">
        <v>64</v>
      </c>
    </row>
    <row r="296" spans="1:10" x14ac:dyDescent="0.25">
      <c r="A296" s="114" t="s">
        <v>28</v>
      </c>
      <c r="B296" s="119" t="s">
        <v>295</v>
      </c>
      <c r="C296" s="115" t="s">
        <v>3415</v>
      </c>
      <c r="D296" s="116">
        <v>42889</v>
      </c>
      <c r="E296" s="117" t="s">
        <v>3416</v>
      </c>
      <c r="F296" s="121">
        <v>15811</v>
      </c>
      <c r="G296" s="122" t="s">
        <v>286</v>
      </c>
      <c r="H296" s="122" t="s">
        <v>46</v>
      </c>
      <c r="I296" s="124">
        <v>5000</v>
      </c>
      <c r="J296" s="85">
        <v>66</v>
      </c>
    </row>
    <row r="297" spans="1:10" x14ac:dyDescent="0.25">
      <c r="A297" s="114" t="s">
        <v>28</v>
      </c>
      <c r="B297" s="119" t="s">
        <v>295</v>
      </c>
      <c r="C297" s="115" t="s">
        <v>3417</v>
      </c>
      <c r="D297" s="116">
        <v>42900</v>
      </c>
      <c r="E297" s="117">
        <v>3923</v>
      </c>
      <c r="F297" s="121">
        <v>15880</v>
      </c>
      <c r="G297" s="122" t="s">
        <v>286</v>
      </c>
      <c r="H297" s="122" t="s">
        <v>46</v>
      </c>
      <c r="I297" s="124">
        <v>1000</v>
      </c>
      <c r="J297" s="85">
        <v>66</v>
      </c>
    </row>
    <row r="298" spans="1:10" x14ac:dyDescent="0.25">
      <c r="A298" s="114" t="s">
        <v>16</v>
      </c>
      <c r="B298" s="119" t="s">
        <v>1392</v>
      </c>
      <c r="C298" s="115" t="s">
        <v>1539</v>
      </c>
      <c r="D298" s="116">
        <v>42887</v>
      </c>
      <c r="E298" s="117" t="s">
        <v>720</v>
      </c>
      <c r="F298" s="121">
        <v>31856</v>
      </c>
      <c r="G298" s="122" t="s">
        <v>50</v>
      </c>
      <c r="H298" s="122" t="s">
        <v>46</v>
      </c>
      <c r="I298" s="124">
        <v>30000</v>
      </c>
      <c r="J298" s="85">
        <v>70</v>
      </c>
    </row>
    <row r="299" spans="1:10" x14ac:dyDescent="0.25">
      <c r="A299" s="114" t="s">
        <v>16</v>
      </c>
      <c r="B299" s="119" t="s">
        <v>3312</v>
      </c>
      <c r="C299" s="115" t="s">
        <v>3310</v>
      </c>
      <c r="D299" s="116">
        <v>42887</v>
      </c>
      <c r="E299" s="117" t="s">
        <v>3311</v>
      </c>
      <c r="F299" s="121">
        <v>33276</v>
      </c>
      <c r="G299" s="122" t="s">
        <v>50</v>
      </c>
      <c r="H299" s="122" t="s">
        <v>46</v>
      </c>
      <c r="I299" s="124">
        <v>12509.23</v>
      </c>
      <c r="J299" s="85">
        <v>70</v>
      </c>
    </row>
    <row r="300" spans="1:10" x14ac:dyDescent="0.25">
      <c r="A300" s="114" t="s">
        <v>16</v>
      </c>
      <c r="B300" s="119" t="s">
        <v>3312</v>
      </c>
      <c r="C300" s="115" t="s">
        <v>3313</v>
      </c>
      <c r="D300" s="116">
        <v>42887</v>
      </c>
      <c r="E300" s="117" t="s">
        <v>2506</v>
      </c>
      <c r="F300" s="121">
        <v>33284</v>
      </c>
      <c r="G300" s="122" t="s">
        <v>50</v>
      </c>
      <c r="H300" s="122" t="s">
        <v>46</v>
      </c>
      <c r="I300" s="124">
        <v>15219.56</v>
      </c>
      <c r="J300" s="85">
        <v>70</v>
      </c>
    </row>
    <row r="301" spans="1:10" x14ac:dyDescent="0.25">
      <c r="A301" s="114" t="s">
        <v>16</v>
      </c>
      <c r="B301" s="119" t="s">
        <v>3317</v>
      </c>
      <c r="C301" s="115" t="s">
        <v>3314</v>
      </c>
      <c r="D301" s="116">
        <v>42888</v>
      </c>
      <c r="E301" s="117" t="s">
        <v>3315</v>
      </c>
      <c r="F301" s="121" t="s">
        <v>3316</v>
      </c>
      <c r="G301" s="122" t="s">
        <v>190</v>
      </c>
      <c r="H301" s="122" t="s">
        <v>46</v>
      </c>
      <c r="I301" s="124">
        <v>402940.77</v>
      </c>
      <c r="J301" s="85">
        <v>70</v>
      </c>
    </row>
    <row r="302" spans="1:10" x14ac:dyDescent="0.25">
      <c r="A302" s="114" t="s">
        <v>16</v>
      </c>
      <c r="B302" s="119" t="s">
        <v>3321</v>
      </c>
      <c r="C302" s="115" t="s">
        <v>3318</v>
      </c>
      <c r="D302" s="116">
        <v>42891</v>
      </c>
      <c r="E302" s="117" t="s">
        <v>3319</v>
      </c>
      <c r="F302" s="121" t="s">
        <v>3320</v>
      </c>
      <c r="G302" s="122" t="s">
        <v>190</v>
      </c>
      <c r="H302" s="122" t="s">
        <v>46</v>
      </c>
      <c r="I302" s="124">
        <v>8493.09</v>
      </c>
      <c r="J302" s="85">
        <v>70</v>
      </c>
    </row>
    <row r="303" spans="1:10" x14ac:dyDescent="0.25">
      <c r="A303" s="114" t="s">
        <v>16</v>
      </c>
      <c r="B303" s="119" t="s">
        <v>3325</v>
      </c>
      <c r="C303" s="115" t="s">
        <v>3322</v>
      </c>
      <c r="D303" s="116">
        <v>42895</v>
      </c>
      <c r="E303" s="117" t="s">
        <v>3323</v>
      </c>
      <c r="F303" s="121" t="s">
        <v>3324</v>
      </c>
      <c r="G303" s="122" t="s">
        <v>190</v>
      </c>
      <c r="H303" s="122" t="s">
        <v>46</v>
      </c>
      <c r="I303" s="124">
        <v>81404.240000000005</v>
      </c>
      <c r="J303" s="85">
        <v>70</v>
      </c>
    </row>
    <row r="304" spans="1:10" x14ac:dyDescent="0.25">
      <c r="A304" s="114" t="s">
        <v>16</v>
      </c>
      <c r="B304" s="119" t="s">
        <v>3328</v>
      </c>
      <c r="C304" s="115" t="s">
        <v>2297</v>
      </c>
      <c r="D304" s="116">
        <v>42895</v>
      </c>
      <c r="E304" s="117" t="s">
        <v>3326</v>
      </c>
      <c r="F304" s="121" t="s">
        <v>3327</v>
      </c>
      <c r="G304" s="122" t="s">
        <v>190</v>
      </c>
      <c r="H304" s="122" t="s">
        <v>46</v>
      </c>
      <c r="I304" s="124">
        <v>2242.41</v>
      </c>
      <c r="J304" s="85">
        <v>70</v>
      </c>
    </row>
    <row r="305" spans="1:10" x14ac:dyDescent="0.25">
      <c r="A305" s="114" t="s">
        <v>16</v>
      </c>
      <c r="B305" s="119" t="s">
        <v>3331</v>
      </c>
      <c r="C305" s="115" t="s">
        <v>3329</v>
      </c>
      <c r="D305" s="116">
        <v>42900</v>
      </c>
      <c r="E305" s="117" t="s">
        <v>3330</v>
      </c>
      <c r="F305" s="121">
        <v>18678</v>
      </c>
      <c r="G305" s="122" t="s">
        <v>190</v>
      </c>
      <c r="H305" s="122" t="s">
        <v>46</v>
      </c>
      <c r="I305" s="124">
        <v>319758.48</v>
      </c>
      <c r="J305" s="85">
        <v>70</v>
      </c>
    </row>
    <row r="306" spans="1:10" x14ac:dyDescent="0.25">
      <c r="A306" s="114" t="s">
        <v>16</v>
      </c>
      <c r="B306" s="119" t="s">
        <v>3333</v>
      </c>
      <c r="C306" s="115" t="s">
        <v>2717</v>
      </c>
      <c r="D306" s="116">
        <v>42902</v>
      </c>
      <c r="E306" s="117" t="s">
        <v>3332</v>
      </c>
      <c r="F306" s="121">
        <v>18689</v>
      </c>
      <c r="G306" s="122" t="s">
        <v>190</v>
      </c>
      <c r="H306" s="122" t="s">
        <v>46</v>
      </c>
      <c r="I306" s="124">
        <v>152808.25</v>
      </c>
      <c r="J306" s="85">
        <v>70</v>
      </c>
    </row>
    <row r="307" spans="1:10" x14ac:dyDescent="0.25">
      <c r="A307" s="114" t="s">
        <v>16</v>
      </c>
      <c r="B307" s="119" t="s">
        <v>3336</v>
      </c>
      <c r="C307" s="115" t="s">
        <v>621</v>
      </c>
      <c r="D307" s="116">
        <v>42909</v>
      </c>
      <c r="E307" s="117" t="s">
        <v>3334</v>
      </c>
      <c r="F307" s="121" t="s">
        <v>3335</v>
      </c>
      <c r="G307" s="122" t="s">
        <v>190</v>
      </c>
      <c r="H307" s="122" t="s">
        <v>46</v>
      </c>
      <c r="I307" s="124">
        <v>182445.55</v>
      </c>
      <c r="J307" s="85">
        <v>70</v>
      </c>
    </row>
    <row r="308" spans="1:10" x14ac:dyDescent="0.25">
      <c r="A308" s="114" t="s">
        <v>16</v>
      </c>
      <c r="B308" s="119" t="s">
        <v>3340</v>
      </c>
      <c r="C308" s="115" t="s">
        <v>3337</v>
      </c>
      <c r="D308" s="116">
        <v>42915</v>
      </c>
      <c r="E308" s="117" t="s">
        <v>3338</v>
      </c>
      <c r="F308" s="121" t="s">
        <v>3339</v>
      </c>
      <c r="G308" s="122" t="s">
        <v>190</v>
      </c>
      <c r="H308" s="122" t="s">
        <v>46</v>
      </c>
      <c r="I308" s="124">
        <v>68568.28</v>
      </c>
      <c r="J308" s="85">
        <v>70</v>
      </c>
    </row>
    <row r="309" spans="1:10" x14ac:dyDescent="0.25">
      <c r="A309" s="114" t="s">
        <v>16</v>
      </c>
      <c r="B309" s="119" t="s">
        <v>3342</v>
      </c>
      <c r="C309" s="115" t="s">
        <v>583</v>
      </c>
      <c r="D309" s="116">
        <v>42916</v>
      </c>
      <c r="E309" s="117" t="s">
        <v>3341</v>
      </c>
      <c r="F309" s="121">
        <v>18848</v>
      </c>
      <c r="G309" s="122" t="s">
        <v>190</v>
      </c>
      <c r="H309" s="122" t="s">
        <v>46</v>
      </c>
      <c r="I309" s="124">
        <v>433055.16</v>
      </c>
      <c r="J309" s="85">
        <v>70</v>
      </c>
    </row>
    <row r="310" spans="1:10" x14ac:dyDescent="0.25">
      <c r="A310" s="114" t="s">
        <v>19</v>
      </c>
      <c r="B310" s="119" t="s">
        <v>1392</v>
      </c>
      <c r="C310" s="115" t="s">
        <v>1539</v>
      </c>
      <c r="D310" s="116">
        <v>42887</v>
      </c>
      <c r="E310" s="117" t="s">
        <v>720</v>
      </c>
      <c r="F310" s="121">
        <v>31856</v>
      </c>
      <c r="G310" s="122" t="s">
        <v>50</v>
      </c>
      <c r="H310" s="122" t="s">
        <v>46</v>
      </c>
      <c r="I310" s="124">
        <v>10000</v>
      </c>
      <c r="J310" s="85">
        <v>70</v>
      </c>
    </row>
    <row r="311" spans="1:10" x14ac:dyDescent="0.25">
      <c r="A311" s="114" t="s">
        <v>19</v>
      </c>
      <c r="B311" s="119" t="s">
        <v>3312</v>
      </c>
      <c r="C311" s="115" t="s">
        <v>3310</v>
      </c>
      <c r="D311" s="116">
        <v>42887</v>
      </c>
      <c r="E311" s="117" t="s">
        <v>3311</v>
      </c>
      <c r="F311" s="121">
        <v>33276</v>
      </c>
      <c r="G311" s="122" t="s">
        <v>50</v>
      </c>
      <c r="H311" s="122" t="s">
        <v>46</v>
      </c>
      <c r="I311" s="124">
        <v>1096.97</v>
      </c>
      <c r="J311" s="85">
        <v>70</v>
      </c>
    </row>
    <row r="312" spans="1:10" x14ac:dyDescent="0.25">
      <c r="A312" s="114" t="s">
        <v>19</v>
      </c>
      <c r="B312" s="119" t="s">
        <v>3312</v>
      </c>
      <c r="C312" s="115" t="s">
        <v>3313</v>
      </c>
      <c r="D312" s="116">
        <v>42887</v>
      </c>
      <c r="E312" s="117" t="s">
        <v>2506</v>
      </c>
      <c r="F312" s="121">
        <v>33284</v>
      </c>
      <c r="G312" s="122" t="s">
        <v>50</v>
      </c>
      <c r="H312" s="122" t="s">
        <v>46</v>
      </c>
      <c r="I312" s="124">
        <v>4121.97</v>
      </c>
      <c r="J312" s="85">
        <v>70</v>
      </c>
    </row>
    <row r="313" spans="1:10" x14ac:dyDescent="0.25">
      <c r="A313" s="114" t="s">
        <v>19</v>
      </c>
      <c r="B313" s="119" t="s">
        <v>3317</v>
      </c>
      <c r="C313" s="115" t="s">
        <v>3314</v>
      </c>
      <c r="D313" s="116">
        <v>42888</v>
      </c>
      <c r="E313" s="117" t="s">
        <v>3315</v>
      </c>
      <c r="F313" s="121" t="s">
        <v>3316</v>
      </c>
      <c r="G313" s="122" t="s">
        <v>190</v>
      </c>
      <c r="H313" s="122" t="s">
        <v>46</v>
      </c>
      <c r="I313" s="124">
        <v>111940.51</v>
      </c>
      <c r="J313" s="85">
        <v>70</v>
      </c>
    </row>
    <row r="314" spans="1:10" x14ac:dyDescent="0.25">
      <c r="A314" s="114" t="s">
        <v>19</v>
      </c>
      <c r="B314" s="119" t="s">
        <v>3325</v>
      </c>
      <c r="C314" s="115" t="s">
        <v>3322</v>
      </c>
      <c r="D314" s="116">
        <v>42895</v>
      </c>
      <c r="E314" s="117" t="s">
        <v>3323</v>
      </c>
      <c r="F314" s="121" t="s">
        <v>3324</v>
      </c>
      <c r="G314" s="122" t="s">
        <v>190</v>
      </c>
      <c r="H314" s="122" t="s">
        <v>46</v>
      </c>
      <c r="I314" s="124">
        <v>18255.509999999998</v>
      </c>
      <c r="J314" s="85">
        <v>70</v>
      </c>
    </row>
    <row r="315" spans="1:10" x14ac:dyDescent="0.25">
      <c r="A315" s="114" t="s">
        <v>19</v>
      </c>
      <c r="B315" s="119" t="s">
        <v>3331</v>
      </c>
      <c r="C315" s="115" t="s">
        <v>3329</v>
      </c>
      <c r="D315" s="116">
        <v>42900</v>
      </c>
      <c r="E315" s="117" t="s">
        <v>3330</v>
      </c>
      <c r="F315" s="121">
        <v>18678</v>
      </c>
      <c r="G315" s="122" t="s">
        <v>190</v>
      </c>
      <c r="H315" s="122" t="s">
        <v>46</v>
      </c>
      <c r="I315" s="124">
        <v>44533.760000000002</v>
      </c>
      <c r="J315" s="85">
        <v>70</v>
      </c>
    </row>
    <row r="316" spans="1:10" x14ac:dyDescent="0.25">
      <c r="A316" s="114" t="s">
        <v>19</v>
      </c>
      <c r="B316" s="119" t="s">
        <v>3333</v>
      </c>
      <c r="C316" s="115" t="s">
        <v>2717</v>
      </c>
      <c r="D316" s="116">
        <v>42902</v>
      </c>
      <c r="E316" s="117" t="s">
        <v>3332</v>
      </c>
      <c r="F316" s="121">
        <v>18689</v>
      </c>
      <c r="G316" s="122" t="s">
        <v>190</v>
      </c>
      <c r="H316" s="122" t="s">
        <v>46</v>
      </c>
      <c r="I316" s="124">
        <v>15692.08</v>
      </c>
      <c r="J316" s="85">
        <v>70</v>
      </c>
    </row>
    <row r="317" spans="1:10" x14ac:dyDescent="0.25">
      <c r="A317" s="114" t="s">
        <v>19</v>
      </c>
      <c r="B317" s="119" t="s">
        <v>3336</v>
      </c>
      <c r="C317" s="115" t="s">
        <v>621</v>
      </c>
      <c r="D317" s="116">
        <v>42909</v>
      </c>
      <c r="E317" s="117" t="s">
        <v>3334</v>
      </c>
      <c r="F317" s="121" t="s">
        <v>3335</v>
      </c>
      <c r="G317" s="122" t="s">
        <v>190</v>
      </c>
      <c r="H317" s="122" t="s">
        <v>46</v>
      </c>
      <c r="I317" s="124">
        <v>24258.18</v>
      </c>
      <c r="J317" s="85">
        <v>70</v>
      </c>
    </row>
    <row r="318" spans="1:10" x14ac:dyDescent="0.25">
      <c r="A318" s="114" t="s">
        <v>19</v>
      </c>
      <c r="B318" s="119" t="s">
        <v>3340</v>
      </c>
      <c r="C318" s="115" t="s">
        <v>3337</v>
      </c>
      <c r="D318" s="116">
        <v>42915</v>
      </c>
      <c r="E318" s="117" t="s">
        <v>3338</v>
      </c>
      <c r="F318" s="121" t="s">
        <v>3339</v>
      </c>
      <c r="G318" s="122" t="s">
        <v>190</v>
      </c>
      <c r="H318" s="122" t="s">
        <v>46</v>
      </c>
      <c r="I318" s="124">
        <v>15018.59</v>
      </c>
      <c r="J318" s="85">
        <v>70</v>
      </c>
    </row>
    <row r="319" spans="1:10" x14ac:dyDescent="0.25">
      <c r="A319" s="114" t="s">
        <v>19</v>
      </c>
      <c r="B319" s="119" t="s">
        <v>3342</v>
      </c>
      <c r="C319" s="115" t="s">
        <v>583</v>
      </c>
      <c r="D319" s="116">
        <v>42916</v>
      </c>
      <c r="E319" s="117" t="s">
        <v>3341</v>
      </c>
      <c r="F319" s="121">
        <v>18848</v>
      </c>
      <c r="G319" s="122" t="s">
        <v>190</v>
      </c>
      <c r="H319" s="122" t="s">
        <v>46</v>
      </c>
      <c r="I319" s="124">
        <v>87151.49</v>
      </c>
      <c r="J319" s="85">
        <v>70</v>
      </c>
    </row>
    <row r="320" spans="1:10" x14ac:dyDescent="0.25">
      <c r="A320" s="114" t="s">
        <v>20</v>
      </c>
      <c r="B320" s="119" t="s">
        <v>1392</v>
      </c>
      <c r="C320" s="115" t="s">
        <v>1539</v>
      </c>
      <c r="D320" s="116">
        <v>42887</v>
      </c>
      <c r="E320" s="117" t="s">
        <v>720</v>
      </c>
      <c r="F320" s="121">
        <v>31856</v>
      </c>
      <c r="G320" s="122" t="s">
        <v>50</v>
      </c>
      <c r="H320" s="122" t="s">
        <v>46</v>
      </c>
      <c r="I320" s="124">
        <v>5000</v>
      </c>
      <c r="J320" s="85">
        <v>70</v>
      </c>
    </row>
    <row r="321" spans="1:10" x14ac:dyDescent="0.25">
      <c r="A321" s="114" t="s">
        <v>20</v>
      </c>
      <c r="B321" s="119" t="s">
        <v>3312</v>
      </c>
      <c r="C321" s="115" t="s">
        <v>3310</v>
      </c>
      <c r="D321" s="116">
        <v>42887</v>
      </c>
      <c r="E321" s="117" t="s">
        <v>3311</v>
      </c>
      <c r="F321" s="121">
        <v>33276</v>
      </c>
      <c r="G321" s="122" t="s">
        <v>50</v>
      </c>
      <c r="H321" s="122" t="s">
        <v>46</v>
      </c>
      <c r="I321" s="124">
        <v>1868.63</v>
      </c>
      <c r="J321" s="85">
        <v>70</v>
      </c>
    </row>
    <row r="322" spans="1:10" x14ac:dyDescent="0.25">
      <c r="A322" s="114" t="s">
        <v>20</v>
      </c>
      <c r="B322" s="119" t="s">
        <v>3331</v>
      </c>
      <c r="C322" s="115" t="s">
        <v>3329</v>
      </c>
      <c r="D322" s="116">
        <v>42900</v>
      </c>
      <c r="E322" s="117" t="s">
        <v>3330</v>
      </c>
      <c r="F322" s="121">
        <v>18678</v>
      </c>
      <c r="G322" s="122" t="s">
        <v>190</v>
      </c>
      <c r="H322" s="122" t="s">
        <v>46</v>
      </c>
      <c r="I322" s="124">
        <v>60292.63</v>
      </c>
      <c r="J322" s="85">
        <v>70</v>
      </c>
    </row>
    <row r="323" spans="1:10" x14ac:dyDescent="0.25">
      <c r="A323" s="114" t="s">
        <v>20</v>
      </c>
      <c r="B323" s="119" t="s">
        <v>3340</v>
      </c>
      <c r="C323" s="115" t="s">
        <v>3337</v>
      </c>
      <c r="D323" s="116">
        <v>42915</v>
      </c>
      <c r="E323" s="117" t="s">
        <v>3338</v>
      </c>
      <c r="F323" s="121" t="s">
        <v>3339</v>
      </c>
      <c r="G323" s="122" t="s">
        <v>190</v>
      </c>
      <c r="H323" s="122" t="s">
        <v>46</v>
      </c>
      <c r="I323" s="124">
        <v>12318.75</v>
      </c>
      <c r="J323" s="85">
        <v>70</v>
      </c>
    </row>
    <row r="324" spans="1:10" x14ac:dyDescent="0.25">
      <c r="A324" s="114" t="s">
        <v>29</v>
      </c>
      <c r="B324" s="119" t="s">
        <v>1392</v>
      </c>
      <c r="C324" s="115" t="s">
        <v>1539</v>
      </c>
      <c r="D324" s="116">
        <v>42887</v>
      </c>
      <c r="E324" s="117" t="s">
        <v>720</v>
      </c>
      <c r="F324" s="121">
        <v>31856</v>
      </c>
      <c r="G324" s="122" t="s">
        <v>50</v>
      </c>
      <c r="H324" s="122" t="s">
        <v>46</v>
      </c>
      <c r="I324" s="124">
        <v>20000</v>
      </c>
      <c r="J324" s="85">
        <v>70</v>
      </c>
    </row>
    <row r="325" spans="1:10" x14ac:dyDescent="0.25">
      <c r="A325" s="114" t="s">
        <v>29</v>
      </c>
      <c r="B325" s="119" t="s">
        <v>3312</v>
      </c>
      <c r="C325" s="115" t="s">
        <v>3310</v>
      </c>
      <c r="D325" s="116">
        <v>42887</v>
      </c>
      <c r="E325" s="117" t="s">
        <v>3311</v>
      </c>
      <c r="F325" s="121">
        <v>33276</v>
      </c>
      <c r="G325" s="122" t="s">
        <v>50</v>
      </c>
      <c r="H325" s="122" t="s">
        <v>46</v>
      </c>
      <c r="I325" s="124">
        <v>4655.5</v>
      </c>
      <c r="J325" s="85">
        <v>70</v>
      </c>
    </row>
    <row r="326" spans="1:10" x14ac:dyDescent="0.25">
      <c r="A326" s="114" t="s">
        <v>29</v>
      </c>
      <c r="B326" s="119" t="s">
        <v>3317</v>
      </c>
      <c r="C326" s="115" t="s">
        <v>3314</v>
      </c>
      <c r="D326" s="116">
        <v>42888</v>
      </c>
      <c r="E326" s="117" t="s">
        <v>3315</v>
      </c>
      <c r="F326" s="121" t="s">
        <v>3316</v>
      </c>
      <c r="G326" s="122" t="s">
        <v>190</v>
      </c>
      <c r="H326" s="122" t="s">
        <v>46</v>
      </c>
      <c r="I326" s="124">
        <v>2080.5100000000002</v>
      </c>
      <c r="J326" s="85">
        <v>70</v>
      </c>
    </row>
    <row r="327" spans="1:10" x14ac:dyDescent="0.25">
      <c r="A327" s="114" t="s">
        <v>29</v>
      </c>
      <c r="B327" s="119" t="s">
        <v>3325</v>
      </c>
      <c r="C327" s="115" t="s">
        <v>3322</v>
      </c>
      <c r="D327" s="116">
        <v>42895</v>
      </c>
      <c r="E327" s="117" t="s">
        <v>3323</v>
      </c>
      <c r="F327" s="121" t="s">
        <v>3324</v>
      </c>
      <c r="G327" s="122" t="s">
        <v>190</v>
      </c>
      <c r="H327" s="122" t="s">
        <v>46</v>
      </c>
      <c r="I327" s="124">
        <v>2080.5100000000002</v>
      </c>
      <c r="J327" s="85">
        <v>70</v>
      </c>
    </row>
    <row r="328" spans="1:10" x14ac:dyDescent="0.25">
      <c r="A328" s="114" t="s">
        <v>29</v>
      </c>
      <c r="B328" s="119" t="s">
        <v>3331</v>
      </c>
      <c r="C328" s="115" t="s">
        <v>3329</v>
      </c>
      <c r="D328" s="116">
        <v>42900</v>
      </c>
      <c r="E328" s="117" t="s">
        <v>3330</v>
      </c>
      <c r="F328" s="121">
        <v>18678</v>
      </c>
      <c r="G328" s="122" t="s">
        <v>190</v>
      </c>
      <c r="H328" s="122" t="s">
        <v>46</v>
      </c>
      <c r="I328" s="124">
        <v>235551.66</v>
      </c>
      <c r="J328" s="85">
        <v>70</v>
      </c>
    </row>
    <row r="329" spans="1:10" x14ac:dyDescent="0.25">
      <c r="A329" s="114" t="s">
        <v>29</v>
      </c>
      <c r="B329" s="119" t="s">
        <v>3333</v>
      </c>
      <c r="C329" s="115" t="s">
        <v>2717</v>
      </c>
      <c r="D329" s="116">
        <v>42902</v>
      </c>
      <c r="E329" s="117" t="s">
        <v>3332</v>
      </c>
      <c r="F329" s="121">
        <v>18689</v>
      </c>
      <c r="G329" s="122" t="s">
        <v>190</v>
      </c>
      <c r="H329" s="122" t="s">
        <v>46</v>
      </c>
      <c r="I329" s="124">
        <v>2080.5100000000002</v>
      </c>
      <c r="J329" s="85">
        <v>70</v>
      </c>
    </row>
    <row r="330" spans="1:10" x14ac:dyDescent="0.25">
      <c r="A330" s="114" t="s">
        <v>29</v>
      </c>
      <c r="B330" s="119" t="s">
        <v>3336</v>
      </c>
      <c r="C330" s="115" t="s">
        <v>621</v>
      </c>
      <c r="D330" s="116">
        <v>42909</v>
      </c>
      <c r="E330" s="117" t="s">
        <v>3334</v>
      </c>
      <c r="F330" s="121" t="s">
        <v>3335</v>
      </c>
      <c r="G330" s="122" t="s">
        <v>190</v>
      </c>
      <c r="H330" s="122" t="s">
        <v>46</v>
      </c>
      <c r="I330" s="124">
        <v>2080.5100000000002</v>
      </c>
      <c r="J330" s="85">
        <v>70</v>
      </c>
    </row>
    <row r="331" spans="1:10" x14ac:dyDescent="0.25">
      <c r="A331" s="114" t="s">
        <v>29</v>
      </c>
      <c r="B331" s="119" t="s">
        <v>3340</v>
      </c>
      <c r="C331" s="115" t="s">
        <v>3337</v>
      </c>
      <c r="D331" s="116">
        <v>42915</v>
      </c>
      <c r="E331" s="117" t="s">
        <v>3338</v>
      </c>
      <c r="F331" s="121" t="s">
        <v>3339</v>
      </c>
      <c r="G331" s="122" t="s">
        <v>190</v>
      </c>
      <c r="H331" s="122" t="s">
        <v>46</v>
      </c>
      <c r="I331" s="124">
        <v>145340.5</v>
      </c>
      <c r="J331" s="85">
        <v>70</v>
      </c>
    </row>
    <row r="332" spans="1:10" x14ac:dyDescent="0.25">
      <c r="A332" s="114" t="s">
        <v>29</v>
      </c>
      <c r="B332" s="119" t="s">
        <v>3342</v>
      </c>
      <c r="C332" s="115" t="s">
        <v>583</v>
      </c>
      <c r="D332" s="116">
        <v>42916</v>
      </c>
      <c r="E332" s="117" t="s">
        <v>3341</v>
      </c>
      <c r="F332" s="121">
        <v>18848</v>
      </c>
      <c r="G332" s="122" t="s">
        <v>190</v>
      </c>
      <c r="H332" s="122" t="s">
        <v>46</v>
      </c>
      <c r="I332" s="124">
        <v>2080.5100000000002</v>
      </c>
      <c r="J332" s="85">
        <v>70</v>
      </c>
    </row>
    <row r="333" spans="1:10" x14ac:dyDescent="0.25">
      <c r="A333" s="114" t="s">
        <v>33</v>
      </c>
      <c r="B333" s="119" t="s">
        <v>3312</v>
      </c>
      <c r="C333" s="115" t="s">
        <v>3310</v>
      </c>
      <c r="D333" s="116">
        <v>42887</v>
      </c>
      <c r="E333" s="117" t="s">
        <v>3311</v>
      </c>
      <c r="F333" s="121">
        <v>33276</v>
      </c>
      <c r="G333" s="122" t="s">
        <v>50</v>
      </c>
      <c r="H333" s="122" t="s">
        <v>46</v>
      </c>
      <c r="I333" s="124">
        <v>865.85</v>
      </c>
      <c r="J333" s="85">
        <v>70</v>
      </c>
    </row>
    <row r="334" spans="1:10" x14ac:dyDescent="0.25">
      <c r="A334" s="114" t="s">
        <v>33</v>
      </c>
      <c r="B334" s="119" t="s">
        <v>3331</v>
      </c>
      <c r="C334" s="115" t="s">
        <v>3329</v>
      </c>
      <c r="D334" s="116">
        <v>42900</v>
      </c>
      <c r="E334" s="117" t="s">
        <v>3330</v>
      </c>
      <c r="F334" s="121">
        <v>18678</v>
      </c>
      <c r="G334" s="122" t="s">
        <v>190</v>
      </c>
      <c r="H334" s="122" t="s">
        <v>46</v>
      </c>
      <c r="I334" s="124">
        <v>41394.71</v>
      </c>
      <c r="J334" s="85">
        <v>70</v>
      </c>
    </row>
    <row r="335" spans="1:10" x14ac:dyDescent="0.25">
      <c r="A335" s="114" t="s">
        <v>33</v>
      </c>
      <c r="B335" s="119" t="s">
        <v>3340</v>
      </c>
      <c r="C335" s="115" t="s">
        <v>3337</v>
      </c>
      <c r="D335" s="116">
        <v>42915</v>
      </c>
      <c r="E335" s="117" t="s">
        <v>3338</v>
      </c>
      <c r="F335" s="121" t="s">
        <v>3339</v>
      </c>
      <c r="G335" s="122" t="s">
        <v>190</v>
      </c>
      <c r="H335" s="122" t="s">
        <v>46</v>
      </c>
      <c r="I335" s="124">
        <v>9855</v>
      </c>
      <c r="J335" s="85">
        <v>70</v>
      </c>
    </row>
    <row r="336" spans="1:10" x14ac:dyDescent="0.25">
      <c r="A336" s="114" t="s">
        <v>41</v>
      </c>
      <c r="B336" s="119" t="s">
        <v>1392</v>
      </c>
      <c r="C336" s="115" t="s">
        <v>1539</v>
      </c>
      <c r="D336" s="116">
        <v>42887</v>
      </c>
      <c r="E336" s="117" t="s">
        <v>720</v>
      </c>
      <c r="F336" s="121">
        <v>31856</v>
      </c>
      <c r="G336" s="122" t="s">
        <v>50</v>
      </c>
      <c r="H336" s="122" t="s">
        <v>46</v>
      </c>
      <c r="I336" s="124">
        <v>15000</v>
      </c>
      <c r="J336" s="85">
        <v>70</v>
      </c>
    </row>
    <row r="337" spans="1:10" x14ac:dyDescent="0.25">
      <c r="A337" s="114" t="s">
        <v>41</v>
      </c>
      <c r="B337" s="119" t="s">
        <v>3312</v>
      </c>
      <c r="C337" s="115" t="s">
        <v>3310</v>
      </c>
      <c r="D337" s="116">
        <v>42887</v>
      </c>
      <c r="E337" s="117" t="s">
        <v>3311</v>
      </c>
      <c r="F337" s="121">
        <v>33276</v>
      </c>
      <c r="G337" s="122" t="s">
        <v>50</v>
      </c>
      <c r="H337" s="122" t="s">
        <v>46</v>
      </c>
      <c r="I337" s="124">
        <v>5377.85</v>
      </c>
      <c r="J337" s="85">
        <v>70</v>
      </c>
    </row>
    <row r="338" spans="1:10" x14ac:dyDescent="0.25">
      <c r="A338" s="114" t="s">
        <v>41</v>
      </c>
      <c r="B338" s="119" t="s">
        <v>3312</v>
      </c>
      <c r="C338" s="115" t="s">
        <v>3313</v>
      </c>
      <c r="D338" s="116">
        <v>42887</v>
      </c>
      <c r="E338" s="117" t="s">
        <v>2506</v>
      </c>
      <c r="F338" s="121">
        <v>33284</v>
      </c>
      <c r="G338" s="122" t="s">
        <v>50</v>
      </c>
      <c r="H338" s="122" t="s">
        <v>46</v>
      </c>
      <c r="I338" s="124">
        <v>677.26</v>
      </c>
      <c r="J338" s="85">
        <v>70</v>
      </c>
    </row>
    <row r="339" spans="1:10" x14ac:dyDescent="0.25">
      <c r="A339" s="114" t="s">
        <v>41</v>
      </c>
      <c r="B339" s="119" t="s">
        <v>3317</v>
      </c>
      <c r="C339" s="115" t="s">
        <v>3314</v>
      </c>
      <c r="D339" s="116">
        <v>42888</v>
      </c>
      <c r="E339" s="117" t="s">
        <v>3315</v>
      </c>
      <c r="F339" s="121" t="s">
        <v>3316</v>
      </c>
      <c r="G339" s="122" t="s">
        <v>190</v>
      </c>
      <c r="H339" s="122" t="s">
        <v>46</v>
      </c>
      <c r="I339" s="124">
        <v>32186.76</v>
      </c>
      <c r="J339" s="85">
        <v>70</v>
      </c>
    </row>
    <row r="340" spans="1:10" x14ac:dyDescent="0.25">
      <c r="A340" s="114" t="s">
        <v>41</v>
      </c>
      <c r="B340" s="119" t="s">
        <v>3325</v>
      </c>
      <c r="C340" s="115" t="s">
        <v>3322</v>
      </c>
      <c r="D340" s="116">
        <v>42895</v>
      </c>
      <c r="E340" s="117" t="s">
        <v>3323</v>
      </c>
      <c r="F340" s="121" t="s">
        <v>3324</v>
      </c>
      <c r="G340" s="122" t="s">
        <v>190</v>
      </c>
      <c r="H340" s="122" t="s">
        <v>46</v>
      </c>
      <c r="I340" s="124">
        <v>9796.02</v>
      </c>
      <c r="J340" s="85">
        <v>70</v>
      </c>
    </row>
    <row r="341" spans="1:10" x14ac:dyDescent="0.25">
      <c r="A341" s="114" t="s">
        <v>41</v>
      </c>
      <c r="B341" s="119" t="s">
        <v>3331</v>
      </c>
      <c r="C341" s="115" t="s">
        <v>3329</v>
      </c>
      <c r="D341" s="116">
        <v>42900</v>
      </c>
      <c r="E341" s="117" t="s">
        <v>3330</v>
      </c>
      <c r="F341" s="121">
        <v>18678</v>
      </c>
      <c r="G341" s="122" t="s">
        <v>190</v>
      </c>
      <c r="H341" s="122" t="s">
        <v>46</v>
      </c>
      <c r="I341" s="124">
        <v>169806.37</v>
      </c>
      <c r="J341" s="85">
        <v>70</v>
      </c>
    </row>
    <row r="342" spans="1:10" x14ac:dyDescent="0.25">
      <c r="A342" s="114" t="s">
        <v>41</v>
      </c>
      <c r="B342" s="119" t="s">
        <v>3333</v>
      </c>
      <c r="C342" s="115" t="s">
        <v>2717</v>
      </c>
      <c r="D342" s="116">
        <v>42902</v>
      </c>
      <c r="E342" s="117" t="s">
        <v>3332</v>
      </c>
      <c r="F342" s="121">
        <v>18689</v>
      </c>
      <c r="G342" s="122" t="s">
        <v>190</v>
      </c>
      <c r="H342" s="122" t="s">
        <v>46</v>
      </c>
      <c r="I342" s="124">
        <v>7889.07</v>
      </c>
      <c r="J342" s="85">
        <v>70</v>
      </c>
    </row>
    <row r="343" spans="1:10" x14ac:dyDescent="0.25">
      <c r="A343" s="114" t="s">
        <v>41</v>
      </c>
      <c r="B343" s="119" t="s">
        <v>3336</v>
      </c>
      <c r="C343" s="115" t="s">
        <v>621</v>
      </c>
      <c r="D343" s="116">
        <v>42909</v>
      </c>
      <c r="E343" s="117" t="s">
        <v>3334</v>
      </c>
      <c r="F343" s="121" t="s">
        <v>3335</v>
      </c>
      <c r="G343" s="122" t="s">
        <v>190</v>
      </c>
      <c r="H343" s="122" t="s">
        <v>46</v>
      </c>
      <c r="I343" s="124">
        <v>9466.8799999999992</v>
      </c>
      <c r="J343" s="85">
        <v>70</v>
      </c>
    </row>
    <row r="344" spans="1:10" x14ac:dyDescent="0.25">
      <c r="A344" s="114" t="s">
        <v>41</v>
      </c>
      <c r="B344" s="119" t="s">
        <v>3340</v>
      </c>
      <c r="C344" s="115" t="s">
        <v>3337</v>
      </c>
      <c r="D344" s="116">
        <v>42915</v>
      </c>
      <c r="E344" s="117" t="s">
        <v>3338</v>
      </c>
      <c r="F344" s="121" t="s">
        <v>3339</v>
      </c>
      <c r="G344" s="122" t="s">
        <v>190</v>
      </c>
      <c r="H344" s="122" t="s">
        <v>46</v>
      </c>
      <c r="I344" s="124">
        <v>35303.870000000003</v>
      </c>
      <c r="J344" s="85">
        <v>70</v>
      </c>
    </row>
    <row r="345" spans="1:10" x14ac:dyDescent="0.25">
      <c r="A345" s="114" t="s">
        <v>41</v>
      </c>
      <c r="B345" s="119" t="s">
        <v>3342</v>
      </c>
      <c r="C345" s="115" t="s">
        <v>583</v>
      </c>
      <c r="D345" s="116">
        <v>42916</v>
      </c>
      <c r="E345" s="117" t="s">
        <v>3341</v>
      </c>
      <c r="F345" s="121">
        <v>18848</v>
      </c>
      <c r="G345" s="122" t="s">
        <v>190</v>
      </c>
      <c r="H345" s="122" t="s">
        <v>46</v>
      </c>
      <c r="I345" s="124">
        <v>12196.37</v>
      </c>
      <c r="J345" s="85">
        <v>70</v>
      </c>
    </row>
    <row r="346" spans="1:10" x14ac:dyDescent="0.25">
      <c r="A346" s="114" t="s">
        <v>42</v>
      </c>
      <c r="B346" s="119" t="s">
        <v>1392</v>
      </c>
      <c r="C346" s="115" t="s">
        <v>1539</v>
      </c>
      <c r="D346" s="116">
        <v>42887</v>
      </c>
      <c r="E346" s="117" t="s">
        <v>720</v>
      </c>
      <c r="F346" s="121">
        <v>31856</v>
      </c>
      <c r="G346" s="122" t="s">
        <v>50</v>
      </c>
      <c r="H346" s="122" t="s">
        <v>46</v>
      </c>
      <c r="I346" s="124">
        <v>20000</v>
      </c>
      <c r="J346" s="85">
        <v>70</v>
      </c>
    </row>
    <row r="347" spans="1:10" x14ac:dyDescent="0.25">
      <c r="A347" s="114" t="s">
        <v>42</v>
      </c>
      <c r="B347" s="119" t="s">
        <v>347</v>
      </c>
      <c r="C347" s="115" t="s">
        <v>3511</v>
      </c>
      <c r="D347" s="116">
        <v>42891</v>
      </c>
      <c r="E347" s="117" t="s">
        <v>3512</v>
      </c>
      <c r="F347" s="121" t="s">
        <v>3513</v>
      </c>
      <c r="G347" s="122" t="s">
        <v>190</v>
      </c>
      <c r="H347" s="122" t="s">
        <v>46</v>
      </c>
      <c r="I347" s="124">
        <v>331914.89</v>
      </c>
      <c r="J347" s="85">
        <v>70</v>
      </c>
    </row>
    <row r="348" spans="1:10" x14ac:dyDescent="0.25">
      <c r="A348" s="114" t="s">
        <v>430</v>
      </c>
      <c r="B348" s="119" t="s">
        <v>491</v>
      </c>
      <c r="C348" s="115" t="s">
        <v>2634</v>
      </c>
      <c r="D348" s="116">
        <v>42907</v>
      </c>
      <c r="E348" s="117" t="s">
        <v>1760</v>
      </c>
      <c r="F348" s="121">
        <v>33457</v>
      </c>
      <c r="G348" s="122" t="s">
        <v>50</v>
      </c>
      <c r="H348" s="122" t="s">
        <v>51</v>
      </c>
      <c r="I348" s="124">
        <v>134.51</v>
      </c>
      <c r="J348" s="85">
        <v>90</v>
      </c>
    </row>
    <row r="349" spans="1:10" x14ac:dyDescent="0.25">
      <c r="A349" s="114" t="s">
        <v>2484</v>
      </c>
      <c r="B349" s="119" t="s">
        <v>3360</v>
      </c>
      <c r="C349" s="115" t="s">
        <v>3358</v>
      </c>
      <c r="D349" s="116">
        <v>42907</v>
      </c>
      <c r="E349" s="117" t="s">
        <v>3359</v>
      </c>
      <c r="F349" s="121">
        <v>33456</v>
      </c>
      <c r="G349" s="122" t="s">
        <v>50</v>
      </c>
      <c r="H349" s="122" t="s">
        <v>51</v>
      </c>
      <c r="I349" s="124">
        <v>106.12</v>
      </c>
      <c r="J349" s="85">
        <v>90</v>
      </c>
    </row>
    <row r="350" spans="1:10" x14ac:dyDescent="0.25">
      <c r="A350" s="114" t="s">
        <v>30</v>
      </c>
      <c r="B350" s="119" t="s">
        <v>298</v>
      </c>
      <c r="C350" s="115" t="s">
        <v>3418</v>
      </c>
      <c r="D350" s="116">
        <v>42894</v>
      </c>
      <c r="E350" s="117">
        <v>1485907</v>
      </c>
      <c r="F350" s="121">
        <v>15830</v>
      </c>
      <c r="G350" s="122" t="s">
        <v>45</v>
      </c>
      <c r="H350" s="122" t="s">
        <v>46</v>
      </c>
      <c r="I350" s="124">
        <v>86.21</v>
      </c>
      <c r="J350" s="85">
        <v>90</v>
      </c>
    </row>
    <row r="351" spans="1:10" x14ac:dyDescent="0.25">
      <c r="A351" s="114" t="s">
        <v>30</v>
      </c>
      <c r="B351" s="119" t="s">
        <v>298</v>
      </c>
      <c r="C351" s="115" t="s">
        <v>271</v>
      </c>
      <c r="D351" s="116">
        <v>42894</v>
      </c>
      <c r="E351" s="117" t="s">
        <v>3419</v>
      </c>
      <c r="F351" s="121">
        <v>15831</v>
      </c>
      <c r="G351" s="122" t="s">
        <v>45</v>
      </c>
      <c r="H351" s="122" t="s">
        <v>46</v>
      </c>
      <c r="I351" s="124">
        <v>422</v>
      </c>
      <c r="J351" s="85">
        <v>90</v>
      </c>
    </row>
    <row r="352" spans="1:10" x14ac:dyDescent="0.25">
      <c r="A352" s="114" t="s">
        <v>30</v>
      </c>
      <c r="B352" s="119" t="s">
        <v>298</v>
      </c>
      <c r="C352" s="115" t="s">
        <v>192</v>
      </c>
      <c r="D352" s="116">
        <v>42894</v>
      </c>
      <c r="E352" s="117" t="s">
        <v>3420</v>
      </c>
      <c r="F352" s="121">
        <v>15832</v>
      </c>
      <c r="G352" s="122" t="s">
        <v>45</v>
      </c>
      <c r="H352" s="122" t="s">
        <v>46</v>
      </c>
      <c r="I352" s="124">
        <v>88.86</v>
      </c>
      <c r="J352" s="85">
        <v>90</v>
      </c>
    </row>
    <row r="353" spans="1:10" x14ac:dyDescent="0.25">
      <c r="A353" s="114" t="s">
        <v>30</v>
      </c>
      <c r="B353" s="119" t="s">
        <v>298</v>
      </c>
      <c r="C353" s="115" t="s">
        <v>273</v>
      </c>
      <c r="D353" s="116">
        <v>42894</v>
      </c>
      <c r="E353" s="117" t="s">
        <v>3421</v>
      </c>
      <c r="F353" s="121">
        <v>15834</v>
      </c>
      <c r="G353" s="122" t="s">
        <v>45</v>
      </c>
      <c r="H353" s="122" t="s">
        <v>46</v>
      </c>
      <c r="I353" s="124">
        <v>97.62</v>
      </c>
      <c r="J353" s="85">
        <v>90</v>
      </c>
    </row>
    <row r="354" spans="1:10" x14ac:dyDescent="0.25">
      <c r="A354" s="114" t="s">
        <v>30</v>
      </c>
      <c r="B354" s="119" t="s">
        <v>298</v>
      </c>
      <c r="C354" s="115" t="s">
        <v>117</v>
      </c>
      <c r="D354" s="116">
        <v>42894</v>
      </c>
      <c r="E354" s="117">
        <v>1021149</v>
      </c>
      <c r="F354" s="121">
        <v>15835</v>
      </c>
      <c r="G354" s="122" t="s">
        <v>45</v>
      </c>
      <c r="H354" s="122" t="s">
        <v>46</v>
      </c>
      <c r="I354" s="124">
        <v>51.72</v>
      </c>
      <c r="J354" s="85">
        <v>90</v>
      </c>
    </row>
    <row r="355" spans="1:10" x14ac:dyDescent="0.25">
      <c r="A355" s="114" t="s">
        <v>30</v>
      </c>
      <c r="B355" s="119" t="s">
        <v>298</v>
      </c>
      <c r="C355" s="115" t="s">
        <v>3422</v>
      </c>
      <c r="D355" s="116">
        <v>42895</v>
      </c>
      <c r="E355" s="117">
        <v>5087</v>
      </c>
      <c r="F355" s="121">
        <v>15836</v>
      </c>
      <c r="G355" s="122" t="s">
        <v>45</v>
      </c>
      <c r="H355" s="122" t="s">
        <v>46</v>
      </c>
      <c r="I355" s="124">
        <v>1004.31</v>
      </c>
      <c r="J355" s="85">
        <v>90</v>
      </c>
    </row>
    <row r="356" spans="1:10" x14ac:dyDescent="0.25">
      <c r="A356" s="114" t="s">
        <v>30</v>
      </c>
      <c r="B356" s="119" t="s">
        <v>298</v>
      </c>
      <c r="C356" s="115" t="s">
        <v>3423</v>
      </c>
      <c r="D356" s="116">
        <v>42895</v>
      </c>
      <c r="E356" s="117">
        <v>82888</v>
      </c>
      <c r="F356" s="121">
        <v>15839</v>
      </c>
      <c r="G356" s="122" t="s">
        <v>45</v>
      </c>
      <c r="H356" s="122" t="s">
        <v>46</v>
      </c>
      <c r="I356" s="124">
        <v>2100</v>
      </c>
      <c r="J356" s="85">
        <v>90</v>
      </c>
    </row>
    <row r="357" spans="1:10" x14ac:dyDescent="0.25">
      <c r="A357" s="114" t="s">
        <v>30</v>
      </c>
      <c r="B357" s="119" t="s">
        <v>298</v>
      </c>
      <c r="C357" s="115" t="s">
        <v>184</v>
      </c>
      <c r="D357" s="116">
        <v>42895</v>
      </c>
      <c r="E357" s="117">
        <v>29549</v>
      </c>
      <c r="F357" s="121">
        <v>15840</v>
      </c>
      <c r="G357" s="122" t="s">
        <v>45</v>
      </c>
      <c r="H357" s="122" t="s">
        <v>46</v>
      </c>
      <c r="I357" s="124">
        <v>2280.1999999999998</v>
      </c>
      <c r="J357" s="85">
        <v>90</v>
      </c>
    </row>
    <row r="358" spans="1:10" x14ac:dyDescent="0.25">
      <c r="A358" s="114" t="s">
        <v>30</v>
      </c>
      <c r="B358" s="119" t="s">
        <v>300</v>
      </c>
      <c r="C358" s="115" t="s">
        <v>288</v>
      </c>
      <c r="D358" s="116">
        <v>42895</v>
      </c>
      <c r="E358" s="117">
        <v>82888</v>
      </c>
      <c r="F358" s="121">
        <v>15839</v>
      </c>
      <c r="G358" s="122" t="s">
        <v>45</v>
      </c>
      <c r="H358" s="122" t="s">
        <v>46</v>
      </c>
      <c r="I358" s="124">
        <v>-2100</v>
      </c>
      <c r="J358" s="85">
        <v>90</v>
      </c>
    </row>
    <row r="359" spans="1:10" x14ac:dyDescent="0.25">
      <c r="A359" s="114" t="s">
        <v>30</v>
      </c>
      <c r="B359" s="119" t="s">
        <v>300</v>
      </c>
      <c r="C359" s="115" t="s">
        <v>3424</v>
      </c>
      <c r="D359" s="116">
        <v>42895</v>
      </c>
      <c r="E359" s="117">
        <v>29549</v>
      </c>
      <c r="F359" s="121">
        <v>15840</v>
      </c>
      <c r="G359" s="122" t="s">
        <v>45</v>
      </c>
      <c r="H359" s="122" t="s">
        <v>46</v>
      </c>
      <c r="I359" s="124">
        <v>-2280.1999999999998</v>
      </c>
      <c r="J359" s="85">
        <v>90</v>
      </c>
    </row>
    <row r="360" spans="1:10" x14ac:dyDescent="0.25">
      <c r="A360" s="114" t="s">
        <v>30</v>
      </c>
      <c r="B360" s="119" t="s">
        <v>298</v>
      </c>
      <c r="C360" s="115" t="s">
        <v>3425</v>
      </c>
      <c r="D360" s="116">
        <v>42895</v>
      </c>
      <c r="E360" s="117">
        <v>82888</v>
      </c>
      <c r="F360" s="121">
        <v>15841</v>
      </c>
      <c r="G360" s="122" t="s">
        <v>45</v>
      </c>
      <c r="H360" s="122" t="s">
        <v>46</v>
      </c>
      <c r="I360" s="124">
        <v>2100</v>
      </c>
      <c r="J360" s="85">
        <v>90</v>
      </c>
    </row>
    <row r="361" spans="1:10" x14ac:dyDescent="0.25">
      <c r="A361" s="114" t="s">
        <v>30</v>
      </c>
      <c r="B361" s="119" t="s">
        <v>298</v>
      </c>
      <c r="C361" s="115" t="s">
        <v>3426</v>
      </c>
      <c r="D361" s="116">
        <v>42898</v>
      </c>
      <c r="E361" s="118"/>
      <c r="F361" s="121">
        <v>15850</v>
      </c>
      <c r="G361" s="122" t="s">
        <v>45</v>
      </c>
      <c r="H361" s="122" t="s">
        <v>90</v>
      </c>
      <c r="I361" s="124">
        <v>1400</v>
      </c>
      <c r="J361" s="85">
        <v>90</v>
      </c>
    </row>
    <row r="362" spans="1:10" x14ac:dyDescent="0.25">
      <c r="A362" s="114" t="s">
        <v>30</v>
      </c>
      <c r="B362" s="119" t="s">
        <v>298</v>
      </c>
      <c r="C362" s="115" t="s">
        <v>3427</v>
      </c>
      <c r="D362" s="116">
        <v>42898</v>
      </c>
      <c r="E362" s="117">
        <v>13373</v>
      </c>
      <c r="F362" s="121">
        <v>15853</v>
      </c>
      <c r="G362" s="122" t="s">
        <v>45</v>
      </c>
      <c r="H362" s="122" t="s">
        <v>90</v>
      </c>
      <c r="I362" s="124">
        <v>155.16999999999999</v>
      </c>
      <c r="J362" s="85">
        <v>90</v>
      </c>
    </row>
    <row r="363" spans="1:10" x14ac:dyDescent="0.25">
      <c r="A363" s="114" t="s">
        <v>30</v>
      </c>
      <c r="B363" s="119" t="s">
        <v>298</v>
      </c>
      <c r="C363" s="115" t="s">
        <v>1100</v>
      </c>
      <c r="D363" s="116">
        <v>42898</v>
      </c>
      <c r="E363" s="117">
        <v>6823</v>
      </c>
      <c r="F363" s="121">
        <v>15858</v>
      </c>
      <c r="G363" s="122" t="s">
        <v>286</v>
      </c>
      <c r="H363" s="122" t="s">
        <v>90</v>
      </c>
      <c r="I363" s="124">
        <v>44</v>
      </c>
      <c r="J363" s="85">
        <v>90</v>
      </c>
    </row>
    <row r="364" spans="1:10" x14ac:dyDescent="0.25">
      <c r="A364" s="114" t="s">
        <v>30</v>
      </c>
      <c r="B364" s="119" t="s">
        <v>298</v>
      </c>
      <c r="C364" s="115" t="s">
        <v>1440</v>
      </c>
      <c r="D364" s="116">
        <v>42899</v>
      </c>
      <c r="E364" s="117" t="s">
        <v>3428</v>
      </c>
      <c r="F364" s="121">
        <v>15859</v>
      </c>
      <c r="G364" s="122" t="s">
        <v>45</v>
      </c>
      <c r="H364" s="122" t="s">
        <v>46</v>
      </c>
      <c r="I364" s="124">
        <v>65.52</v>
      </c>
      <c r="J364" s="85">
        <v>90</v>
      </c>
    </row>
    <row r="365" spans="1:10" x14ac:dyDescent="0.25">
      <c r="A365" s="114" t="s">
        <v>30</v>
      </c>
      <c r="B365" s="119" t="s">
        <v>298</v>
      </c>
      <c r="C365" s="115" t="s">
        <v>1599</v>
      </c>
      <c r="D365" s="116">
        <v>42899</v>
      </c>
      <c r="E365" s="117">
        <v>13405</v>
      </c>
      <c r="F365" s="121">
        <v>15860</v>
      </c>
      <c r="G365" s="122" t="s">
        <v>45</v>
      </c>
      <c r="H365" s="122" t="s">
        <v>46</v>
      </c>
      <c r="I365" s="124">
        <v>155.16999999999999</v>
      </c>
      <c r="J365" s="85">
        <v>90</v>
      </c>
    </row>
    <row r="366" spans="1:10" x14ac:dyDescent="0.25">
      <c r="A366" s="114" t="s">
        <v>30</v>
      </c>
      <c r="B366" s="119" t="s">
        <v>298</v>
      </c>
      <c r="C366" s="115" t="s">
        <v>3429</v>
      </c>
      <c r="D366" s="116">
        <v>42899</v>
      </c>
      <c r="E366" s="117" t="s">
        <v>3430</v>
      </c>
      <c r="F366" s="121">
        <v>15861</v>
      </c>
      <c r="G366" s="122" t="s">
        <v>45</v>
      </c>
      <c r="H366" s="122" t="s">
        <v>46</v>
      </c>
      <c r="I366" s="124">
        <v>16.38</v>
      </c>
      <c r="J366" s="85">
        <v>90</v>
      </c>
    </row>
    <row r="367" spans="1:10" x14ac:dyDescent="0.25">
      <c r="A367" s="114" t="s">
        <v>30</v>
      </c>
      <c r="B367" s="119" t="s">
        <v>298</v>
      </c>
      <c r="C367" s="115" t="s">
        <v>3431</v>
      </c>
      <c r="D367" s="116">
        <v>42899</v>
      </c>
      <c r="E367" s="117">
        <v>20590</v>
      </c>
      <c r="F367" s="121">
        <v>15862</v>
      </c>
      <c r="G367" s="122" t="s">
        <v>45</v>
      </c>
      <c r="H367" s="122" t="s">
        <v>46</v>
      </c>
      <c r="I367" s="124">
        <v>720</v>
      </c>
      <c r="J367" s="85">
        <v>90</v>
      </c>
    </row>
    <row r="368" spans="1:10" x14ac:dyDescent="0.25">
      <c r="A368" s="114" t="s">
        <v>30</v>
      </c>
      <c r="B368" s="119" t="s">
        <v>298</v>
      </c>
      <c r="C368" s="115" t="s">
        <v>1590</v>
      </c>
      <c r="D368" s="116">
        <v>42899</v>
      </c>
      <c r="E368" s="117" t="s">
        <v>3432</v>
      </c>
      <c r="F368" s="121">
        <v>15863</v>
      </c>
      <c r="G368" s="122" t="s">
        <v>45</v>
      </c>
      <c r="H368" s="122" t="s">
        <v>46</v>
      </c>
      <c r="I368" s="124">
        <v>173.84</v>
      </c>
      <c r="J368" s="85">
        <v>90</v>
      </c>
    </row>
    <row r="369" spans="1:10" x14ac:dyDescent="0.25">
      <c r="A369" s="114" t="s">
        <v>30</v>
      </c>
      <c r="B369" s="119" t="s">
        <v>298</v>
      </c>
      <c r="C369" s="115" t="s">
        <v>3433</v>
      </c>
      <c r="D369" s="116">
        <v>42899</v>
      </c>
      <c r="E369" s="117" t="s">
        <v>3434</v>
      </c>
      <c r="F369" s="121">
        <v>15864</v>
      </c>
      <c r="G369" s="122" t="s">
        <v>45</v>
      </c>
      <c r="H369" s="122" t="s">
        <v>46</v>
      </c>
      <c r="I369" s="124">
        <v>185.34</v>
      </c>
      <c r="J369" s="85">
        <v>90</v>
      </c>
    </row>
    <row r="370" spans="1:10" x14ac:dyDescent="0.25">
      <c r="A370" s="114" t="s">
        <v>30</v>
      </c>
      <c r="B370" s="119" t="s">
        <v>298</v>
      </c>
      <c r="C370" s="115" t="s">
        <v>3435</v>
      </c>
      <c r="D370" s="116">
        <v>42901</v>
      </c>
      <c r="E370" s="117" t="s">
        <v>3436</v>
      </c>
      <c r="F370" s="121">
        <v>15887</v>
      </c>
      <c r="G370" s="122" t="s">
        <v>45</v>
      </c>
      <c r="H370" s="122" t="s">
        <v>46</v>
      </c>
      <c r="I370" s="124">
        <v>2400</v>
      </c>
      <c r="J370" s="85">
        <v>90</v>
      </c>
    </row>
    <row r="371" spans="1:10" x14ac:dyDescent="0.25">
      <c r="A371" s="114" t="s">
        <v>30</v>
      </c>
      <c r="B371" s="119" t="s">
        <v>298</v>
      </c>
      <c r="C371" s="115" t="s">
        <v>3437</v>
      </c>
      <c r="D371" s="116">
        <v>42901</v>
      </c>
      <c r="E371" s="117" t="s">
        <v>3438</v>
      </c>
      <c r="F371" s="121">
        <v>15889</v>
      </c>
      <c r="G371" s="122" t="s">
        <v>45</v>
      </c>
      <c r="H371" s="122" t="s">
        <v>46</v>
      </c>
      <c r="I371" s="124">
        <v>155.16999999999999</v>
      </c>
      <c r="J371" s="85">
        <v>90</v>
      </c>
    </row>
    <row r="372" spans="1:10" x14ac:dyDescent="0.25">
      <c r="A372" s="114" t="s">
        <v>30</v>
      </c>
      <c r="B372" s="119" t="s">
        <v>298</v>
      </c>
      <c r="C372" s="115" t="s">
        <v>3439</v>
      </c>
      <c r="D372" s="116">
        <v>42901</v>
      </c>
      <c r="E372" s="117" t="s">
        <v>3440</v>
      </c>
      <c r="F372" s="121">
        <v>15890</v>
      </c>
      <c r="G372" s="122" t="s">
        <v>45</v>
      </c>
      <c r="H372" s="122" t="s">
        <v>46</v>
      </c>
      <c r="I372" s="124">
        <v>267.24</v>
      </c>
      <c r="J372" s="85">
        <v>90</v>
      </c>
    </row>
    <row r="373" spans="1:10" x14ac:dyDescent="0.25">
      <c r="A373" s="114" t="s">
        <v>30</v>
      </c>
      <c r="B373" s="119" t="s">
        <v>298</v>
      </c>
      <c r="C373" s="115" t="s">
        <v>3441</v>
      </c>
      <c r="D373" s="116">
        <v>42901</v>
      </c>
      <c r="E373" s="117" t="s">
        <v>3442</v>
      </c>
      <c r="F373" s="121">
        <v>15891</v>
      </c>
      <c r="G373" s="122" t="s">
        <v>45</v>
      </c>
      <c r="H373" s="122" t="s">
        <v>46</v>
      </c>
      <c r="I373" s="124">
        <v>350</v>
      </c>
      <c r="J373" s="85">
        <v>90</v>
      </c>
    </row>
    <row r="374" spans="1:10" x14ac:dyDescent="0.25">
      <c r="A374" s="114" t="s">
        <v>30</v>
      </c>
      <c r="B374" s="119" t="s">
        <v>298</v>
      </c>
      <c r="C374" s="115" t="s">
        <v>3443</v>
      </c>
      <c r="D374" s="116">
        <v>42901</v>
      </c>
      <c r="E374" s="117" t="s">
        <v>3444</v>
      </c>
      <c r="F374" s="121">
        <v>15892</v>
      </c>
      <c r="G374" s="122" t="s">
        <v>45</v>
      </c>
      <c r="H374" s="122" t="s">
        <v>46</v>
      </c>
      <c r="I374" s="124">
        <v>139.5</v>
      </c>
      <c r="J374" s="85">
        <v>90</v>
      </c>
    </row>
    <row r="375" spans="1:10" x14ac:dyDescent="0.25">
      <c r="A375" s="114" t="s">
        <v>30</v>
      </c>
      <c r="B375" s="119" t="s">
        <v>300</v>
      </c>
      <c r="C375" s="115" t="s">
        <v>3445</v>
      </c>
      <c r="D375" s="116">
        <v>42902</v>
      </c>
      <c r="E375" s="117" t="s">
        <v>3436</v>
      </c>
      <c r="F375" s="121">
        <v>15887</v>
      </c>
      <c r="G375" s="122" t="s">
        <v>45</v>
      </c>
      <c r="H375" s="122" t="s">
        <v>46</v>
      </c>
      <c r="I375" s="124">
        <v>-2400</v>
      </c>
      <c r="J375" s="85">
        <v>90</v>
      </c>
    </row>
    <row r="376" spans="1:10" x14ac:dyDescent="0.25">
      <c r="A376" s="114" t="s">
        <v>30</v>
      </c>
      <c r="B376" s="119" t="s">
        <v>300</v>
      </c>
      <c r="C376" s="115" t="s">
        <v>3446</v>
      </c>
      <c r="D376" s="116">
        <v>42902</v>
      </c>
      <c r="E376" s="117" t="s">
        <v>3438</v>
      </c>
      <c r="F376" s="121">
        <v>15889</v>
      </c>
      <c r="G376" s="122" t="s">
        <v>45</v>
      </c>
      <c r="H376" s="122" t="s">
        <v>46</v>
      </c>
      <c r="I376" s="124">
        <v>-155.16999999999999</v>
      </c>
      <c r="J376" s="85">
        <v>90</v>
      </c>
    </row>
    <row r="377" spans="1:10" x14ac:dyDescent="0.25">
      <c r="A377" s="114" t="s">
        <v>30</v>
      </c>
      <c r="B377" s="119" t="s">
        <v>300</v>
      </c>
      <c r="C377" s="115" t="s">
        <v>3447</v>
      </c>
      <c r="D377" s="116">
        <v>42902</v>
      </c>
      <c r="E377" s="117" t="s">
        <v>3440</v>
      </c>
      <c r="F377" s="121">
        <v>15890</v>
      </c>
      <c r="G377" s="122" t="s">
        <v>45</v>
      </c>
      <c r="H377" s="122" t="s">
        <v>46</v>
      </c>
      <c r="I377" s="124">
        <v>-267.24</v>
      </c>
      <c r="J377" s="85">
        <v>90</v>
      </c>
    </row>
    <row r="378" spans="1:10" x14ac:dyDescent="0.25">
      <c r="A378" s="114" t="s">
        <v>30</v>
      </c>
      <c r="B378" s="119" t="s">
        <v>300</v>
      </c>
      <c r="C378" s="115" t="s">
        <v>3448</v>
      </c>
      <c r="D378" s="116">
        <v>42902</v>
      </c>
      <c r="E378" s="117" t="s">
        <v>3442</v>
      </c>
      <c r="F378" s="121">
        <v>15891</v>
      </c>
      <c r="G378" s="122" t="s">
        <v>45</v>
      </c>
      <c r="H378" s="122" t="s">
        <v>46</v>
      </c>
      <c r="I378" s="124">
        <v>-350</v>
      </c>
      <c r="J378" s="85">
        <v>90</v>
      </c>
    </row>
    <row r="379" spans="1:10" x14ac:dyDescent="0.25">
      <c r="A379" s="114" t="s">
        <v>30</v>
      </c>
      <c r="B379" s="119" t="s">
        <v>300</v>
      </c>
      <c r="C379" s="115" t="s">
        <v>3449</v>
      </c>
      <c r="D379" s="116">
        <v>42902</v>
      </c>
      <c r="E379" s="117" t="s">
        <v>3444</v>
      </c>
      <c r="F379" s="121">
        <v>15892</v>
      </c>
      <c r="G379" s="122" t="s">
        <v>45</v>
      </c>
      <c r="H379" s="122" t="s">
        <v>46</v>
      </c>
      <c r="I379" s="124">
        <v>-139.5</v>
      </c>
      <c r="J379" s="85">
        <v>90</v>
      </c>
    </row>
    <row r="380" spans="1:10" x14ac:dyDescent="0.25">
      <c r="A380" s="114" t="s">
        <v>30</v>
      </c>
      <c r="B380" s="119" t="s">
        <v>298</v>
      </c>
      <c r="C380" s="115" t="s">
        <v>1017</v>
      </c>
      <c r="D380" s="116">
        <v>42902</v>
      </c>
      <c r="E380" s="117" t="s">
        <v>3444</v>
      </c>
      <c r="F380" s="121">
        <v>15894</v>
      </c>
      <c r="G380" s="122" t="s">
        <v>45</v>
      </c>
      <c r="H380" s="122" t="s">
        <v>46</v>
      </c>
      <c r="I380" s="124">
        <v>139.5</v>
      </c>
      <c r="J380" s="85">
        <v>90</v>
      </c>
    </row>
    <row r="381" spans="1:10" x14ac:dyDescent="0.25">
      <c r="A381" s="114" t="s">
        <v>30</v>
      </c>
      <c r="B381" s="119" t="s">
        <v>298</v>
      </c>
      <c r="C381" s="115" t="s">
        <v>1009</v>
      </c>
      <c r="D381" s="116">
        <v>42902</v>
      </c>
      <c r="E381" s="117" t="s">
        <v>3442</v>
      </c>
      <c r="F381" s="121">
        <v>15895</v>
      </c>
      <c r="G381" s="122" t="s">
        <v>45</v>
      </c>
      <c r="H381" s="122" t="s">
        <v>46</v>
      </c>
      <c r="I381" s="124">
        <v>350</v>
      </c>
      <c r="J381" s="85">
        <v>90</v>
      </c>
    </row>
    <row r="382" spans="1:10" x14ac:dyDescent="0.25">
      <c r="A382" s="114" t="s">
        <v>30</v>
      </c>
      <c r="B382" s="119" t="s">
        <v>298</v>
      </c>
      <c r="C382" s="115" t="s">
        <v>3450</v>
      </c>
      <c r="D382" s="116">
        <v>42902</v>
      </c>
      <c r="E382" s="117" t="s">
        <v>3451</v>
      </c>
      <c r="F382" s="121">
        <v>15896</v>
      </c>
      <c r="G382" s="122" t="s">
        <v>45</v>
      </c>
      <c r="H382" s="122" t="s">
        <v>46</v>
      </c>
      <c r="I382" s="124">
        <v>267.24</v>
      </c>
      <c r="J382" s="85">
        <v>90</v>
      </c>
    </row>
    <row r="383" spans="1:10" x14ac:dyDescent="0.25">
      <c r="A383" s="114" t="s">
        <v>30</v>
      </c>
      <c r="B383" s="119" t="s">
        <v>298</v>
      </c>
      <c r="C383" s="115" t="s">
        <v>3452</v>
      </c>
      <c r="D383" s="116">
        <v>42902</v>
      </c>
      <c r="E383" s="117" t="s">
        <v>3438</v>
      </c>
      <c r="F383" s="121">
        <v>15897</v>
      </c>
      <c r="G383" s="122" t="s">
        <v>45</v>
      </c>
      <c r="H383" s="122" t="s">
        <v>46</v>
      </c>
      <c r="I383" s="124">
        <v>155.16999999999999</v>
      </c>
      <c r="J383" s="85">
        <v>90</v>
      </c>
    </row>
    <row r="384" spans="1:10" x14ac:dyDescent="0.25">
      <c r="A384" s="114" t="s">
        <v>30</v>
      </c>
      <c r="B384" s="119" t="s">
        <v>298</v>
      </c>
      <c r="C384" s="115" t="s">
        <v>3453</v>
      </c>
      <c r="D384" s="116">
        <v>42902</v>
      </c>
      <c r="E384" s="117" t="s">
        <v>3436</v>
      </c>
      <c r="F384" s="121">
        <v>15899</v>
      </c>
      <c r="G384" s="122" t="s">
        <v>45</v>
      </c>
      <c r="H384" s="122" t="s">
        <v>46</v>
      </c>
      <c r="I384" s="124">
        <v>2400</v>
      </c>
      <c r="J384" s="85">
        <v>90</v>
      </c>
    </row>
    <row r="385" spans="1:10" x14ac:dyDescent="0.25">
      <c r="A385" s="114" t="s">
        <v>30</v>
      </c>
      <c r="B385" s="119" t="s">
        <v>300</v>
      </c>
      <c r="C385" s="115" t="s">
        <v>3454</v>
      </c>
      <c r="D385" s="116">
        <v>42902</v>
      </c>
      <c r="E385" s="117" t="s">
        <v>3436</v>
      </c>
      <c r="F385" s="121">
        <v>15899</v>
      </c>
      <c r="G385" s="122" t="s">
        <v>45</v>
      </c>
      <c r="H385" s="122" t="s">
        <v>46</v>
      </c>
      <c r="I385" s="124">
        <v>-2400</v>
      </c>
      <c r="J385" s="85">
        <v>90</v>
      </c>
    </row>
    <row r="386" spans="1:10" x14ac:dyDescent="0.25">
      <c r="A386" s="114" t="s">
        <v>30</v>
      </c>
      <c r="B386" s="119" t="s">
        <v>298</v>
      </c>
      <c r="C386" s="115" t="s">
        <v>3455</v>
      </c>
      <c r="D386" s="116">
        <v>42902</v>
      </c>
      <c r="E386" s="117" t="s">
        <v>3436</v>
      </c>
      <c r="F386" s="121">
        <v>15902</v>
      </c>
      <c r="G386" s="122" t="s">
        <v>45</v>
      </c>
      <c r="H386" s="122" t="s">
        <v>46</v>
      </c>
      <c r="I386" s="124">
        <v>2400</v>
      </c>
      <c r="J386" s="85">
        <v>90</v>
      </c>
    </row>
    <row r="387" spans="1:10" x14ac:dyDescent="0.25">
      <c r="A387" s="114" t="s">
        <v>30</v>
      </c>
      <c r="B387" s="119" t="s">
        <v>501</v>
      </c>
      <c r="C387" s="115" t="s">
        <v>3456</v>
      </c>
      <c r="D387" s="116">
        <v>42906</v>
      </c>
      <c r="E387" s="117" t="s">
        <v>3457</v>
      </c>
      <c r="F387" s="121">
        <v>15915</v>
      </c>
      <c r="G387" s="122" t="s">
        <v>45</v>
      </c>
      <c r="H387" s="122" t="s">
        <v>46</v>
      </c>
      <c r="I387" s="124">
        <v>310.14999999999998</v>
      </c>
      <c r="J387" s="85">
        <v>90</v>
      </c>
    </row>
    <row r="388" spans="1:10" x14ac:dyDescent="0.25">
      <c r="A388" s="114" t="s">
        <v>30</v>
      </c>
      <c r="B388" s="119" t="s">
        <v>501</v>
      </c>
      <c r="C388" s="115" t="s">
        <v>3458</v>
      </c>
      <c r="D388" s="116">
        <v>42906</v>
      </c>
      <c r="E388" s="117" t="s">
        <v>3459</v>
      </c>
      <c r="F388" s="121">
        <v>15916</v>
      </c>
      <c r="G388" s="122" t="s">
        <v>45</v>
      </c>
      <c r="H388" s="122" t="s">
        <v>46</v>
      </c>
      <c r="I388" s="124">
        <v>273.57</v>
      </c>
      <c r="J388" s="85">
        <v>90</v>
      </c>
    </row>
    <row r="389" spans="1:10" x14ac:dyDescent="0.25">
      <c r="A389" s="114" t="s">
        <v>30</v>
      </c>
      <c r="B389" s="119" t="s">
        <v>298</v>
      </c>
      <c r="C389" s="115" t="s">
        <v>3460</v>
      </c>
      <c r="D389" s="116">
        <v>42906</v>
      </c>
      <c r="E389" s="117">
        <v>1048122</v>
      </c>
      <c r="F389" s="121">
        <v>15922</v>
      </c>
      <c r="G389" s="122" t="s">
        <v>45</v>
      </c>
      <c r="H389" s="122" t="s">
        <v>46</v>
      </c>
      <c r="I389" s="124">
        <v>51.72</v>
      </c>
      <c r="J389" s="85">
        <v>90</v>
      </c>
    </row>
    <row r="390" spans="1:10" x14ac:dyDescent="0.25">
      <c r="A390" s="114" t="s">
        <v>30</v>
      </c>
      <c r="B390" s="119" t="s">
        <v>298</v>
      </c>
      <c r="C390" s="115" t="s">
        <v>3461</v>
      </c>
      <c r="D390" s="116">
        <v>42906</v>
      </c>
      <c r="E390" s="117">
        <v>1048114</v>
      </c>
      <c r="F390" s="121">
        <v>15923</v>
      </c>
      <c r="G390" s="122" t="s">
        <v>45</v>
      </c>
      <c r="H390" s="122" t="s">
        <v>46</v>
      </c>
      <c r="I390" s="124">
        <v>51.72</v>
      </c>
      <c r="J390" s="85">
        <v>90</v>
      </c>
    </row>
    <row r="391" spans="1:10" x14ac:dyDescent="0.25">
      <c r="A391" s="114" t="s">
        <v>30</v>
      </c>
      <c r="B391" s="119" t="s">
        <v>298</v>
      </c>
      <c r="C391" s="115" t="s">
        <v>3462</v>
      </c>
      <c r="D391" s="116">
        <v>42906</v>
      </c>
      <c r="E391" s="117" t="s">
        <v>3463</v>
      </c>
      <c r="F391" s="121">
        <v>15924</v>
      </c>
      <c r="G391" s="122" t="s">
        <v>45</v>
      </c>
      <c r="H391" s="122" t="s">
        <v>46</v>
      </c>
      <c r="I391" s="124">
        <v>164.41</v>
      </c>
      <c r="J391" s="85">
        <v>90</v>
      </c>
    </row>
    <row r="392" spans="1:10" x14ac:dyDescent="0.25">
      <c r="A392" s="114" t="s">
        <v>30</v>
      </c>
      <c r="B392" s="119" t="s">
        <v>298</v>
      </c>
      <c r="C392" s="115" t="s">
        <v>3464</v>
      </c>
      <c r="D392" s="116">
        <v>42906</v>
      </c>
      <c r="E392" s="117" t="s">
        <v>3465</v>
      </c>
      <c r="F392" s="121">
        <v>15925</v>
      </c>
      <c r="G392" s="122" t="s">
        <v>45</v>
      </c>
      <c r="H392" s="122" t="s">
        <v>46</v>
      </c>
      <c r="I392" s="124">
        <v>1350</v>
      </c>
      <c r="J392" s="85">
        <v>90</v>
      </c>
    </row>
    <row r="393" spans="1:10" x14ac:dyDescent="0.25">
      <c r="A393" s="114" t="s">
        <v>30</v>
      </c>
      <c r="B393" s="119" t="s">
        <v>298</v>
      </c>
      <c r="C393" s="115" t="s">
        <v>3466</v>
      </c>
      <c r="D393" s="116">
        <v>42906</v>
      </c>
      <c r="E393" s="117">
        <v>249735</v>
      </c>
      <c r="F393" s="121">
        <v>15929</v>
      </c>
      <c r="G393" s="122" t="s">
        <v>45</v>
      </c>
      <c r="H393" s="122" t="s">
        <v>46</v>
      </c>
      <c r="I393" s="124">
        <v>24.14</v>
      </c>
      <c r="J393" s="85">
        <v>90</v>
      </c>
    </row>
    <row r="394" spans="1:10" x14ac:dyDescent="0.25">
      <c r="A394" s="114" t="s">
        <v>30</v>
      </c>
      <c r="B394" s="119" t="s">
        <v>298</v>
      </c>
      <c r="C394" s="115" t="s">
        <v>1487</v>
      </c>
      <c r="D394" s="116">
        <v>42906</v>
      </c>
      <c r="E394" s="117" t="s">
        <v>3467</v>
      </c>
      <c r="F394" s="121">
        <v>15931</v>
      </c>
      <c r="G394" s="122" t="s">
        <v>45</v>
      </c>
      <c r="H394" s="122" t="s">
        <v>46</v>
      </c>
      <c r="I394" s="124">
        <v>1070.26</v>
      </c>
      <c r="J394" s="85">
        <v>90</v>
      </c>
    </row>
    <row r="395" spans="1:10" x14ac:dyDescent="0.25">
      <c r="A395" s="114" t="s">
        <v>30</v>
      </c>
      <c r="B395" s="119" t="s">
        <v>298</v>
      </c>
      <c r="C395" s="115" t="s">
        <v>3468</v>
      </c>
      <c r="D395" s="116">
        <v>42906</v>
      </c>
      <c r="E395" s="117">
        <v>1583</v>
      </c>
      <c r="F395" s="121">
        <v>15932</v>
      </c>
      <c r="G395" s="122" t="s">
        <v>45</v>
      </c>
      <c r="H395" s="122" t="s">
        <v>46</v>
      </c>
      <c r="I395" s="124">
        <v>948.3</v>
      </c>
      <c r="J395" s="85">
        <v>90</v>
      </c>
    </row>
    <row r="396" spans="1:10" x14ac:dyDescent="0.25">
      <c r="A396" s="114" t="s">
        <v>30</v>
      </c>
      <c r="B396" s="119" t="s">
        <v>298</v>
      </c>
      <c r="C396" s="115" t="s">
        <v>337</v>
      </c>
      <c r="D396" s="116">
        <v>42906</v>
      </c>
      <c r="E396" s="117">
        <v>1584</v>
      </c>
      <c r="F396" s="121">
        <v>15933</v>
      </c>
      <c r="G396" s="122" t="s">
        <v>45</v>
      </c>
      <c r="H396" s="122" t="s">
        <v>46</v>
      </c>
      <c r="I396" s="124">
        <v>948.3</v>
      </c>
      <c r="J396" s="85">
        <v>90</v>
      </c>
    </row>
    <row r="397" spans="1:10" x14ac:dyDescent="0.25">
      <c r="A397" s="114" t="s">
        <v>30</v>
      </c>
      <c r="B397" s="119" t="s">
        <v>298</v>
      </c>
      <c r="C397" s="115" t="s">
        <v>338</v>
      </c>
      <c r="D397" s="116">
        <v>42906</v>
      </c>
      <c r="E397" s="117" t="s">
        <v>3469</v>
      </c>
      <c r="F397" s="121">
        <v>15934</v>
      </c>
      <c r="G397" s="122" t="s">
        <v>45</v>
      </c>
      <c r="H397" s="122" t="s">
        <v>46</v>
      </c>
      <c r="I397" s="124">
        <v>218.1</v>
      </c>
      <c r="J397" s="85">
        <v>90</v>
      </c>
    </row>
    <row r="398" spans="1:10" x14ac:dyDescent="0.25">
      <c r="A398" s="114" t="s">
        <v>30</v>
      </c>
      <c r="B398" s="119" t="s">
        <v>298</v>
      </c>
      <c r="C398" s="115" t="s">
        <v>2682</v>
      </c>
      <c r="D398" s="116">
        <v>42907</v>
      </c>
      <c r="E398" s="117" t="s">
        <v>3470</v>
      </c>
      <c r="F398" s="121">
        <v>15936</v>
      </c>
      <c r="G398" s="122" t="s">
        <v>45</v>
      </c>
      <c r="H398" s="122" t="s">
        <v>46</v>
      </c>
      <c r="I398" s="124">
        <v>287.77</v>
      </c>
      <c r="J398" s="85">
        <v>90</v>
      </c>
    </row>
    <row r="399" spans="1:10" x14ac:dyDescent="0.25">
      <c r="A399" s="114" t="s">
        <v>30</v>
      </c>
      <c r="B399" s="119" t="s">
        <v>298</v>
      </c>
      <c r="C399" s="115" t="s">
        <v>3471</v>
      </c>
      <c r="D399" s="116">
        <v>42907</v>
      </c>
      <c r="E399" s="117">
        <v>12058912</v>
      </c>
      <c r="F399" s="121">
        <v>15937</v>
      </c>
      <c r="G399" s="122" t="s">
        <v>45</v>
      </c>
      <c r="H399" s="122" t="s">
        <v>46</v>
      </c>
      <c r="I399" s="124">
        <v>21.55</v>
      </c>
      <c r="J399" s="85">
        <v>90</v>
      </c>
    </row>
    <row r="400" spans="1:10" x14ac:dyDescent="0.25">
      <c r="A400" s="114" t="s">
        <v>30</v>
      </c>
      <c r="B400" s="119" t="s">
        <v>298</v>
      </c>
      <c r="C400" s="115" t="s">
        <v>3472</v>
      </c>
      <c r="D400" s="116">
        <v>42907</v>
      </c>
      <c r="E400" s="117" t="s">
        <v>3473</v>
      </c>
      <c r="F400" s="121">
        <v>15938</v>
      </c>
      <c r="G400" s="122" t="s">
        <v>45</v>
      </c>
      <c r="H400" s="122" t="s">
        <v>46</v>
      </c>
      <c r="I400" s="124">
        <v>125</v>
      </c>
      <c r="J400" s="85">
        <v>90</v>
      </c>
    </row>
    <row r="401" spans="1:10" x14ac:dyDescent="0.25">
      <c r="A401" s="114" t="s">
        <v>30</v>
      </c>
      <c r="B401" s="119" t="s">
        <v>298</v>
      </c>
      <c r="C401" s="115" t="s">
        <v>662</v>
      </c>
      <c r="D401" s="116">
        <v>42914</v>
      </c>
      <c r="E401" s="117" t="s">
        <v>3474</v>
      </c>
      <c r="F401" s="121">
        <v>15965</v>
      </c>
      <c r="G401" s="122" t="s">
        <v>45</v>
      </c>
      <c r="H401" s="122" t="s">
        <v>46</v>
      </c>
      <c r="I401" s="124">
        <v>52.59</v>
      </c>
      <c r="J401" s="85">
        <v>90</v>
      </c>
    </row>
    <row r="402" spans="1:10" x14ac:dyDescent="0.25">
      <c r="A402" s="114" t="s">
        <v>30</v>
      </c>
      <c r="B402" s="119" t="s">
        <v>298</v>
      </c>
      <c r="C402" s="115" t="s">
        <v>3475</v>
      </c>
      <c r="D402" s="116">
        <v>42914</v>
      </c>
      <c r="E402" s="117" t="s">
        <v>3476</v>
      </c>
      <c r="F402" s="121">
        <v>15966</v>
      </c>
      <c r="G402" s="122" t="s">
        <v>45</v>
      </c>
      <c r="H402" s="122" t="s">
        <v>46</v>
      </c>
      <c r="I402" s="124">
        <v>38.79</v>
      </c>
      <c r="J402" s="85">
        <v>90</v>
      </c>
    </row>
    <row r="403" spans="1:10" x14ac:dyDescent="0.25">
      <c r="A403" s="114" t="s">
        <v>30</v>
      </c>
      <c r="B403" s="119" t="s">
        <v>298</v>
      </c>
      <c r="C403" s="115" t="s">
        <v>3477</v>
      </c>
      <c r="D403" s="116">
        <v>42914</v>
      </c>
      <c r="E403" s="117" t="s">
        <v>3478</v>
      </c>
      <c r="F403" s="121">
        <v>15967</v>
      </c>
      <c r="G403" s="122" t="s">
        <v>45</v>
      </c>
      <c r="H403" s="122" t="s">
        <v>46</v>
      </c>
      <c r="I403" s="124">
        <v>862.07</v>
      </c>
      <c r="J403" s="85">
        <v>90</v>
      </c>
    </row>
    <row r="404" spans="1:10" x14ac:dyDescent="0.25">
      <c r="A404" s="114" t="s">
        <v>30</v>
      </c>
      <c r="B404" s="119" t="s">
        <v>298</v>
      </c>
      <c r="C404" s="115" t="s">
        <v>3479</v>
      </c>
      <c r="D404" s="116">
        <v>42914</v>
      </c>
      <c r="E404" s="117" t="s">
        <v>3480</v>
      </c>
      <c r="F404" s="121">
        <v>15968</v>
      </c>
      <c r="G404" s="122" t="s">
        <v>45</v>
      </c>
      <c r="H404" s="122" t="s">
        <v>46</v>
      </c>
      <c r="I404" s="124">
        <v>1000</v>
      </c>
      <c r="J404" s="85">
        <v>90</v>
      </c>
    </row>
    <row r="405" spans="1:10" x14ac:dyDescent="0.25">
      <c r="A405" s="114" t="s">
        <v>30</v>
      </c>
      <c r="B405" s="119" t="s">
        <v>298</v>
      </c>
      <c r="C405" s="115" t="s">
        <v>3481</v>
      </c>
      <c r="D405" s="116">
        <v>42914</v>
      </c>
      <c r="E405" s="117" t="s">
        <v>3482</v>
      </c>
      <c r="F405" s="121">
        <v>15969</v>
      </c>
      <c r="G405" s="122" t="s">
        <v>45</v>
      </c>
      <c r="H405" s="122" t="s">
        <v>46</v>
      </c>
      <c r="I405" s="124">
        <v>119.5</v>
      </c>
      <c r="J405" s="85">
        <v>90</v>
      </c>
    </row>
    <row r="406" spans="1:10" x14ac:dyDescent="0.25">
      <c r="A406" s="114" t="s">
        <v>30</v>
      </c>
      <c r="B406" s="119" t="s">
        <v>298</v>
      </c>
      <c r="C406" s="115" t="s">
        <v>3483</v>
      </c>
      <c r="D406" s="116">
        <v>42914</v>
      </c>
      <c r="E406" s="117" t="s">
        <v>3484</v>
      </c>
      <c r="F406" s="121">
        <v>15970</v>
      </c>
      <c r="G406" s="122" t="s">
        <v>45</v>
      </c>
      <c r="H406" s="122" t="s">
        <v>46</v>
      </c>
      <c r="I406" s="124">
        <v>155.16999999999999</v>
      </c>
      <c r="J406" s="85">
        <v>90</v>
      </c>
    </row>
    <row r="407" spans="1:10" x14ac:dyDescent="0.25">
      <c r="A407" s="114" t="s">
        <v>30</v>
      </c>
      <c r="B407" s="119" t="s">
        <v>298</v>
      </c>
      <c r="C407" s="115" t="s">
        <v>3485</v>
      </c>
      <c r="D407" s="116">
        <v>42914</v>
      </c>
      <c r="E407" s="117" t="s">
        <v>3486</v>
      </c>
      <c r="F407" s="121">
        <v>15972</v>
      </c>
      <c r="G407" s="122" t="s">
        <v>45</v>
      </c>
      <c r="H407" s="122" t="s">
        <v>46</v>
      </c>
      <c r="I407" s="124">
        <v>270.69</v>
      </c>
      <c r="J407" s="85">
        <v>90</v>
      </c>
    </row>
    <row r="408" spans="1:10" x14ac:dyDescent="0.25">
      <c r="A408" s="114" t="s">
        <v>30</v>
      </c>
      <c r="B408" s="119" t="s">
        <v>298</v>
      </c>
      <c r="C408" s="115" t="s">
        <v>2225</v>
      </c>
      <c r="D408" s="116">
        <v>42914</v>
      </c>
      <c r="E408" s="117" t="s">
        <v>3487</v>
      </c>
      <c r="F408" s="121">
        <v>15974</v>
      </c>
      <c r="G408" s="122" t="s">
        <v>45</v>
      </c>
      <c r="H408" s="122" t="s">
        <v>46</v>
      </c>
      <c r="I408" s="124">
        <v>800</v>
      </c>
      <c r="J408" s="85">
        <v>90</v>
      </c>
    </row>
    <row r="409" spans="1:10" x14ac:dyDescent="0.25">
      <c r="A409" s="114" t="s">
        <v>30</v>
      </c>
      <c r="B409" s="119" t="s">
        <v>298</v>
      </c>
      <c r="C409" s="115" t="s">
        <v>592</v>
      </c>
      <c r="D409" s="116">
        <v>42914</v>
      </c>
      <c r="E409" s="117" t="s">
        <v>3488</v>
      </c>
      <c r="F409" s="121">
        <v>15979</v>
      </c>
      <c r="G409" s="122" t="s">
        <v>45</v>
      </c>
      <c r="H409" s="122" t="s">
        <v>46</v>
      </c>
      <c r="I409" s="124">
        <v>3000</v>
      </c>
      <c r="J409" s="85">
        <v>90</v>
      </c>
    </row>
    <row r="410" spans="1:10" x14ac:dyDescent="0.25">
      <c r="A410" s="114" t="s">
        <v>30</v>
      </c>
      <c r="B410" s="119" t="s">
        <v>298</v>
      </c>
      <c r="C410" s="115" t="s">
        <v>531</v>
      </c>
      <c r="D410" s="116">
        <v>42916</v>
      </c>
      <c r="E410" s="117">
        <v>13565</v>
      </c>
      <c r="F410" s="121">
        <v>15993</v>
      </c>
      <c r="G410" s="122" t="s">
        <v>45</v>
      </c>
      <c r="H410" s="122" t="s">
        <v>46</v>
      </c>
      <c r="I410" s="124">
        <v>134.47999999999999</v>
      </c>
      <c r="J410" s="85">
        <v>90</v>
      </c>
    </row>
    <row r="411" spans="1:10" x14ac:dyDescent="0.25">
      <c r="A411" s="114" t="s">
        <v>30</v>
      </c>
      <c r="B411" s="119" t="s">
        <v>298</v>
      </c>
      <c r="C411" s="115" t="s">
        <v>3489</v>
      </c>
      <c r="D411" s="116">
        <v>42916</v>
      </c>
      <c r="E411" s="117">
        <v>77327</v>
      </c>
      <c r="F411" s="121">
        <v>15994</v>
      </c>
      <c r="G411" s="122" t="s">
        <v>45</v>
      </c>
      <c r="H411" s="122" t="s">
        <v>46</v>
      </c>
      <c r="I411" s="124">
        <v>400</v>
      </c>
      <c r="J411" s="85">
        <v>90</v>
      </c>
    </row>
    <row r="412" spans="1:10" x14ac:dyDescent="0.25">
      <c r="A412" s="114" t="s">
        <v>30</v>
      </c>
      <c r="B412" s="119" t="s">
        <v>298</v>
      </c>
      <c r="C412" s="115" t="s">
        <v>3490</v>
      </c>
      <c r="D412" s="116">
        <v>42916</v>
      </c>
      <c r="E412" s="117">
        <v>1198130</v>
      </c>
      <c r="F412" s="121">
        <v>15995</v>
      </c>
      <c r="G412" s="122" t="s">
        <v>286</v>
      </c>
      <c r="H412" s="122" t="s">
        <v>46</v>
      </c>
      <c r="I412" s="124">
        <v>199</v>
      </c>
      <c r="J412" s="85">
        <v>90</v>
      </c>
    </row>
    <row r="413" spans="1:10" x14ac:dyDescent="0.25">
      <c r="A413" s="114" t="s">
        <v>30</v>
      </c>
      <c r="B413" s="119" t="s">
        <v>298</v>
      </c>
      <c r="C413" s="115" t="s">
        <v>3491</v>
      </c>
      <c r="D413" s="116">
        <v>42916</v>
      </c>
      <c r="E413" s="117" t="s">
        <v>3492</v>
      </c>
      <c r="F413" s="121">
        <v>15999</v>
      </c>
      <c r="G413" s="122" t="s">
        <v>45</v>
      </c>
      <c r="H413" s="122" t="s">
        <v>46</v>
      </c>
      <c r="I413" s="124">
        <v>188</v>
      </c>
      <c r="J413" s="85">
        <v>90</v>
      </c>
    </row>
    <row r="414" spans="1:10" x14ac:dyDescent="0.25">
      <c r="A414" s="114" t="s">
        <v>30</v>
      </c>
      <c r="B414" s="119" t="s">
        <v>298</v>
      </c>
      <c r="C414" s="115" t="s">
        <v>2650</v>
      </c>
      <c r="D414" s="116">
        <v>42916</v>
      </c>
      <c r="E414" s="117">
        <v>12641</v>
      </c>
      <c r="F414" s="121">
        <v>16001</v>
      </c>
      <c r="G414" s="122" t="s">
        <v>45</v>
      </c>
      <c r="H414" s="122" t="s">
        <v>46</v>
      </c>
      <c r="I414" s="124">
        <v>350</v>
      </c>
      <c r="J414" s="85">
        <v>90</v>
      </c>
    </row>
    <row r="415" spans="1:10" x14ac:dyDescent="0.25">
      <c r="A415" s="114" t="s">
        <v>30</v>
      </c>
      <c r="B415" s="119" t="s">
        <v>298</v>
      </c>
      <c r="C415" s="115" t="s">
        <v>2562</v>
      </c>
      <c r="D415" s="116">
        <v>42916</v>
      </c>
      <c r="E415" s="117" t="s">
        <v>3493</v>
      </c>
      <c r="F415" s="121">
        <v>16002</v>
      </c>
      <c r="G415" s="122" t="s">
        <v>45</v>
      </c>
      <c r="H415" s="122" t="s">
        <v>46</v>
      </c>
      <c r="I415" s="124">
        <v>99.9</v>
      </c>
      <c r="J415" s="85">
        <v>90</v>
      </c>
    </row>
    <row r="416" spans="1:10" x14ac:dyDescent="0.25">
      <c r="A416" s="114" t="s">
        <v>30</v>
      </c>
      <c r="B416" s="119" t="s">
        <v>298</v>
      </c>
      <c r="C416" s="115" t="s">
        <v>614</v>
      </c>
      <c r="D416" s="116">
        <v>42916</v>
      </c>
      <c r="E416" s="117">
        <v>1627</v>
      </c>
      <c r="F416" s="121">
        <v>16003</v>
      </c>
      <c r="G416" s="122" t="s">
        <v>45</v>
      </c>
      <c r="H416" s="122" t="s">
        <v>46</v>
      </c>
      <c r="I416" s="124">
        <v>540.52</v>
      </c>
      <c r="J416" s="85">
        <v>90</v>
      </c>
    </row>
    <row r="417" spans="1:10" x14ac:dyDescent="0.25">
      <c r="A417" s="114" t="s">
        <v>30</v>
      </c>
      <c r="B417" s="119" t="s">
        <v>3346</v>
      </c>
      <c r="C417" s="115" t="s">
        <v>3343</v>
      </c>
      <c r="D417" s="116">
        <v>42903</v>
      </c>
      <c r="E417" s="117" t="s">
        <v>3344</v>
      </c>
      <c r="F417" s="121" t="s">
        <v>3345</v>
      </c>
      <c r="G417" s="122" t="s">
        <v>190</v>
      </c>
      <c r="H417" s="122" t="s">
        <v>46</v>
      </c>
      <c r="I417" s="124">
        <v>43022.6</v>
      </c>
      <c r="J417" s="85">
        <v>90</v>
      </c>
    </row>
    <row r="418" spans="1:10" x14ac:dyDescent="0.25">
      <c r="A418" s="114" t="s">
        <v>455</v>
      </c>
      <c r="B418" s="119" t="s">
        <v>508</v>
      </c>
      <c r="C418" s="115" t="s">
        <v>2322</v>
      </c>
      <c r="D418" s="116">
        <v>42900</v>
      </c>
      <c r="E418" s="117" t="s">
        <v>3506</v>
      </c>
      <c r="F418" s="121">
        <v>15872</v>
      </c>
      <c r="G418" s="122" t="s">
        <v>45</v>
      </c>
      <c r="H418" s="122" t="s">
        <v>46</v>
      </c>
      <c r="I418" s="124">
        <v>2700</v>
      </c>
      <c r="J418" s="85">
        <v>90</v>
      </c>
    </row>
    <row r="419" spans="1:10" x14ac:dyDescent="0.25">
      <c r="A419" s="114" t="s">
        <v>459</v>
      </c>
      <c r="B419" s="119" t="s">
        <v>3516</v>
      </c>
      <c r="C419" s="115" t="s">
        <v>850</v>
      </c>
      <c r="D419" s="116">
        <v>42887</v>
      </c>
      <c r="E419" s="117" t="s">
        <v>3514</v>
      </c>
      <c r="F419" s="121" t="s">
        <v>3515</v>
      </c>
      <c r="G419" s="122" t="s">
        <v>190</v>
      </c>
      <c r="H419" s="122" t="s">
        <v>46</v>
      </c>
      <c r="I419" s="124">
        <v>4080</v>
      </c>
      <c r="J419" s="85">
        <v>90</v>
      </c>
    </row>
    <row r="420" spans="1:10" x14ac:dyDescent="0.25">
      <c r="A420" s="114" t="s">
        <v>459</v>
      </c>
      <c r="B420" s="119" t="s">
        <v>3410</v>
      </c>
      <c r="C420" s="115" t="s">
        <v>307</v>
      </c>
      <c r="D420" s="116">
        <v>42900</v>
      </c>
      <c r="E420" s="117" t="s">
        <v>3517</v>
      </c>
      <c r="F420" s="121" t="s">
        <v>3518</v>
      </c>
      <c r="G420" s="122" t="s">
        <v>225</v>
      </c>
      <c r="H420" s="122" t="s">
        <v>46</v>
      </c>
      <c r="I420" s="124">
        <v>3465.51</v>
      </c>
      <c r="J420" s="85">
        <v>90</v>
      </c>
    </row>
    <row r="421" spans="1:10" x14ac:dyDescent="0.25">
      <c r="A421" s="114" t="s">
        <v>459</v>
      </c>
      <c r="B421" s="119" t="s">
        <v>3410</v>
      </c>
      <c r="C421" s="115" t="s">
        <v>3407</v>
      </c>
      <c r="D421" s="116">
        <v>42900</v>
      </c>
      <c r="E421" s="117" t="s">
        <v>3408</v>
      </c>
      <c r="F421" s="121" t="s">
        <v>3409</v>
      </c>
      <c r="G421" s="122" t="s">
        <v>225</v>
      </c>
      <c r="H421" s="122" t="s">
        <v>46</v>
      </c>
      <c r="I421" s="124">
        <v>1187.6600000000001</v>
      </c>
      <c r="J421" s="85">
        <v>90</v>
      </c>
    </row>
    <row r="422" spans="1:10" x14ac:dyDescent="0.25">
      <c r="A422" s="114" t="s">
        <v>459</v>
      </c>
      <c r="B422" s="119" t="s">
        <v>3521</v>
      </c>
      <c r="C422" s="115" t="s">
        <v>2183</v>
      </c>
      <c r="D422" s="116">
        <v>42908</v>
      </c>
      <c r="E422" s="117" t="s">
        <v>3519</v>
      </c>
      <c r="F422" s="121" t="s">
        <v>3520</v>
      </c>
      <c r="G422" s="122" t="s">
        <v>190</v>
      </c>
      <c r="H422" s="122" t="s">
        <v>46</v>
      </c>
      <c r="I422" s="124">
        <v>30797.41</v>
      </c>
      <c r="J422" s="85">
        <v>90</v>
      </c>
    </row>
    <row r="423" spans="1:10" x14ac:dyDescent="0.25">
      <c r="A423" s="114" t="s">
        <v>459</v>
      </c>
      <c r="B423" s="119" t="s">
        <v>3524</v>
      </c>
      <c r="C423" s="115" t="s">
        <v>2584</v>
      </c>
      <c r="D423" s="116">
        <v>42913</v>
      </c>
      <c r="E423" s="117" t="s">
        <v>3522</v>
      </c>
      <c r="F423" s="121" t="s">
        <v>3523</v>
      </c>
      <c r="G423" s="122" t="s">
        <v>225</v>
      </c>
      <c r="H423" s="122" t="s">
        <v>46</v>
      </c>
      <c r="I423" s="124">
        <v>444</v>
      </c>
      <c r="J423" s="85">
        <v>90</v>
      </c>
    </row>
    <row r="424" spans="1:10" x14ac:dyDescent="0.25">
      <c r="A424" s="114" t="s">
        <v>459</v>
      </c>
      <c r="B424" s="119" t="s">
        <v>3524</v>
      </c>
      <c r="C424" s="115" t="s">
        <v>3525</v>
      </c>
      <c r="D424" s="116">
        <v>42913</v>
      </c>
      <c r="E424" s="117" t="s">
        <v>3526</v>
      </c>
      <c r="F424" s="121" t="s">
        <v>3527</v>
      </c>
      <c r="G424" s="122" t="s">
        <v>225</v>
      </c>
      <c r="H424" s="122" t="s">
        <v>46</v>
      </c>
      <c r="I424" s="124">
        <v>4805</v>
      </c>
      <c r="J424" s="85">
        <v>90</v>
      </c>
    </row>
    <row r="425" spans="1:10" x14ac:dyDescent="0.25">
      <c r="A425" s="114" t="s">
        <v>459</v>
      </c>
      <c r="B425" s="119" t="s">
        <v>3414</v>
      </c>
      <c r="C425" s="115" t="s">
        <v>3411</v>
      </c>
      <c r="D425" s="116">
        <v>42913</v>
      </c>
      <c r="E425" s="117" t="s">
        <v>3412</v>
      </c>
      <c r="F425" s="121" t="s">
        <v>3413</v>
      </c>
      <c r="G425" s="122" t="s">
        <v>225</v>
      </c>
      <c r="H425" s="122" t="s">
        <v>46</v>
      </c>
      <c r="I425" s="124">
        <v>875.1</v>
      </c>
      <c r="J425" s="85">
        <v>90</v>
      </c>
    </row>
    <row r="426" spans="1:10" x14ac:dyDescent="0.25">
      <c r="A426" s="114" t="s">
        <v>432</v>
      </c>
      <c r="B426" s="119" t="s">
        <v>3346</v>
      </c>
      <c r="C426" s="115" t="s">
        <v>3343</v>
      </c>
      <c r="D426" s="116">
        <v>42903</v>
      </c>
      <c r="E426" s="117" t="s">
        <v>3344</v>
      </c>
      <c r="F426" s="121" t="s">
        <v>3345</v>
      </c>
      <c r="G426" s="122" t="s">
        <v>190</v>
      </c>
      <c r="H426" s="122" t="s">
        <v>46</v>
      </c>
      <c r="I426" s="124">
        <v>81855.429999999993</v>
      </c>
      <c r="J426" s="85">
        <v>101</v>
      </c>
    </row>
    <row r="427" spans="1:10" x14ac:dyDescent="0.25">
      <c r="A427" s="114" t="s">
        <v>451</v>
      </c>
      <c r="B427" s="119" t="s">
        <v>3346</v>
      </c>
      <c r="C427" s="115" t="s">
        <v>3343</v>
      </c>
      <c r="D427" s="116">
        <v>42903</v>
      </c>
      <c r="E427" s="117" t="s">
        <v>3344</v>
      </c>
      <c r="F427" s="121" t="s">
        <v>3345</v>
      </c>
      <c r="G427" s="122" t="s">
        <v>190</v>
      </c>
      <c r="H427" s="122" t="s">
        <v>46</v>
      </c>
      <c r="I427" s="124">
        <v>9698.51</v>
      </c>
      <c r="J427" s="85">
        <v>101</v>
      </c>
    </row>
    <row r="428" spans="1:10" x14ac:dyDescent="0.25">
      <c r="A428" s="114" t="s">
        <v>457</v>
      </c>
      <c r="B428" s="119" t="s">
        <v>3346</v>
      </c>
      <c r="C428" s="115" t="s">
        <v>3343</v>
      </c>
      <c r="D428" s="116">
        <v>42903</v>
      </c>
      <c r="E428" s="117" t="s">
        <v>3344</v>
      </c>
      <c r="F428" s="121" t="s">
        <v>3345</v>
      </c>
      <c r="G428" s="122" t="s">
        <v>190</v>
      </c>
      <c r="H428" s="122" t="s">
        <v>46</v>
      </c>
      <c r="I428" s="124">
        <v>34604.29</v>
      </c>
      <c r="J428" s="85">
        <v>101</v>
      </c>
    </row>
    <row r="429" spans="1:10" x14ac:dyDescent="0.25">
      <c r="A429" s="114" t="s">
        <v>1940</v>
      </c>
      <c r="B429" s="119" t="s">
        <v>476</v>
      </c>
      <c r="C429" s="115" t="s">
        <v>3494</v>
      </c>
      <c r="D429" s="116">
        <v>42902</v>
      </c>
      <c r="E429" s="117" t="s">
        <v>3495</v>
      </c>
      <c r="F429" s="121">
        <v>18690</v>
      </c>
      <c r="G429" s="122" t="s">
        <v>190</v>
      </c>
      <c r="H429" s="122" t="s">
        <v>46</v>
      </c>
      <c r="I429" s="124">
        <v>6710</v>
      </c>
      <c r="J429" s="85">
        <v>105</v>
      </c>
    </row>
    <row r="430" spans="1:10" x14ac:dyDescent="0.25">
      <c r="A430" s="114" t="s">
        <v>1940</v>
      </c>
      <c r="B430" s="119" t="s">
        <v>3340</v>
      </c>
      <c r="C430" s="115" t="s">
        <v>1644</v>
      </c>
      <c r="D430" s="116">
        <v>42916</v>
      </c>
      <c r="E430" s="117" t="s">
        <v>3496</v>
      </c>
      <c r="F430" s="121" t="s">
        <v>3497</v>
      </c>
      <c r="G430" s="122" t="s">
        <v>190</v>
      </c>
      <c r="H430" s="122" t="s">
        <v>46</v>
      </c>
      <c r="I430" s="124">
        <v>2420</v>
      </c>
      <c r="J430" s="85">
        <v>105</v>
      </c>
    </row>
    <row r="431" spans="1:10" x14ac:dyDescent="0.25">
      <c r="A431" s="114" t="s">
        <v>1942</v>
      </c>
      <c r="B431" s="119" t="s">
        <v>476</v>
      </c>
      <c r="C431" s="115" t="s">
        <v>3494</v>
      </c>
      <c r="D431" s="116">
        <v>42902</v>
      </c>
      <c r="E431" s="117" t="s">
        <v>3495</v>
      </c>
      <c r="F431" s="121">
        <v>18690</v>
      </c>
      <c r="G431" s="122" t="s">
        <v>190</v>
      </c>
      <c r="H431" s="122" t="s">
        <v>46</v>
      </c>
      <c r="I431" s="124">
        <v>9141</v>
      </c>
      <c r="J431" s="85">
        <v>105</v>
      </c>
    </row>
    <row r="432" spans="1:10" x14ac:dyDescent="0.25">
      <c r="A432" s="114" t="s">
        <v>1942</v>
      </c>
      <c r="B432" s="119" t="s">
        <v>3340</v>
      </c>
      <c r="C432" s="115" t="s">
        <v>1644</v>
      </c>
      <c r="D432" s="116">
        <v>42916</v>
      </c>
      <c r="E432" s="117" t="s">
        <v>3496</v>
      </c>
      <c r="F432" s="121" t="s">
        <v>3497</v>
      </c>
      <c r="G432" s="122" t="s">
        <v>190</v>
      </c>
      <c r="H432" s="122" t="s">
        <v>46</v>
      </c>
      <c r="I432" s="124">
        <v>7260</v>
      </c>
      <c r="J432" s="85">
        <v>105</v>
      </c>
    </row>
    <row r="433" spans="1:10" x14ac:dyDescent="0.25">
      <c r="A433" s="114" t="s">
        <v>1423</v>
      </c>
      <c r="B433" s="119" t="s">
        <v>3349</v>
      </c>
      <c r="C433" s="115" t="s">
        <v>1643</v>
      </c>
      <c r="D433" s="116">
        <v>42916</v>
      </c>
      <c r="E433" s="117" t="s">
        <v>3347</v>
      </c>
      <c r="F433" s="121" t="s">
        <v>3348</v>
      </c>
      <c r="G433" s="122" t="s">
        <v>190</v>
      </c>
      <c r="H433" s="122" t="s">
        <v>46</v>
      </c>
      <c r="I433" s="124">
        <v>19982.400000000001</v>
      </c>
      <c r="J433" s="106">
        <v>110</v>
      </c>
    </row>
    <row r="434" spans="1:10" x14ac:dyDescent="0.25">
      <c r="A434" s="110"/>
      <c r="B434" s="110"/>
      <c r="I434" s="111"/>
    </row>
    <row r="435" spans="1:10" s="123" customFormat="1" x14ac:dyDescent="0.25">
      <c r="A435" s="112"/>
      <c r="B435" s="112"/>
      <c r="G435" s="72" t="s">
        <v>1933</v>
      </c>
      <c r="I435" s="113">
        <f>+SUBTOTAL(9,I9:I433)</f>
        <v>5145048.3599999957</v>
      </c>
    </row>
    <row r="436" spans="1:10" s="123" customFormat="1" x14ac:dyDescent="0.25">
      <c r="A436" s="112"/>
      <c r="B436" s="112"/>
      <c r="I436" s="113"/>
    </row>
    <row r="437" spans="1:10" x14ac:dyDescent="0.25">
      <c r="A437" s="110"/>
      <c r="B437" s="110"/>
      <c r="G437" s="112" t="s">
        <v>363</v>
      </c>
      <c r="I437" s="111">
        <v>5145048.3600000003</v>
      </c>
    </row>
    <row r="438" spans="1:10" x14ac:dyDescent="0.25">
      <c r="A438" s="33">
        <v>1</v>
      </c>
      <c r="B438" s="110"/>
      <c r="I438" s="111"/>
    </row>
    <row r="439" spans="1:10" x14ac:dyDescent="0.25">
      <c r="A439" s="33">
        <v>2</v>
      </c>
      <c r="B439" s="110" t="s">
        <v>364</v>
      </c>
      <c r="C439" s="110"/>
    </row>
    <row r="440" spans="1:10" x14ac:dyDescent="0.25">
      <c r="A440" s="33">
        <v>3</v>
      </c>
      <c r="B440" s="110"/>
      <c r="C440" s="110"/>
    </row>
    <row r="441" spans="1:10" x14ac:dyDescent="0.25">
      <c r="A441" s="33">
        <v>4</v>
      </c>
      <c r="B441" s="110" t="s">
        <v>365</v>
      </c>
      <c r="C441" s="110"/>
    </row>
    <row r="442" spans="1:10" x14ac:dyDescent="0.25">
      <c r="A442" s="33">
        <v>5</v>
      </c>
      <c r="B442" s="110" t="s">
        <v>366</v>
      </c>
      <c r="C442" s="110"/>
    </row>
    <row r="443" spans="1:10" x14ac:dyDescent="0.25">
      <c r="A443" s="33">
        <v>6</v>
      </c>
      <c r="B443" s="110" t="s">
        <v>367</v>
      </c>
      <c r="C443" s="110"/>
    </row>
    <row r="444" spans="1:10" x14ac:dyDescent="0.25">
      <c r="A444" s="33">
        <v>7</v>
      </c>
      <c r="B444" s="110" t="s">
        <v>368</v>
      </c>
      <c r="C444" s="37">
        <f>+I7+I8+I9+I10+I11+I12+I13+I14+I15</f>
        <v>84249.56</v>
      </c>
    </row>
    <row r="445" spans="1:10" x14ac:dyDescent="0.25">
      <c r="A445" s="33">
        <v>8</v>
      </c>
      <c r="B445" s="110" t="s">
        <v>369</v>
      </c>
      <c r="C445" s="110"/>
    </row>
    <row r="446" spans="1:10" x14ac:dyDescent="0.25">
      <c r="A446" s="33">
        <v>9</v>
      </c>
      <c r="B446" s="110" t="s">
        <v>370</v>
      </c>
      <c r="C446" s="110"/>
    </row>
    <row r="447" spans="1:10" x14ac:dyDescent="0.25">
      <c r="A447" s="33">
        <v>10</v>
      </c>
      <c r="B447" s="110" t="s">
        <v>371</v>
      </c>
      <c r="C447" s="37">
        <f>+I16+I17+I18+I19+I20+I21+I23+I24+I25+I22</f>
        <v>55713.82</v>
      </c>
    </row>
    <row r="448" spans="1:10" x14ac:dyDescent="0.25">
      <c r="A448" s="33">
        <v>11</v>
      </c>
      <c r="B448" s="110" t="s">
        <v>372</v>
      </c>
      <c r="C448" s="37">
        <f>+I47+I46+I45+I44+I43+I42+I41+I40+I39+I38+I37+I36+I35+I34+I33+I32+I31+I30+I29+I28+I27+I26</f>
        <v>111731.35</v>
      </c>
    </row>
    <row r="449" spans="1:3" x14ac:dyDescent="0.25">
      <c r="A449" s="33">
        <v>12</v>
      </c>
      <c r="B449" s="110" t="s">
        <v>373</v>
      </c>
      <c r="C449" s="37">
        <f>+I66+I65+I64+I63+I62+I61+I60+I59+I58+I56+I55+I54+I57+I53+I52+I51+I50+I49+I48</f>
        <v>11899.769999999997</v>
      </c>
    </row>
    <row r="450" spans="1:3" x14ac:dyDescent="0.25">
      <c r="A450" s="33">
        <v>13</v>
      </c>
      <c r="B450" s="110" t="s">
        <v>374</v>
      </c>
      <c r="C450" s="110"/>
    </row>
    <row r="451" spans="1:3" x14ac:dyDescent="0.25">
      <c r="A451" s="33">
        <v>14</v>
      </c>
      <c r="B451" s="110" t="s">
        <v>375</v>
      </c>
      <c r="C451" s="37">
        <f>+I124+I123+I122+I121+I120+I119+I118+I117+I116+I115+I114+I113+I112+I111+I110+I109+I108+I107+I106+I105+I104+I103+I102+I101+I100+I99+I98+I97+I96+I95+I94+I93+I92+I91+I90+I89+I88+I87+I86+I85+I84+I83+I82+I81+I80+I79+I78+I77+I76+I75+I74+I73+I72+I71+I70+I69+I68+I67</f>
        <v>139226.06000000006</v>
      </c>
    </row>
    <row r="452" spans="1:3" x14ac:dyDescent="0.25">
      <c r="A452" s="33">
        <v>15</v>
      </c>
      <c r="B452" s="110" t="s">
        <v>376</v>
      </c>
      <c r="C452" s="37">
        <f>+I125</f>
        <v>16681.7</v>
      </c>
    </row>
    <row r="453" spans="1:3" x14ac:dyDescent="0.25">
      <c r="A453" s="33">
        <v>16</v>
      </c>
      <c r="B453" s="110" t="s">
        <v>377</v>
      </c>
      <c r="C453" s="110"/>
    </row>
    <row r="454" spans="1:3" x14ac:dyDescent="0.25">
      <c r="A454" s="33">
        <v>20</v>
      </c>
      <c r="B454" s="110" t="s">
        <v>378</v>
      </c>
      <c r="C454" s="110"/>
    </row>
    <row r="455" spans="1:3" x14ac:dyDescent="0.25">
      <c r="A455" s="33">
        <v>23</v>
      </c>
      <c r="B455" s="110" t="s">
        <v>379</v>
      </c>
      <c r="C455" s="37">
        <f>+I128+I127+I126</f>
        <v>11962.560000000001</v>
      </c>
    </row>
    <row r="456" spans="1:3" x14ac:dyDescent="0.25">
      <c r="A456" s="33">
        <v>24</v>
      </c>
      <c r="B456" s="110" t="s">
        <v>380</v>
      </c>
      <c r="C456" s="110"/>
    </row>
    <row r="457" spans="1:3" x14ac:dyDescent="0.25">
      <c r="A457" s="33">
        <v>25</v>
      </c>
      <c r="B457" s="110" t="s">
        <v>381</v>
      </c>
      <c r="C457" s="37">
        <f>+I135+I134+I133+I132+I131+I130+I129</f>
        <v>95665.61</v>
      </c>
    </row>
    <row r="458" spans="1:3" x14ac:dyDescent="0.25">
      <c r="A458" s="33">
        <v>26</v>
      </c>
      <c r="B458" s="110" t="s">
        <v>382</v>
      </c>
      <c r="C458" s="110"/>
    </row>
    <row r="459" spans="1:3" x14ac:dyDescent="0.25">
      <c r="A459" s="33">
        <v>27</v>
      </c>
      <c r="B459" s="110" t="s">
        <v>383</v>
      </c>
      <c r="C459" s="37">
        <f>+I137+I136</f>
        <v>7053.1</v>
      </c>
    </row>
    <row r="460" spans="1:3" x14ac:dyDescent="0.25">
      <c r="A460" s="33">
        <v>30</v>
      </c>
      <c r="B460" s="110" t="s">
        <v>384</v>
      </c>
      <c r="C460" s="110"/>
    </row>
    <row r="461" spans="1:3" x14ac:dyDescent="0.25">
      <c r="A461" s="33">
        <v>35</v>
      </c>
      <c r="B461" s="110" t="s">
        <v>385</v>
      </c>
      <c r="C461" s="37">
        <f>+I155+I154+I153+I152+I151+I150+I149+I148+I147+I146+I145+I144+I143+I142+I141+I140+I139+I138</f>
        <v>22972.090000000004</v>
      </c>
    </row>
    <row r="462" spans="1:3" x14ac:dyDescent="0.25">
      <c r="A462" s="33">
        <v>38</v>
      </c>
      <c r="B462" s="110" t="s">
        <v>386</v>
      </c>
      <c r="C462" s="110"/>
    </row>
    <row r="463" spans="1:3" x14ac:dyDescent="0.25">
      <c r="A463" s="33">
        <v>40</v>
      </c>
      <c r="B463" s="110" t="s">
        <v>387</v>
      </c>
      <c r="C463" s="110"/>
    </row>
    <row r="464" spans="1:3" x14ac:dyDescent="0.25">
      <c r="A464" s="33">
        <v>42</v>
      </c>
      <c r="B464" s="35" t="s">
        <v>388</v>
      </c>
      <c r="C464" s="110"/>
    </row>
    <row r="465" spans="1:3" x14ac:dyDescent="0.25">
      <c r="A465" s="33">
        <v>43</v>
      </c>
      <c r="B465" s="35" t="s">
        <v>287</v>
      </c>
      <c r="C465" s="37">
        <f>+I160+I159+I158+I157+I156</f>
        <v>16500</v>
      </c>
    </row>
    <row r="466" spans="1:3" x14ac:dyDescent="0.25">
      <c r="A466" s="33">
        <v>45</v>
      </c>
      <c r="B466" s="34" t="s">
        <v>389</v>
      </c>
      <c r="C466" s="37">
        <f>+I178+I177+I176+I175+I174+I173+I172+I171+I170+I169+I168+I167+I166+I165+I164+I163+I162+I161</f>
        <v>63475.28</v>
      </c>
    </row>
    <row r="467" spans="1:3" x14ac:dyDescent="0.25">
      <c r="A467" s="33">
        <v>46</v>
      </c>
      <c r="B467" s="35" t="s">
        <v>390</v>
      </c>
      <c r="C467" s="37">
        <f>+I184+I183+I182+I181+I180+I179</f>
        <v>96225.279999999999</v>
      </c>
    </row>
    <row r="468" spans="1:3" x14ac:dyDescent="0.25">
      <c r="A468" s="33">
        <v>47</v>
      </c>
      <c r="B468" s="35" t="s">
        <v>391</v>
      </c>
      <c r="C468" s="37">
        <f>+I189+I188+I187+I186+I185</f>
        <v>229.14000000000001</v>
      </c>
    </row>
    <row r="469" spans="1:3" x14ac:dyDescent="0.25">
      <c r="A469" s="33">
        <v>48</v>
      </c>
      <c r="B469" s="35" t="s">
        <v>392</v>
      </c>
      <c r="C469" s="37">
        <f>+I190</f>
        <v>68571.44</v>
      </c>
    </row>
    <row r="470" spans="1:3" x14ac:dyDescent="0.25">
      <c r="A470" s="33">
        <v>49</v>
      </c>
      <c r="B470" s="110" t="s">
        <v>393</v>
      </c>
      <c r="C470" s="37">
        <f>+I198+I197+I196+I195+I194+I193+I192+I191</f>
        <v>15230.21</v>
      </c>
    </row>
    <row r="471" spans="1:3" x14ac:dyDescent="0.25">
      <c r="A471" s="33">
        <v>50</v>
      </c>
      <c r="B471" s="110" t="s">
        <v>394</v>
      </c>
      <c r="C471" s="110"/>
    </row>
    <row r="472" spans="1:3" x14ac:dyDescent="0.25">
      <c r="A472" s="33">
        <v>51</v>
      </c>
      <c r="B472" s="36" t="s">
        <v>395</v>
      </c>
      <c r="C472" s="37">
        <f>+I199</f>
        <v>31086.84</v>
      </c>
    </row>
    <row r="473" spans="1:3" x14ac:dyDescent="0.25">
      <c r="A473" s="33">
        <v>52</v>
      </c>
      <c r="B473" s="110" t="s">
        <v>396</v>
      </c>
      <c r="C473" s="37">
        <f>+I259+I258+I257+I256+I255+I254+I253+I252+I251+I250+I249+I248+I247+I246+I245+I244+I243+I242+I241+I240+I239+I238+I237+I236+I235+I234+I233+I232+I231+I230+I229+I228+I227+I226+I225+I224+I223+I222+I221+I220+I219+I218+I217+I216+I215+I214+I213+I212+I211+I210+I209+I208+I207+I206+I205+I204+I203+I202+I201+I200</f>
        <v>9706.260000000002</v>
      </c>
    </row>
    <row r="474" spans="1:3" x14ac:dyDescent="0.25">
      <c r="A474" s="33">
        <v>55</v>
      </c>
      <c r="B474" s="110" t="s">
        <v>397</v>
      </c>
      <c r="C474" s="110"/>
    </row>
    <row r="475" spans="1:3" x14ac:dyDescent="0.25">
      <c r="A475" s="33">
        <v>56</v>
      </c>
      <c r="B475" s="34" t="s">
        <v>398</v>
      </c>
      <c r="C475" s="37">
        <f>+I265+I264+I263+I262+I261+I260</f>
        <v>267857.13999999996</v>
      </c>
    </row>
    <row r="476" spans="1:3" x14ac:dyDescent="0.25">
      <c r="A476" s="33">
        <v>57</v>
      </c>
      <c r="B476" s="110" t="s">
        <v>399</v>
      </c>
      <c r="C476" s="37">
        <f>+I267+I266</f>
        <v>9826.89</v>
      </c>
    </row>
    <row r="477" spans="1:3" x14ac:dyDescent="0.25">
      <c r="A477" s="33">
        <v>58</v>
      </c>
      <c r="B477" s="110" t="s">
        <v>400</v>
      </c>
      <c r="C477" s="37">
        <f>+I270+I269+I268</f>
        <v>60080.08</v>
      </c>
    </row>
    <row r="478" spans="1:3" x14ac:dyDescent="0.25">
      <c r="A478" s="33">
        <v>59</v>
      </c>
      <c r="B478" s="110" t="s">
        <v>401</v>
      </c>
      <c r="C478" s="37">
        <f>+I273+I272+I271</f>
        <v>199916.9</v>
      </c>
    </row>
    <row r="479" spans="1:3" x14ac:dyDescent="0.25">
      <c r="A479" s="33">
        <v>59</v>
      </c>
      <c r="B479" s="110" t="s">
        <v>402</v>
      </c>
      <c r="C479" s="110"/>
    </row>
    <row r="480" spans="1:3" x14ac:dyDescent="0.25">
      <c r="A480" s="33">
        <v>60</v>
      </c>
      <c r="B480" s="110" t="s">
        <v>403</v>
      </c>
      <c r="C480" s="37">
        <f>+I284+I283+I282+I281+I280+I279+I278+I277+I276+I275+I274</f>
        <v>210581.59</v>
      </c>
    </row>
    <row r="481" spans="1:3" x14ac:dyDescent="0.25">
      <c r="A481" s="33">
        <v>61</v>
      </c>
      <c r="B481" s="110" t="s">
        <v>404</v>
      </c>
      <c r="C481" s="110"/>
    </row>
    <row r="482" spans="1:3" x14ac:dyDescent="0.25">
      <c r="A482" s="33">
        <v>62</v>
      </c>
      <c r="B482" s="110" t="s">
        <v>405</v>
      </c>
      <c r="C482" s="37">
        <f>+I287+I286+I285</f>
        <v>4000</v>
      </c>
    </row>
    <row r="483" spans="1:3" x14ac:dyDescent="0.25">
      <c r="A483" s="33">
        <v>63</v>
      </c>
      <c r="B483" s="110" t="s">
        <v>406</v>
      </c>
      <c r="C483" s="110"/>
    </row>
    <row r="484" spans="1:3" x14ac:dyDescent="0.25">
      <c r="A484" s="33">
        <v>64</v>
      </c>
      <c r="B484" s="110" t="s">
        <v>407</v>
      </c>
      <c r="C484" s="37">
        <f>+I295+I294+I293+I292+I291+I290+I289+I288</f>
        <v>2507.1999999999998</v>
      </c>
    </row>
    <row r="485" spans="1:3" x14ac:dyDescent="0.25">
      <c r="A485" s="33">
        <v>65</v>
      </c>
      <c r="B485" s="110" t="s">
        <v>408</v>
      </c>
      <c r="C485" s="37"/>
    </row>
    <row r="486" spans="1:3" x14ac:dyDescent="0.25">
      <c r="A486" s="33">
        <v>66</v>
      </c>
      <c r="B486" s="110" t="s">
        <v>409</v>
      </c>
      <c r="C486" s="37">
        <f>+I297+I296</f>
        <v>6000</v>
      </c>
    </row>
    <row r="487" spans="1:3" x14ac:dyDescent="0.25">
      <c r="A487" s="33">
        <v>67</v>
      </c>
      <c r="B487" s="110" t="s">
        <v>410</v>
      </c>
      <c r="C487" s="110"/>
    </row>
    <row r="488" spans="1:3" x14ac:dyDescent="0.25">
      <c r="A488" s="33">
        <v>68</v>
      </c>
      <c r="B488" s="110" t="s">
        <v>411</v>
      </c>
      <c r="C488" s="110"/>
    </row>
    <row r="489" spans="1:3" x14ac:dyDescent="0.25">
      <c r="A489" s="33">
        <v>70</v>
      </c>
      <c r="B489" s="110" t="s">
        <v>412</v>
      </c>
      <c r="C489" s="37">
        <f>+I347+I346+I345+I344+I343+I342+I341+I340+I339+I338+I337+I336+I335+I334+I333+I332+I331+I330+I329+I328+I327+I326+I325+I324+I323+I322+I321+I320+I319+I318+I317+I316+I315+I314+I313+I312+I311+I310+I309+I308+I307+I306+I305+I304+I303+I302+I301+I300+I299+I298</f>
        <v>3238675.1999999997</v>
      </c>
    </row>
    <row r="490" spans="1:3" x14ac:dyDescent="0.25">
      <c r="A490" s="33">
        <v>71</v>
      </c>
      <c r="B490" s="110" t="s">
        <v>413</v>
      </c>
      <c r="C490" s="110"/>
    </row>
    <row r="491" spans="1:3" x14ac:dyDescent="0.25">
      <c r="A491" s="33">
        <v>80</v>
      </c>
      <c r="B491" s="110" t="s">
        <v>414</v>
      </c>
      <c r="C491" s="110"/>
    </row>
    <row r="492" spans="1:3" x14ac:dyDescent="0.25">
      <c r="A492" s="33">
        <v>90</v>
      </c>
      <c r="B492" s="110" t="s">
        <v>415</v>
      </c>
      <c r="C492" s="37">
        <f>+I425+I424+I423+I422+I421+I420+I419+I418+I417+I416+I415+I414+I413+I412+I411+I410+I409+I408+I407+I406+I405+I404+I403+I402+I401+I400+I399+I398+I397+I396+I395+I394+I393+I392+I391+I390+I389+I388+I387+I386+I385+I384+I383+I382+I381+I380+I379+I378+I377+I376+I375+I374+I373+I372+I371+I370+I369+I368+I367+I366+I365+I364+I363+I362+I361+I360+I359+I358+I357+I356+I355+I354+I353+I352+I351+I350+I349+I348</f>
        <v>115751.66</v>
      </c>
    </row>
    <row r="493" spans="1:3" x14ac:dyDescent="0.25">
      <c r="A493" s="33">
        <v>95</v>
      </c>
      <c r="B493" s="110" t="s">
        <v>416</v>
      </c>
      <c r="C493" s="110"/>
    </row>
    <row r="494" spans="1:3" x14ac:dyDescent="0.25">
      <c r="A494" s="33">
        <v>100</v>
      </c>
      <c r="B494" s="110" t="s">
        <v>417</v>
      </c>
      <c r="C494" s="37"/>
    </row>
    <row r="495" spans="1:3" x14ac:dyDescent="0.25">
      <c r="A495" s="33">
        <v>101</v>
      </c>
      <c r="B495" s="110" t="s">
        <v>418</v>
      </c>
      <c r="C495" s="37">
        <f>+I428+I427+I426</f>
        <v>126158.23</v>
      </c>
    </row>
    <row r="496" spans="1:3" x14ac:dyDescent="0.25">
      <c r="A496" s="33">
        <v>102</v>
      </c>
      <c r="B496" s="110" t="s">
        <v>419</v>
      </c>
      <c r="C496" s="110"/>
    </row>
    <row r="497" spans="1:3" x14ac:dyDescent="0.25">
      <c r="A497" s="33">
        <v>103</v>
      </c>
      <c r="B497" s="110" t="s">
        <v>420</v>
      </c>
      <c r="C497" s="110"/>
    </row>
    <row r="498" spans="1:3" x14ac:dyDescent="0.25">
      <c r="A498" s="33">
        <v>104</v>
      </c>
      <c r="B498" s="110" t="s">
        <v>421</v>
      </c>
      <c r="C498" s="37"/>
    </row>
    <row r="499" spans="1:3" x14ac:dyDescent="0.25">
      <c r="A499" s="33">
        <v>105</v>
      </c>
      <c r="B499" s="110" t="s">
        <v>422</v>
      </c>
      <c r="C499" s="37">
        <f>+I432+I431+I430+I429</f>
        <v>25531</v>
      </c>
    </row>
    <row r="500" spans="1:3" x14ac:dyDescent="0.25">
      <c r="A500" s="33">
        <v>106</v>
      </c>
      <c r="B500" s="110" t="s">
        <v>423</v>
      </c>
      <c r="C500" s="110"/>
    </row>
    <row r="501" spans="1:3" x14ac:dyDescent="0.25">
      <c r="A501" s="33">
        <v>107</v>
      </c>
      <c r="B501" s="110" t="s">
        <v>424</v>
      </c>
      <c r="C501" s="110"/>
    </row>
    <row r="502" spans="1:3" x14ac:dyDescent="0.25">
      <c r="A502" s="33">
        <v>108</v>
      </c>
      <c r="B502" s="110" t="s">
        <v>425</v>
      </c>
      <c r="C502" s="110"/>
    </row>
    <row r="503" spans="1:3" x14ac:dyDescent="0.25">
      <c r="A503" s="33">
        <v>109</v>
      </c>
      <c r="B503" s="110" t="s">
        <v>426</v>
      </c>
      <c r="C503" s="110"/>
    </row>
    <row r="504" spans="1:3" x14ac:dyDescent="0.25">
      <c r="A504" s="33">
        <v>110</v>
      </c>
      <c r="B504" s="110" t="s">
        <v>425</v>
      </c>
      <c r="C504" s="37">
        <f>+I433</f>
        <v>19982.400000000001</v>
      </c>
    </row>
    <row r="505" spans="1:3" x14ac:dyDescent="0.25">
      <c r="C505" s="110"/>
    </row>
    <row r="507" spans="1:3" x14ac:dyDescent="0.25">
      <c r="C507" s="111">
        <f>+SUM(C438:C504)</f>
        <v>5145048.3600000003</v>
      </c>
    </row>
  </sheetData>
  <autoFilter ref="A6:K433"/>
  <mergeCells count="3">
    <mergeCell ref="B1:H1"/>
    <mergeCell ref="B2:H2"/>
    <mergeCell ref="B3:H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6"/>
  <sheetViews>
    <sheetView topLeftCell="A551" workbookViewId="0">
      <selection activeCell="A487" sqref="A487:B553"/>
    </sheetView>
  </sheetViews>
  <sheetFormatPr baseColWidth="10" defaultRowHeight="15" x14ac:dyDescent="0.25"/>
  <cols>
    <col min="1" max="1" width="11.140625" style="123" bestFit="1" customWidth="1"/>
    <col min="2" max="2" width="32.7109375" style="123" bestFit="1" customWidth="1"/>
    <col min="3" max="3" width="11.28515625" style="123" bestFit="1" customWidth="1"/>
    <col min="4" max="4" width="10.140625" style="123" bestFit="1" customWidth="1"/>
    <col min="5" max="5" width="13.28515625" style="123" customWidth="1"/>
    <col min="6" max="6" width="10.7109375" style="123" bestFit="1" customWidth="1"/>
    <col min="7" max="7" width="16.140625" style="123" bestFit="1" customWidth="1"/>
    <col min="8" max="8" width="11.5703125" style="123" bestFit="1" customWidth="1"/>
    <col min="9" max="9" width="11.140625" style="123" bestFit="1" customWidth="1"/>
    <col min="10" max="10" width="6.42578125" style="123" bestFit="1" customWidth="1"/>
    <col min="11" max="16384" width="11.42578125" style="123"/>
  </cols>
  <sheetData>
    <row r="1" spans="1:10" ht="18" x14ac:dyDescent="0.25">
      <c r="A1" s="23"/>
      <c r="B1" s="137" t="s">
        <v>351</v>
      </c>
      <c r="C1" s="138"/>
      <c r="D1" s="137"/>
      <c r="E1" s="137"/>
      <c r="F1" s="137"/>
      <c r="G1" s="137"/>
      <c r="H1" s="137"/>
      <c r="I1" s="23"/>
      <c r="J1" s="69"/>
    </row>
    <row r="2" spans="1:10" ht="18" x14ac:dyDescent="0.25">
      <c r="A2" s="112"/>
      <c r="B2" s="137" t="s">
        <v>352</v>
      </c>
      <c r="C2" s="138"/>
      <c r="D2" s="137"/>
      <c r="E2" s="137"/>
      <c r="F2" s="137"/>
      <c r="G2" s="137"/>
      <c r="H2" s="137"/>
      <c r="I2" s="113"/>
      <c r="J2" s="66"/>
    </row>
    <row r="3" spans="1:10" ht="20.25" x14ac:dyDescent="0.3">
      <c r="A3" s="4"/>
      <c r="B3" s="139">
        <v>42917</v>
      </c>
      <c r="C3" s="140"/>
      <c r="D3" s="141"/>
      <c r="E3" s="141"/>
      <c r="F3" s="141"/>
      <c r="G3" s="141"/>
      <c r="H3" s="141"/>
      <c r="I3" s="7"/>
      <c r="J3" s="67"/>
    </row>
    <row r="4" spans="1:10" s="112" customFormat="1" ht="11.25" x14ac:dyDescent="0.2">
      <c r="A4" s="4"/>
      <c r="B4" s="5"/>
      <c r="C4" s="29"/>
      <c r="D4" s="5"/>
      <c r="E4" s="5"/>
      <c r="F4" s="5"/>
      <c r="G4" s="5"/>
      <c r="H4" s="5"/>
      <c r="I4" s="7"/>
      <c r="J4" s="67"/>
    </row>
    <row r="5" spans="1:10" s="112" customFormat="1" ht="12" thickBot="1" x14ac:dyDescent="0.25">
      <c r="A5" s="5"/>
      <c r="B5" s="5"/>
      <c r="C5" s="29"/>
      <c r="D5" s="5"/>
      <c r="E5" s="5"/>
      <c r="F5" s="5"/>
      <c r="G5" s="5"/>
      <c r="H5" s="5"/>
      <c r="I5" s="7"/>
      <c r="J5" s="67"/>
    </row>
    <row r="6" spans="1:10" s="112" customFormat="1" ht="12" thickBot="1" x14ac:dyDescent="0.25">
      <c r="A6" s="59" t="s">
        <v>353</v>
      </c>
      <c r="B6" s="60" t="s">
        <v>354</v>
      </c>
      <c r="C6" s="61" t="s">
        <v>355</v>
      </c>
      <c r="D6" s="60" t="s">
        <v>356</v>
      </c>
      <c r="E6" s="62"/>
      <c r="F6" s="60" t="s">
        <v>357</v>
      </c>
      <c r="G6" s="63"/>
      <c r="H6" s="60" t="s">
        <v>358</v>
      </c>
      <c r="I6" s="64" t="s">
        <v>360</v>
      </c>
      <c r="J6" s="65" t="s">
        <v>361</v>
      </c>
    </row>
    <row r="7" spans="1:10" x14ac:dyDescent="0.25">
      <c r="A7" s="122" t="s">
        <v>0</v>
      </c>
      <c r="B7" s="86" t="s">
        <v>47</v>
      </c>
      <c r="C7" s="122" t="s">
        <v>1477</v>
      </c>
      <c r="D7" s="116">
        <v>42919</v>
      </c>
      <c r="E7" s="116">
        <v>579</v>
      </c>
      <c r="F7" s="125">
        <v>16008</v>
      </c>
      <c r="G7" s="87" t="s">
        <v>45</v>
      </c>
      <c r="H7" s="87" t="s">
        <v>46</v>
      </c>
      <c r="I7" s="124">
        <v>2920</v>
      </c>
      <c r="J7" s="85">
        <v>7</v>
      </c>
    </row>
    <row r="8" spans="1:10" x14ac:dyDescent="0.25">
      <c r="A8" s="122" t="s">
        <v>0</v>
      </c>
      <c r="B8" s="86" t="s">
        <v>829</v>
      </c>
      <c r="C8" s="122" t="s">
        <v>3531</v>
      </c>
      <c r="D8" s="116">
        <v>42919</v>
      </c>
      <c r="E8" s="116">
        <v>579</v>
      </c>
      <c r="F8" s="125">
        <v>16008</v>
      </c>
      <c r="G8" s="87" t="s">
        <v>45</v>
      </c>
      <c r="H8" s="87" t="s">
        <v>46</v>
      </c>
      <c r="I8" s="124">
        <v>-2920</v>
      </c>
      <c r="J8" s="85">
        <v>7</v>
      </c>
    </row>
    <row r="9" spans="1:10" x14ac:dyDescent="0.25">
      <c r="A9" s="122" t="s">
        <v>0</v>
      </c>
      <c r="B9" s="86" t="s">
        <v>47</v>
      </c>
      <c r="C9" s="122" t="s">
        <v>3532</v>
      </c>
      <c r="D9" s="116">
        <v>42922</v>
      </c>
      <c r="E9" s="116">
        <v>2096</v>
      </c>
      <c r="F9" s="125">
        <v>16021</v>
      </c>
      <c r="G9" s="87" t="s">
        <v>45</v>
      </c>
      <c r="H9" s="87" t="s">
        <v>46</v>
      </c>
      <c r="I9" s="124">
        <v>31001.72</v>
      </c>
      <c r="J9" s="85">
        <v>7</v>
      </c>
    </row>
    <row r="10" spans="1:10" x14ac:dyDescent="0.25">
      <c r="A10" s="122" t="s">
        <v>0</v>
      </c>
      <c r="B10" s="86" t="s">
        <v>47</v>
      </c>
      <c r="C10" s="122" t="s">
        <v>1092</v>
      </c>
      <c r="D10" s="116">
        <v>42945</v>
      </c>
      <c r="E10" s="116">
        <v>603</v>
      </c>
      <c r="F10" s="125">
        <v>16080</v>
      </c>
      <c r="G10" s="87" t="s">
        <v>45</v>
      </c>
      <c r="H10" s="87" t="s">
        <v>46</v>
      </c>
      <c r="I10" s="124">
        <v>2777.78</v>
      </c>
      <c r="J10" s="85">
        <v>7</v>
      </c>
    </row>
    <row r="11" spans="1:10" x14ac:dyDescent="0.25">
      <c r="A11" s="122" t="s">
        <v>0</v>
      </c>
      <c r="B11" s="86" t="s">
        <v>47</v>
      </c>
      <c r="C11" s="122" t="s">
        <v>2535</v>
      </c>
      <c r="D11" s="116">
        <v>42947</v>
      </c>
      <c r="E11" s="116" t="s">
        <v>3533</v>
      </c>
      <c r="F11" s="125">
        <v>16146</v>
      </c>
      <c r="G11" s="87" t="s">
        <v>45</v>
      </c>
      <c r="H11" s="87" t="s">
        <v>46</v>
      </c>
      <c r="I11" s="124">
        <v>18150</v>
      </c>
      <c r="J11" s="85">
        <v>7</v>
      </c>
    </row>
    <row r="12" spans="1:10" x14ac:dyDescent="0.25">
      <c r="A12" s="122" t="s">
        <v>1</v>
      </c>
      <c r="B12" s="86" t="s">
        <v>3537</v>
      </c>
      <c r="C12" s="122" t="s">
        <v>3534</v>
      </c>
      <c r="D12" s="116">
        <v>42947</v>
      </c>
      <c r="E12" s="116" t="s">
        <v>3535</v>
      </c>
      <c r="F12" s="125" t="s">
        <v>3536</v>
      </c>
      <c r="G12" s="87" t="s">
        <v>190</v>
      </c>
      <c r="H12" s="87" t="s">
        <v>46</v>
      </c>
      <c r="I12" s="124">
        <v>3300</v>
      </c>
      <c r="J12" s="85">
        <v>10</v>
      </c>
    </row>
    <row r="13" spans="1:10" x14ac:dyDescent="0.25">
      <c r="A13" s="122" t="s">
        <v>435</v>
      </c>
      <c r="B13" s="87" t="s">
        <v>506</v>
      </c>
      <c r="C13" s="122" t="s">
        <v>3538</v>
      </c>
      <c r="D13" s="116">
        <v>42943</v>
      </c>
      <c r="E13" s="122" t="s">
        <v>49</v>
      </c>
      <c r="F13" s="125">
        <v>33845</v>
      </c>
      <c r="G13" s="87" t="s">
        <v>50</v>
      </c>
      <c r="H13" s="87" t="s">
        <v>51</v>
      </c>
      <c r="I13" s="124">
        <v>4045.84</v>
      </c>
      <c r="J13" s="85">
        <v>10</v>
      </c>
    </row>
    <row r="14" spans="1:10" x14ac:dyDescent="0.25">
      <c r="A14" s="122" t="s">
        <v>435</v>
      </c>
      <c r="B14" s="87" t="s">
        <v>491</v>
      </c>
      <c r="C14" s="122" t="s">
        <v>3539</v>
      </c>
      <c r="D14" s="116">
        <v>42947</v>
      </c>
      <c r="E14" s="122" t="s">
        <v>49</v>
      </c>
      <c r="F14" s="125">
        <v>33859</v>
      </c>
      <c r="G14" s="87" t="s">
        <v>50</v>
      </c>
      <c r="H14" s="87" t="s">
        <v>51</v>
      </c>
      <c r="I14" s="124">
        <v>2363.44</v>
      </c>
      <c r="J14" s="85">
        <v>10</v>
      </c>
    </row>
    <row r="15" spans="1:10" x14ac:dyDescent="0.25">
      <c r="A15" s="122" t="s">
        <v>435</v>
      </c>
      <c r="B15" s="87" t="s">
        <v>3362</v>
      </c>
      <c r="C15" s="122" t="s">
        <v>2536</v>
      </c>
      <c r="D15" s="116">
        <v>42947</v>
      </c>
      <c r="E15" s="122" t="s">
        <v>49</v>
      </c>
      <c r="F15" s="125">
        <v>33870</v>
      </c>
      <c r="G15" s="87" t="s">
        <v>50</v>
      </c>
      <c r="H15" s="87" t="s">
        <v>46</v>
      </c>
      <c r="I15" s="124">
        <v>3208.59</v>
      </c>
      <c r="J15" s="85">
        <v>10</v>
      </c>
    </row>
    <row r="16" spans="1:10" x14ac:dyDescent="0.25">
      <c r="A16" s="122" t="s">
        <v>447</v>
      </c>
      <c r="B16" s="87" t="s">
        <v>3537</v>
      </c>
      <c r="C16" s="122" t="s">
        <v>3534</v>
      </c>
      <c r="D16" s="116">
        <v>42947</v>
      </c>
      <c r="E16" s="122" t="s">
        <v>3535</v>
      </c>
      <c r="F16" s="125" t="s">
        <v>3536</v>
      </c>
      <c r="G16" s="87" t="s">
        <v>190</v>
      </c>
      <c r="H16" s="87" t="s">
        <v>46</v>
      </c>
      <c r="I16" s="124">
        <v>4400</v>
      </c>
      <c r="J16" s="85">
        <v>10</v>
      </c>
    </row>
    <row r="17" spans="1:10" x14ac:dyDescent="0.25">
      <c r="A17" s="122" t="s">
        <v>34</v>
      </c>
      <c r="B17" s="87" t="s">
        <v>3543</v>
      </c>
      <c r="C17" s="122" t="s">
        <v>3540</v>
      </c>
      <c r="D17" s="116">
        <v>42947</v>
      </c>
      <c r="E17" s="122" t="s">
        <v>3541</v>
      </c>
      <c r="F17" s="125" t="s">
        <v>3542</v>
      </c>
      <c r="G17" s="87" t="s">
        <v>190</v>
      </c>
      <c r="H17" s="87" t="s">
        <v>46</v>
      </c>
      <c r="I17" s="124">
        <v>6000</v>
      </c>
      <c r="J17" s="85">
        <v>10</v>
      </c>
    </row>
    <row r="18" spans="1:10" x14ac:dyDescent="0.25">
      <c r="A18" s="122" t="s">
        <v>34</v>
      </c>
      <c r="B18" s="87" t="s">
        <v>3547</v>
      </c>
      <c r="C18" s="122" t="s">
        <v>3544</v>
      </c>
      <c r="D18" s="116">
        <v>42947</v>
      </c>
      <c r="E18" s="122" t="s">
        <v>3545</v>
      </c>
      <c r="F18" s="125" t="s">
        <v>3546</v>
      </c>
      <c r="G18" s="87" t="s">
        <v>190</v>
      </c>
      <c r="H18" s="87" t="s">
        <v>46</v>
      </c>
      <c r="I18" s="124">
        <v>6174.72</v>
      </c>
      <c r="J18" s="85">
        <v>10</v>
      </c>
    </row>
    <row r="19" spans="1:10" x14ac:dyDescent="0.25">
      <c r="A19" s="122" t="s">
        <v>2</v>
      </c>
      <c r="B19" s="86" t="s">
        <v>58</v>
      </c>
      <c r="C19" s="122" t="s">
        <v>3548</v>
      </c>
      <c r="D19" s="116">
        <v>42931</v>
      </c>
      <c r="E19" s="116" t="s">
        <v>3549</v>
      </c>
      <c r="F19" s="125" t="s">
        <v>3550</v>
      </c>
      <c r="G19" s="87" t="s">
        <v>56</v>
      </c>
      <c r="H19" s="87" t="s">
        <v>1390</v>
      </c>
      <c r="I19" s="124">
        <v>10673.95</v>
      </c>
      <c r="J19" s="85">
        <v>11</v>
      </c>
    </row>
    <row r="20" spans="1:10" x14ac:dyDescent="0.25">
      <c r="A20" s="122" t="s">
        <v>2</v>
      </c>
      <c r="B20" s="86" t="s">
        <v>58</v>
      </c>
      <c r="C20" s="122" t="s">
        <v>3551</v>
      </c>
      <c r="D20" s="116">
        <v>42931</v>
      </c>
      <c r="E20" s="116" t="s">
        <v>3552</v>
      </c>
      <c r="F20" s="125" t="s">
        <v>3553</v>
      </c>
      <c r="G20" s="87" t="s">
        <v>56</v>
      </c>
      <c r="H20" s="87" t="s">
        <v>1390</v>
      </c>
      <c r="I20" s="124">
        <v>638</v>
      </c>
      <c r="J20" s="85">
        <v>11</v>
      </c>
    </row>
    <row r="21" spans="1:10" x14ac:dyDescent="0.25">
      <c r="A21" s="122" t="s">
        <v>2</v>
      </c>
      <c r="B21" s="86" t="s">
        <v>58</v>
      </c>
      <c r="C21" s="122" t="s">
        <v>3554</v>
      </c>
      <c r="D21" s="116">
        <v>42931</v>
      </c>
      <c r="E21" s="116" t="s">
        <v>3555</v>
      </c>
      <c r="F21" s="125" t="s">
        <v>3556</v>
      </c>
      <c r="G21" s="87" t="s">
        <v>56</v>
      </c>
      <c r="H21" s="87" t="s">
        <v>1390</v>
      </c>
      <c r="I21" s="124">
        <v>3219</v>
      </c>
      <c r="J21" s="85">
        <v>11</v>
      </c>
    </row>
    <row r="22" spans="1:10" x14ac:dyDescent="0.25">
      <c r="A22" s="122" t="s">
        <v>2</v>
      </c>
      <c r="B22" s="86" t="s">
        <v>58</v>
      </c>
      <c r="C22" s="122" t="s">
        <v>241</v>
      </c>
      <c r="D22" s="116">
        <v>42931</v>
      </c>
      <c r="E22" s="116" t="s">
        <v>3557</v>
      </c>
      <c r="F22" s="125" t="s">
        <v>3558</v>
      </c>
      <c r="G22" s="87" t="s">
        <v>56</v>
      </c>
      <c r="H22" s="87" t="s">
        <v>1390</v>
      </c>
      <c r="I22" s="124">
        <v>1479</v>
      </c>
      <c r="J22" s="85">
        <v>11</v>
      </c>
    </row>
    <row r="23" spans="1:10" x14ac:dyDescent="0.25">
      <c r="A23" s="122" t="s">
        <v>2</v>
      </c>
      <c r="B23" s="86" t="s">
        <v>58</v>
      </c>
      <c r="C23" s="122" t="s">
        <v>3559</v>
      </c>
      <c r="D23" s="116">
        <v>42931</v>
      </c>
      <c r="E23" s="116" t="s">
        <v>3560</v>
      </c>
      <c r="F23" s="125" t="s">
        <v>3561</v>
      </c>
      <c r="G23" s="87" t="s">
        <v>56</v>
      </c>
      <c r="H23" s="87" t="s">
        <v>1390</v>
      </c>
      <c r="I23" s="124">
        <v>16791</v>
      </c>
      <c r="J23" s="85">
        <v>11</v>
      </c>
    </row>
    <row r="24" spans="1:10" x14ac:dyDescent="0.25">
      <c r="A24" s="122" t="s">
        <v>2</v>
      </c>
      <c r="B24" s="86" t="s">
        <v>58</v>
      </c>
      <c r="C24" s="122" t="s">
        <v>249</v>
      </c>
      <c r="D24" s="116">
        <v>42931</v>
      </c>
      <c r="E24" s="116" t="s">
        <v>3562</v>
      </c>
      <c r="F24" s="125" t="s">
        <v>3563</v>
      </c>
      <c r="G24" s="87" t="s">
        <v>56</v>
      </c>
      <c r="H24" s="87" t="s">
        <v>1390</v>
      </c>
      <c r="I24" s="124">
        <v>3045</v>
      </c>
      <c r="J24" s="85">
        <v>11</v>
      </c>
    </row>
    <row r="25" spans="1:10" x14ac:dyDescent="0.25">
      <c r="A25" s="122" t="s">
        <v>2</v>
      </c>
      <c r="B25" s="86" t="s">
        <v>58</v>
      </c>
      <c r="C25" s="122" t="s">
        <v>3564</v>
      </c>
      <c r="D25" s="116">
        <v>42931</v>
      </c>
      <c r="E25" s="116" t="s">
        <v>3565</v>
      </c>
      <c r="F25" s="125" t="s">
        <v>3566</v>
      </c>
      <c r="G25" s="87" t="s">
        <v>56</v>
      </c>
      <c r="H25" s="87" t="s">
        <v>1390</v>
      </c>
      <c r="I25" s="124">
        <v>1392</v>
      </c>
      <c r="J25" s="85">
        <v>11</v>
      </c>
    </row>
    <row r="26" spans="1:10" x14ac:dyDescent="0.25">
      <c r="A26" s="122" t="s">
        <v>2</v>
      </c>
      <c r="B26" s="86" t="s">
        <v>58</v>
      </c>
      <c r="C26" s="122" t="s">
        <v>3567</v>
      </c>
      <c r="D26" s="116">
        <v>42931</v>
      </c>
      <c r="E26" s="116" t="s">
        <v>3568</v>
      </c>
      <c r="F26" s="125" t="s">
        <v>3569</v>
      </c>
      <c r="G26" s="87" t="s">
        <v>56</v>
      </c>
      <c r="H26" s="87" t="s">
        <v>1390</v>
      </c>
      <c r="I26" s="124">
        <v>15660</v>
      </c>
      <c r="J26" s="85">
        <v>11</v>
      </c>
    </row>
    <row r="27" spans="1:10" x14ac:dyDescent="0.25">
      <c r="A27" s="122" t="s">
        <v>2</v>
      </c>
      <c r="B27" s="86" t="s">
        <v>58</v>
      </c>
      <c r="C27" s="122" t="s">
        <v>877</v>
      </c>
      <c r="D27" s="116">
        <v>42934</v>
      </c>
      <c r="E27" s="116" t="s">
        <v>3570</v>
      </c>
      <c r="F27" s="125" t="s">
        <v>3571</v>
      </c>
      <c r="G27" s="87" t="s">
        <v>56</v>
      </c>
      <c r="H27" s="87" t="s">
        <v>2521</v>
      </c>
      <c r="I27" s="124">
        <v>1091.75</v>
      </c>
      <c r="J27" s="85">
        <v>11</v>
      </c>
    </row>
    <row r="28" spans="1:10" x14ac:dyDescent="0.25">
      <c r="A28" s="122" t="s">
        <v>2</v>
      </c>
      <c r="B28" s="86" t="s">
        <v>58</v>
      </c>
      <c r="C28" s="122" t="s">
        <v>878</v>
      </c>
      <c r="D28" s="116">
        <v>42934</v>
      </c>
      <c r="E28" s="116" t="s">
        <v>3572</v>
      </c>
      <c r="F28" s="125" t="s">
        <v>3573</v>
      </c>
      <c r="G28" s="87" t="s">
        <v>56</v>
      </c>
      <c r="H28" s="87" t="s">
        <v>2521</v>
      </c>
      <c r="I28" s="124">
        <v>13309.18</v>
      </c>
      <c r="J28" s="85">
        <v>11</v>
      </c>
    </row>
    <row r="29" spans="1:10" x14ac:dyDescent="0.25">
      <c r="A29" s="122" t="s">
        <v>2</v>
      </c>
      <c r="B29" s="86" t="s">
        <v>58</v>
      </c>
      <c r="C29" s="122" t="s">
        <v>879</v>
      </c>
      <c r="D29" s="116">
        <v>42934</v>
      </c>
      <c r="E29" s="116" t="s">
        <v>3574</v>
      </c>
      <c r="F29" s="125" t="s">
        <v>3575</v>
      </c>
      <c r="G29" s="87" t="s">
        <v>56</v>
      </c>
      <c r="H29" s="87" t="s">
        <v>2521</v>
      </c>
      <c r="I29" s="124">
        <v>1658.8</v>
      </c>
      <c r="J29" s="85">
        <v>11</v>
      </c>
    </row>
    <row r="30" spans="1:10" x14ac:dyDescent="0.25">
      <c r="A30" s="122" t="s">
        <v>2</v>
      </c>
      <c r="B30" s="86" t="s">
        <v>58</v>
      </c>
      <c r="C30" s="122" t="s">
        <v>881</v>
      </c>
      <c r="D30" s="116">
        <v>42934</v>
      </c>
      <c r="E30" s="116" t="s">
        <v>3576</v>
      </c>
      <c r="F30" s="125" t="s">
        <v>3577</v>
      </c>
      <c r="G30" s="87" t="s">
        <v>56</v>
      </c>
      <c r="H30" s="87" t="s">
        <v>2521</v>
      </c>
      <c r="I30" s="124">
        <v>893.2</v>
      </c>
      <c r="J30" s="85">
        <v>11</v>
      </c>
    </row>
    <row r="31" spans="1:10" x14ac:dyDescent="0.25">
      <c r="A31" s="122" t="s">
        <v>2</v>
      </c>
      <c r="B31" s="86" t="s">
        <v>58</v>
      </c>
      <c r="C31" s="122" t="s">
        <v>882</v>
      </c>
      <c r="D31" s="116">
        <v>42934</v>
      </c>
      <c r="E31" s="116" t="s">
        <v>3578</v>
      </c>
      <c r="F31" s="125" t="s">
        <v>3579</v>
      </c>
      <c r="G31" s="87" t="s">
        <v>56</v>
      </c>
      <c r="H31" s="87" t="s">
        <v>2521</v>
      </c>
      <c r="I31" s="124">
        <v>2552</v>
      </c>
      <c r="J31" s="85">
        <v>11</v>
      </c>
    </row>
    <row r="32" spans="1:10" x14ac:dyDescent="0.25">
      <c r="A32" s="122" t="s">
        <v>2</v>
      </c>
      <c r="B32" s="86" t="s">
        <v>58</v>
      </c>
      <c r="C32" s="122" t="s">
        <v>883</v>
      </c>
      <c r="D32" s="116">
        <v>42934</v>
      </c>
      <c r="E32" s="116" t="s">
        <v>3580</v>
      </c>
      <c r="F32" s="125" t="s">
        <v>3581</v>
      </c>
      <c r="G32" s="87" t="s">
        <v>56</v>
      </c>
      <c r="H32" s="87" t="s">
        <v>2521</v>
      </c>
      <c r="I32" s="124">
        <v>1658.8</v>
      </c>
      <c r="J32" s="85">
        <v>11</v>
      </c>
    </row>
    <row r="33" spans="1:10" x14ac:dyDescent="0.25">
      <c r="A33" s="122" t="s">
        <v>2</v>
      </c>
      <c r="B33" s="86" t="s">
        <v>58</v>
      </c>
      <c r="C33" s="122" t="s">
        <v>3582</v>
      </c>
      <c r="D33" s="116">
        <v>42941</v>
      </c>
      <c r="E33" s="116" t="s">
        <v>3583</v>
      </c>
      <c r="F33" s="125" t="s">
        <v>3584</v>
      </c>
      <c r="G33" s="87" t="s">
        <v>56</v>
      </c>
      <c r="H33" s="87" t="s">
        <v>2521</v>
      </c>
      <c r="I33" s="124">
        <v>2175</v>
      </c>
      <c r="J33" s="85">
        <v>11</v>
      </c>
    </row>
    <row r="34" spans="1:10" x14ac:dyDescent="0.25">
      <c r="A34" s="122" t="s">
        <v>2</v>
      </c>
      <c r="B34" s="86" t="s">
        <v>58</v>
      </c>
      <c r="C34" s="122" t="s">
        <v>3585</v>
      </c>
      <c r="D34" s="116">
        <v>42941</v>
      </c>
      <c r="E34" s="116" t="s">
        <v>3586</v>
      </c>
      <c r="F34" s="125" t="s">
        <v>3587</v>
      </c>
      <c r="G34" s="87" t="s">
        <v>56</v>
      </c>
      <c r="H34" s="87" t="s">
        <v>2521</v>
      </c>
      <c r="I34" s="124">
        <v>1740</v>
      </c>
      <c r="J34" s="85">
        <v>11</v>
      </c>
    </row>
    <row r="35" spans="1:10" x14ac:dyDescent="0.25">
      <c r="A35" s="122" t="s">
        <v>2</v>
      </c>
      <c r="B35" s="86" t="s">
        <v>58</v>
      </c>
      <c r="C35" s="122" t="s">
        <v>3588</v>
      </c>
      <c r="D35" s="116">
        <v>42941</v>
      </c>
      <c r="E35" s="116" t="s">
        <v>3589</v>
      </c>
      <c r="F35" s="125" t="s">
        <v>3590</v>
      </c>
      <c r="G35" s="87" t="s">
        <v>56</v>
      </c>
      <c r="H35" s="87" t="s">
        <v>2521</v>
      </c>
      <c r="I35" s="124">
        <v>1740</v>
      </c>
      <c r="J35" s="85">
        <v>11</v>
      </c>
    </row>
    <row r="36" spans="1:10" x14ac:dyDescent="0.25">
      <c r="A36" s="122" t="s">
        <v>2</v>
      </c>
      <c r="B36" s="86" t="s">
        <v>58</v>
      </c>
      <c r="C36" s="122" t="s">
        <v>3591</v>
      </c>
      <c r="D36" s="116">
        <v>42941</v>
      </c>
      <c r="E36" s="116" t="s">
        <v>3592</v>
      </c>
      <c r="F36" s="125" t="s">
        <v>3593</v>
      </c>
      <c r="G36" s="87" t="s">
        <v>56</v>
      </c>
      <c r="H36" s="87" t="s">
        <v>2521</v>
      </c>
      <c r="I36" s="124">
        <v>2088</v>
      </c>
      <c r="J36" s="85">
        <v>11</v>
      </c>
    </row>
    <row r="37" spans="1:10" x14ac:dyDescent="0.25">
      <c r="A37" s="122" t="s">
        <v>2</v>
      </c>
      <c r="B37" s="86" t="s">
        <v>58</v>
      </c>
      <c r="C37" s="122" t="s">
        <v>3594</v>
      </c>
      <c r="D37" s="116">
        <v>42941</v>
      </c>
      <c r="E37" s="116" t="s">
        <v>3595</v>
      </c>
      <c r="F37" s="125" t="s">
        <v>3596</v>
      </c>
      <c r="G37" s="87" t="s">
        <v>56</v>
      </c>
      <c r="H37" s="87" t="s">
        <v>2521</v>
      </c>
      <c r="I37" s="124">
        <v>17226</v>
      </c>
      <c r="J37" s="85">
        <v>11</v>
      </c>
    </row>
    <row r="38" spans="1:10" x14ac:dyDescent="0.25">
      <c r="A38" s="122" t="s">
        <v>2</v>
      </c>
      <c r="B38" s="86" t="s">
        <v>58</v>
      </c>
      <c r="C38" s="122" t="s">
        <v>847</v>
      </c>
      <c r="D38" s="116">
        <v>42945</v>
      </c>
      <c r="E38" s="116" t="s">
        <v>3597</v>
      </c>
      <c r="F38" s="125" t="s">
        <v>3598</v>
      </c>
      <c r="G38" s="87" t="s">
        <v>56</v>
      </c>
      <c r="H38" s="87" t="s">
        <v>2140</v>
      </c>
      <c r="I38" s="124">
        <v>15660</v>
      </c>
      <c r="J38" s="85">
        <v>11</v>
      </c>
    </row>
    <row r="39" spans="1:10" x14ac:dyDescent="0.25">
      <c r="A39" s="122" t="s">
        <v>2</v>
      </c>
      <c r="B39" s="86" t="s">
        <v>58</v>
      </c>
      <c r="C39" s="122" t="s">
        <v>848</v>
      </c>
      <c r="D39" s="116">
        <v>42945</v>
      </c>
      <c r="E39" s="116" t="s">
        <v>3599</v>
      </c>
      <c r="F39" s="125" t="s">
        <v>3600</v>
      </c>
      <c r="G39" s="87" t="s">
        <v>56</v>
      </c>
      <c r="H39" s="87" t="s">
        <v>2140</v>
      </c>
      <c r="I39" s="124">
        <v>1433.57</v>
      </c>
      <c r="J39" s="85">
        <v>11</v>
      </c>
    </row>
    <row r="40" spans="1:10" x14ac:dyDescent="0.25">
      <c r="A40" s="122" t="s">
        <v>2</v>
      </c>
      <c r="B40" s="86" t="s">
        <v>58</v>
      </c>
      <c r="C40" s="122" t="s">
        <v>1532</v>
      </c>
      <c r="D40" s="116">
        <v>42945</v>
      </c>
      <c r="E40" s="116" t="s">
        <v>3601</v>
      </c>
      <c r="F40" s="125" t="s">
        <v>3602</v>
      </c>
      <c r="G40" s="87" t="s">
        <v>56</v>
      </c>
      <c r="H40" s="87" t="s">
        <v>2140</v>
      </c>
      <c r="I40" s="124">
        <v>617.41</v>
      </c>
      <c r="J40" s="85">
        <v>11</v>
      </c>
    </row>
    <row r="41" spans="1:10" x14ac:dyDescent="0.25">
      <c r="A41" s="122" t="s">
        <v>3</v>
      </c>
      <c r="B41" s="86" t="s">
        <v>462</v>
      </c>
      <c r="C41" s="122" t="s">
        <v>1637</v>
      </c>
      <c r="D41" s="116">
        <v>42947</v>
      </c>
      <c r="E41" s="116" t="s">
        <v>3603</v>
      </c>
      <c r="F41" s="125">
        <v>16112</v>
      </c>
      <c r="G41" s="87" t="s">
        <v>45</v>
      </c>
      <c r="H41" s="87" t="s">
        <v>811</v>
      </c>
      <c r="I41" s="124">
        <v>406.81</v>
      </c>
      <c r="J41" s="85">
        <v>12</v>
      </c>
    </row>
    <row r="42" spans="1:10" x14ac:dyDescent="0.25">
      <c r="A42" s="122" t="s">
        <v>4</v>
      </c>
      <c r="B42" s="86" t="s">
        <v>3607</v>
      </c>
      <c r="C42" s="122" t="s">
        <v>3604</v>
      </c>
      <c r="D42" s="116">
        <v>42927</v>
      </c>
      <c r="E42" s="116" t="s">
        <v>3605</v>
      </c>
      <c r="F42" s="125" t="s">
        <v>3606</v>
      </c>
      <c r="G42" s="87" t="s">
        <v>110</v>
      </c>
      <c r="H42" s="87" t="s">
        <v>2521</v>
      </c>
      <c r="I42" s="124">
        <v>730.8</v>
      </c>
      <c r="J42" s="85">
        <v>14</v>
      </c>
    </row>
    <row r="43" spans="1:10" x14ac:dyDescent="0.25">
      <c r="A43" s="122" t="s">
        <v>4</v>
      </c>
      <c r="B43" s="86" t="s">
        <v>119</v>
      </c>
      <c r="C43" s="122" t="s">
        <v>3608</v>
      </c>
      <c r="D43" s="116">
        <v>42928</v>
      </c>
      <c r="E43" s="116" t="s">
        <v>3609</v>
      </c>
      <c r="F43" s="125">
        <v>16037</v>
      </c>
      <c r="G43" s="87" t="s">
        <v>45</v>
      </c>
      <c r="H43" s="87" t="s">
        <v>46</v>
      </c>
      <c r="I43" s="124">
        <v>3865.59</v>
      </c>
      <c r="J43" s="85">
        <v>14</v>
      </c>
    </row>
    <row r="44" spans="1:10" x14ac:dyDescent="0.25">
      <c r="A44" s="122" t="s">
        <v>4</v>
      </c>
      <c r="B44" s="86" t="s">
        <v>119</v>
      </c>
      <c r="C44" s="122" t="s">
        <v>1534</v>
      </c>
      <c r="D44" s="116">
        <v>42928</v>
      </c>
      <c r="E44" s="116" t="s">
        <v>3610</v>
      </c>
      <c r="F44" s="125">
        <v>16039</v>
      </c>
      <c r="G44" s="87" t="s">
        <v>45</v>
      </c>
      <c r="H44" s="87" t="s">
        <v>46</v>
      </c>
      <c r="I44" s="124">
        <v>1440.16</v>
      </c>
      <c r="J44" s="85">
        <v>14</v>
      </c>
    </row>
    <row r="45" spans="1:10" x14ac:dyDescent="0.25">
      <c r="A45" s="122" t="s">
        <v>4</v>
      </c>
      <c r="B45" s="86" t="s">
        <v>58</v>
      </c>
      <c r="C45" s="122" t="s">
        <v>3611</v>
      </c>
      <c r="D45" s="116">
        <v>42928</v>
      </c>
      <c r="E45" s="116" t="s">
        <v>3612</v>
      </c>
      <c r="F45" s="125" t="s">
        <v>3613</v>
      </c>
      <c r="G45" s="87" t="s">
        <v>110</v>
      </c>
      <c r="H45" s="87" t="s">
        <v>1390</v>
      </c>
      <c r="I45" s="124">
        <v>216.14</v>
      </c>
      <c r="J45" s="85">
        <v>14</v>
      </c>
    </row>
    <row r="46" spans="1:10" x14ac:dyDescent="0.25">
      <c r="A46" s="122" t="s">
        <v>4</v>
      </c>
      <c r="B46" s="86" t="s">
        <v>58</v>
      </c>
      <c r="C46" s="122" t="s">
        <v>1440</v>
      </c>
      <c r="D46" s="116">
        <v>42928</v>
      </c>
      <c r="E46" s="116" t="s">
        <v>3614</v>
      </c>
      <c r="F46" s="125" t="s">
        <v>3615</v>
      </c>
      <c r="G46" s="87" t="s">
        <v>110</v>
      </c>
      <c r="H46" s="87" t="s">
        <v>1390</v>
      </c>
      <c r="I46" s="124">
        <v>208.8</v>
      </c>
      <c r="J46" s="85">
        <v>14</v>
      </c>
    </row>
    <row r="47" spans="1:10" x14ac:dyDescent="0.25">
      <c r="A47" s="122" t="s">
        <v>4</v>
      </c>
      <c r="B47" s="86" t="s">
        <v>58</v>
      </c>
      <c r="C47" s="122" t="s">
        <v>1441</v>
      </c>
      <c r="D47" s="116">
        <v>42928</v>
      </c>
      <c r="E47" s="116" t="s">
        <v>3616</v>
      </c>
      <c r="F47" s="125" t="s">
        <v>3617</v>
      </c>
      <c r="G47" s="87" t="s">
        <v>110</v>
      </c>
      <c r="H47" s="87" t="s">
        <v>1390</v>
      </c>
      <c r="I47" s="124">
        <v>208.8</v>
      </c>
      <c r="J47" s="85">
        <v>14</v>
      </c>
    </row>
    <row r="48" spans="1:10" x14ac:dyDescent="0.25">
      <c r="A48" s="122" t="s">
        <v>4</v>
      </c>
      <c r="B48" s="86" t="s">
        <v>58</v>
      </c>
      <c r="C48" s="122" t="s">
        <v>3618</v>
      </c>
      <c r="D48" s="116">
        <v>42928</v>
      </c>
      <c r="E48" s="116" t="s">
        <v>3619</v>
      </c>
      <c r="F48" s="125" t="s">
        <v>3620</v>
      </c>
      <c r="G48" s="87" t="s">
        <v>110</v>
      </c>
      <c r="H48" s="87" t="s">
        <v>1390</v>
      </c>
      <c r="I48" s="124">
        <v>208.8</v>
      </c>
      <c r="J48" s="85">
        <v>14</v>
      </c>
    </row>
    <row r="49" spans="1:10" x14ac:dyDescent="0.25">
      <c r="A49" s="122" t="s">
        <v>4</v>
      </c>
      <c r="B49" s="86" t="s">
        <v>58</v>
      </c>
      <c r="C49" s="122" t="s">
        <v>3621</v>
      </c>
      <c r="D49" s="116">
        <v>42928</v>
      </c>
      <c r="E49" s="116" t="s">
        <v>3622</v>
      </c>
      <c r="F49" s="125" t="s">
        <v>3623</v>
      </c>
      <c r="G49" s="87" t="s">
        <v>110</v>
      </c>
      <c r="H49" s="87" t="s">
        <v>1390</v>
      </c>
      <c r="I49" s="124">
        <v>208.8</v>
      </c>
      <c r="J49" s="85">
        <v>14</v>
      </c>
    </row>
    <row r="50" spans="1:10" x14ac:dyDescent="0.25">
      <c r="A50" s="122" t="s">
        <v>4</v>
      </c>
      <c r="B50" s="86" t="s">
        <v>58</v>
      </c>
      <c r="C50" s="122" t="s">
        <v>3624</v>
      </c>
      <c r="D50" s="116">
        <v>42928</v>
      </c>
      <c r="E50" s="116" t="s">
        <v>3625</v>
      </c>
      <c r="F50" s="125" t="s">
        <v>3626</v>
      </c>
      <c r="G50" s="87" t="s">
        <v>110</v>
      </c>
      <c r="H50" s="87" t="s">
        <v>1390</v>
      </c>
      <c r="I50" s="124">
        <v>11008.81</v>
      </c>
      <c r="J50" s="85">
        <v>14</v>
      </c>
    </row>
    <row r="51" spans="1:10" x14ac:dyDescent="0.25">
      <c r="A51" s="122" t="s">
        <v>4</v>
      </c>
      <c r="B51" s="86" t="s">
        <v>58</v>
      </c>
      <c r="C51" s="122" t="s">
        <v>3627</v>
      </c>
      <c r="D51" s="116">
        <v>42928</v>
      </c>
      <c r="E51" s="116" t="s">
        <v>3628</v>
      </c>
      <c r="F51" s="125" t="s">
        <v>3629</v>
      </c>
      <c r="G51" s="87" t="s">
        <v>110</v>
      </c>
      <c r="H51" s="87" t="s">
        <v>1390</v>
      </c>
      <c r="I51" s="124">
        <v>1658.8</v>
      </c>
      <c r="J51" s="85">
        <v>14</v>
      </c>
    </row>
    <row r="52" spans="1:10" x14ac:dyDescent="0.25">
      <c r="A52" s="122" t="s">
        <v>4</v>
      </c>
      <c r="B52" s="86" t="s">
        <v>119</v>
      </c>
      <c r="C52" s="122" t="s">
        <v>317</v>
      </c>
      <c r="D52" s="116">
        <v>42931</v>
      </c>
      <c r="E52" s="116" t="s">
        <v>3630</v>
      </c>
      <c r="F52" s="125">
        <v>16042</v>
      </c>
      <c r="G52" s="87" t="s">
        <v>45</v>
      </c>
      <c r="H52" s="87" t="s">
        <v>46</v>
      </c>
      <c r="I52" s="124">
        <v>2935.2</v>
      </c>
      <c r="J52" s="85">
        <v>14</v>
      </c>
    </row>
    <row r="53" spans="1:10" x14ac:dyDescent="0.25">
      <c r="A53" s="122" t="s">
        <v>4</v>
      </c>
      <c r="B53" s="86" t="s">
        <v>58</v>
      </c>
      <c r="C53" s="122" t="s">
        <v>3631</v>
      </c>
      <c r="D53" s="116">
        <v>42933</v>
      </c>
      <c r="E53" s="116" t="s">
        <v>3632</v>
      </c>
      <c r="F53" s="125" t="s">
        <v>3633</v>
      </c>
      <c r="G53" s="87" t="s">
        <v>110</v>
      </c>
      <c r="H53" s="87" t="s">
        <v>1390</v>
      </c>
      <c r="I53" s="124">
        <v>626.4</v>
      </c>
      <c r="J53" s="85">
        <v>14</v>
      </c>
    </row>
    <row r="54" spans="1:10" x14ac:dyDescent="0.25">
      <c r="A54" s="122" t="s">
        <v>4</v>
      </c>
      <c r="B54" s="86" t="s">
        <v>58</v>
      </c>
      <c r="C54" s="122" t="s">
        <v>3634</v>
      </c>
      <c r="D54" s="116">
        <v>42933</v>
      </c>
      <c r="E54" s="116" t="s">
        <v>3635</v>
      </c>
      <c r="F54" s="125" t="s">
        <v>3636</v>
      </c>
      <c r="G54" s="87" t="s">
        <v>110</v>
      </c>
      <c r="H54" s="87" t="s">
        <v>1390</v>
      </c>
      <c r="I54" s="124">
        <v>208.8</v>
      </c>
      <c r="J54" s="85">
        <v>14</v>
      </c>
    </row>
    <row r="55" spans="1:10" x14ac:dyDescent="0.25">
      <c r="A55" s="122" t="s">
        <v>4</v>
      </c>
      <c r="B55" s="86" t="s">
        <v>58</v>
      </c>
      <c r="C55" s="122" t="s">
        <v>3637</v>
      </c>
      <c r="D55" s="116">
        <v>42933</v>
      </c>
      <c r="E55" s="116" t="s">
        <v>3638</v>
      </c>
      <c r="F55" s="125" t="s">
        <v>3639</v>
      </c>
      <c r="G55" s="87" t="s">
        <v>110</v>
      </c>
      <c r="H55" s="87" t="s">
        <v>1390</v>
      </c>
      <c r="I55" s="124">
        <v>208.8</v>
      </c>
      <c r="J55" s="85">
        <v>14</v>
      </c>
    </row>
    <row r="56" spans="1:10" x14ac:dyDescent="0.25">
      <c r="A56" s="122" t="s">
        <v>4</v>
      </c>
      <c r="B56" s="86" t="s">
        <v>58</v>
      </c>
      <c r="C56" s="122" t="s">
        <v>3640</v>
      </c>
      <c r="D56" s="116">
        <v>42933</v>
      </c>
      <c r="E56" s="116" t="s">
        <v>3641</v>
      </c>
      <c r="F56" s="125" t="s">
        <v>3642</v>
      </c>
      <c r="G56" s="87" t="s">
        <v>110</v>
      </c>
      <c r="H56" s="87" t="s">
        <v>1390</v>
      </c>
      <c r="I56" s="124">
        <v>208.8</v>
      </c>
      <c r="J56" s="85">
        <v>14</v>
      </c>
    </row>
    <row r="57" spans="1:10" x14ac:dyDescent="0.25">
      <c r="A57" s="122" t="s">
        <v>4</v>
      </c>
      <c r="B57" s="86" t="s">
        <v>58</v>
      </c>
      <c r="C57" s="122" t="s">
        <v>3643</v>
      </c>
      <c r="D57" s="116">
        <v>42933</v>
      </c>
      <c r="E57" s="116" t="s">
        <v>3644</v>
      </c>
      <c r="F57" s="125" t="s">
        <v>3645</v>
      </c>
      <c r="G57" s="87" t="s">
        <v>110</v>
      </c>
      <c r="H57" s="87" t="s">
        <v>1390</v>
      </c>
      <c r="I57" s="124">
        <v>208.8</v>
      </c>
      <c r="J57" s="85">
        <v>14</v>
      </c>
    </row>
    <row r="58" spans="1:10" x14ac:dyDescent="0.25">
      <c r="A58" s="122" t="s">
        <v>4</v>
      </c>
      <c r="B58" s="86" t="s">
        <v>58</v>
      </c>
      <c r="C58" s="122" t="s">
        <v>3646</v>
      </c>
      <c r="D58" s="116">
        <v>42933</v>
      </c>
      <c r="E58" s="116" t="s">
        <v>3647</v>
      </c>
      <c r="F58" s="125" t="s">
        <v>3648</v>
      </c>
      <c r="G58" s="87" t="s">
        <v>110</v>
      </c>
      <c r="H58" s="87" t="s">
        <v>1390</v>
      </c>
      <c r="I58" s="124">
        <v>208.8</v>
      </c>
      <c r="J58" s="85">
        <v>14</v>
      </c>
    </row>
    <row r="59" spans="1:10" x14ac:dyDescent="0.25">
      <c r="A59" s="122" t="s">
        <v>4</v>
      </c>
      <c r="B59" s="86" t="s">
        <v>58</v>
      </c>
      <c r="C59" s="122" t="s">
        <v>3649</v>
      </c>
      <c r="D59" s="116">
        <v>42933</v>
      </c>
      <c r="E59" s="116" t="s">
        <v>3650</v>
      </c>
      <c r="F59" s="125" t="s">
        <v>3651</v>
      </c>
      <c r="G59" s="87" t="s">
        <v>110</v>
      </c>
      <c r="H59" s="87" t="s">
        <v>1390</v>
      </c>
      <c r="I59" s="124">
        <v>208.8</v>
      </c>
      <c r="J59" s="85">
        <v>14</v>
      </c>
    </row>
    <row r="60" spans="1:10" x14ac:dyDescent="0.25">
      <c r="A60" s="122" t="s">
        <v>4</v>
      </c>
      <c r="B60" s="86" t="s">
        <v>58</v>
      </c>
      <c r="C60" s="122" t="s">
        <v>3652</v>
      </c>
      <c r="D60" s="116">
        <v>42933</v>
      </c>
      <c r="E60" s="116" t="s">
        <v>3653</v>
      </c>
      <c r="F60" s="125" t="s">
        <v>3654</v>
      </c>
      <c r="G60" s="87" t="s">
        <v>110</v>
      </c>
      <c r="H60" s="87" t="s">
        <v>1390</v>
      </c>
      <c r="I60" s="124">
        <v>208.8</v>
      </c>
      <c r="J60" s="85">
        <v>14</v>
      </c>
    </row>
    <row r="61" spans="1:10" x14ac:dyDescent="0.25">
      <c r="A61" s="122" t="s">
        <v>4</v>
      </c>
      <c r="B61" s="86" t="s">
        <v>58</v>
      </c>
      <c r="C61" s="122" t="s">
        <v>3655</v>
      </c>
      <c r="D61" s="116">
        <v>42933</v>
      </c>
      <c r="E61" s="116" t="s">
        <v>3656</v>
      </c>
      <c r="F61" s="125" t="s">
        <v>3657</v>
      </c>
      <c r="G61" s="87" t="s">
        <v>110</v>
      </c>
      <c r="H61" s="87" t="s">
        <v>1390</v>
      </c>
      <c r="I61" s="124">
        <v>208.8</v>
      </c>
      <c r="J61" s="85">
        <v>14</v>
      </c>
    </row>
    <row r="62" spans="1:10" x14ac:dyDescent="0.25">
      <c r="A62" s="122" t="s">
        <v>4</v>
      </c>
      <c r="B62" s="86" t="s">
        <v>58</v>
      </c>
      <c r="C62" s="122" t="s">
        <v>3399</v>
      </c>
      <c r="D62" s="116">
        <v>42933</v>
      </c>
      <c r="E62" s="116" t="s">
        <v>3658</v>
      </c>
      <c r="F62" s="125" t="s">
        <v>3659</v>
      </c>
      <c r="G62" s="87" t="s">
        <v>110</v>
      </c>
      <c r="H62" s="87" t="s">
        <v>1390</v>
      </c>
      <c r="I62" s="124">
        <v>208.8</v>
      </c>
      <c r="J62" s="85">
        <v>14</v>
      </c>
    </row>
    <row r="63" spans="1:10" x14ac:dyDescent="0.25">
      <c r="A63" s="122" t="s">
        <v>4</v>
      </c>
      <c r="B63" s="86" t="s">
        <v>58</v>
      </c>
      <c r="C63" s="122" t="s">
        <v>3660</v>
      </c>
      <c r="D63" s="116">
        <v>42933</v>
      </c>
      <c r="E63" s="116" t="s">
        <v>3661</v>
      </c>
      <c r="F63" s="125" t="s">
        <v>3662</v>
      </c>
      <c r="G63" s="87" t="s">
        <v>110</v>
      </c>
      <c r="H63" s="87" t="s">
        <v>2521</v>
      </c>
      <c r="I63" s="124">
        <v>208.8</v>
      </c>
      <c r="J63" s="85">
        <v>14</v>
      </c>
    </row>
    <row r="64" spans="1:10" x14ac:dyDescent="0.25">
      <c r="A64" s="122" t="s">
        <v>4</v>
      </c>
      <c r="B64" s="86" t="s">
        <v>58</v>
      </c>
      <c r="C64" s="122" t="s">
        <v>2717</v>
      </c>
      <c r="D64" s="116">
        <v>42933</v>
      </c>
      <c r="E64" s="116" t="s">
        <v>3663</v>
      </c>
      <c r="F64" s="125" t="s">
        <v>3664</v>
      </c>
      <c r="G64" s="87" t="s">
        <v>110</v>
      </c>
      <c r="H64" s="87" t="s">
        <v>2521</v>
      </c>
      <c r="I64" s="124">
        <v>208.8</v>
      </c>
      <c r="J64" s="85">
        <v>14</v>
      </c>
    </row>
    <row r="65" spans="1:10" x14ac:dyDescent="0.25">
      <c r="A65" s="122" t="s">
        <v>4</v>
      </c>
      <c r="B65" s="86" t="s">
        <v>58</v>
      </c>
      <c r="C65" s="122" t="s">
        <v>3494</v>
      </c>
      <c r="D65" s="116">
        <v>42933</v>
      </c>
      <c r="E65" s="116" t="s">
        <v>3665</v>
      </c>
      <c r="F65" s="125" t="s">
        <v>3666</v>
      </c>
      <c r="G65" s="87" t="s">
        <v>110</v>
      </c>
      <c r="H65" s="87" t="s">
        <v>2521</v>
      </c>
      <c r="I65" s="124">
        <v>1846.92</v>
      </c>
      <c r="J65" s="85">
        <v>14</v>
      </c>
    </row>
    <row r="66" spans="1:10" x14ac:dyDescent="0.25">
      <c r="A66" s="122" t="s">
        <v>4</v>
      </c>
      <c r="B66" s="86" t="s">
        <v>58</v>
      </c>
      <c r="C66" s="122" t="s">
        <v>3667</v>
      </c>
      <c r="D66" s="116">
        <v>42933</v>
      </c>
      <c r="E66" s="116" t="s">
        <v>3668</v>
      </c>
      <c r="F66" s="125" t="s">
        <v>3669</v>
      </c>
      <c r="G66" s="87" t="s">
        <v>110</v>
      </c>
      <c r="H66" s="87" t="s">
        <v>2521</v>
      </c>
      <c r="I66" s="124">
        <v>208.8</v>
      </c>
      <c r="J66" s="85">
        <v>14</v>
      </c>
    </row>
    <row r="67" spans="1:10" x14ac:dyDescent="0.25">
      <c r="A67" s="122" t="s">
        <v>4</v>
      </c>
      <c r="B67" s="86" t="s">
        <v>58</v>
      </c>
      <c r="C67" s="122" t="s">
        <v>3670</v>
      </c>
      <c r="D67" s="116">
        <v>42933</v>
      </c>
      <c r="E67" s="116" t="s">
        <v>3671</v>
      </c>
      <c r="F67" s="125" t="s">
        <v>3672</v>
      </c>
      <c r="G67" s="87" t="s">
        <v>110</v>
      </c>
      <c r="H67" s="87" t="s">
        <v>2521</v>
      </c>
      <c r="I67" s="124">
        <v>2150.42</v>
      </c>
      <c r="J67" s="85">
        <v>14</v>
      </c>
    </row>
    <row r="68" spans="1:10" x14ac:dyDescent="0.25">
      <c r="A68" s="122" t="s">
        <v>4</v>
      </c>
      <c r="B68" s="86" t="s">
        <v>58</v>
      </c>
      <c r="C68" s="122" t="s">
        <v>3673</v>
      </c>
      <c r="D68" s="116">
        <v>42933</v>
      </c>
      <c r="E68" s="116" t="s">
        <v>3674</v>
      </c>
      <c r="F68" s="125" t="s">
        <v>3675</v>
      </c>
      <c r="G68" s="87" t="s">
        <v>110</v>
      </c>
      <c r="H68" s="87" t="s">
        <v>2521</v>
      </c>
      <c r="I68" s="124">
        <v>208.8</v>
      </c>
      <c r="J68" s="85">
        <v>14</v>
      </c>
    </row>
    <row r="69" spans="1:10" x14ac:dyDescent="0.25">
      <c r="A69" s="122" t="s">
        <v>4</v>
      </c>
      <c r="B69" s="86" t="s">
        <v>119</v>
      </c>
      <c r="C69" s="122" t="s">
        <v>165</v>
      </c>
      <c r="D69" s="116">
        <v>42936</v>
      </c>
      <c r="E69" s="116">
        <v>2878</v>
      </c>
      <c r="F69" s="125">
        <v>16058</v>
      </c>
      <c r="G69" s="87" t="s">
        <v>45</v>
      </c>
      <c r="H69" s="87" t="s">
        <v>46</v>
      </c>
      <c r="I69" s="124">
        <v>780</v>
      </c>
      <c r="J69" s="85">
        <v>14</v>
      </c>
    </row>
    <row r="70" spans="1:10" x14ac:dyDescent="0.25">
      <c r="A70" s="122" t="s">
        <v>4</v>
      </c>
      <c r="B70" s="86" t="s">
        <v>58</v>
      </c>
      <c r="C70" s="122" t="s">
        <v>3676</v>
      </c>
      <c r="D70" s="116">
        <v>42937</v>
      </c>
      <c r="E70" s="116" t="s">
        <v>3677</v>
      </c>
      <c r="F70" s="125" t="s">
        <v>3678</v>
      </c>
      <c r="G70" s="87" t="s">
        <v>110</v>
      </c>
      <c r="H70" s="87" t="s">
        <v>90</v>
      </c>
      <c r="I70" s="124">
        <v>6599.99</v>
      </c>
      <c r="J70" s="85">
        <v>14</v>
      </c>
    </row>
    <row r="71" spans="1:10" x14ac:dyDescent="0.25">
      <c r="A71" s="122" t="s">
        <v>4</v>
      </c>
      <c r="B71" s="86" t="s">
        <v>58</v>
      </c>
      <c r="C71" s="122" t="s">
        <v>3679</v>
      </c>
      <c r="D71" s="116">
        <v>42937</v>
      </c>
      <c r="E71" s="116" t="s">
        <v>3680</v>
      </c>
      <c r="F71" s="125" t="s">
        <v>3681</v>
      </c>
      <c r="G71" s="87" t="s">
        <v>110</v>
      </c>
      <c r="H71" s="87" t="s">
        <v>90</v>
      </c>
      <c r="I71" s="124">
        <v>208.8</v>
      </c>
      <c r="J71" s="85">
        <v>14</v>
      </c>
    </row>
    <row r="72" spans="1:10" x14ac:dyDescent="0.25">
      <c r="A72" s="122" t="s">
        <v>4</v>
      </c>
      <c r="B72" s="86" t="s">
        <v>58</v>
      </c>
      <c r="C72" s="122" t="s">
        <v>3682</v>
      </c>
      <c r="D72" s="116">
        <v>42937</v>
      </c>
      <c r="E72" s="116" t="s">
        <v>3683</v>
      </c>
      <c r="F72" s="125" t="s">
        <v>3684</v>
      </c>
      <c r="G72" s="87" t="s">
        <v>110</v>
      </c>
      <c r="H72" s="87" t="s">
        <v>90</v>
      </c>
      <c r="I72" s="124">
        <v>5288.34</v>
      </c>
      <c r="J72" s="85">
        <v>14</v>
      </c>
    </row>
    <row r="73" spans="1:10" x14ac:dyDescent="0.25">
      <c r="A73" s="122" t="s">
        <v>4</v>
      </c>
      <c r="B73" s="86" t="s">
        <v>58</v>
      </c>
      <c r="C73" s="122" t="s">
        <v>3685</v>
      </c>
      <c r="D73" s="116">
        <v>42937</v>
      </c>
      <c r="E73" s="116" t="s">
        <v>3686</v>
      </c>
      <c r="F73" s="125" t="s">
        <v>3687</v>
      </c>
      <c r="G73" s="87" t="s">
        <v>110</v>
      </c>
      <c r="H73" s="87" t="s">
        <v>90</v>
      </c>
      <c r="I73" s="124">
        <v>2023.94</v>
      </c>
      <c r="J73" s="85">
        <v>14</v>
      </c>
    </row>
    <row r="74" spans="1:10" x14ac:dyDescent="0.25">
      <c r="A74" s="122" t="s">
        <v>4</v>
      </c>
      <c r="B74" s="86" t="s">
        <v>58</v>
      </c>
      <c r="C74" s="122" t="s">
        <v>3688</v>
      </c>
      <c r="D74" s="116">
        <v>42937</v>
      </c>
      <c r="E74" s="116" t="s">
        <v>3689</v>
      </c>
      <c r="F74" s="125" t="s">
        <v>3690</v>
      </c>
      <c r="G74" s="87" t="s">
        <v>110</v>
      </c>
      <c r="H74" s="87" t="s">
        <v>90</v>
      </c>
      <c r="I74" s="124">
        <v>1012.27</v>
      </c>
      <c r="J74" s="85">
        <v>14</v>
      </c>
    </row>
    <row r="75" spans="1:10" x14ac:dyDescent="0.25">
      <c r="A75" s="122" t="s">
        <v>4</v>
      </c>
      <c r="B75" s="86" t="s">
        <v>58</v>
      </c>
      <c r="C75" s="122" t="s">
        <v>231</v>
      </c>
      <c r="D75" s="116">
        <v>42937</v>
      </c>
      <c r="E75" s="116" t="s">
        <v>3691</v>
      </c>
      <c r="F75" s="125" t="s">
        <v>3692</v>
      </c>
      <c r="G75" s="87" t="s">
        <v>110</v>
      </c>
      <c r="H75" s="87" t="s">
        <v>90</v>
      </c>
      <c r="I75" s="124">
        <v>3545.09</v>
      </c>
      <c r="J75" s="85">
        <v>14</v>
      </c>
    </row>
    <row r="76" spans="1:10" x14ac:dyDescent="0.25">
      <c r="A76" s="122" t="s">
        <v>4</v>
      </c>
      <c r="B76" s="86" t="s">
        <v>58</v>
      </c>
      <c r="C76" s="122" t="s">
        <v>3693</v>
      </c>
      <c r="D76" s="116">
        <v>42937</v>
      </c>
      <c r="E76" s="116" t="s">
        <v>3694</v>
      </c>
      <c r="F76" s="125" t="s">
        <v>3695</v>
      </c>
      <c r="G76" s="87" t="s">
        <v>110</v>
      </c>
      <c r="H76" s="87" t="s">
        <v>90</v>
      </c>
      <c r="I76" s="124">
        <v>8047.04</v>
      </c>
      <c r="J76" s="85">
        <v>14</v>
      </c>
    </row>
    <row r="77" spans="1:10" x14ac:dyDescent="0.25">
      <c r="A77" s="122" t="s">
        <v>4</v>
      </c>
      <c r="B77" s="86" t="s">
        <v>58</v>
      </c>
      <c r="C77" s="122" t="s">
        <v>3696</v>
      </c>
      <c r="D77" s="116">
        <v>42937</v>
      </c>
      <c r="E77" s="116" t="s">
        <v>3697</v>
      </c>
      <c r="F77" s="125" t="s">
        <v>3698</v>
      </c>
      <c r="G77" s="87" t="s">
        <v>110</v>
      </c>
      <c r="H77" s="87" t="s">
        <v>90</v>
      </c>
      <c r="I77" s="124">
        <v>1540.06</v>
      </c>
      <c r="J77" s="85">
        <v>14</v>
      </c>
    </row>
    <row r="78" spans="1:10" x14ac:dyDescent="0.25">
      <c r="A78" s="122" t="s">
        <v>4</v>
      </c>
      <c r="B78" s="86" t="s">
        <v>58</v>
      </c>
      <c r="C78" s="122" t="s">
        <v>3699</v>
      </c>
      <c r="D78" s="116">
        <v>42937</v>
      </c>
      <c r="E78" s="116" t="s">
        <v>3700</v>
      </c>
      <c r="F78" s="125" t="s">
        <v>3701</v>
      </c>
      <c r="G78" s="87" t="s">
        <v>110</v>
      </c>
      <c r="H78" s="87" t="s">
        <v>90</v>
      </c>
      <c r="I78" s="124">
        <v>1339.8</v>
      </c>
      <c r="J78" s="85">
        <v>14</v>
      </c>
    </row>
    <row r="79" spans="1:10" x14ac:dyDescent="0.25">
      <c r="A79" s="122" t="s">
        <v>4</v>
      </c>
      <c r="B79" s="86" t="s">
        <v>58</v>
      </c>
      <c r="C79" s="122" t="s">
        <v>3702</v>
      </c>
      <c r="D79" s="116">
        <v>42937</v>
      </c>
      <c r="E79" s="116" t="s">
        <v>2115</v>
      </c>
      <c r="F79" s="125" t="s">
        <v>3703</v>
      </c>
      <c r="G79" s="87" t="s">
        <v>110</v>
      </c>
      <c r="H79" s="87" t="s">
        <v>90</v>
      </c>
      <c r="I79" s="124">
        <v>1148.4000000000001</v>
      </c>
      <c r="J79" s="85">
        <v>14</v>
      </c>
    </row>
    <row r="80" spans="1:10" x14ac:dyDescent="0.25">
      <c r="A80" s="122" t="s">
        <v>4</v>
      </c>
      <c r="B80" s="86" t="s">
        <v>58</v>
      </c>
      <c r="C80" s="122" t="s">
        <v>3704</v>
      </c>
      <c r="D80" s="116">
        <v>42937</v>
      </c>
      <c r="E80" s="116" t="s">
        <v>3705</v>
      </c>
      <c r="F80" s="125" t="s">
        <v>3706</v>
      </c>
      <c r="G80" s="87" t="s">
        <v>110</v>
      </c>
      <c r="H80" s="87" t="s">
        <v>90</v>
      </c>
      <c r="I80" s="124">
        <v>368.54</v>
      </c>
      <c r="J80" s="85">
        <v>14</v>
      </c>
    </row>
    <row r="81" spans="1:10" x14ac:dyDescent="0.25">
      <c r="A81" s="122" t="s">
        <v>4</v>
      </c>
      <c r="B81" s="86" t="s">
        <v>58</v>
      </c>
      <c r="C81" s="122" t="s">
        <v>3707</v>
      </c>
      <c r="D81" s="116">
        <v>42937</v>
      </c>
      <c r="E81" s="116" t="s">
        <v>3708</v>
      </c>
      <c r="F81" s="125" t="s">
        <v>3709</v>
      </c>
      <c r="G81" s="87" t="s">
        <v>110</v>
      </c>
      <c r="H81" s="87" t="s">
        <v>90</v>
      </c>
      <c r="I81" s="124">
        <v>510.01</v>
      </c>
      <c r="J81" s="85">
        <v>14</v>
      </c>
    </row>
    <row r="82" spans="1:10" x14ac:dyDescent="0.25">
      <c r="A82" s="122" t="s">
        <v>4</v>
      </c>
      <c r="B82" s="86" t="s">
        <v>58</v>
      </c>
      <c r="C82" s="122" t="s">
        <v>3710</v>
      </c>
      <c r="D82" s="116">
        <v>42937</v>
      </c>
      <c r="E82" s="116" t="s">
        <v>3711</v>
      </c>
      <c r="F82" s="125" t="s">
        <v>3712</v>
      </c>
      <c r="G82" s="87" t="s">
        <v>110</v>
      </c>
      <c r="H82" s="87" t="s">
        <v>90</v>
      </c>
      <c r="I82" s="124">
        <v>4698</v>
      </c>
      <c r="J82" s="85">
        <v>14</v>
      </c>
    </row>
    <row r="83" spans="1:10" x14ac:dyDescent="0.25">
      <c r="A83" s="122" t="s">
        <v>4</v>
      </c>
      <c r="B83" s="86" t="s">
        <v>58</v>
      </c>
      <c r="C83" s="122" t="s">
        <v>897</v>
      </c>
      <c r="D83" s="116">
        <v>42937</v>
      </c>
      <c r="E83" s="116" t="s">
        <v>3713</v>
      </c>
      <c r="F83" s="125" t="s">
        <v>3714</v>
      </c>
      <c r="G83" s="87" t="s">
        <v>110</v>
      </c>
      <c r="H83" s="87" t="s">
        <v>90</v>
      </c>
      <c r="I83" s="124">
        <v>9613.02</v>
      </c>
      <c r="J83" s="85">
        <v>14</v>
      </c>
    </row>
    <row r="84" spans="1:10" x14ac:dyDescent="0.25">
      <c r="A84" s="122" t="s">
        <v>4</v>
      </c>
      <c r="B84" s="86" t="s">
        <v>58</v>
      </c>
      <c r="C84" s="122" t="s">
        <v>898</v>
      </c>
      <c r="D84" s="116">
        <v>42937</v>
      </c>
      <c r="E84" s="116" t="s">
        <v>3715</v>
      </c>
      <c r="F84" s="125" t="s">
        <v>3716</v>
      </c>
      <c r="G84" s="87" t="s">
        <v>110</v>
      </c>
      <c r="H84" s="87" t="s">
        <v>90</v>
      </c>
      <c r="I84" s="124">
        <v>2395.16</v>
      </c>
      <c r="J84" s="85">
        <v>14</v>
      </c>
    </row>
    <row r="85" spans="1:10" x14ac:dyDescent="0.25">
      <c r="A85" s="122" t="s">
        <v>4</v>
      </c>
      <c r="B85" s="86" t="s">
        <v>58</v>
      </c>
      <c r="C85" s="122" t="s">
        <v>900</v>
      </c>
      <c r="D85" s="116">
        <v>42937</v>
      </c>
      <c r="E85" s="116" t="s">
        <v>3680</v>
      </c>
      <c r="F85" s="125" t="s">
        <v>3717</v>
      </c>
      <c r="G85" s="87" t="s">
        <v>170</v>
      </c>
      <c r="H85" s="87" t="s">
        <v>2140</v>
      </c>
      <c r="I85" s="124">
        <v>-208.8</v>
      </c>
      <c r="J85" s="85">
        <v>14</v>
      </c>
    </row>
    <row r="86" spans="1:10" x14ac:dyDescent="0.25">
      <c r="A86" s="122" t="s">
        <v>4</v>
      </c>
      <c r="B86" s="86" t="s">
        <v>58</v>
      </c>
      <c r="C86" s="122" t="s">
        <v>901</v>
      </c>
      <c r="D86" s="116">
        <v>42937</v>
      </c>
      <c r="E86" s="116" t="s">
        <v>3689</v>
      </c>
      <c r="F86" s="125" t="s">
        <v>3718</v>
      </c>
      <c r="G86" s="87" t="s">
        <v>170</v>
      </c>
      <c r="H86" s="87" t="s">
        <v>2140</v>
      </c>
      <c r="I86" s="124">
        <v>-1012.27</v>
      </c>
      <c r="J86" s="85">
        <v>14</v>
      </c>
    </row>
    <row r="87" spans="1:10" x14ac:dyDescent="0.25">
      <c r="A87" s="122" t="s">
        <v>4</v>
      </c>
      <c r="B87" s="86" t="s">
        <v>58</v>
      </c>
      <c r="C87" s="122" t="s">
        <v>903</v>
      </c>
      <c r="D87" s="116">
        <v>42937</v>
      </c>
      <c r="E87" s="116" t="s">
        <v>3691</v>
      </c>
      <c r="F87" s="125" t="s">
        <v>3719</v>
      </c>
      <c r="G87" s="87" t="s">
        <v>170</v>
      </c>
      <c r="H87" s="87" t="s">
        <v>2140</v>
      </c>
      <c r="I87" s="124">
        <v>-3545.09</v>
      </c>
      <c r="J87" s="85">
        <v>14</v>
      </c>
    </row>
    <row r="88" spans="1:10" x14ac:dyDescent="0.25">
      <c r="A88" s="122" t="s">
        <v>4</v>
      </c>
      <c r="B88" s="86" t="s">
        <v>58</v>
      </c>
      <c r="C88" s="122" t="s">
        <v>3720</v>
      </c>
      <c r="D88" s="116">
        <v>42937</v>
      </c>
      <c r="E88" s="116" t="s">
        <v>3697</v>
      </c>
      <c r="F88" s="125" t="s">
        <v>3721</v>
      </c>
      <c r="G88" s="87" t="s">
        <v>170</v>
      </c>
      <c r="H88" s="87" t="s">
        <v>2140</v>
      </c>
      <c r="I88" s="124">
        <v>-1540.06</v>
      </c>
      <c r="J88" s="85">
        <v>14</v>
      </c>
    </row>
    <row r="89" spans="1:10" x14ac:dyDescent="0.25">
      <c r="A89" s="122" t="s">
        <v>4</v>
      </c>
      <c r="B89" s="86" t="s">
        <v>58</v>
      </c>
      <c r="C89" s="122" t="s">
        <v>3722</v>
      </c>
      <c r="D89" s="116">
        <v>42937</v>
      </c>
      <c r="E89" s="116" t="s">
        <v>3723</v>
      </c>
      <c r="F89" s="125" t="s">
        <v>3724</v>
      </c>
      <c r="G89" s="87" t="s">
        <v>110</v>
      </c>
      <c r="H89" s="87" t="s">
        <v>90</v>
      </c>
      <c r="I89" s="124">
        <v>18270</v>
      </c>
      <c r="J89" s="85">
        <v>14</v>
      </c>
    </row>
    <row r="90" spans="1:10" x14ac:dyDescent="0.25">
      <c r="A90" s="122" t="s">
        <v>4</v>
      </c>
      <c r="B90" s="86" t="s">
        <v>58</v>
      </c>
      <c r="C90" s="122" t="s">
        <v>3725</v>
      </c>
      <c r="D90" s="116">
        <v>42937</v>
      </c>
      <c r="E90" s="116" t="s">
        <v>3726</v>
      </c>
      <c r="F90" s="125" t="s">
        <v>3727</v>
      </c>
      <c r="G90" s="87" t="s">
        <v>110</v>
      </c>
      <c r="H90" s="87" t="s">
        <v>90</v>
      </c>
      <c r="I90" s="124">
        <v>18270</v>
      </c>
      <c r="J90" s="85">
        <v>14</v>
      </c>
    </row>
    <row r="91" spans="1:10" x14ac:dyDescent="0.25">
      <c r="A91" s="122" t="s">
        <v>4</v>
      </c>
      <c r="B91" s="86" t="s">
        <v>58</v>
      </c>
      <c r="C91" s="122" t="s">
        <v>2722</v>
      </c>
      <c r="D91" s="116">
        <v>42937</v>
      </c>
      <c r="E91" s="116" t="s">
        <v>3728</v>
      </c>
      <c r="F91" s="125" t="s">
        <v>3729</v>
      </c>
      <c r="G91" s="87" t="s">
        <v>110</v>
      </c>
      <c r="H91" s="87" t="s">
        <v>90</v>
      </c>
      <c r="I91" s="124">
        <v>3238.72</v>
      </c>
      <c r="J91" s="85">
        <v>14</v>
      </c>
    </row>
    <row r="92" spans="1:10" x14ac:dyDescent="0.25">
      <c r="A92" s="122" t="s">
        <v>4</v>
      </c>
      <c r="B92" s="86" t="s">
        <v>58</v>
      </c>
      <c r="C92" s="122" t="s">
        <v>2192</v>
      </c>
      <c r="D92" s="116">
        <v>42937</v>
      </c>
      <c r="E92" s="116" t="s">
        <v>3730</v>
      </c>
      <c r="F92" s="125" t="s">
        <v>3731</v>
      </c>
      <c r="G92" s="87" t="s">
        <v>110</v>
      </c>
      <c r="H92" s="87" t="s">
        <v>90</v>
      </c>
      <c r="I92" s="124">
        <v>6551.71</v>
      </c>
      <c r="J92" s="85">
        <v>14</v>
      </c>
    </row>
    <row r="93" spans="1:10" x14ac:dyDescent="0.25">
      <c r="A93" s="122" t="s">
        <v>4</v>
      </c>
      <c r="B93" s="86" t="s">
        <v>58</v>
      </c>
      <c r="C93" s="122" t="s">
        <v>2198</v>
      </c>
      <c r="D93" s="116">
        <v>42937</v>
      </c>
      <c r="E93" s="116" t="s">
        <v>3732</v>
      </c>
      <c r="F93" s="125" t="s">
        <v>3733</v>
      </c>
      <c r="G93" s="87" t="s">
        <v>110</v>
      </c>
      <c r="H93" s="87" t="s">
        <v>90</v>
      </c>
      <c r="I93" s="124">
        <v>1631.74</v>
      </c>
      <c r="J93" s="85">
        <v>14</v>
      </c>
    </row>
    <row r="94" spans="1:10" x14ac:dyDescent="0.25">
      <c r="A94" s="122" t="s">
        <v>4</v>
      </c>
      <c r="B94" s="86" t="s">
        <v>58</v>
      </c>
      <c r="C94" s="122" t="s">
        <v>2204</v>
      </c>
      <c r="D94" s="116">
        <v>42937</v>
      </c>
      <c r="E94" s="116" t="s">
        <v>3734</v>
      </c>
      <c r="F94" s="125" t="s">
        <v>3735</v>
      </c>
      <c r="G94" s="87" t="s">
        <v>110</v>
      </c>
      <c r="H94" s="87" t="s">
        <v>90</v>
      </c>
      <c r="I94" s="124">
        <v>42658.05</v>
      </c>
      <c r="J94" s="85">
        <v>14</v>
      </c>
    </row>
    <row r="95" spans="1:10" x14ac:dyDescent="0.25">
      <c r="A95" s="122" t="s">
        <v>4</v>
      </c>
      <c r="B95" s="86" t="s">
        <v>58</v>
      </c>
      <c r="C95" s="122" t="s">
        <v>3736</v>
      </c>
      <c r="D95" s="116">
        <v>42937</v>
      </c>
      <c r="E95" s="116" t="s">
        <v>3737</v>
      </c>
      <c r="F95" s="125" t="s">
        <v>3738</v>
      </c>
      <c r="G95" s="87" t="s">
        <v>110</v>
      </c>
      <c r="H95" s="87" t="s">
        <v>90</v>
      </c>
      <c r="I95" s="124">
        <v>459.57</v>
      </c>
      <c r="J95" s="85">
        <v>14</v>
      </c>
    </row>
    <row r="96" spans="1:10" x14ac:dyDescent="0.25">
      <c r="A96" s="122" t="s">
        <v>4</v>
      </c>
      <c r="B96" s="86" t="s">
        <v>58</v>
      </c>
      <c r="C96" s="122" t="s">
        <v>1002</v>
      </c>
      <c r="D96" s="116">
        <v>42937</v>
      </c>
      <c r="E96" s="116" t="s">
        <v>3739</v>
      </c>
      <c r="F96" s="125" t="s">
        <v>3740</v>
      </c>
      <c r="G96" s="87" t="s">
        <v>110</v>
      </c>
      <c r="H96" s="87" t="s">
        <v>90</v>
      </c>
      <c r="I96" s="124">
        <v>208.8</v>
      </c>
      <c r="J96" s="85">
        <v>14</v>
      </c>
    </row>
    <row r="97" spans="1:10" x14ac:dyDescent="0.25">
      <c r="A97" s="122" t="s">
        <v>4</v>
      </c>
      <c r="B97" s="86" t="s">
        <v>58</v>
      </c>
      <c r="C97" s="122" t="s">
        <v>3741</v>
      </c>
      <c r="D97" s="116">
        <v>42937</v>
      </c>
      <c r="E97" s="116" t="s">
        <v>3742</v>
      </c>
      <c r="F97" s="125" t="s">
        <v>3743</v>
      </c>
      <c r="G97" s="87" t="s">
        <v>110</v>
      </c>
      <c r="H97" s="87" t="s">
        <v>90</v>
      </c>
      <c r="I97" s="124">
        <v>208.8</v>
      </c>
      <c r="J97" s="85">
        <v>14</v>
      </c>
    </row>
    <row r="98" spans="1:10" x14ac:dyDescent="0.25">
      <c r="A98" s="122" t="s">
        <v>4</v>
      </c>
      <c r="B98" s="86" t="s">
        <v>58</v>
      </c>
      <c r="C98" s="122" t="s">
        <v>3744</v>
      </c>
      <c r="D98" s="116">
        <v>42937</v>
      </c>
      <c r="E98" s="116" t="s">
        <v>3745</v>
      </c>
      <c r="F98" s="125" t="s">
        <v>3746</v>
      </c>
      <c r="G98" s="87" t="s">
        <v>110</v>
      </c>
      <c r="H98" s="87" t="s">
        <v>90</v>
      </c>
      <c r="I98" s="124">
        <v>208.8</v>
      </c>
      <c r="J98" s="85">
        <v>14</v>
      </c>
    </row>
    <row r="99" spans="1:10" x14ac:dyDescent="0.25">
      <c r="A99" s="122" t="s">
        <v>4</v>
      </c>
      <c r="B99" s="86" t="s">
        <v>58</v>
      </c>
      <c r="C99" s="122" t="s">
        <v>3747</v>
      </c>
      <c r="D99" s="116">
        <v>42937</v>
      </c>
      <c r="E99" s="116" t="s">
        <v>3748</v>
      </c>
      <c r="F99" s="125" t="s">
        <v>3749</v>
      </c>
      <c r="G99" s="87" t="s">
        <v>110</v>
      </c>
      <c r="H99" s="87" t="s">
        <v>90</v>
      </c>
      <c r="I99" s="124">
        <v>208.8</v>
      </c>
      <c r="J99" s="85">
        <v>14</v>
      </c>
    </row>
    <row r="100" spans="1:10" x14ac:dyDescent="0.25">
      <c r="A100" s="122" t="s">
        <v>4</v>
      </c>
      <c r="B100" s="86" t="s">
        <v>58</v>
      </c>
      <c r="C100" s="122" t="s">
        <v>3750</v>
      </c>
      <c r="D100" s="116">
        <v>42937</v>
      </c>
      <c r="E100" s="116" t="s">
        <v>3751</v>
      </c>
      <c r="F100" s="125" t="s">
        <v>3752</v>
      </c>
      <c r="G100" s="87" t="s">
        <v>110</v>
      </c>
      <c r="H100" s="87" t="s">
        <v>90</v>
      </c>
      <c r="I100" s="124">
        <v>762.55</v>
      </c>
      <c r="J100" s="85">
        <v>14</v>
      </c>
    </row>
    <row r="101" spans="1:10" x14ac:dyDescent="0.25">
      <c r="A101" s="122" t="s">
        <v>4</v>
      </c>
      <c r="B101" s="86" t="s">
        <v>58</v>
      </c>
      <c r="C101" s="122" t="s">
        <v>3753</v>
      </c>
      <c r="D101" s="116">
        <v>42937</v>
      </c>
      <c r="E101" s="116" t="s">
        <v>3754</v>
      </c>
      <c r="F101" s="125" t="s">
        <v>3755</v>
      </c>
      <c r="G101" s="87" t="s">
        <v>110</v>
      </c>
      <c r="H101" s="87" t="s">
        <v>90</v>
      </c>
      <c r="I101" s="124">
        <v>208.8</v>
      </c>
      <c r="J101" s="85">
        <v>14</v>
      </c>
    </row>
    <row r="102" spans="1:10" x14ac:dyDescent="0.25">
      <c r="A102" s="122" t="s">
        <v>4</v>
      </c>
      <c r="B102" s="86" t="s">
        <v>58</v>
      </c>
      <c r="C102" s="122" t="s">
        <v>3756</v>
      </c>
      <c r="D102" s="116">
        <v>42937</v>
      </c>
      <c r="E102" s="116" t="s">
        <v>3612</v>
      </c>
      <c r="F102" s="125" t="s">
        <v>3757</v>
      </c>
      <c r="G102" s="87" t="s">
        <v>170</v>
      </c>
      <c r="H102" s="87" t="s">
        <v>2140</v>
      </c>
      <c r="I102" s="124">
        <v>-216.14</v>
      </c>
      <c r="J102" s="85">
        <v>14</v>
      </c>
    </row>
    <row r="103" spans="1:10" x14ac:dyDescent="0.25">
      <c r="A103" s="122" t="s">
        <v>4</v>
      </c>
      <c r="B103" s="86" t="s">
        <v>58</v>
      </c>
      <c r="C103" s="122" t="s">
        <v>3758</v>
      </c>
      <c r="D103" s="116">
        <v>42938</v>
      </c>
      <c r="E103" s="116" t="s">
        <v>3759</v>
      </c>
      <c r="F103" s="125" t="s">
        <v>3760</v>
      </c>
      <c r="G103" s="87" t="s">
        <v>110</v>
      </c>
      <c r="H103" s="87" t="s">
        <v>90</v>
      </c>
      <c r="I103" s="124">
        <v>15176.11</v>
      </c>
      <c r="J103" s="85">
        <v>14</v>
      </c>
    </row>
    <row r="104" spans="1:10" x14ac:dyDescent="0.25">
      <c r="A104" s="122" t="s">
        <v>4</v>
      </c>
      <c r="B104" s="86" t="s">
        <v>58</v>
      </c>
      <c r="C104" s="122" t="s">
        <v>3761</v>
      </c>
      <c r="D104" s="116">
        <v>42938</v>
      </c>
      <c r="E104" s="116" t="s">
        <v>3762</v>
      </c>
      <c r="F104" s="125" t="s">
        <v>3763</v>
      </c>
      <c r="G104" s="87" t="s">
        <v>110</v>
      </c>
      <c r="H104" s="87" t="s">
        <v>90</v>
      </c>
      <c r="I104" s="124">
        <v>1530.76</v>
      </c>
      <c r="J104" s="85">
        <v>14</v>
      </c>
    </row>
    <row r="105" spans="1:10" x14ac:dyDescent="0.25">
      <c r="A105" s="122" t="s">
        <v>4</v>
      </c>
      <c r="B105" s="86" t="s">
        <v>58</v>
      </c>
      <c r="C105" s="122" t="s">
        <v>3764</v>
      </c>
      <c r="D105" s="116">
        <v>42938</v>
      </c>
      <c r="E105" s="116" t="s">
        <v>3765</v>
      </c>
      <c r="F105" s="125" t="s">
        <v>3766</v>
      </c>
      <c r="G105" s="87" t="s">
        <v>110</v>
      </c>
      <c r="H105" s="87" t="s">
        <v>90</v>
      </c>
      <c r="I105" s="124">
        <v>2293.5500000000002</v>
      </c>
      <c r="J105" s="85">
        <v>14</v>
      </c>
    </row>
    <row r="106" spans="1:10" x14ac:dyDescent="0.25">
      <c r="A106" s="122" t="s">
        <v>4</v>
      </c>
      <c r="B106" s="86" t="s">
        <v>58</v>
      </c>
      <c r="C106" s="122" t="s">
        <v>3767</v>
      </c>
      <c r="D106" s="116">
        <v>42938</v>
      </c>
      <c r="E106" s="116" t="s">
        <v>3768</v>
      </c>
      <c r="F106" s="125" t="s">
        <v>3769</v>
      </c>
      <c r="G106" s="87" t="s">
        <v>110</v>
      </c>
      <c r="H106" s="87" t="s">
        <v>90</v>
      </c>
      <c r="I106" s="124">
        <v>12085.82</v>
      </c>
      <c r="J106" s="85">
        <v>14</v>
      </c>
    </row>
    <row r="107" spans="1:10" x14ac:dyDescent="0.25">
      <c r="A107" s="122" t="s">
        <v>4</v>
      </c>
      <c r="B107" s="86" t="s">
        <v>58</v>
      </c>
      <c r="C107" s="122" t="s">
        <v>598</v>
      </c>
      <c r="D107" s="116">
        <v>42938</v>
      </c>
      <c r="E107" s="116" t="s">
        <v>3770</v>
      </c>
      <c r="F107" s="125" t="s">
        <v>3771</v>
      </c>
      <c r="G107" s="87" t="s">
        <v>110</v>
      </c>
      <c r="H107" s="87" t="s">
        <v>90</v>
      </c>
      <c r="I107" s="124">
        <v>3295.92</v>
      </c>
      <c r="J107" s="85">
        <v>14</v>
      </c>
    </row>
    <row r="108" spans="1:10" x14ac:dyDescent="0.25">
      <c r="A108" s="122" t="s">
        <v>4</v>
      </c>
      <c r="B108" s="86" t="s">
        <v>58</v>
      </c>
      <c r="C108" s="122" t="s">
        <v>3772</v>
      </c>
      <c r="D108" s="116">
        <v>42938</v>
      </c>
      <c r="E108" s="116" t="s">
        <v>3773</v>
      </c>
      <c r="F108" s="125" t="s">
        <v>3774</v>
      </c>
      <c r="G108" s="87" t="s">
        <v>110</v>
      </c>
      <c r="H108" s="87" t="s">
        <v>90</v>
      </c>
      <c r="I108" s="124">
        <v>1742.52</v>
      </c>
      <c r="J108" s="85">
        <v>14</v>
      </c>
    </row>
    <row r="109" spans="1:10" x14ac:dyDescent="0.25">
      <c r="A109" s="122" t="s">
        <v>4</v>
      </c>
      <c r="B109" s="86" t="s">
        <v>58</v>
      </c>
      <c r="C109" s="122" t="s">
        <v>3775</v>
      </c>
      <c r="D109" s="116">
        <v>42938</v>
      </c>
      <c r="E109" s="116" t="s">
        <v>3776</v>
      </c>
      <c r="F109" s="125" t="s">
        <v>3777</v>
      </c>
      <c r="G109" s="87" t="s">
        <v>110</v>
      </c>
      <c r="H109" s="87" t="s">
        <v>90</v>
      </c>
      <c r="I109" s="124">
        <v>553.35</v>
      </c>
      <c r="J109" s="85">
        <v>14</v>
      </c>
    </row>
    <row r="110" spans="1:10" x14ac:dyDescent="0.25">
      <c r="A110" s="122" t="s">
        <v>4</v>
      </c>
      <c r="B110" s="86" t="s">
        <v>58</v>
      </c>
      <c r="C110" s="122" t="s">
        <v>3778</v>
      </c>
      <c r="D110" s="116">
        <v>42938</v>
      </c>
      <c r="E110" s="116" t="s">
        <v>3779</v>
      </c>
      <c r="F110" s="125" t="s">
        <v>3780</v>
      </c>
      <c r="G110" s="87" t="s">
        <v>110</v>
      </c>
      <c r="H110" s="87" t="s">
        <v>90</v>
      </c>
      <c r="I110" s="124">
        <v>65.349999999999994</v>
      </c>
      <c r="J110" s="85">
        <v>14</v>
      </c>
    </row>
    <row r="111" spans="1:10" x14ac:dyDescent="0.25">
      <c r="A111" s="122" t="s">
        <v>4</v>
      </c>
      <c r="B111" s="86" t="s">
        <v>58</v>
      </c>
      <c r="C111" s="122" t="s">
        <v>620</v>
      </c>
      <c r="D111" s="116">
        <v>42938</v>
      </c>
      <c r="E111" s="116" t="s">
        <v>3781</v>
      </c>
      <c r="F111" s="125" t="s">
        <v>3782</v>
      </c>
      <c r="G111" s="87" t="s">
        <v>110</v>
      </c>
      <c r="H111" s="87" t="s">
        <v>90</v>
      </c>
      <c r="I111" s="124">
        <v>966.72</v>
      </c>
      <c r="J111" s="85">
        <v>14</v>
      </c>
    </row>
    <row r="112" spans="1:10" x14ac:dyDescent="0.25">
      <c r="A112" s="122" t="s">
        <v>4</v>
      </c>
      <c r="B112" s="86" t="s">
        <v>58</v>
      </c>
      <c r="C112" s="122" t="s">
        <v>949</v>
      </c>
      <c r="D112" s="116">
        <v>42938</v>
      </c>
      <c r="E112" s="116" t="s">
        <v>3783</v>
      </c>
      <c r="F112" s="125" t="s">
        <v>3784</v>
      </c>
      <c r="G112" s="87" t="s">
        <v>110</v>
      </c>
      <c r="H112" s="87" t="s">
        <v>90</v>
      </c>
      <c r="I112" s="124">
        <v>29026.799999999999</v>
      </c>
      <c r="J112" s="85">
        <v>14</v>
      </c>
    </row>
    <row r="113" spans="1:10" x14ac:dyDescent="0.25">
      <c r="A113" s="122" t="s">
        <v>4</v>
      </c>
      <c r="B113" s="86" t="s">
        <v>58</v>
      </c>
      <c r="C113" s="122" t="s">
        <v>3785</v>
      </c>
      <c r="D113" s="116">
        <v>42938</v>
      </c>
      <c r="E113" s="116" t="s">
        <v>3786</v>
      </c>
      <c r="F113" s="125" t="s">
        <v>3787</v>
      </c>
      <c r="G113" s="87" t="s">
        <v>110</v>
      </c>
      <c r="H113" s="87" t="s">
        <v>90</v>
      </c>
      <c r="I113" s="124">
        <v>2838.93</v>
      </c>
      <c r="J113" s="85">
        <v>14</v>
      </c>
    </row>
    <row r="114" spans="1:10" x14ac:dyDescent="0.25">
      <c r="A114" s="122" t="s">
        <v>4</v>
      </c>
      <c r="B114" s="86" t="s">
        <v>58</v>
      </c>
      <c r="C114" s="122" t="s">
        <v>3788</v>
      </c>
      <c r="D114" s="116">
        <v>42938</v>
      </c>
      <c r="E114" s="116" t="s">
        <v>3789</v>
      </c>
      <c r="F114" s="125" t="s">
        <v>3790</v>
      </c>
      <c r="G114" s="87" t="s">
        <v>110</v>
      </c>
      <c r="H114" s="87" t="s">
        <v>90</v>
      </c>
      <c r="I114" s="124">
        <v>529.29999999999995</v>
      </c>
      <c r="J114" s="85">
        <v>14</v>
      </c>
    </row>
    <row r="115" spans="1:10" x14ac:dyDescent="0.25">
      <c r="A115" s="122" t="s">
        <v>4</v>
      </c>
      <c r="B115" s="86" t="s">
        <v>58</v>
      </c>
      <c r="C115" s="122" t="s">
        <v>3791</v>
      </c>
      <c r="D115" s="116">
        <v>42938</v>
      </c>
      <c r="E115" s="116" t="s">
        <v>3792</v>
      </c>
      <c r="F115" s="125" t="s">
        <v>3793</v>
      </c>
      <c r="G115" s="87" t="s">
        <v>110</v>
      </c>
      <c r="H115" s="87" t="s">
        <v>90</v>
      </c>
      <c r="I115" s="124">
        <v>1355.22</v>
      </c>
      <c r="J115" s="85">
        <v>14</v>
      </c>
    </row>
    <row r="116" spans="1:10" x14ac:dyDescent="0.25">
      <c r="A116" s="122" t="s">
        <v>4</v>
      </c>
      <c r="B116" s="86" t="s">
        <v>58</v>
      </c>
      <c r="C116" s="122" t="s">
        <v>3794</v>
      </c>
      <c r="D116" s="116">
        <v>42938</v>
      </c>
      <c r="E116" s="116" t="s">
        <v>3795</v>
      </c>
      <c r="F116" s="125" t="s">
        <v>3796</v>
      </c>
      <c r="G116" s="87" t="s">
        <v>110</v>
      </c>
      <c r="H116" s="87" t="s">
        <v>90</v>
      </c>
      <c r="I116" s="124">
        <v>2217.85</v>
      </c>
      <c r="J116" s="85">
        <v>14</v>
      </c>
    </row>
    <row r="117" spans="1:10" x14ac:dyDescent="0.25">
      <c r="A117" s="122" t="s">
        <v>4</v>
      </c>
      <c r="B117" s="86" t="s">
        <v>58</v>
      </c>
      <c r="C117" s="122" t="s">
        <v>3797</v>
      </c>
      <c r="D117" s="116">
        <v>42938</v>
      </c>
      <c r="E117" s="116" t="s">
        <v>3798</v>
      </c>
      <c r="F117" s="125" t="s">
        <v>3799</v>
      </c>
      <c r="G117" s="87" t="s">
        <v>110</v>
      </c>
      <c r="H117" s="87" t="s">
        <v>90</v>
      </c>
      <c r="I117" s="124">
        <v>5679.09</v>
      </c>
      <c r="J117" s="85">
        <v>14</v>
      </c>
    </row>
    <row r="118" spans="1:10" x14ac:dyDescent="0.25">
      <c r="A118" s="122" t="s">
        <v>4</v>
      </c>
      <c r="B118" s="86" t="s">
        <v>58</v>
      </c>
      <c r="C118" s="122" t="s">
        <v>621</v>
      </c>
      <c r="D118" s="116">
        <v>42938</v>
      </c>
      <c r="E118" s="116" t="s">
        <v>3800</v>
      </c>
      <c r="F118" s="125" t="s">
        <v>3801</v>
      </c>
      <c r="G118" s="87" t="s">
        <v>110</v>
      </c>
      <c r="H118" s="87" t="s">
        <v>90</v>
      </c>
      <c r="I118" s="124">
        <v>5572.2</v>
      </c>
      <c r="J118" s="85">
        <v>14</v>
      </c>
    </row>
    <row r="119" spans="1:10" x14ac:dyDescent="0.25">
      <c r="A119" s="122" t="s">
        <v>4</v>
      </c>
      <c r="B119" s="86" t="s">
        <v>58</v>
      </c>
      <c r="C119" s="122" t="s">
        <v>522</v>
      </c>
      <c r="D119" s="116">
        <v>42942</v>
      </c>
      <c r="E119" s="116" t="s">
        <v>3680</v>
      </c>
      <c r="F119" s="125" t="s">
        <v>3802</v>
      </c>
      <c r="G119" s="87" t="s">
        <v>110</v>
      </c>
      <c r="H119" s="87" t="s">
        <v>2140</v>
      </c>
      <c r="I119" s="124">
        <v>208.8</v>
      </c>
      <c r="J119" s="85">
        <v>14</v>
      </c>
    </row>
    <row r="120" spans="1:10" x14ac:dyDescent="0.25">
      <c r="A120" s="122" t="s">
        <v>4</v>
      </c>
      <c r="B120" s="86" t="s">
        <v>119</v>
      </c>
      <c r="C120" s="122" t="s">
        <v>3803</v>
      </c>
      <c r="D120" s="116">
        <v>42943</v>
      </c>
      <c r="E120" s="116" t="s">
        <v>3804</v>
      </c>
      <c r="F120" s="125">
        <v>16067</v>
      </c>
      <c r="G120" s="87" t="s">
        <v>45</v>
      </c>
      <c r="H120" s="87" t="s">
        <v>46</v>
      </c>
      <c r="I120" s="124">
        <v>2935.2</v>
      </c>
      <c r="J120" s="85">
        <v>14</v>
      </c>
    </row>
    <row r="121" spans="1:10" x14ac:dyDescent="0.25">
      <c r="A121" s="122" t="s">
        <v>4</v>
      </c>
      <c r="B121" s="86" t="s">
        <v>119</v>
      </c>
      <c r="C121" s="122" t="s">
        <v>1074</v>
      </c>
      <c r="D121" s="116">
        <v>42944</v>
      </c>
      <c r="E121" s="116">
        <v>83546</v>
      </c>
      <c r="F121" s="125">
        <v>16071</v>
      </c>
      <c r="G121" s="87" t="s">
        <v>45</v>
      </c>
      <c r="H121" s="87" t="s">
        <v>46</v>
      </c>
      <c r="I121" s="124">
        <v>1020</v>
      </c>
      <c r="J121" s="85">
        <v>14</v>
      </c>
    </row>
    <row r="122" spans="1:10" x14ac:dyDescent="0.25">
      <c r="A122" s="122" t="s">
        <v>4</v>
      </c>
      <c r="B122" s="86" t="s">
        <v>119</v>
      </c>
      <c r="C122" s="122" t="s">
        <v>3805</v>
      </c>
      <c r="D122" s="116">
        <v>42944</v>
      </c>
      <c r="E122" s="116">
        <v>83545</v>
      </c>
      <c r="F122" s="125">
        <v>16072</v>
      </c>
      <c r="G122" s="87" t="s">
        <v>45</v>
      </c>
      <c r="H122" s="87" t="s">
        <v>46</v>
      </c>
      <c r="I122" s="124">
        <v>1400</v>
      </c>
      <c r="J122" s="85">
        <v>14</v>
      </c>
    </row>
    <row r="123" spans="1:10" x14ac:dyDescent="0.25">
      <c r="A123" s="122" t="s">
        <v>4</v>
      </c>
      <c r="B123" s="86" t="s">
        <v>58</v>
      </c>
      <c r="C123" s="122" t="s">
        <v>3806</v>
      </c>
      <c r="D123" s="116">
        <v>42945</v>
      </c>
      <c r="E123" s="116" t="s">
        <v>3807</v>
      </c>
      <c r="F123" s="125" t="s">
        <v>3808</v>
      </c>
      <c r="G123" s="87" t="s">
        <v>110</v>
      </c>
      <c r="H123" s="87" t="s">
        <v>2140</v>
      </c>
      <c r="I123" s="124">
        <v>3480</v>
      </c>
      <c r="J123" s="85">
        <v>14</v>
      </c>
    </row>
    <row r="124" spans="1:10" x14ac:dyDescent="0.25">
      <c r="A124" s="122" t="s">
        <v>4</v>
      </c>
      <c r="B124" s="86" t="s">
        <v>58</v>
      </c>
      <c r="C124" s="122" t="s">
        <v>556</v>
      </c>
      <c r="D124" s="116">
        <v>42947</v>
      </c>
      <c r="E124" s="116" t="s">
        <v>3809</v>
      </c>
      <c r="F124" s="125" t="s">
        <v>3810</v>
      </c>
      <c r="G124" s="87" t="s">
        <v>110</v>
      </c>
      <c r="H124" s="87" t="s">
        <v>2521</v>
      </c>
      <c r="I124" s="124">
        <v>52.2</v>
      </c>
      <c r="J124" s="85">
        <v>14</v>
      </c>
    </row>
    <row r="125" spans="1:10" x14ac:dyDescent="0.25">
      <c r="A125" s="122" t="s">
        <v>4</v>
      </c>
      <c r="B125" s="86" t="s">
        <v>58</v>
      </c>
      <c r="C125" s="122" t="s">
        <v>3811</v>
      </c>
      <c r="D125" s="116">
        <v>42947</v>
      </c>
      <c r="E125" s="116" t="s">
        <v>3812</v>
      </c>
      <c r="F125" s="125" t="s">
        <v>3813</v>
      </c>
      <c r="G125" s="87" t="s">
        <v>110</v>
      </c>
      <c r="H125" s="87" t="s">
        <v>2521</v>
      </c>
      <c r="I125" s="124">
        <v>8255.6</v>
      </c>
      <c r="J125" s="85">
        <v>14</v>
      </c>
    </row>
    <row r="126" spans="1:10" x14ac:dyDescent="0.25">
      <c r="A126" s="122" t="s">
        <v>4</v>
      </c>
      <c r="B126" s="86" t="s">
        <v>58</v>
      </c>
      <c r="C126" s="122" t="s">
        <v>557</v>
      </c>
      <c r="D126" s="116">
        <v>42947</v>
      </c>
      <c r="E126" s="116" t="s">
        <v>3814</v>
      </c>
      <c r="F126" s="125" t="s">
        <v>3815</v>
      </c>
      <c r="G126" s="87" t="s">
        <v>110</v>
      </c>
      <c r="H126" s="87" t="s">
        <v>2521</v>
      </c>
      <c r="I126" s="124">
        <v>1985.02</v>
      </c>
      <c r="J126" s="85">
        <v>14</v>
      </c>
    </row>
    <row r="127" spans="1:10" x14ac:dyDescent="0.25">
      <c r="A127" s="122" t="s">
        <v>4</v>
      </c>
      <c r="B127" s="86" t="s">
        <v>58</v>
      </c>
      <c r="C127" s="122" t="s">
        <v>3816</v>
      </c>
      <c r="D127" s="116">
        <v>42947</v>
      </c>
      <c r="E127" s="116" t="s">
        <v>3817</v>
      </c>
      <c r="F127" s="125" t="s">
        <v>3818</v>
      </c>
      <c r="G127" s="87" t="s">
        <v>110</v>
      </c>
      <c r="H127" s="87" t="s">
        <v>2521</v>
      </c>
      <c r="I127" s="124">
        <v>1675.61</v>
      </c>
      <c r="J127" s="85">
        <v>14</v>
      </c>
    </row>
    <row r="128" spans="1:10" x14ac:dyDescent="0.25">
      <c r="A128" s="122" t="s">
        <v>4</v>
      </c>
      <c r="B128" s="86" t="s">
        <v>58</v>
      </c>
      <c r="C128" s="122" t="s">
        <v>2593</v>
      </c>
      <c r="D128" s="116">
        <v>42947</v>
      </c>
      <c r="E128" s="116" t="s">
        <v>3819</v>
      </c>
      <c r="F128" s="125" t="s">
        <v>3820</v>
      </c>
      <c r="G128" s="87" t="s">
        <v>110</v>
      </c>
      <c r="H128" s="87" t="s">
        <v>2521</v>
      </c>
      <c r="I128" s="124">
        <v>1403.6</v>
      </c>
      <c r="J128" s="85">
        <v>14</v>
      </c>
    </row>
    <row r="129" spans="1:10" x14ac:dyDescent="0.25">
      <c r="A129" s="122" t="s">
        <v>4</v>
      </c>
      <c r="B129" s="86" t="s">
        <v>3823</v>
      </c>
      <c r="C129" s="122" t="s">
        <v>2627</v>
      </c>
      <c r="D129" s="116">
        <v>42947</v>
      </c>
      <c r="E129" s="116" t="s">
        <v>3821</v>
      </c>
      <c r="F129" s="125" t="s">
        <v>3822</v>
      </c>
      <c r="G129" s="87" t="s">
        <v>110</v>
      </c>
      <c r="H129" s="87" t="s">
        <v>2521</v>
      </c>
      <c r="I129" s="124">
        <v>1433.57</v>
      </c>
      <c r="J129" s="85">
        <v>14</v>
      </c>
    </row>
    <row r="130" spans="1:10" x14ac:dyDescent="0.25">
      <c r="A130" s="122" t="s">
        <v>4</v>
      </c>
      <c r="B130" s="86" t="s">
        <v>58</v>
      </c>
      <c r="C130" s="122" t="s">
        <v>2618</v>
      </c>
      <c r="D130" s="116">
        <v>42947</v>
      </c>
      <c r="E130" s="116" t="s">
        <v>3809</v>
      </c>
      <c r="F130" s="125" t="s">
        <v>3824</v>
      </c>
      <c r="G130" s="87" t="s">
        <v>170</v>
      </c>
      <c r="H130" s="87" t="s">
        <v>2521</v>
      </c>
      <c r="I130" s="124">
        <v>-52.2</v>
      </c>
      <c r="J130" s="85">
        <v>14</v>
      </c>
    </row>
    <row r="131" spans="1:10" x14ac:dyDescent="0.25">
      <c r="A131" s="122" t="s">
        <v>4</v>
      </c>
      <c r="B131" s="86" t="s">
        <v>58</v>
      </c>
      <c r="C131" s="122" t="s">
        <v>1019</v>
      </c>
      <c r="D131" s="116">
        <v>42947</v>
      </c>
      <c r="E131" s="116" t="s">
        <v>3812</v>
      </c>
      <c r="F131" s="125" t="s">
        <v>3825</v>
      </c>
      <c r="G131" s="87" t="s">
        <v>170</v>
      </c>
      <c r="H131" s="87" t="s">
        <v>2521</v>
      </c>
      <c r="I131" s="124">
        <v>-8255.6</v>
      </c>
      <c r="J131" s="85">
        <v>14</v>
      </c>
    </row>
    <row r="132" spans="1:10" x14ac:dyDescent="0.25">
      <c r="A132" s="122" t="s">
        <v>4</v>
      </c>
      <c r="B132" s="86" t="s">
        <v>58</v>
      </c>
      <c r="C132" s="122" t="s">
        <v>1529</v>
      </c>
      <c r="D132" s="116">
        <v>42947</v>
      </c>
      <c r="E132" s="116" t="s">
        <v>3814</v>
      </c>
      <c r="F132" s="125" t="s">
        <v>3826</v>
      </c>
      <c r="G132" s="87" t="s">
        <v>170</v>
      </c>
      <c r="H132" s="87" t="s">
        <v>2521</v>
      </c>
      <c r="I132" s="124">
        <v>-1985.02</v>
      </c>
      <c r="J132" s="85">
        <v>14</v>
      </c>
    </row>
    <row r="133" spans="1:10" x14ac:dyDescent="0.25">
      <c r="A133" s="122" t="s">
        <v>4</v>
      </c>
      <c r="B133" s="86" t="s">
        <v>119</v>
      </c>
      <c r="C133" s="122" t="s">
        <v>3827</v>
      </c>
      <c r="D133" s="116">
        <v>42947</v>
      </c>
      <c r="E133" s="116" t="s">
        <v>3828</v>
      </c>
      <c r="F133" s="125">
        <v>16132</v>
      </c>
      <c r="G133" s="87" t="s">
        <v>45</v>
      </c>
      <c r="H133" s="87" t="s">
        <v>46</v>
      </c>
      <c r="I133" s="124">
        <v>258.36</v>
      </c>
      <c r="J133" s="85">
        <v>14</v>
      </c>
    </row>
    <row r="134" spans="1:10" x14ac:dyDescent="0.25">
      <c r="A134" s="122" t="s">
        <v>817</v>
      </c>
      <c r="B134" s="86" t="s">
        <v>3830</v>
      </c>
      <c r="C134" s="122" t="s">
        <v>3829</v>
      </c>
      <c r="D134" s="116">
        <v>42927</v>
      </c>
      <c r="E134" s="116" t="s">
        <v>734</v>
      </c>
      <c r="F134" s="125">
        <v>33701</v>
      </c>
      <c r="G134" s="87" t="s">
        <v>815</v>
      </c>
      <c r="H134" s="87" t="s">
        <v>46</v>
      </c>
      <c r="I134" s="124">
        <v>8979.89</v>
      </c>
      <c r="J134" s="85">
        <v>25</v>
      </c>
    </row>
    <row r="135" spans="1:10" x14ac:dyDescent="0.25">
      <c r="A135" s="122" t="s">
        <v>437</v>
      </c>
      <c r="B135" s="87" t="s">
        <v>3830</v>
      </c>
      <c r="C135" s="122" t="s">
        <v>3829</v>
      </c>
      <c r="D135" s="116">
        <v>42927</v>
      </c>
      <c r="E135" s="122" t="s">
        <v>734</v>
      </c>
      <c r="F135" s="125">
        <v>33701</v>
      </c>
      <c r="G135" s="87" t="s">
        <v>815</v>
      </c>
      <c r="H135" s="87" t="s">
        <v>46</v>
      </c>
      <c r="I135" s="124">
        <v>11300.25</v>
      </c>
      <c r="J135" s="85">
        <v>25</v>
      </c>
    </row>
    <row r="136" spans="1:10" x14ac:dyDescent="0.25">
      <c r="A136" s="122" t="s">
        <v>438</v>
      </c>
      <c r="B136" s="87" t="s">
        <v>3830</v>
      </c>
      <c r="C136" s="122" t="s">
        <v>3829</v>
      </c>
      <c r="D136" s="116">
        <v>42927</v>
      </c>
      <c r="E136" s="122" t="s">
        <v>734</v>
      </c>
      <c r="F136" s="125">
        <v>33701</v>
      </c>
      <c r="G136" s="87" t="s">
        <v>815</v>
      </c>
      <c r="H136" s="87" t="s">
        <v>46</v>
      </c>
      <c r="I136" s="124">
        <v>12193.12</v>
      </c>
      <c r="J136" s="85">
        <v>25</v>
      </c>
    </row>
    <row r="137" spans="1:10" x14ac:dyDescent="0.25">
      <c r="A137" s="122" t="s">
        <v>439</v>
      </c>
      <c r="B137" s="87" t="s">
        <v>3830</v>
      </c>
      <c r="C137" s="122" t="s">
        <v>3829</v>
      </c>
      <c r="D137" s="116">
        <v>42927</v>
      </c>
      <c r="E137" s="122" t="s">
        <v>734</v>
      </c>
      <c r="F137" s="125">
        <v>33701</v>
      </c>
      <c r="G137" s="87" t="s">
        <v>815</v>
      </c>
      <c r="H137" s="87" t="s">
        <v>46</v>
      </c>
      <c r="I137" s="124">
        <v>43260.29</v>
      </c>
      <c r="J137" s="85">
        <v>25</v>
      </c>
    </row>
    <row r="138" spans="1:10" x14ac:dyDescent="0.25">
      <c r="A138" s="122" t="s">
        <v>440</v>
      </c>
      <c r="B138" s="87" t="s">
        <v>3830</v>
      </c>
      <c r="C138" s="122" t="s">
        <v>3829</v>
      </c>
      <c r="D138" s="116">
        <v>42927</v>
      </c>
      <c r="E138" s="122" t="s">
        <v>734</v>
      </c>
      <c r="F138" s="125">
        <v>33701</v>
      </c>
      <c r="G138" s="87" t="s">
        <v>815</v>
      </c>
      <c r="H138" s="87" t="s">
        <v>46</v>
      </c>
      <c r="I138" s="124">
        <v>3666.22</v>
      </c>
      <c r="J138" s="85">
        <v>25</v>
      </c>
    </row>
    <row r="139" spans="1:10" x14ac:dyDescent="0.25">
      <c r="A139" s="122" t="s">
        <v>448</v>
      </c>
      <c r="B139" s="87" t="s">
        <v>3830</v>
      </c>
      <c r="C139" s="122" t="s">
        <v>3829</v>
      </c>
      <c r="D139" s="116">
        <v>42927</v>
      </c>
      <c r="E139" s="122" t="s">
        <v>734</v>
      </c>
      <c r="F139" s="125">
        <v>33701</v>
      </c>
      <c r="G139" s="87" t="s">
        <v>815</v>
      </c>
      <c r="H139" s="87" t="s">
        <v>46</v>
      </c>
      <c r="I139" s="124">
        <v>4538.53</v>
      </c>
      <c r="J139" s="85">
        <v>25</v>
      </c>
    </row>
    <row r="140" spans="1:10" x14ac:dyDescent="0.25">
      <c r="A140" s="122" t="s">
        <v>452</v>
      </c>
      <c r="B140" s="87" t="s">
        <v>3830</v>
      </c>
      <c r="C140" s="122" t="s">
        <v>3829</v>
      </c>
      <c r="D140" s="116">
        <v>42927</v>
      </c>
      <c r="E140" s="122" t="s">
        <v>734</v>
      </c>
      <c r="F140" s="125">
        <v>33701</v>
      </c>
      <c r="G140" s="87" t="s">
        <v>815</v>
      </c>
      <c r="H140" s="87" t="s">
        <v>46</v>
      </c>
      <c r="I140" s="124">
        <v>13552.52</v>
      </c>
      <c r="J140" s="85">
        <v>25</v>
      </c>
    </row>
    <row r="141" spans="1:10" x14ac:dyDescent="0.25">
      <c r="A141" s="122" t="s">
        <v>5</v>
      </c>
      <c r="B141" s="86" t="s">
        <v>177</v>
      </c>
      <c r="C141" s="122" t="s">
        <v>3831</v>
      </c>
      <c r="D141" s="116">
        <v>42934</v>
      </c>
      <c r="E141" s="116" t="s">
        <v>3832</v>
      </c>
      <c r="F141" s="125">
        <v>16052</v>
      </c>
      <c r="G141" s="87" t="s">
        <v>45</v>
      </c>
      <c r="H141" s="87" t="s">
        <v>46</v>
      </c>
      <c r="I141" s="124">
        <v>1140</v>
      </c>
      <c r="J141" s="85">
        <v>27</v>
      </c>
    </row>
    <row r="142" spans="1:10" x14ac:dyDescent="0.25">
      <c r="A142" s="122" t="s">
        <v>5</v>
      </c>
      <c r="B142" s="86" t="s">
        <v>180</v>
      </c>
      <c r="C142" s="122" t="s">
        <v>1012</v>
      </c>
      <c r="D142" s="116">
        <v>42942</v>
      </c>
      <c r="E142" s="116" t="s">
        <v>3833</v>
      </c>
      <c r="F142" s="125">
        <v>16060</v>
      </c>
      <c r="G142" s="87" t="s">
        <v>45</v>
      </c>
      <c r="H142" s="87" t="s">
        <v>46</v>
      </c>
      <c r="I142" s="124">
        <v>4496.37</v>
      </c>
      <c r="J142" s="85">
        <v>27</v>
      </c>
    </row>
    <row r="143" spans="1:10" x14ac:dyDescent="0.25">
      <c r="A143" s="122" t="s">
        <v>21</v>
      </c>
      <c r="B143" s="87" t="s">
        <v>177</v>
      </c>
      <c r="C143" s="122" t="s">
        <v>3831</v>
      </c>
      <c r="D143" s="116">
        <v>42934</v>
      </c>
      <c r="E143" s="122" t="s">
        <v>3832</v>
      </c>
      <c r="F143" s="125">
        <v>16052</v>
      </c>
      <c r="G143" s="87" t="s">
        <v>45</v>
      </c>
      <c r="H143" s="87" t="s">
        <v>46</v>
      </c>
      <c r="I143" s="124">
        <v>570</v>
      </c>
      <c r="J143" s="85">
        <v>27</v>
      </c>
    </row>
    <row r="144" spans="1:10" x14ac:dyDescent="0.25">
      <c r="A144" s="122" t="s">
        <v>21</v>
      </c>
      <c r="B144" s="87" t="s">
        <v>180</v>
      </c>
      <c r="C144" s="122" t="s">
        <v>1012</v>
      </c>
      <c r="D144" s="116">
        <v>42942</v>
      </c>
      <c r="E144" s="122" t="s">
        <v>3833</v>
      </c>
      <c r="F144" s="125">
        <v>16060</v>
      </c>
      <c r="G144" s="87" t="s">
        <v>45</v>
      </c>
      <c r="H144" s="87" t="s">
        <v>46</v>
      </c>
      <c r="I144" s="124">
        <v>4496.37</v>
      </c>
      <c r="J144" s="85">
        <v>27</v>
      </c>
    </row>
    <row r="145" spans="1:10" x14ac:dyDescent="0.25">
      <c r="A145" s="122" t="s">
        <v>35</v>
      </c>
      <c r="B145" s="87" t="s">
        <v>177</v>
      </c>
      <c r="C145" s="122" t="s">
        <v>3831</v>
      </c>
      <c r="D145" s="116">
        <v>42934</v>
      </c>
      <c r="E145" s="122" t="s">
        <v>3832</v>
      </c>
      <c r="F145" s="125">
        <v>16052</v>
      </c>
      <c r="G145" s="87" t="s">
        <v>45</v>
      </c>
      <c r="H145" s="87" t="s">
        <v>46</v>
      </c>
      <c r="I145" s="124">
        <v>1140</v>
      </c>
      <c r="J145" s="85">
        <v>27</v>
      </c>
    </row>
    <row r="146" spans="1:10" x14ac:dyDescent="0.25">
      <c r="A146" s="122" t="s">
        <v>22</v>
      </c>
      <c r="B146" s="87" t="s">
        <v>272</v>
      </c>
      <c r="C146" s="122" t="s">
        <v>4031</v>
      </c>
      <c r="D146" s="116">
        <v>42936</v>
      </c>
      <c r="E146" s="122">
        <v>6927977</v>
      </c>
      <c r="F146" s="125">
        <v>16055</v>
      </c>
      <c r="G146" s="87" t="s">
        <v>45</v>
      </c>
      <c r="H146" s="87" t="s">
        <v>46</v>
      </c>
      <c r="I146" s="124">
        <v>2280.17</v>
      </c>
      <c r="J146" s="85">
        <v>35</v>
      </c>
    </row>
    <row r="147" spans="1:10" x14ac:dyDescent="0.25">
      <c r="A147" s="122" t="s">
        <v>22</v>
      </c>
      <c r="B147" s="87" t="s">
        <v>272</v>
      </c>
      <c r="C147" s="122" t="s">
        <v>2633</v>
      </c>
      <c r="D147" s="116">
        <v>42936</v>
      </c>
      <c r="E147" s="122">
        <v>6928858</v>
      </c>
      <c r="F147" s="125">
        <v>16056</v>
      </c>
      <c r="G147" s="87" t="s">
        <v>45</v>
      </c>
      <c r="H147" s="87" t="s">
        <v>46</v>
      </c>
      <c r="I147" s="124">
        <v>2242.9499999999998</v>
      </c>
      <c r="J147" s="85">
        <v>35</v>
      </c>
    </row>
    <row r="148" spans="1:10" x14ac:dyDescent="0.25">
      <c r="A148" s="122" t="s">
        <v>22</v>
      </c>
      <c r="B148" s="87" t="s">
        <v>272</v>
      </c>
      <c r="C148" s="122" t="s">
        <v>4032</v>
      </c>
      <c r="D148" s="116">
        <v>42947</v>
      </c>
      <c r="E148" s="122" t="s">
        <v>4033</v>
      </c>
      <c r="F148" s="125">
        <v>16083</v>
      </c>
      <c r="G148" s="87" t="s">
        <v>45</v>
      </c>
      <c r="H148" s="87" t="s">
        <v>46</v>
      </c>
      <c r="I148" s="124">
        <v>256.98</v>
      </c>
      <c r="J148" s="85">
        <v>35</v>
      </c>
    </row>
    <row r="149" spans="1:10" x14ac:dyDescent="0.25">
      <c r="A149" s="122" t="s">
        <v>22</v>
      </c>
      <c r="B149" s="87" t="s">
        <v>272</v>
      </c>
      <c r="C149" s="122" t="s">
        <v>1023</v>
      </c>
      <c r="D149" s="116">
        <v>42947</v>
      </c>
      <c r="E149" s="122">
        <v>128</v>
      </c>
      <c r="F149" s="125">
        <v>16088</v>
      </c>
      <c r="G149" s="87" t="s">
        <v>45</v>
      </c>
      <c r="H149" s="87" t="s">
        <v>46</v>
      </c>
      <c r="I149" s="124">
        <v>1810.39</v>
      </c>
      <c r="J149" s="85">
        <v>35</v>
      </c>
    </row>
    <row r="150" spans="1:10" x14ac:dyDescent="0.25">
      <c r="A150" s="122" t="s">
        <v>22</v>
      </c>
      <c r="B150" s="87" t="s">
        <v>272</v>
      </c>
      <c r="C150" s="122" t="s">
        <v>2619</v>
      </c>
      <c r="D150" s="116">
        <v>42947</v>
      </c>
      <c r="E150" s="122">
        <v>6953056</v>
      </c>
      <c r="F150" s="125">
        <v>16089</v>
      </c>
      <c r="G150" s="87" t="s">
        <v>45</v>
      </c>
      <c r="H150" s="87" t="s">
        <v>46</v>
      </c>
      <c r="I150" s="124">
        <v>958.45</v>
      </c>
      <c r="J150" s="85">
        <v>35</v>
      </c>
    </row>
    <row r="151" spans="1:10" x14ac:dyDescent="0.25">
      <c r="A151" s="122" t="s">
        <v>22</v>
      </c>
      <c r="B151" s="87" t="s">
        <v>272</v>
      </c>
      <c r="C151" s="122" t="s">
        <v>2620</v>
      </c>
      <c r="D151" s="116">
        <v>42947</v>
      </c>
      <c r="E151" s="122" t="s">
        <v>4034</v>
      </c>
      <c r="F151" s="125">
        <v>16091</v>
      </c>
      <c r="G151" s="87" t="s">
        <v>45</v>
      </c>
      <c r="H151" s="87" t="s">
        <v>46</v>
      </c>
      <c r="I151" s="124">
        <v>88.12</v>
      </c>
      <c r="J151" s="85">
        <v>35</v>
      </c>
    </row>
    <row r="152" spans="1:10" x14ac:dyDescent="0.25">
      <c r="A152" s="122" t="s">
        <v>22</v>
      </c>
      <c r="B152" s="87" t="s">
        <v>272</v>
      </c>
      <c r="C152" s="122" t="s">
        <v>3114</v>
      </c>
      <c r="D152" s="116">
        <v>42947</v>
      </c>
      <c r="E152" s="122" t="s">
        <v>4035</v>
      </c>
      <c r="F152" s="125">
        <v>16092</v>
      </c>
      <c r="G152" s="87" t="s">
        <v>45</v>
      </c>
      <c r="H152" s="87" t="s">
        <v>46</v>
      </c>
      <c r="I152" s="124">
        <v>709.4</v>
      </c>
      <c r="J152" s="85">
        <v>35</v>
      </c>
    </row>
    <row r="153" spans="1:10" x14ac:dyDescent="0.25">
      <c r="A153" s="122" t="s">
        <v>22</v>
      </c>
      <c r="B153" s="87" t="s">
        <v>495</v>
      </c>
      <c r="C153" s="122" t="s">
        <v>2708</v>
      </c>
      <c r="D153" s="116">
        <v>42947</v>
      </c>
      <c r="E153" s="122">
        <v>707238572</v>
      </c>
      <c r="F153" s="125">
        <v>16094</v>
      </c>
      <c r="G153" s="87" t="s">
        <v>45</v>
      </c>
      <c r="H153" s="87" t="s">
        <v>46</v>
      </c>
      <c r="I153" s="124">
        <v>362.13</v>
      </c>
      <c r="J153" s="85">
        <v>35</v>
      </c>
    </row>
    <row r="154" spans="1:10" x14ac:dyDescent="0.25">
      <c r="A154" s="122" t="s">
        <v>22</v>
      </c>
      <c r="B154" s="87" t="s">
        <v>272</v>
      </c>
      <c r="C154" s="122" t="s">
        <v>1626</v>
      </c>
      <c r="D154" s="116">
        <v>42947</v>
      </c>
      <c r="E154" s="122">
        <v>34075</v>
      </c>
      <c r="F154" s="125">
        <v>16105</v>
      </c>
      <c r="G154" s="87" t="s">
        <v>45</v>
      </c>
      <c r="H154" s="87" t="s">
        <v>46</v>
      </c>
      <c r="I154" s="124">
        <v>71.55</v>
      </c>
      <c r="J154" s="85">
        <v>35</v>
      </c>
    </row>
    <row r="155" spans="1:10" x14ac:dyDescent="0.25">
      <c r="A155" s="122" t="s">
        <v>22</v>
      </c>
      <c r="B155" s="87" t="s">
        <v>4037</v>
      </c>
      <c r="C155" s="122" t="s">
        <v>1628</v>
      </c>
      <c r="D155" s="116">
        <v>42947</v>
      </c>
      <c r="E155" s="122" t="s">
        <v>4036</v>
      </c>
      <c r="F155" s="125">
        <v>16106</v>
      </c>
      <c r="G155" s="87" t="s">
        <v>45</v>
      </c>
      <c r="H155" s="87" t="s">
        <v>811</v>
      </c>
      <c r="I155" s="124">
        <v>484.05</v>
      </c>
      <c r="J155" s="85">
        <v>35</v>
      </c>
    </row>
    <row r="156" spans="1:10" x14ac:dyDescent="0.25">
      <c r="A156" s="122" t="s">
        <v>22</v>
      </c>
      <c r="B156" s="87" t="s">
        <v>4037</v>
      </c>
      <c r="C156" s="122" t="s">
        <v>1629</v>
      </c>
      <c r="D156" s="116">
        <v>42947</v>
      </c>
      <c r="E156" s="122" t="s">
        <v>4038</v>
      </c>
      <c r="F156" s="125">
        <v>16107</v>
      </c>
      <c r="G156" s="87" t="s">
        <v>45</v>
      </c>
      <c r="H156" s="87" t="s">
        <v>811</v>
      </c>
      <c r="I156" s="124">
        <v>866.02</v>
      </c>
      <c r="J156" s="85">
        <v>35</v>
      </c>
    </row>
    <row r="157" spans="1:10" x14ac:dyDescent="0.25">
      <c r="A157" s="122" t="s">
        <v>22</v>
      </c>
      <c r="B157" s="87" t="s">
        <v>4037</v>
      </c>
      <c r="C157" s="122" t="s">
        <v>1473</v>
      </c>
      <c r="D157" s="116">
        <v>42947</v>
      </c>
      <c r="E157" s="122" t="s">
        <v>4039</v>
      </c>
      <c r="F157" s="125">
        <v>16108</v>
      </c>
      <c r="G157" s="87" t="s">
        <v>45</v>
      </c>
      <c r="H157" s="87" t="s">
        <v>811</v>
      </c>
      <c r="I157" s="124">
        <v>947.5</v>
      </c>
      <c r="J157" s="85">
        <v>35</v>
      </c>
    </row>
    <row r="158" spans="1:10" x14ac:dyDescent="0.25">
      <c r="A158" s="122" t="s">
        <v>22</v>
      </c>
      <c r="B158" s="87" t="s">
        <v>4037</v>
      </c>
      <c r="C158" s="122" t="s">
        <v>1474</v>
      </c>
      <c r="D158" s="116">
        <v>42947</v>
      </c>
      <c r="E158" s="122">
        <v>41430085</v>
      </c>
      <c r="F158" s="125">
        <v>16109</v>
      </c>
      <c r="G158" s="87" t="s">
        <v>45</v>
      </c>
      <c r="H158" s="87" t="s">
        <v>811</v>
      </c>
      <c r="I158" s="124">
        <v>117.24</v>
      </c>
      <c r="J158" s="85">
        <v>35</v>
      </c>
    </row>
    <row r="159" spans="1:10" x14ac:dyDescent="0.25">
      <c r="A159" s="122" t="s">
        <v>22</v>
      </c>
      <c r="B159" s="87" t="s">
        <v>4037</v>
      </c>
      <c r="C159" s="122" t="s">
        <v>1635</v>
      </c>
      <c r="D159" s="116">
        <v>42947</v>
      </c>
      <c r="E159" s="122" t="s">
        <v>4040</v>
      </c>
      <c r="F159" s="125">
        <v>16110</v>
      </c>
      <c r="G159" s="87" t="s">
        <v>45</v>
      </c>
      <c r="H159" s="87" t="s">
        <v>811</v>
      </c>
      <c r="I159" s="124">
        <v>461.2</v>
      </c>
      <c r="J159" s="85">
        <v>35</v>
      </c>
    </row>
    <row r="160" spans="1:10" x14ac:dyDescent="0.25">
      <c r="A160" s="122" t="s">
        <v>22</v>
      </c>
      <c r="B160" s="87" t="s">
        <v>4037</v>
      </c>
      <c r="C160" s="122" t="s">
        <v>1636</v>
      </c>
      <c r="D160" s="116">
        <v>42947</v>
      </c>
      <c r="E160" s="122" t="s">
        <v>4041</v>
      </c>
      <c r="F160" s="125">
        <v>16111</v>
      </c>
      <c r="G160" s="87" t="s">
        <v>45</v>
      </c>
      <c r="H160" s="87" t="s">
        <v>811</v>
      </c>
      <c r="I160" s="124">
        <v>353.13</v>
      </c>
      <c r="J160" s="85">
        <v>35</v>
      </c>
    </row>
    <row r="161" spans="1:10" x14ac:dyDescent="0.25">
      <c r="A161" s="122" t="s">
        <v>22</v>
      </c>
      <c r="B161" s="87" t="s">
        <v>272</v>
      </c>
      <c r="C161" s="122" t="s">
        <v>1644</v>
      </c>
      <c r="D161" s="116">
        <v>42947</v>
      </c>
      <c r="E161" s="122" t="s">
        <v>4042</v>
      </c>
      <c r="F161" s="125">
        <v>16116</v>
      </c>
      <c r="G161" s="87" t="s">
        <v>45</v>
      </c>
      <c r="H161" s="87" t="s">
        <v>46</v>
      </c>
      <c r="I161" s="124">
        <v>138.36000000000001</v>
      </c>
      <c r="J161" s="85">
        <v>35</v>
      </c>
    </row>
    <row r="162" spans="1:10" x14ac:dyDescent="0.25">
      <c r="A162" s="122" t="s">
        <v>22</v>
      </c>
      <c r="B162" s="87" t="s">
        <v>272</v>
      </c>
      <c r="C162" s="122" t="s">
        <v>4043</v>
      </c>
      <c r="D162" s="116">
        <v>42947</v>
      </c>
      <c r="E162" s="122" t="s">
        <v>4044</v>
      </c>
      <c r="F162" s="125">
        <v>16125</v>
      </c>
      <c r="G162" s="87" t="s">
        <v>45</v>
      </c>
      <c r="H162" s="87" t="s">
        <v>46</v>
      </c>
      <c r="I162" s="124">
        <v>88.87</v>
      </c>
      <c r="J162" s="85">
        <v>35</v>
      </c>
    </row>
    <row r="163" spans="1:10" x14ac:dyDescent="0.25">
      <c r="A163" s="122" t="s">
        <v>36</v>
      </c>
      <c r="B163" s="87" t="s">
        <v>343</v>
      </c>
      <c r="C163" s="122" t="s">
        <v>4045</v>
      </c>
      <c r="D163" s="116">
        <v>42922</v>
      </c>
      <c r="E163" s="122">
        <v>4413</v>
      </c>
      <c r="F163" s="125">
        <v>16022</v>
      </c>
      <c r="G163" s="87" t="s">
        <v>45</v>
      </c>
      <c r="H163" s="87" t="s">
        <v>46</v>
      </c>
      <c r="I163" s="124">
        <v>5300</v>
      </c>
      <c r="J163" s="85">
        <v>35</v>
      </c>
    </row>
    <row r="164" spans="1:10" x14ac:dyDescent="0.25">
      <c r="A164" s="122" t="s">
        <v>36</v>
      </c>
      <c r="B164" s="87" t="s">
        <v>343</v>
      </c>
      <c r="C164" s="122" t="s">
        <v>4046</v>
      </c>
      <c r="D164" s="116">
        <v>42942</v>
      </c>
      <c r="E164" s="122">
        <v>2130</v>
      </c>
      <c r="F164" s="125">
        <v>16061</v>
      </c>
      <c r="G164" s="87" t="s">
        <v>45</v>
      </c>
      <c r="H164" s="87" t="s">
        <v>46</v>
      </c>
      <c r="I164" s="124">
        <v>1595</v>
      </c>
      <c r="J164" s="85">
        <v>35</v>
      </c>
    </row>
    <row r="165" spans="1:10" x14ac:dyDescent="0.25">
      <c r="A165" s="122" t="s">
        <v>23</v>
      </c>
      <c r="B165" s="87" t="s">
        <v>287</v>
      </c>
      <c r="C165" s="122" t="s">
        <v>4047</v>
      </c>
      <c r="D165" s="116">
        <v>42922</v>
      </c>
      <c r="E165" s="122" t="s">
        <v>4048</v>
      </c>
      <c r="F165" s="125">
        <v>16024</v>
      </c>
      <c r="G165" s="87" t="s">
        <v>286</v>
      </c>
      <c r="H165" s="87" t="s">
        <v>46</v>
      </c>
      <c r="I165" s="124">
        <v>500</v>
      </c>
      <c r="J165" s="85">
        <v>43</v>
      </c>
    </row>
    <row r="166" spans="1:10" x14ac:dyDescent="0.25">
      <c r="A166" s="122" t="s">
        <v>23</v>
      </c>
      <c r="B166" s="87" t="s">
        <v>4051</v>
      </c>
      <c r="C166" s="122" t="s">
        <v>4049</v>
      </c>
      <c r="D166" s="116">
        <v>42942</v>
      </c>
      <c r="E166" s="122" t="s">
        <v>4050</v>
      </c>
      <c r="F166" s="125">
        <v>16065</v>
      </c>
      <c r="G166" s="87" t="s">
        <v>45</v>
      </c>
      <c r="H166" s="87" t="s">
        <v>46</v>
      </c>
      <c r="I166" s="124">
        <v>9072.6200000000008</v>
      </c>
      <c r="J166" s="85">
        <v>43</v>
      </c>
    </row>
    <row r="167" spans="1:10" x14ac:dyDescent="0.25">
      <c r="A167" s="122" t="s">
        <v>23</v>
      </c>
      <c r="B167" s="87" t="s">
        <v>287</v>
      </c>
      <c r="C167" s="122" t="s">
        <v>3246</v>
      </c>
      <c r="D167" s="116">
        <v>42945</v>
      </c>
      <c r="E167" s="122" t="s">
        <v>4052</v>
      </c>
      <c r="F167" s="125">
        <v>16081</v>
      </c>
      <c r="G167" s="87" t="s">
        <v>45</v>
      </c>
      <c r="H167" s="87" t="s">
        <v>46</v>
      </c>
      <c r="I167" s="124">
        <v>100</v>
      </c>
      <c r="J167" s="85">
        <v>43</v>
      </c>
    </row>
    <row r="168" spans="1:10" x14ac:dyDescent="0.25">
      <c r="A168" s="122" t="s">
        <v>23</v>
      </c>
      <c r="B168" s="87" t="s">
        <v>287</v>
      </c>
      <c r="C168" s="122" t="s">
        <v>592</v>
      </c>
      <c r="D168" s="116">
        <v>42945</v>
      </c>
      <c r="E168" s="122" t="s">
        <v>4053</v>
      </c>
      <c r="F168" s="125">
        <v>16082</v>
      </c>
      <c r="G168" s="87" t="s">
        <v>45</v>
      </c>
      <c r="H168" s="87" t="s">
        <v>46</v>
      </c>
      <c r="I168" s="124">
        <v>100</v>
      </c>
      <c r="J168" s="85">
        <v>43</v>
      </c>
    </row>
    <row r="169" spans="1:10" x14ac:dyDescent="0.25">
      <c r="A169" s="122" t="s">
        <v>23</v>
      </c>
      <c r="B169" s="87" t="s">
        <v>3385</v>
      </c>
      <c r="C169" s="122" t="s">
        <v>4054</v>
      </c>
      <c r="D169" s="116">
        <v>42947</v>
      </c>
      <c r="E169" s="122">
        <v>7218</v>
      </c>
      <c r="F169" s="125">
        <v>16142</v>
      </c>
      <c r="G169" s="87" t="s">
        <v>45</v>
      </c>
      <c r="H169" s="87" t="s">
        <v>46</v>
      </c>
      <c r="I169" s="124">
        <v>408.63</v>
      </c>
      <c r="J169" s="85">
        <v>43</v>
      </c>
    </row>
    <row r="170" spans="1:10" x14ac:dyDescent="0.25">
      <c r="A170" s="122" t="s">
        <v>6</v>
      </c>
      <c r="B170" s="86" t="s">
        <v>465</v>
      </c>
      <c r="C170" s="122" t="s">
        <v>3834</v>
      </c>
      <c r="D170" s="116">
        <v>42923</v>
      </c>
      <c r="E170" s="116" t="s">
        <v>3835</v>
      </c>
      <c r="F170" s="125">
        <v>16026</v>
      </c>
      <c r="G170" s="87" t="s">
        <v>45</v>
      </c>
      <c r="H170" s="87" t="s">
        <v>46</v>
      </c>
      <c r="I170" s="124">
        <v>10122.75</v>
      </c>
      <c r="J170" s="85">
        <v>45</v>
      </c>
    </row>
    <row r="171" spans="1:10" x14ac:dyDescent="0.25">
      <c r="A171" s="122" t="s">
        <v>6</v>
      </c>
      <c r="B171" s="86" t="s">
        <v>183</v>
      </c>
      <c r="C171" s="122" t="s">
        <v>3836</v>
      </c>
      <c r="D171" s="116">
        <v>42923</v>
      </c>
      <c r="E171" s="116" t="s">
        <v>3837</v>
      </c>
      <c r="F171" s="125">
        <v>16035</v>
      </c>
      <c r="G171" s="87" t="s">
        <v>45</v>
      </c>
      <c r="H171" s="87" t="s">
        <v>46</v>
      </c>
      <c r="I171" s="124">
        <v>3866.99</v>
      </c>
      <c r="J171" s="85">
        <v>45</v>
      </c>
    </row>
    <row r="172" spans="1:10" x14ac:dyDescent="0.25">
      <c r="A172" s="122" t="s">
        <v>6</v>
      </c>
      <c r="B172" s="86" t="s">
        <v>464</v>
      </c>
      <c r="C172" s="122" t="s">
        <v>2591</v>
      </c>
      <c r="D172" s="116">
        <v>42942</v>
      </c>
      <c r="E172" s="116" t="s">
        <v>3838</v>
      </c>
      <c r="F172" s="125">
        <v>16064</v>
      </c>
      <c r="G172" s="87" t="s">
        <v>45</v>
      </c>
      <c r="H172" s="87" t="s">
        <v>46</v>
      </c>
      <c r="I172" s="124">
        <v>12864.2</v>
      </c>
      <c r="J172" s="85">
        <v>45</v>
      </c>
    </row>
    <row r="173" spans="1:10" x14ac:dyDescent="0.25">
      <c r="A173" s="122" t="s">
        <v>6</v>
      </c>
      <c r="B173" s="86" t="s">
        <v>186</v>
      </c>
      <c r="C173" s="122" t="s">
        <v>3839</v>
      </c>
      <c r="D173" s="116">
        <v>42945</v>
      </c>
      <c r="E173" s="116">
        <v>49</v>
      </c>
      <c r="F173" s="125">
        <v>16073</v>
      </c>
      <c r="G173" s="87" t="s">
        <v>45</v>
      </c>
      <c r="H173" s="87" t="s">
        <v>46</v>
      </c>
      <c r="I173" s="124">
        <v>45.2</v>
      </c>
      <c r="J173" s="85">
        <v>45</v>
      </c>
    </row>
    <row r="174" spans="1:10" x14ac:dyDescent="0.25">
      <c r="A174" s="122" t="s">
        <v>6</v>
      </c>
      <c r="B174" s="86" t="s">
        <v>186</v>
      </c>
      <c r="C174" s="122" t="s">
        <v>3840</v>
      </c>
      <c r="D174" s="116">
        <v>42945</v>
      </c>
      <c r="E174" s="116">
        <v>38947642</v>
      </c>
      <c r="F174" s="125">
        <v>16074</v>
      </c>
      <c r="G174" s="87" t="s">
        <v>45</v>
      </c>
      <c r="H174" s="87" t="s">
        <v>46</v>
      </c>
      <c r="I174" s="124">
        <v>5041.38</v>
      </c>
      <c r="J174" s="85">
        <v>45</v>
      </c>
    </row>
    <row r="175" spans="1:10" x14ac:dyDescent="0.25">
      <c r="A175" s="122" t="s">
        <v>6</v>
      </c>
      <c r="B175" s="86" t="s">
        <v>464</v>
      </c>
      <c r="C175" s="122" t="s">
        <v>1084</v>
      </c>
      <c r="D175" s="116">
        <v>42945</v>
      </c>
      <c r="E175" s="116" t="s">
        <v>3841</v>
      </c>
      <c r="F175" s="125">
        <v>16075</v>
      </c>
      <c r="G175" s="87" t="s">
        <v>45</v>
      </c>
      <c r="H175" s="87" t="s">
        <v>46</v>
      </c>
      <c r="I175" s="124">
        <v>201.21</v>
      </c>
      <c r="J175" s="85">
        <v>45</v>
      </c>
    </row>
    <row r="176" spans="1:10" x14ac:dyDescent="0.25">
      <c r="A176" s="122" t="s">
        <v>6</v>
      </c>
      <c r="B176" s="86" t="s">
        <v>3843</v>
      </c>
      <c r="C176" s="122" t="s">
        <v>1085</v>
      </c>
      <c r="D176" s="116">
        <v>42945</v>
      </c>
      <c r="E176" s="116" t="s">
        <v>3842</v>
      </c>
      <c r="F176" s="125">
        <v>16076</v>
      </c>
      <c r="G176" s="87" t="s">
        <v>45</v>
      </c>
      <c r="H176" s="87" t="s">
        <v>46</v>
      </c>
      <c r="I176" s="124">
        <v>3571.11</v>
      </c>
      <c r="J176" s="85">
        <v>45</v>
      </c>
    </row>
    <row r="177" spans="1:10" x14ac:dyDescent="0.25">
      <c r="A177" s="122" t="s">
        <v>6</v>
      </c>
      <c r="B177" s="86" t="s">
        <v>3843</v>
      </c>
      <c r="C177" s="122" t="s">
        <v>554</v>
      </c>
      <c r="D177" s="116">
        <v>42945</v>
      </c>
      <c r="E177" s="116" t="s">
        <v>3844</v>
      </c>
      <c r="F177" s="125">
        <v>16078</v>
      </c>
      <c r="G177" s="87" t="s">
        <v>45</v>
      </c>
      <c r="H177" s="87" t="s">
        <v>46</v>
      </c>
      <c r="I177" s="124">
        <v>472</v>
      </c>
      <c r="J177" s="85">
        <v>45</v>
      </c>
    </row>
    <row r="178" spans="1:10" x14ac:dyDescent="0.25">
      <c r="A178" s="122" t="s">
        <v>6</v>
      </c>
      <c r="B178" s="86" t="s">
        <v>3843</v>
      </c>
      <c r="C178" s="122" t="s">
        <v>2059</v>
      </c>
      <c r="D178" s="116">
        <v>42945</v>
      </c>
      <c r="E178" s="116" t="s">
        <v>3845</v>
      </c>
      <c r="F178" s="125">
        <v>16079</v>
      </c>
      <c r="G178" s="87" t="s">
        <v>45</v>
      </c>
      <c r="H178" s="87" t="s">
        <v>46</v>
      </c>
      <c r="I178" s="124">
        <v>689.17</v>
      </c>
      <c r="J178" s="85">
        <v>45</v>
      </c>
    </row>
    <row r="179" spans="1:10" x14ac:dyDescent="0.25">
      <c r="A179" s="122" t="s">
        <v>6</v>
      </c>
      <c r="B179" s="86" t="s">
        <v>465</v>
      </c>
      <c r="C179" s="122" t="s">
        <v>3846</v>
      </c>
      <c r="D179" s="116">
        <v>42947</v>
      </c>
      <c r="E179" s="116">
        <v>1204</v>
      </c>
      <c r="F179" s="125">
        <v>16143</v>
      </c>
      <c r="G179" s="87" t="s">
        <v>45</v>
      </c>
      <c r="H179" s="87" t="s">
        <v>46</v>
      </c>
      <c r="I179" s="124">
        <v>643.1</v>
      </c>
      <c r="J179" s="85">
        <v>45</v>
      </c>
    </row>
    <row r="180" spans="1:10" x14ac:dyDescent="0.25">
      <c r="A180" s="122" t="s">
        <v>441</v>
      </c>
      <c r="B180" s="87" t="s">
        <v>1412</v>
      </c>
      <c r="C180" s="122" t="s">
        <v>1027</v>
      </c>
      <c r="D180" s="116">
        <v>42923</v>
      </c>
      <c r="E180" s="122" t="s">
        <v>3847</v>
      </c>
      <c r="F180" s="125">
        <v>16027</v>
      </c>
      <c r="G180" s="87" t="s">
        <v>45</v>
      </c>
      <c r="H180" s="87" t="s">
        <v>46</v>
      </c>
      <c r="I180" s="124">
        <v>461.43</v>
      </c>
      <c r="J180" s="85">
        <v>45</v>
      </c>
    </row>
    <row r="181" spans="1:10" x14ac:dyDescent="0.25">
      <c r="A181" s="122" t="s">
        <v>441</v>
      </c>
      <c r="B181" s="87" t="s">
        <v>3849</v>
      </c>
      <c r="C181" s="122" t="s">
        <v>1086</v>
      </c>
      <c r="D181" s="116">
        <v>42945</v>
      </c>
      <c r="E181" s="122" t="s">
        <v>3848</v>
      </c>
      <c r="F181" s="125">
        <v>16077</v>
      </c>
      <c r="G181" s="87" t="s">
        <v>45</v>
      </c>
      <c r="H181" s="87" t="s">
        <v>46</v>
      </c>
      <c r="I181" s="124">
        <v>1587.62</v>
      </c>
      <c r="J181" s="85">
        <v>45</v>
      </c>
    </row>
    <row r="182" spans="1:10" x14ac:dyDescent="0.25">
      <c r="A182" s="122" t="s">
        <v>31</v>
      </c>
      <c r="B182" s="87" t="s">
        <v>183</v>
      </c>
      <c r="C182" s="122" t="s">
        <v>3836</v>
      </c>
      <c r="D182" s="116">
        <v>42923</v>
      </c>
      <c r="E182" s="122" t="s">
        <v>3837</v>
      </c>
      <c r="F182" s="125">
        <v>16035</v>
      </c>
      <c r="G182" s="87" t="s">
        <v>45</v>
      </c>
      <c r="H182" s="87" t="s">
        <v>46</v>
      </c>
      <c r="I182" s="124">
        <v>1933.49</v>
      </c>
      <c r="J182" s="85">
        <v>45</v>
      </c>
    </row>
    <row r="183" spans="1:10" x14ac:dyDescent="0.25">
      <c r="A183" s="122" t="s">
        <v>31</v>
      </c>
      <c r="B183" s="87" t="s">
        <v>3498</v>
      </c>
      <c r="C183" s="122" t="s">
        <v>2591</v>
      </c>
      <c r="D183" s="116">
        <v>42942</v>
      </c>
      <c r="E183" s="122" t="s">
        <v>3838</v>
      </c>
      <c r="F183" s="125">
        <v>16064</v>
      </c>
      <c r="G183" s="87" t="s">
        <v>45</v>
      </c>
      <c r="H183" s="87" t="s">
        <v>46</v>
      </c>
      <c r="I183" s="124">
        <v>6432.1</v>
      </c>
      <c r="J183" s="85">
        <v>45</v>
      </c>
    </row>
    <row r="184" spans="1:10" x14ac:dyDescent="0.25">
      <c r="A184" s="122" t="s">
        <v>31</v>
      </c>
      <c r="B184" s="87" t="s">
        <v>3850</v>
      </c>
      <c r="C184" s="122" t="s">
        <v>1084</v>
      </c>
      <c r="D184" s="116">
        <v>42945</v>
      </c>
      <c r="E184" s="122" t="s">
        <v>3841</v>
      </c>
      <c r="F184" s="125">
        <v>16075</v>
      </c>
      <c r="G184" s="87" t="s">
        <v>45</v>
      </c>
      <c r="H184" s="87" t="s">
        <v>46</v>
      </c>
      <c r="I184" s="124">
        <v>100.61</v>
      </c>
      <c r="J184" s="85">
        <v>45</v>
      </c>
    </row>
    <row r="185" spans="1:10" x14ac:dyDescent="0.25">
      <c r="A185" s="122" t="s">
        <v>37</v>
      </c>
      <c r="B185" s="87" t="s">
        <v>183</v>
      </c>
      <c r="C185" s="122" t="s">
        <v>3836</v>
      </c>
      <c r="D185" s="116">
        <v>42923</v>
      </c>
      <c r="E185" s="122" t="s">
        <v>3837</v>
      </c>
      <c r="F185" s="125">
        <v>16035</v>
      </c>
      <c r="G185" s="87" t="s">
        <v>45</v>
      </c>
      <c r="H185" s="87" t="s">
        <v>46</v>
      </c>
      <c r="I185" s="124">
        <v>644.5</v>
      </c>
      <c r="J185" s="85">
        <v>45</v>
      </c>
    </row>
    <row r="186" spans="1:10" x14ac:dyDescent="0.25">
      <c r="A186" s="122" t="s">
        <v>37</v>
      </c>
      <c r="B186" s="87" t="s">
        <v>3498</v>
      </c>
      <c r="C186" s="122" t="s">
        <v>2591</v>
      </c>
      <c r="D186" s="116">
        <v>42942</v>
      </c>
      <c r="E186" s="122" t="s">
        <v>3838</v>
      </c>
      <c r="F186" s="125">
        <v>16064</v>
      </c>
      <c r="G186" s="87" t="s">
        <v>45</v>
      </c>
      <c r="H186" s="87" t="s">
        <v>46</v>
      </c>
      <c r="I186" s="124">
        <v>2144.0300000000002</v>
      </c>
      <c r="J186" s="85">
        <v>45</v>
      </c>
    </row>
    <row r="187" spans="1:10" x14ac:dyDescent="0.25">
      <c r="A187" s="122" t="s">
        <v>37</v>
      </c>
      <c r="B187" s="87" t="s">
        <v>3850</v>
      </c>
      <c r="C187" s="122" t="s">
        <v>1084</v>
      </c>
      <c r="D187" s="116">
        <v>42945</v>
      </c>
      <c r="E187" s="122" t="s">
        <v>3841</v>
      </c>
      <c r="F187" s="125">
        <v>16075</v>
      </c>
      <c r="G187" s="87" t="s">
        <v>45</v>
      </c>
      <c r="H187" s="87" t="s">
        <v>46</v>
      </c>
      <c r="I187" s="124">
        <v>87.2</v>
      </c>
      <c r="J187" s="85">
        <v>45</v>
      </c>
    </row>
    <row r="188" spans="1:10" x14ac:dyDescent="0.25">
      <c r="A188" s="122" t="s">
        <v>427</v>
      </c>
      <c r="B188" s="86" t="s">
        <v>466</v>
      </c>
      <c r="C188" s="122" t="s">
        <v>3851</v>
      </c>
      <c r="D188" s="116">
        <v>42923</v>
      </c>
      <c r="E188" s="116" t="s">
        <v>3852</v>
      </c>
      <c r="F188" s="125">
        <v>16030</v>
      </c>
      <c r="G188" s="87" t="s">
        <v>45</v>
      </c>
      <c r="H188" s="87" t="s">
        <v>46</v>
      </c>
      <c r="I188" s="124">
        <v>5714.28</v>
      </c>
      <c r="J188" s="85">
        <v>46</v>
      </c>
    </row>
    <row r="189" spans="1:10" x14ac:dyDescent="0.25">
      <c r="A189" s="122" t="s">
        <v>427</v>
      </c>
      <c r="B189" s="86" t="s">
        <v>466</v>
      </c>
      <c r="C189" s="122" t="s">
        <v>3853</v>
      </c>
      <c r="D189" s="116">
        <v>42947</v>
      </c>
      <c r="E189" s="116" t="s">
        <v>3854</v>
      </c>
      <c r="F189" s="125">
        <v>16139</v>
      </c>
      <c r="G189" s="87" t="s">
        <v>45</v>
      </c>
      <c r="H189" s="87" t="s">
        <v>46</v>
      </c>
      <c r="I189" s="124">
        <v>13548.39</v>
      </c>
      <c r="J189" s="85">
        <v>46</v>
      </c>
    </row>
    <row r="190" spans="1:10" x14ac:dyDescent="0.25">
      <c r="A190" s="122" t="s">
        <v>427</v>
      </c>
      <c r="B190" s="86" t="s">
        <v>466</v>
      </c>
      <c r="C190" s="122" t="s">
        <v>542</v>
      </c>
      <c r="D190" s="116">
        <v>42947</v>
      </c>
      <c r="E190" s="116" t="s">
        <v>3855</v>
      </c>
      <c r="F190" s="125">
        <v>16140</v>
      </c>
      <c r="G190" s="87" t="s">
        <v>45</v>
      </c>
      <c r="H190" s="87" t="s">
        <v>46</v>
      </c>
      <c r="I190" s="124">
        <v>13548.39</v>
      </c>
      <c r="J190" s="85">
        <v>46</v>
      </c>
    </row>
    <row r="191" spans="1:10" x14ac:dyDescent="0.25">
      <c r="A191" s="122" t="s">
        <v>427</v>
      </c>
      <c r="B191" s="86" t="s">
        <v>466</v>
      </c>
      <c r="C191" s="122" t="s">
        <v>543</v>
      </c>
      <c r="D191" s="116">
        <v>42947</v>
      </c>
      <c r="E191" s="116" t="s">
        <v>3856</v>
      </c>
      <c r="F191" s="125">
        <v>16141</v>
      </c>
      <c r="G191" s="87" t="s">
        <v>45</v>
      </c>
      <c r="H191" s="87" t="s">
        <v>46</v>
      </c>
      <c r="I191" s="124">
        <v>7350</v>
      </c>
      <c r="J191" s="85">
        <v>46</v>
      </c>
    </row>
    <row r="192" spans="1:10" x14ac:dyDescent="0.25">
      <c r="A192" s="122" t="s">
        <v>427</v>
      </c>
      <c r="B192" s="86" t="s">
        <v>466</v>
      </c>
      <c r="C192" s="122" t="s">
        <v>2534</v>
      </c>
      <c r="D192" s="116">
        <v>42947</v>
      </c>
      <c r="E192" s="116">
        <v>50671</v>
      </c>
      <c r="F192" s="125">
        <v>16145</v>
      </c>
      <c r="G192" s="87" t="s">
        <v>45</v>
      </c>
      <c r="H192" s="87" t="s">
        <v>46</v>
      </c>
      <c r="I192" s="124">
        <v>3899.17</v>
      </c>
      <c r="J192" s="85">
        <v>46</v>
      </c>
    </row>
    <row r="193" spans="1:10" x14ac:dyDescent="0.25">
      <c r="A193" s="122" t="s">
        <v>442</v>
      </c>
      <c r="B193" s="87" t="s">
        <v>497</v>
      </c>
      <c r="C193" s="122" t="s">
        <v>3857</v>
      </c>
      <c r="D193" s="116">
        <v>42934</v>
      </c>
      <c r="E193" s="122" t="s">
        <v>3858</v>
      </c>
      <c r="F193" s="125">
        <v>16051</v>
      </c>
      <c r="G193" s="87" t="s">
        <v>45</v>
      </c>
      <c r="H193" s="87" t="s">
        <v>46</v>
      </c>
      <c r="I193" s="124">
        <v>17142.86</v>
      </c>
      <c r="J193" s="85">
        <v>46</v>
      </c>
    </row>
    <row r="194" spans="1:10" x14ac:dyDescent="0.25">
      <c r="A194" s="122" t="s">
        <v>442</v>
      </c>
      <c r="B194" s="87" t="s">
        <v>497</v>
      </c>
      <c r="C194" s="122" t="s">
        <v>3859</v>
      </c>
      <c r="D194" s="116">
        <v>42946</v>
      </c>
      <c r="E194" s="122" t="s">
        <v>3860</v>
      </c>
      <c r="F194" s="125">
        <v>16159</v>
      </c>
      <c r="G194" s="87" t="s">
        <v>286</v>
      </c>
      <c r="H194" s="87" t="s">
        <v>46</v>
      </c>
      <c r="I194" s="124">
        <v>25299.4</v>
      </c>
      <c r="J194" s="85">
        <v>46</v>
      </c>
    </row>
    <row r="195" spans="1:10" x14ac:dyDescent="0.25">
      <c r="A195" s="122" t="s">
        <v>7</v>
      </c>
      <c r="B195" s="86" t="s">
        <v>3863</v>
      </c>
      <c r="C195" s="122" t="s">
        <v>3861</v>
      </c>
      <c r="D195" s="116">
        <v>42933</v>
      </c>
      <c r="E195" s="116" t="s">
        <v>3862</v>
      </c>
      <c r="F195" s="125">
        <v>33722</v>
      </c>
      <c r="G195" s="87" t="s">
        <v>815</v>
      </c>
      <c r="H195" s="87" t="s">
        <v>812</v>
      </c>
      <c r="I195" s="124">
        <v>22725</v>
      </c>
      <c r="J195" s="85">
        <v>47</v>
      </c>
    </row>
    <row r="196" spans="1:10" x14ac:dyDescent="0.25">
      <c r="A196" s="122" t="s">
        <v>443</v>
      </c>
      <c r="B196" s="87" t="s">
        <v>506</v>
      </c>
      <c r="C196" s="122" t="s">
        <v>3538</v>
      </c>
      <c r="D196" s="116">
        <v>42943</v>
      </c>
      <c r="E196" s="122" t="s">
        <v>49</v>
      </c>
      <c r="F196" s="125">
        <v>33845</v>
      </c>
      <c r="G196" s="87" t="s">
        <v>50</v>
      </c>
      <c r="H196" s="87" t="s">
        <v>51</v>
      </c>
      <c r="I196" s="124">
        <v>65.040000000000006</v>
      </c>
      <c r="J196" s="85">
        <v>47</v>
      </c>
    </row>
    <row r="197" spans="1:10" x14ac:dyDescent="0.25">
      <c r="A197" s="122" t="s">
        <v>443</v>
      </c>
      <c r="B197" s="87" t="s">
        <v>491</v>
      </c>
      <c r="C197" s="122" t="s">
        <v>3539</v>
      </c>
      <c r="D197" s="116">
        <v>42947</v>
      </c>
      <c r="E197" s="122" t="s">
        <v>49</v>
      </c>
      <c r="F197" s="125">
        <v>33859</v>
      </c>
      <c r="G197" s="87" t="s">
        <v>50</v>
      </c>
      <c r="H197" s="87" t="s">
        <v>51</v>
      </c>
      <c r="I197" s="124">
        <v>32.520000000000003</v>
      </c>
      <c r="J197" s="85">
        <v>47</v>
      </c>
    </row>
    <row r="198" spans="1:10" x14ac:dyDescent="0.25">
      <c r="A198" s="122" t="s">
        <v>443</v>
      </c>
      <c r="B198" s="87" t="s">
        <v>3362</v>
      </c>
      <c r="C198" s="122" t="s">
        <v>2536</v>
      </c>
      <c r="D198" s="116">
        <v>42947</v>
      </c>
      <c r="E198" s="122" t="s">
        <v>49</v>
      </c>
      <c r="F198" s="125">
        <v>33870</v>
      </c>
      <c r="G198" s="87" t="s">
        <v>50</v>
      </c>
      <c r="H198" s="87" t="s">
        <v>46</v>
      </c>
      <c r="I198" s="124">
        <v>65.040000000000006</v>
      </c>
      <c r="J198" s="85">
        <v>47</v>
      </c>
    </row>
    <row r="199" spans="1:10" x14ac:dyDescent="0.25">
      <c r="A199" s="122" t="s">
        <v>1934</v>
      </c>
      <c r="B199" s="86" t="s">
        <v>2250</v>
      </c>
      <c r="C199" s="122" t="s">
        <v>3864</v>
      </c>
      <c r="D199" s="116">
        <v>42934</v>
      </c>
      <c r="E199" s="116" t="s">
        <v>3865</v>
      </c>
      <c r="F199" s="125">
        <v>16053</v>
      </c>
      <c r="G199" s="87" t="s">
        <v>45</v>
      </c>
      <c r="H199" s="87" t="s">
        <v>46</v>
      </c>
      <c r="I199" s="124">
        <v>2060.0700000000002</v>
      </c>
      <c r="J199" s="85">
        <v>48</v>
      </c>
    </row>
    <row r="200" spans="1:10" x14ac:dyDescent="0.25">
      <c r="A200" s="122" t="s">
        <v>1939</v>
      </c>
      <c r="B200" s="87" t="s">
        <v>2250</v>
      </c>
      <c r="C200" s="122" t="s">
        <v>3864</v>
      </c>
      <c r="D200" s="116">
        <v>42934</v>
      </c>
      <c r="E200" s="122" t="s">
        <v>3865</v>
      </c>
      <c r="F200" s="125">
        <v>16053</v>
      </c>
      <c r="G200" s="87" t="s">
        <v>45</v>
      </c>
      <c r="H200" s="87" t="s">
        <v>46</v>
      </c>
      <c r="I200" s="124">
        <v>6180.2</v>
      </c>
      <c r="J200" s="85">
        <v>48</v>
      </c>
    </row>
    <row r="201" spans="1:10" x14ac:dyDescent="0.25">
      <c r="A201" s="122" t="s">
        <v>1941</v>
      </c>
      <c r="B201" s="87" t="s">
        <v>2250</v>
      </c>
      <c r="C201" s="122" t="s">
        <v>3864</v>
      </c>
      <c r="D201" s="116">
        <v>42934</v>
      </c>
      <c r="E201" s="122" t="s">
        <v>3865</v>
      </c>
      <c r="F201" s="125">
        <v>16053</v>
      </c>
      <c r="G201" s="87" t="s">
        <v>45</v>
      </c>
      <c r="H201" s="87" t="s">
        <v>46</v>
      </c>
      <c r="I201" s="124">
        <v>2060.0700000000002</v>
      </c>
      <c r="J201" s="85">
        <v>48</v>
      </c>
    </row>
    <row r="202" spans="1:10" x14ac:dyDescent="0.25">
      <c r="A202" s="122" t="s">
        <v>820</v>
      </c>
      <c r="B202" s="86" t="s">
        <v>3867</v>
      </c>
      <c r="C202" s="122" t="s">
        <v>1640</v>
      </c>
      <c r="D202" s="116">
        <v>42947</v>
      </c>
      <c r="E202" s="116" t="s">
        <v>3866</v>
      </c>
      <c r="F202" s="125">
        <v>16113</v>
      </c>
      <c r="G202" s="87" t="s">
        <v>45</v>
      </c>
      <c r="H202" s="87" t="s">
        <v>46</v>
      </c>
      <c r="I202" s="124">
        <v>58.62</v>
      </c>
      <c r="J202" s="85">
        <v>49</v>
      </c>
    </row>
    <row r="203" spans="1:10" x14ac:dyDescent="0.25">
      <c r="A203" s="122" t="s">
        <v>820</v>
      </c>
      <c r="B203" s="86" t="s">
        <v>3869</v>
      </c>
      <c r="C203" s="122" t="s">
        <v>1643</v>
      </c>
      <c r="D203" s="116">
        <v>42947</v>
      </c>
      <c r="E203" s="116" t="s">
        <v>3868</v>
      </c>
      <c r="F203" s="125">
        <v>16114</v>
      </c>
      <c r="G203" s="87" t="s">
        <v>45</v>
      </c>
      <c r="H203" s="87" t="s">
        <v>46</v>
      </c>
      <c r="I203" s="124">
        <v>67.59</v>
      </c>
      <c r="J203" s="85">
        <v>49</v>
      </c>
    </row>
    <row r="204" spans="1:10" x14ac:dyDescent="0.25">
      <c r="A204" s="122" t="s">
        <v>433</v>
      </c>
      <c r="B204" s="86" t="s">
        <v>489</v>
      </c>
      <c r="C204" s="122" t="s">
        <v>3870</v>
      </c>
      <c r="D204" s="116">
        <v>42947</v>
      </c>
      <c r="E204" s="116" t="s">
        <v>3871</v>
      </c>
      <c r="F204" s="125">
        <v>16156</v>
      </c>
      <c r="G204" s="87" t="s">
        <v>45</v>
      </c>
      <c r="H204" s="87" t="s">
        <v>90</v>
      </c>
      <c r="I204" s="124">
        <v>797.41</v>
      </c>
      <c r="J204" s="85">
        <v>49</v>
      </c>
    </row>
    <row r="205" spans="1:10" x14ac:dyDescent="0.25">
      <c r="A205" s="122" t="s">
        <v>433</v>
      </c>
      <c r="B205" s="86" t="s">
        <v>490</v>
      </c>
      <c r="C205" s="122" t="s">
        <v>3872</v>
      </c>
      <c r="D205" s="116">
        <v>42947</v>
      </c>
      <c r="E205" s="116" t="s">
        <v>3873</v>
      </c>
      <c r="F205" s="125">
        <v>16157</v>
      </c>
      <c r="G205" s="87" t="s">
        <v>45</v>
      </c>
      <c r="H205" s="87" t="s">
        <v>46</v>
      </c>
      <c r="I205" s="124">
        <v>5122.6499999999996</v>
      </c>
      <c r="J205" s="85">
        <v>49</v>
      </c>
    </row>
    <row r="206" spans="1:10" x14ac:dyDescent="0.25">
      <c r="A206" s="122" t="s">
        <v>433</v>
      </c>
      <c r="B206" s="86" t="s">
        <v>490</v>
      </c>
      <c r="C206" s="122" t="s">
        <v>3874</v>
      </c>
      <c r="D206" s="116">
        <v>42947</v>
      </c>
      <c r="E206" s="116" t="s">
        <v>3875</v>
      </c>
      <c r="F206" s="125">
        <v>16160</v>
      </c>
      <c r="G206" s="87" t="s">
        <v>45</v>
      </c>
      <c r="H206" s="87" t="s">
        <v>90</v>
      </c>
      <c r="I206" s="124">
        <v>1188.8</v>
      </c>
      <c r="J206" s="85">
        <v>49</v>
      </c>
    </row>
    <row r="207" spans="1:10" x14ac:dyDescent="0.25">
      <c r="A207" s="122" t="s">
        <v>24</v>
      </c>
      <c r="B207" s="87" t="s">
        <v>292</v>
      </c>
      <c r="C207" s="122" t="s">
        <v>3876</v>
      </c>
      <c r="D207" s="116">
        <v>42923</v>
      </c>
      <c r="E207" s="122">
        <v>1913</v>
      </c>
      <c r="F207" s="125">
        <v>16031</v>
      </c>
      <c r="G207" s="87" t="s">
        <v>45</v>
      </c>
      <c r="H207" s="87" t="s">
        <v>46</v>
      </c>
      <c r="I207" s="124">
        <v>519.45000000000005</v>
      </c>
      <c r="J207" s="85">
        <v>49</v>
      </c>
    </row>
    <row r="208" spans="1:10" x14ac:dyDescent="0.25">
      <c r="A208" s="122" t="s">
        <v>24</v>
      </c>
      <c r="B208" s="87" t="s">
        <v>292</v>
      </c>
      <c r="C208" s="122" t="s">
        <v>3877</v>
      </c>
      <c r="D208" s="116">
        <v>42934</v>
      </c>
      <c r="E208" s="122">
        <v>1937</v>
      </c>
      <c r="F208" s="125">
        <v>16050</v>
      </c>
      <c r="G208" s="87" t="s">
        <v>45</v>
      </c>
      <c r="H208" s="87" t="s">
        <v>46</v>
      </c>
      <c r="I208" s="124">
        <v>1212.04</v>
      </c>
      <c r="J208" s="85">
        <v>49</v>
      </c>
    </row>
    <row r="209" spans="1:10" x14ac:dyDescent="0.25">
      <c r="A209" s="122" t="s">
        <v>24</v>
      </c>
      <c r="B209" s="87" t="s">
        <v>292</v>
      </c>
      <c r="C209" s="122" t="s">
        <v>3878</v>
      </c>
      <c r="D209" s="116">
        <v>42942</v>
      </c>
      <c r="E209" s="122">
        <v>1987</v>
      </c>
      <c r="F209" s="125">
        <v>16059</v>
      </c>
      <c r="G209" s="87" t="s">
        <v>45</v>
      </c>
      <c r="H209" s="87" t="s">
        <v>46</v>
      </c>
      <c r="I209" s="124">
        <v>1212.05</v>
      </c>
      <c r="J209" s="85">
        <v>49</v>
      </c>
    </row>
    <row r="210" spans="1:10" x14ac:dyDescent="0.25">
      <c r="A210" s="122" t="s">
        <v>24</v>
      </c>
      <c r="B210" s="87" t="s">
        <v>292</v>
      </c>
      <c r="C210" s="122" t="s">
        <v>3879</v>
      </c>
      <c r="D210" s="116">
        <v>42942</v>
      </c>
      <c r="E210" s="122">
        <v>1959</v>
      </c>
      <c r="F210" s="125">
        <v>16063</v>
      </c>
      <c r="G210" s="87" t="s">
        <v>45</v>
      </c>
      <c r="H210" s="87" t="s">
        <v>46</v>
      </c>
      <c r="I210" s="124">
        <v>2164.35</v>
      </c>
      <c r="J210" s="85">
        <v>49</v>
      </c>
    </row>
    <row r="211" spans="1:10" x14ac:dyDescent="0.25">
      <c r="A211" s="122" t="s">
        <v>24</v>
      </c>
      <c r="B211" s="87" t="s">
        <v>3867</v>
      </c>
      <c r="C211" s="122" t="s">
        <v>1640</v>
      </c>
      <c r="D211" s="116">
        <v>42947</v>
      </c>
      <c r="E211" s="122" t="s">
        <v>3866</v>
      </c>
      <c r="F211" s="125">
        <v>16113</v>
      </c>
      <c r="G211" s="87" t="s">
        <v>45</v>
      </c>
      <c r="H211" s="87" t="s">
        <v>46</v>
      </c>
      <c r="I211" s="124">
        <v>29.31</v>
      </c>
      <c r="J211" s="85">
        <v>49</v>
      </c>
    </row>
    <row r="212" spans="1:10" x14ac:dyDescent="0.25">
      <c r="A212" s="122" t="s">
        <v>24</v>
      </c>
      <c r="B212" s="87" t="s">
        <v>3869</v>
      </c>
      <c r="C212" s="122" t="s">
        <v>1643</v>
      </c>
      <c r="D212" s="116">
        <v>42947</v>
      </c>
      <c r="E212" s="122" t="s">
        <v>3868</v>
      </c>
      <c r="F212" s="125">
        <v>16114</v>
      </c>
      <c r="G212" s="87" t="s">
        <v>45</v>
      </c>
      <c r="H212" s="87" t="s">
        <v>46</v>
      </c>
      <c r="I212" s="124">
        <v>33.79</v>
      </c>
      <c r="J212" s="85">
        <v>49</v>
      </c>
    </row>
    <row r="213" spans="1:10" x14ac:dyDescent="0.25">
      <c r="A213" s="122" t="s">
        <v>3880</v>
      </c>
      <c r="B213" s="87" t="s">
        <v>3867</v>
      </c>
      <c r="C213" s="122" t="s">
        <v>1640</v>
      </c>
      <c r="D213" s="116">
        <v>42947</v>
      </c>
      <c r="E213" s="122" t="s">
        <v>3866</v>
      </c>
      <c r="F213" s="125">
        <v>16113</v>
      </c>
      <c r="G213" s="87" t="s">
        <v>45</v>
      </c>
      <c r="H213" s="87" t="s">
        <v>46</v>
      </c>
      <c r="I213" s="124">
        <v>58.62</v>
      </c>
      <c r="J213" s="85">
        <v>49</v>
      </c>
    </row>
    <row r="214" spans="1:10" x14ac:dyDescent="0.25">
      <c r="A214" s="122" t="s">
        <v>8</v>
      </c>
      <c r="B214" s="86" t="s">
        <v>1432</v>
      </c>
      <c r="C214" s="122" t="s">
        <v>865</v>
      </c>
      <c r="D214" s="116">
        <v>42922</v>
      </c>
      <c r="E214" s="87">
        <v>20991943</v>
      </c>
      <c r="F214" s="125" t="s">
        <v>3881</v>
      </c>
      <c r="G214" s="87" t="s">
        <v>225</v>
      </c>
      <c r="H214" s="87" t="s">
        <v>46</v>
      </c>
      <c r="I214" s="124">
        <v>31506.31</v>
      </c>
      <c r="J214" s="85">
        <v>51</v>
      </c>
    </row>
    <row r="215" spans="1:10" x14ac:dyDescent="0.25">
      <c r="A215" s="122" t="s">
        <v>8</v>
      </c>
      <c r="B215" s="86" t="s">
        <v>3883</v>
      </c>
      <c r="C215" s="122" t="s">
        <v>866</v>
      </c>
      <c r="D215" s="116">
        <v>42922</v>
      </c>
      <c r="E215" s="87">
        <v>2123971936</v>
      </c>
      <c r="F215" s="125" t="s">
        <v>3882</v>
      </c>
      <c r="G215" s="87" t="s">
        <v>225</v>
      </c>
      <c r="H215" s="87" t="s">
        <v>46</v>
      </c>
      <c r="I215" s="124">
        <v>305.81</v>
      </c>
      <c r="J215" s="85">
        <v>51</v>
      </c>
    </row>
    <row r="216" spans="1:10" x14ac:dyDescent="0.25">
      <c r="A216" s="122" t="s">
        <v>8</v>
      </c>
      <c r="B216" s="86" t="s">
        <v>1432</v>
      </c>
      <c r="C216" s="122" t="s">
        <v>2581</v>
      </c>
      <c r="D216" s="116">
        <v>42933</v>
      </c>
      <c r="E216" s="116" t="s">
        <v>3884</v>
      </c>
      <c r="F216" s="125" t="s">
        <v>3885</v>
      </c>
      <c r="G216" s="87" t="s">
        <v>225</v>
      </c>
      <c r="H216" s="87" t="s">
        <v>46</v>
      </c>
      <c r="I216" s="124">
        <v>3048.38</v>
      </c>
      <c r="J216" s="85">
        <v>51</v>
      </c>
    </row>
    <row r="217" spans="1:10" x14ac:dyDescent="0.25">
      <c r="A217" s="122" t="s">
        <v>8</v>
      </c>
      <c r="B217" s="86" t="s">
        <v>3887</v>
      </c>
      <c r="C217" s="122" t="s">
        <v>3886</v>
      </c>
      <c r="D217" s="116">
        <v>42933</v>
      </c>
      <c r="E217" s="116" t="s">
        <v>3884</v>
      </c>
      <c r="F217" s="125" t="s">
        <v>3885</v>
      </c>
      <c r="G217" s="87" t="s">
        <v>225</v>
      </c>
      <c r="H217" s="87" t="s">
        <v>46</v>
      </c>
      <c r="I217" s="124">
        <v>-3048.38</v>
      </c>
      <c r="J217" s="85">
        <v>51</v>
      </c>
    </row>
    <row r="218" spans="1:10" x14ac:dyDescent="0.25">
      <c r="A218" s="122" t="s">
        <v>8</v>
      </c>
      <c r="B218" s="86" t="s">
        <v>1432</v>
      </c>
      <c r="C218" s="122" t="s">
        <v>3888</v>
      </c>
      <c r="D218" s="116">
        <v>42934</v>
      </c>
      <c r="E218" s="116" t="s">
        <v>3889</v>
      </c>
      <c r="F218" s="125" t="s">
        <v>3890</v>
      </c>
      <c r="G218" s="87" t="s">
        <v>225</v>
      </c>
      <c r="H218" s="87" t="s">
        <v>46</v>
      </c>
      <c r="I218" s="124">
        <v>148.61000000000001</v>
      </c>
      <c r="J218" s="85">
        <v>51</v>
      </c>
    </row>
    <row r="219" spans="1:10" x14ac:dyDescent="0.25">
      <c r="A219" s="122" t="s">
        <v>8</v>
      </c>
      <c r="B219" s="86" t="s">
        <v>1432</v>
      </c>
      <c r="C219" s="122" t="s">
        <v>2415</v>
      </c>
      <c r="D219" s="116">
        <v>42934</v>
      </c>
      <c r="E219" s="116" t="s">
        <v>3891</v>
      </c>
      <c r="F219" s="125" t="s">
        <v>3892</v>
      </c>
      <c r="G219" s="87" t="s">
        <v>225</v>
      </c>
      <c r="H219" s="87" t="s">
        <v>46</v>
      </c>
      <c r="I219" s="124">
        <v>649.46</v>
      </c>
      <c r="J219" s="85">
        <v>51</v>
      </c>
    </row>
    <row r="220" spans="1:10" x14ac:dyDescent="0.25">
      <c r="A220" s="122" t="s">
        <v>8</v>
      </c>
      <c r="B220" s="86" t="s">
        <v>1432</v>
      </c>
      <c r="C220" s="122" t="s">
        <v>3893</v>
      </c>
      <c r="D220" s="116">
        <v>42934</v>
      </c>
      <c r="E220" s="116" t="s">
        <v>3894</v>
      </c>
      <c r="F220" s="125" t="s">
        <v>3895</v>
      </c>
      <c r="G220" s="87" t="s">
        <v>225</v>
      </c>
      <c r="H220" s="87" t="s">
        <v>46</v>
      </c>
      <c r="I220" s="124">
        <v>237.54</v>
      </c>
      <c r="J220" s="85">
        <v>51</v>
      </c>
    </row>
    <row r="221" spans="1:10" x14ac:dyDescent="0.25">
      <c r="A221" s="122" t="s">
        <v>8</v>
      </c>
      <c r="B221" s="86" t="s">
        <v>1432</v>
      </c>
      <c r="C221" s="122" t="s">
        <v>3896</v>
      </c>
      <c r="D221" s="116">
        <v>42934</v>
      </c>
      <c r="E221" s="116" t="s">
        <v>3897</v>
      </c>
      <c r="F221" s="125" t="s">
        <v>3898</v>
      </c>
      <c r="G221" s="87" t="s">
        <v>225</v>
      </c>
      <c r="H221" s="87" t="s">
        <v>46</v>
      </c>
      <c r="I221" s="124">
        <v>228.8</v>
      </c>
      <c r="J221" s="85">
        <v>51</v>
      </c>
    </row>
    <row r="222" spans="1:10" x14ac:dyDescent="0.25">
      <c r="A222" s="122" t="s">
        <v>8</v>
      </c>
      <c r="B222" s="86" t="s">
        <v>1432</v>
      </c>
      <c r="C222" s="122" t="s">
        <v>1959</v>
      </c>
      <c r="D222" s="116">
        <v>42934</v>
      </c>
      <c r="E222" s="116" t="s">
        <v>3899</v>
      </c>
      <c r="F222" s="125" t="s">
        <v>3900</v>
      </c>
      <c r="G222" s="87" t="s">
        <v>225</v>
      </c>
      <c r="H222" s="87" t="s">
        <v>46</v>
      </c>
      <c r="I222" s="124">
        <v>417.26</v>
      </c>
      <c r="J222" s="85">
        <v>51</v>
      </c>
    </row>
    <row r="223" spans="1:10" x14ac:dyDescent="0.25">
      <c r="A223" s="122" t="s">
        <v>8</v>
      </c>
      <c r="B223" s="86" t="s">
        <v>1432</v>
      </c>
      <c r="C223" s="122" t="s">
        <v>3901</v>
      </c>
      <c r="D223" s="116">
        <v>42934</v>
      </c>
      <c r="E223" s="116" t="s">
        <v>3902</v>
      </c>
      <c r="F223" s="125" t="s">
        <v>3903</v>
      </c>
      <c r="G223" s="87" t="s">
        <v>225</v>
      </c>
      <c r="H223" s="87" t="s">
        <v>46</v>
      </c>
      <c r="I223" s="124">
        <v>441.69</v>
      </c>
      <c r="J223" s="85">
        <v>51</v>
      </c>
    </row>
    <row r="224" spans="1:10" x14ac:dyDescent="0.25">
      <c r="A224" s="122" t="s">
        <v>8</v>
      </c>
      <c r="B224" s="86" t="s">
        <v>191</v>
      </c>
      <c r="C224" s="122" t="s">
        <v>2537</v>
      </c>
      <c r="D224" s="116">
        <v>42947</v>
      </c>
      <c r="E224" s="116">
        <v>21222255</v>
      </c>
      <c r="F224" s="125" t="s">
        <v>3904</v>
      </c>
      <c r="G224" s="87" t="s">
        <v>190</v>
      </c>
      <c r="H224" s="87" t="s">
        <v>46</v>
      </c>
      <c r="I224" s="124">
        <v>2077.6</v>
      </c>
      <c r="J224" s="85">
        <v>51</v>
      </c>
    </row>
    <row r="225" spans="1:10" x14ac:dyDescent="0.25">
      <c r="A225" s="122" t="s">
        <v>9</v>
      </c>
      <c r="B225" s="86" t="s">
        <v>193</v>
      </c>
      <c r="C225" s="122" t="s">
        <v>43</v>
      </c>
      <c r="D225" s="116">
        <v>42922</v>
      </c>
      <c r="E225" s="116">
        <v>30131</v>
      </c>
      <c r="F225" s="125">
        <v>16013</v>
      </c>
      <c r="G225" s="87" t="s">
        <v>45</v>
      </c>
      <c r="H225" s="87" t="s">
        <v>90</v>
      </c>
      <c r="I225" s="124">
        <v>60.78</v>
      </c>
      <c r="J225" s="85">
        <v>52</v>
      </c>
    </row>
    <row r="226" spans="1:10" x14ac:dyDescent="0.25">
      <c r="A226" s="122" t="s">
        <v>9</v>
      </c>
      <c r="B226" s="86" t="s">
        <v>193</v>
      </c>
      <c r="C226" s="122" t="s">
        <v>3905</v>
      </c>
      <c r="D226" s="116">
        <v>42922</v>
      </c>
      <c r="E226" s="116">
        <v>30128</v>
      </c>
      <c r="F226" s="125">
        <v>16014</v>
      </c>
      <c r="G226" s="87" t="s">
        <v>45</v>
      </c>
      <c r="H226" s="87" t="s">
        <v>90</v>
      </c>
      <c r="I226" s="124">
        <v>495.75</v>
      </c>
      <c r="J226" s="85">
        <v>52</v>
      </c>
    </row>
    <row r="227" spans="1:10" x14ac:dyDescent="0.25">
      <c r="A227" s="122" t="s">
        <v>9</v>
      </c>
      <c r="B227" s="86" t="s">
        <v>193</v>
      </c>
      <c r="C227" s="122" t="s">
        <v>3906</v>
      </c>
      <c r="D227" s="116">
        <v>42922</v>
      </c>
      <c r="E227" s="116">
        <v>30094</v>
      </c>
      <c r="F227" s="125">
        <v>16015</v>
      </c>
      <c r="G227" s="87" t="s">
        <v>45</v>
      </c>
      <c r="H227" s="87" t="s">
        <v>90</v>
      </c>
      <c r="I227" s="124">
        <v>274.35000000000002</v>
      </c>
      <c r="J227" s="85">
        <v>52</v>
      </c>
    </row>
    <row r="228" spans="1:10" x14ac:dyDescent="0.25">
      <c r="A228" s="122" t="s">
        <v>9</v>
      </c>
      <c r="B228" s="86" t="s">
        <v>193</v>
      </c>
      <c r="C228" s="122" t="s">
        <v>3907</v>
      </c>
      <c r="D228" s="116">
        <v>42922</v>
      </c>
      <c r="E228" s="116">
        <v>30091</v>
      </c>
      <c r="F228" s="125">
        <v>16016</v>
      </c>
      <c r="G228" s="87" t="s">
        <v>45</v>
      </c>
      <c r="H228" s="87" t="s">
        <v>46</v>
      </c>
      <c r="I228" s="124">
        <v>508.46</v>
      </c>
      <c r="J228" s="85">
        <v>52</v>
      </c>
    </row>
    <row r="229" spans="1:10" x14ac:dyDescent="0.25">
      <c r="A229" s="122" t="s">
        <v>9</v>
      </c>
      <c r="B229" s="86" t="s">
        <v>193</v>
      </c>
      <c r="C229" s="122" t="s">
        <v>3908</v>
      </c>
      <c r="D229" s="116">
        <v>42922</v>
      </c>
      <c r="E229" s="116">
        <v>30093</v>
      </c>
      <c r="F229" s="125">
        <v>16017</v>
      </c>
      <c r="G229" s="87" t="s">
        <v>45</v>
      </c>
      <c r="H229" s="87" t="s">
        <v>46</v>
      </c>
      <c r="I229" s="124">
        <v>515.02</v>
      </c>
      <c r="J229" s="85">
        <v>52</v>
      </c>
    </row>
    <row r="230" spans="1:10" x14ac:dyDescent="0.25">
      <c r="A230" s="122" t="s">
        <v>9</v>
      </c>
      <c r="B230" s="86" t="s">
        <v>193</v>
      </c>
      <c r="C230" s="122" t="s">
        <v>3909</v>
      </c>
      <c r="D230" s="116">
        <v>42922</v>
      </c>
      <c r="E230" s="116">
        <v>30090</v>
      </c>
      <c r="F230" s="125">
        <v>16018</v>
      </c>
      <c r="G230" s="87" t="s">
        <v>45</v>
      </c>
      <c r="H230" s="87" t="s">
        <v>46</v>
      </c>
      <c r="I230" s="124">
        <v>515.72</v>
      </c>
      <c r="J230" s="85">
        <v>52</v>
      </c>
    </row>
    <row r="231" spans="1:10" x14ac:dyDescent="0.25">
      <c r="A231" s="122" t="s">
        <v>9</v>
      </c>
      <c r="B231" s="86" t="s">
        <v>193</v>
      </c>
      <c r="C231" s="122" t="s">
        <v>1599</v>
      </c>
      <c r="D231" s="116">
        <v>42928</v>
      </c>
      <c r="E231" s="116">
        <v>30234</v>
      </c>
      <c r="F231" s="125">
        <v>16040</v>
      </c>
      <c r="G231" s="87" t="s">
        <v>45</v>
      </c>
      <c r="H231" s="87" t="s">
        <v>46</v>
      </c>
      <c r="I231" s="124">
        <v>64.930000000000007</v>
      </c>
      <c r="J231" s="85">
        <v>52</v>
      </c>
    </row>
    <row r="232" spans="1:10" x14ac:dyDescent="0.25">
      <c r="A232" s="122" t="s">
        <v>9</v>
      </c>
      <c r="B232" s="86" t="s">
        <v>193</v>
      </c>
      <c r="C232" s="122" t="s">
        <v>3910</v>
      </c>
      <c r="D232" s="116">
        <v>42928</v>
      </c>
      <c r="E232" s="116"/>
      <c r="F232" s="125">
        <v>16041</v>
      </c>
      <c r="G232" s="87" t="s">
        <v>45</v>
      </c>
      <c r="H232" s="87" t="s">
        <v>46</v>
      </c>
      <c r="I232" s="124">
        <v>183.06</v>
      </c>
      <c r="J232" s="85">
        <v>52</v>
      </c>
    </row>
    <row r="233" spans="1:10" x14ac:dyDescent="0.25">
      <c r="A233" s="122" t="s">
        <v>9</v>
      </c>
      <c r="B233" s="86" t="s">
        <v>193</v>
      </c>
      <c r="C233" s="122" t="s">
        <v>228</v>
      </c>
      <c r="D233" s="116">
        <v>42936</v>
      </c>
      <c r="E233" s="116">
        <v>30378</v>
      </c>
      <c r="F233" s="125">
        <v>16057</v>
      </c>
      <c r="G233" s="87" t="s">
        <v>45</v>
      </c>
      <c r="H233" s="87" t="s">
        <v>46</v>
      </c>
      <c r="I233" s="124">
        <v>36.21</v>
      </c>
      <c r="J233" s="85">
        <v>52</v>
      </c>
    </row>
    <row r="234" spans="1:10" x14ac:dyDescent="0.25">
      <c r="A234" s="122" t="s">
        <v>9</v>
      </c>
      <c r="B234" s="86" t="s">
        <v>470</v>
      </c>
      <c r="C234" s="122" t="s">
        <v>656</v>
      </c>
      <c r="D234" s="116">
        <v>42947</v>
      </c>
      <c r="E234" s="116" t="s">
        <v>3911</v>
      </c>
      <c r="F234" s="125">
        <v>16117</v>
      </c>
      <c r="G234" s="87" t="s">
        <v>45</v>
      </c>
      <c r="H234" s="87" t="s">
        <v>46</v>
      </c>
      <c r="I234" s="124">
        <v>81.42</v>
      </c>
      <c r="J234" s="85">
        <v>52</v>
      </c>
    </row>
    <row r="235" spans="1:10" x14ac:dyDescent="0.25">
      <c r="A235" s="122" t="s">
        <v>9</v>
      </c>
      <c r="B235" s="86" t="s">
        <v>193</v>
      </c>
      <c r="C235" s="122" t="s">
        <v>3912</v>
      </c>
      <c r="D235" s="116">
        <v>42947</v>
      </c>
      <c r="E235" s="116">
        <v>75766</v>
      </c>
      <c r="F235" s="125">
        <v>16118</v>
      </c>
      <c r="G235" s="87" t="s">
        <v>45</v>
      </c>
      <c r="H235" s="87" t="s">
        <v>46</v>
      </c>
      <c r="I235" s="124">
        <v>24.43</v>
      </c>
      <c r="J235" s="85">
        <v>52</v>
      </c>
    </row>
    <row r="236" spans="1:10" x14ac:dyDescent="0.25">
      <c r="A236" s="122" t="s">
        <v>9</v>
      </c>
      <c r="B236" s="86" t="s">
        <v>193</v>
      </c>
      <c r="C236" s="122" t="s">
        <v>2631</v>
      </c>
      <c r="D236" s="116">
        <v>42947</v>
      </c>
      <c r="E236" s="116" t="s">
        <v>3913</v>
      </c>
      <c r="F236" s="125">
        <v>16119</v>
      </c>
      <c r="G236" s="87" t="s">
        <v>45</v>
      </c>
      <c r="H236" s="87" t="s">
        <v>46</v>
      </c>
      <c r="I236" s="124">
        <v>41.85</v>
      </c>
      <c r="J236" s="85">
        <v>52</v>
      </c>
    </row>
    <row r="237" spans="1:10" x14ac:dyDescent="0.25">
      <c r="A237" s="122" t="s">
        <v>9</v>
      </c>
      <c r="B237" s="86" t="s">
        <v>193</v>
      </c>
      <c r="C237" s="122" t="s">
        <v>643</v>
      </c>
      <c r="D237" s="116">
        <v>42947</v>
      </c>
      <c r="E237" s="116" t="s">
        <v>3914</v>
      </c>
      <c r="F237" s="125">
        <v>16121</v>
      </c>
      <c r="G237" s="87" t="s">
        <v>45</v>
      </c>
      <c r="H237" s="87" t="s">
        <v>46</v>
      </c>
      <c r="I237" s="124">
        <v>35.85</v>
      </c>
      <c r="J237" s="85">
        <v>52</v>
      </c>
    </row>
    <row r="238" spans="1:10" x14ac:dyDescent="0.25">
      <c r="A238" s="122" t="s">
        <v>9</v>
      </c>
      <c r="B238" s="86" t="s">
        <v>193</v>
      </c>
      <c r="C238" s="122" t="s">
        <v>3915</v>
      </c>
      <c r="D238" s="116">
        <v>42947</v>
      </c>
      <c r="E238" s="116" t="s">
        <v>3916</v>
      </c>
      <c r="F238" s="125">
        <v>16124</v>
      </c>
      <c r="G238" s="87" t="s">
        <v>45</v>
      </c>
      <c r="H238" s="87" t="s">
        <v>46</v>
      </c>
      <c r="I238" s="124">
        <v>56.22</v>
      </c>
      <c r="J238" s="85">
        <v>52</v>
      </c>
    </row>
    <row r="239" spans="1:10" x14ac:dyDescent="0.25">
      <c r="A239" s="122" t="s">
        <v>9</v>
      </c>
      <c r="B239" s="86" t="s">
        <v>193</v>
      </c>
      <c r="C239" s="122" t="s">
        <v>3917</v>
      </c>
      <c r="D239" s="116">
        <v>42947</v>
      </c>
      <c r="E239" s="116">
        <v>4946</v>
      </c>
      <c r="F239" s="125">
        <v>16130</v>
      </c>
      <c r="G239" s="87" t="s">
        <v>45</v>
      </c>
      <c r="H239" s="87" t="s">
        <v>46</v>
      </c>
      <c r="I239" s="124">
        <v>290.8</v>
      </c>
      <c r="J239" s="85">
        <v>52</v>
      </c>
    </row>
    <row r="240" spans="1:10" x14ac:dyDescent="0.25">
      <c r="A240" s="122" t="s">
        <v>9</v>
      </c>
      <c r="B240" s="86" t="s">
        <v>193</v>
      </c>
      <c r="C240" s="122" t="s">
        <v>3918</v>
      </c>
      <c r="D240" s="116">
        <v>42947</v>
      </c>
      <c r="E240" s="116">
        <v>4944</v>
      </c>
      <c r="F240" s="125">
        <v>16133</v>
      </c>
      <c r="G240" s="87" t="s">
        <v>45</v>
      </c>
      <c r="H240" s="87" t="s">
        <v>46</v>
      </c>
      <c r="I240" s="124">
        <v>290.8</v>
      </c>
      <c r="J240" s="85">
        <v>52</v>
      </c>
    </row>
    <row r="241" spans="1:10" x14ac:dyDescent="0.25">
      <c r="A241" s="122" t="s">
        <v>9</v>
      </c>
      <c r="B241" s="86" t="s">
        <v>470</v>
      </c>
      <c r="C241" s="122" t="s">
        <v>645</v>
      </c>
      <c r="D241" s="116">
        <v>42947</v>
      </c>
      <c r="E241" s="116" t="s">
        <v>3919</v>
      </c>
      <c r="F241" s="125">
        <v>16134</v>
      </c>
      <c r="G241" s="87" t="s">
        <v>45</v>
      </c>
      <c r="H241" s="87" t="s">
        <v>46</v>
      </c>
      <c r="I241" s="124">
        <v>110.54</v>
      </c>
      <c r="J241" s="85">
        <v>52</v>
      </c>
    </row>
    <row r="242" spans="1:10" x14ac:dyDescent="0.25">
      <c r="A242" s="122" t="s">
        <v>17</v>
      </c>
      <c r="B242" s="86" t="s">
        <v>193</v>
      </c>
      <c r="C242" s="122" t="s">
        <v>43</v>
      </c>
      <c r="D242" s="116">
        <v>42922</v>
      </c>
      <c r="E242" s="116">
        <v>30131</v>
      </c>
      <c r="F242" s="125">
        <v>16013</v>
      </c>
      <c r="G242" s="87" t="s">
        <v>45</v>
      </c>
      <c r="H242" s="87" t="s">
        <v>90</v>
      </c>
      <c r="I242" s="124">
        <v>10.130000000000001</v>
      </c>
      <c r="J242" s="85">
        <v>52</v>
      </c>
    </row>
    <row r="243" spans="1:10" x14ac:dyDescent="0.25">
      <c r="A243" s="122" t="s">
        <v>17</v>
      </c>
      <c r="B243" s="86" t="s">
        <v>193</v>
      </c>
      <c r="C243" s="122" t="s">
        <v>3905</v>
      </c>
      <c r="D243" s="116">
        <v>42922</v>
      </c>
      <c r="E243" s="116">
        <v>30128</v>
      </c>
      <c r="F243" s="125">
        <v>16014</v>
      </c>
      <c r="G243" s="87" t="s">
        <v>45</v>
      </c>
      <c r="H243" s="87" t="s">
        <v>90</v>
      </c>
      <c r="I243" s="124">
        <v>82.62</v>
      </c>
      <c r="J243" s="85">
        <v>52</v>
      </c>
    </row>
    <row r="244" spans="1:10" x14ac:dyDescent="0.25">
      <c r="A244" s="122" t="s">
        <v>17</v>
      </c>
      <c r="B244" s="86" t="s">
        <v>193</v>
      </c>
      <c r="C244" s="122" t="s">
        <v>3906</v>
      </c>
      <c r="D244" s="116">
        <v>42922</v>
      </c>
      <c r="E244" s="116">
        <v>30094</v>
      </c>
      <c r="F244" s="125">
        <v>16015</v>
      </c>
      <c r="G244" s="87" t="s">
        <v>45</v>
      </c>
      <c r="H244" s="87" t="s">
        <v>90</v>
      </c>
      <c r="I244" s="124">
        <v>45.72</v>
      </c>
      <c r="J244" s="85">
        <v>52</v>
      </c>
    </row>
    <row r="245" spans="1:10" x14ac:dyDescent="0.25">
      <c r="A245" s="122" t="s">
        <v>17</v>
      </c>
      <c r="B245" s="86" t="s">
        <v>193</v>
      </c>
      <c r="C245" s="122" t="s">
        <v>3907</v>
      </c>
      <c r="D245" s="116">
        <v>42922</v>
      </c>
      <c r="E245" s="116">
        <v>30091</v>
      </c>
      <c r="F245" s="125">
        <v>16016</v>
      </c>
      <c r="G245" s="87" t="s">
        <v>45</v>
      </c>
      <c r="H245" s="87" t="s">
        <v>46</v>
      </c>
      <c r="I245" s="124">
        <v>84.74</v>
      </c>
      <c r="J245" s="85">
        <v>52</v>
      </c>
    </row>
    <row r="246" spans="1:10" x14ac:dyDescent="0.25">
      <c r="A246" s="122" t="s">
        <v>17</v>
      </c>
      <c r="B246" s="86" t="s">
        <v>193</v>
      </c>
      <c r="C246" s="122" t="s">
        <v>3908</v>
      </c>
      <c r="D246" s="116">
        <v>42922</v>
      </c>
      <c r="E246" s="116">
        <v>30093</v>
      </c>
      <c r="F246" s="125">
        <v>16017</v>
      </c>
      <c r="G246" s="87" t="s">
        <v>45</v>
      </c>
      <c r="H246" s="87" t="s">
        <v>46</v>
      </c>
      <c r="I246" s="124">
        <v>85.84</v>
      </c>
      <c r="J246" s="85">
        <v>52</v>
      </c>
    </row>
    <row r="247" spans="1:10" x14ac:dyDescent="0.25">
      <c r="A247" s="122" t="s">
        <v>17</v>
      </c>
      <c r="B247" s="86" t="s">
        <v>193</v>
      </c>
      <c r="C247" s="122" t="s">
        <v>3909</v>
      </c>
      <c r="D247" s="116">
        <v>42922</v>
      </c>
      <c r="E247" s="116">
        <v>30090</v>
      </c>
      <c r="F247" s="125">
        <v>16018</v>
      </c>
      <c r="G247" s="87" t="s">
        <v>45</v>
      </c>
      <c r="H247" s="87" t="s">
        <v>46</v>
      </c>
      <c r="I247" s="124">
        <v>85.95</v>
      </c>
      <c r="J247" s="85">
        <v>52</v>
      </c>
    </row>
    <row r="248" spans="1:10" x14ac:dyDescent="0.25">
      <c r="A248" s="122" t="s">
        <v>17</v>
      </c>
      <c r="B248" s="86" t="s">
        <v>193</v>
      </c>
      <c r="C248" s="122" t="s">
        <v>1599</v>
      </c>
      <c r="D248" s="116">
        <v>42928</v>
      </c>
      <c r="E248" s="116">
        <v>30234</v>
      </c>
      <c r="F248" s="125">
        <v>16040</v>
      </c>
      <c r="G248" s="87" t="s">
        <v>45</v>
      </c>
      <c r="H248" s="87" t="s">
        <v>46</v>
      </c>
      <c r="I248" s="124">
        <v>10.82</v>
      </c>
      <c r="J248" s="85">
        <v>52</v>
      </c>
    </row>
    <row r="249" spans="1:10" x14ac:dyDescent="0.25">
      <c r="A249" s="122" t="s">
        <v>17</v>
      </c>
      <c r="B249" s="87" t="s">
        <v>193</v>
      </c>
      <c r="C249" s="122" t="s">
        <v>3910</v>
      </c>
      <c r="D249" s="116">
        <v>42928</v>
      </c>
      <c r="E249" s="122"/>
      <c r="F249" s="125">
        <v>16041</v>
      </c>
      <c r="G249" s="87" t="s">
        <v>45</v>
      </c>
      <c r="H249" s="87" t="s">
        <v>46</v>
      </c>
      <c r="I249" s="124">
        <v>30.51</v>
      </c>
      <c r="J249" s="85">
        <v>52</v>
      </c>
    </row>
    <row r="250" spans="1:10" x14ac:dyDescent="0.25">
      <c r="A250" s="122" t="s">
        <v>17</v>
      </c>
      <c r="B250" s="87" t="s">
        <v>193</v>
      </c>
      <c r="C250" s="122" t="s">
        <v>228</v>
      </c>
      <c r="D250" s="116">
        <v>42936</v>
      </c>
      <c r="E250" s="122">
        <v>30378</v>
      </c>
      <c r="F250" s="125">
        <v>16057</v>
      </c>
      <c r="G250" s="87" t="s">
        <v>45</v>
      </c>
      <c r="H250" s="87" t="s">
        <v>46</v>
      </c>
      <c r="I250" s="124">
        <v>6.04</v>
      </c>
      <c r="J250" s="85">
        <v>52</v>
      </c>
    </row>
    <row r="251" spans="1:10" x14ac:dyDescent="0.25">
      <c r="A251" s="122" t="s">
        <v>17</v>
      </c>
      <c r="B251" s="87" t="s">
        <v>470</v>
      </c>
      <c r="C251" s="122" t="s">
        <v>656</v>
      </c>
      <c r="D251" s="116">
        <v>42947</v>
      </c>
      <c r="E251" s="122" t="s">
        <v>3911</v>
      </c>
      <c r="F251" s="125">
        <v>16117</v>
      </c>
      <c r="G251" s="87" t="s">
        <v>45</v>
      </c>
      <c r="H251" s="87" t="s">
        <v>46</v>
      </c>
      <c r="I251" s="124">
        <v>13.57</v>
      </c>
      <c r="J251" s="85">
        <v>52</v>
      </c>
    </row>
    <row r="252" spans="1:10" x14ac:dyDescent="0.25">
      <c r="A252" s="122" t="s">
        <v>17</v>
      </c>
      <c r="B252" s="87" t="s">
        <v>193</v>
      </c>
      <c r="C252" s="122" t="s">
        <v>3912</v>
      </c>
      <c r="D252" s="116">
        <v>42947</v>
      </c>
      <c r="E252" s="122">
        <v>75766</v>
      </c>
      <c r="F252" s="125">
        <v>16118</v>
      </c>
      <c r="G252" s="87" t="s">
        <v>45</v>
      </c>
      <c r="H252" s="87" t="s">
        <v>46</v>
      </c>
      <c r="I252" s="124">
        <v>4.07</v>
      </c>
      <c r="J252" s="85">
        <v>52</v>
      </c>
    </row>
    <row r="253" spans="1:10" x14ac:dyDescent="0.25">
      <c r="A253" s="122" t="s">
        <v>17</v>
      </c>
      <c r="B253" s="87" t="s">
        <v>193</v>
      </c>
      <c r="C253" s="122" t="s">
        <v>2631</v>
      </c>
      <c r="D253" s="116">
        <v>42947</v>
      </c>
      <c r="E253" s="122" t="s">
        <v>3913</v>
      </c>
      <c r="F253" s="125">
        <v>16119</v>
      </c>
      <c r="G253" s="87" t="s">
        <v>45</v>
      </c>
      <c r="H253" s="87" t="s">
        <v>46</v>
      </c>
      <c r="I253" s="124">
        <v>6.98</v>
      </c>
      <c r="J253" s="85">
        <v>52</v>
      </c>
    </row>
    <row r="254" spans="1:10" x14ac:dyDescent="0.25">
      <c r="A254" s="122" t="s">
        <v>17</v>
      </c>
      <c r="B254" s="87" t="s">
        <v>193</v>
      </c>
      <c r="C254" s="122" t="s">
        <v>643</v>
      </c>
      <c r="D254" s="116">
        <v>42947</v>
      </c>
      <c r="E254" s="122" t="s">
        <v>3914</v>
      </c>
      <c r="F254" s="125">
        <v>16121</v>
      </c>
      <c r="G254" s="87" t="s">
        <v>45</v>
      </c>
      <c r="H254" s="87" t="s">
        <v>46</v>
      </c>
      <c r="I254" s="124">
        <v>5.98</v>
      </c>
      <c r="J254" s="85">
        <v>52</v>
      </c>
    </row>
    <row r="255" spans="1:10" x14ac:dyDescent="0.25">
      <c r="A255" s="122" t="s">
        <v>17</v>
      </c>
      <c r="B255" s="87" t="s">
        <v>193</v>
      </c>
      <c r="C255" s="122" t="s">
        <v>3915</v>
      </c>
      <c r="D255" s="116">
        <v>42947</v>
      </c>
      <c r="E255" s="122" t="s">
        <v>3916</v>
      </c>
      <c r="F255" s="125">
        <v>16124</v>
      </c>
      <c r="G255" s="87" t="s">
        <v>45</v>
      </c>
      <c r="H255" s="87" t="s">
        <v>46</v>
      </c>
      <c r="I255" s="124">
        <v>9.3699999999999992</v>
      </c>
      <c r="J255" s="85">
        <v>52</v>
      </c>
    </row>
    <row r="256" spans="1:10" x14ac:dyDescent="0.25">
      <c r="A256" s="122" t="s">
        <v>17</v>
      </c>
      <c r="B256" s="87" t="s">
        <v>193</v>
      </c>
      <c r="C256" s="122" t="s">
        <v>3917</v>
      </c>
      <c r="D256" s="116">
        <v>42947</v>
      </c>
      <c r="E256" s="122">
        <v>4946</v>
      </c>
      <c r="F256" s="125">
        <v>16130</v>
      </c>
      <c r="G256" s="87" t="s">
        <v>45</v>
      </c>
      <c r="H256" s="87" t="s">
        <v>46</v>
      </c>
      <c r="I256" s="124">
        <v>48.47</v>
      </c>
      <c r="J256" s="85">
        <v>52</v>
      </c>
    </row>
    <row r="257" spans="1:10" x14ac:dyDescent="0.25">
      <c r="A257" s="122" t="s">
        <v>17</v>
      </c>
      <c r="B257" s="87" t="s">
        <v>193</v>
      </c>
      <c r="C257" s="122" t="s">
        <v>3918</v>
      </c>
      <c r="D257" s="116">
        <v>42947</v>
      </c>
      <c r="E257" s="122">
        <v>4944</v>
      </c>
      <c r="F257" s="125">
        <v>16133</v>
      </c>
      <c r="G257" s="87" t="s">
        <v>45</v>
      </c>
      <c r="H257" s="87" t="s">
        <v>46</v>
      </c>
      <c r="I257" s="124">
        <v>48.47</v>
      </c>
      <c r="J257" s="85">
        <v>52</v>
      </c>
    </row>
    <row r="258" spans="1:10" x14ac:dyDescent="0.25">
      <c r="A258" s="122" t="s">
        <v>17</v>
      </c>
      <c r="B258" s="87" t="s">
        <v>470</v>
      </c>
      <c r="C258" s="122" t="s">
        <v>645</v>
      </c>
      <c r="D258" s="116">
        <v>42947</v>
      </c>
      <c r="E258" s="122" t="s">
        <v>3919</v>
      </c>
      <c r="F258" s="125">
        <v>16134</v>
      </c>
      <c r="G258" s="87" t="s">
        <v>45</v>
      </c>
      <c r="H258" s="87" t="s">
        <v>46</v>
      </c>
      <c r="I258" s="124">
        <v>18.420000000000002</v>
      </c>
      <c r="J258" s="85">
        <v>52</v>
      </c>
    </row>
    <row r="259" spans="1:10" x14ac:dyDescent="0.25">
      <c r="A259" s="122" t="s">
        <v>25</v>
      </c>
      <c r="B259" s="87" t="s">
        <v>193</v>
      </c>
      <c r="C259" s="122" t="s">
        <v>43</v>
      </c>
      <c r="D259" s="116">
        <v>42922</v>
      </c>
      <c r="E259" s="122">
        <v>30131</v>
      </c>
      <c r="F259" s="125">
        <v>16013</v>
      </c>
      <c r="G259" s="87" t="s">
        <v>45</v>
      </c>
      <c r="H259" s="87" t="s">
        <v>90</v>
      </c>
      <c r="I259" s="124">
        <v>50.65</v>
      </c>
      <c r="J259" s="85">
        <v>52</v>
      </c>
    </row>
    <row r="260" spans="1:10" x14ac:dyDescent="0.25">
      <c r="A260" s="122" t="s">
        <v>25</v>
      </c>
      <c r="B260" s="87" t="s">
        <v>193</v>
      </c>
      <c r="C260" s="122" t="s">
        <v>3905</v>
      </c>
      <c r="D260" s="116">
        <v>42922</v>
      </c>
      <c r="E260" s="122">
        <v>30128</v>
      </c>
      <c r="F260" s="125">
        <v>16014</v>
      </c>
      <c r="G260" s="87" t="s">
        <v>45</v>
      </c>
      <c r="H260" s="87" t="s">
        <v>90</v>
      </c>
      <c r="I260" s="124">
        <v>413.12</v>
      </c>
      <c r="J260" s="85">
        <v>52</v>
      </c>
    </row>
    <row r="261" spans="1:10" x14ac:dyDescent="0.25">
      <c r="A261" s="122" t="s">
        <v>25</v>
      </c>
      <c r="B261" s="87" t="s">
        <v>193</v>
      </c>
      <c r="C261" s="122" t="s">
        <v>3906</v>
      </c>
      <c r="D261" s="116">
        <v>42922</v>
      </c>
      <c r="E261" s="122">
        <v>30094</v>
      </c>
      <c r="F261" s="125">
        <v>16015</v>
      </c>
      <c r="G261" s="87" t="s">
        <v>45</v>
      </c>
      <c r="H261" s="87" t="s">
        <v>90</v>
      </c>
      <c r="I261" s="124">
        <v>228.62</v>
      </c>
      <c r="J261" s="85">
        <v>52</v>
      </c>
    </row>
    <row r="262" spans="1:10" x14ac:dyDescent="0.25">
      <c r="A262" s="122" t="s">
        <v>25</v>
      </c>
      <c r="B262" s="87" t="s">
        <v>193</v>
      </c>
      <c r="C262" s="122" t="s">
        <v>3907</v>
      </c>
      <c r="D262" s="116">
        <v>42922</v>
      </c>
      <c r="E262" s="122">
        <v>30091</v>
      </c>
      <c r="F262" s="125">
        <v>16016</v>
      </c>
      <c r="G262" s="87" t="s">
        <v>45</v>
      </c>
      <c r="H262" s="87" t="s">
        <v>46</v>
      </c>
      <c r="I262" s="124">
        <v>423.71</v>
      </c>
      <c r="J262" s="85">
        <v>52</v>
      </c>
    </row>
    <row r="263" spans="1:10" x14ac:dyDescent="0.25">
      <c r="A263" s="122" t="s">
        <v>25</v>
      </c>
      <c r="B263" s="87" t="s">
        <v>193</v>
      </c>
      <c r="C263" s="122" t="s">
        <v>3908</v>
      </c>
      <c r="D263" s="116">
        <v>42922</v>
      </c>
      <c r="E263" s="122">
        <v>30093</v>
      </c>
      <c r="F263" s="125">
        <v>16017</v>
      </c>
      <c r="G263" s="87" t="s">
        <v>45</v>
      </c>
      <c r="H263" s="87" t="s">
        <v>46</v>
      </c>
      <c r="I263" s="124">
        <v>429.19</v>
      </c>
      <c r="J263" s="85">
        <v>52</v>
      </c>
    </row>
    <row r="264" spans="1:10" x14ac:dyDescent="0.25">
      <c r="A264" s="122" t="s">
        <v>25</v>
      </c>
      <c r="B264" s="87" t="s">
        <v>193</v>
      </c>
      <c r="C264" s="122" t="s">
        <v>3909</v>
      </c>
      <c r="D264" s="116">
        <v>42922</v>
      </c>
      <c r="E264" s="122">
        <v>30090</v>
      </c>
      <c r="F264" s="125">
        <v>16018</v>
      </c>
      <c r="G264" s="87" t="s">
        <v>45</v>
      </c>
      <c r="H264" s="87" t="s">
        <v>46</v>
      </c>
      <c r="I264" s="124">
        <v>429.77</v>
      </c>
      <c r="J264" s="85">
        <v>52</v>
      </c>
    </row>
    <row r="265" spans="1:10" x14ac:dyDescent="0.25">
      <c r="A265" s="122" t="s">
        <v>25</v>
      </c>
      <c r="B265" s="87" t="s">
        <v>193</v>
      </c>
      <c r="C265" s="122" t="s">
        <v>1599</v>
      </c>
      <c r="D265" s="116">
        <v>42928</v>
      </c>
      <c r="E265" s="122">
        <v>30234</v>
      </c>
      <c r="F265" s="125">
        <v>16040</v>
      </c>
      <c r="G265" s="87" t="s">
        <v>45</v>
      </c>
      <c r="H265" s="87" t="s">
        <v>46</v>
      </c>
      <c r="I265" s="124">
        <v>54.11</v>
      </c>
      <c r="J265" s="85">
        <v>52</v>
      </c>
    </row>
    <row r="266" spans="1:10" x14ac:dyDescent="0.25">
      <c r="A266" s="122" t="s">
        <v>25</v>
      </c>
      <c r="B266" s="87" t="s">
        <v>193</v>
      </c>
      <c r="C266" s="122" t="s">
        <v>3910</v>
      </c>
      <c r="D266" s="116">
        <v>42928</v>
      </c>
      <c r="E266" s="122"/>
      <c r="F266" s="125">
        <v>16041</v>
      </c>
      <c r="G266" s="87" t="s">
        <v>45</v>
      </c>
      <c r="H266" s="87" t="s">
        <v>46</v>
      </c>
      <c r="I266" s="124">
        <v>152.55000000000001</v>
      </c>
      <c r="J266" s="85">
        <v>52</v>
      </c>
    </row>
    <row r="267" spans="1:10" x14ac:dyDescent="0.25">
      <c r="A267" s="122" t="s">
        <v>25</v>
      </c>
      <c r="B267" s="87" t="s">
        <v>193</v>
      </c>
      <c r="C267" s="122" t="s">
        <v>228</v>
      </c>
      <c r="D267" s="116">
        <v>42936</v>
      </c>
      <c r="E267" s="122">
        <v>30378</v>
      </c>
      <c r="F267" s="125">
        <v>16057</v>
      </c>
      <c r="G267" s="87" t="s">
        <v>45</v>
      </c>
      <c r="H267" s="87" t="s">
        <v>46</v>
      </c>
      <c r="I267" s="124">
        <v>30.18</v>
      </c>
      <c r="J267" s="85">
        <v>52</v>
      </c>
    </row>
    <row r="268" spans="1:10" x14ac:dyDescent="0.25">
      <c r="A268" s="122" t="s">
        <v>25</v>
      </c>
      <c r="B268" s="87" t="s">
        <v>470</v>
      </c>
      <c r="C268" s="122" t="s">
        <v>656</v>
      </c>
      <c r="D268" s="116">
        <v>42947</v>
      </c>
      <c r="E268" s="122" t="s">
        <v>3911</v>
      </c>
      <c r="F268" s="125">
        <v>16117</v>
      </c>
      <c r="G268" s="87" t="s">
        <v>45</v>
      </c>
      <c r="H268" s="87" t="s">
        <v>46</v>
      </c>
      <c r="I268" s="124">
        <v>67.849999999999994</v>
      </c>
      <c r="J268" s="85">
        <v>52</v>
      </c>
    </row>
    <row r="269" spans="1:10" x14ac:dyDescent="0.25">
      <c r="A269" s="122" t="s">
        <v>25</v>
      </c>
      <c r="B269" s="87" t="s">
        <v>193</v>
      </c>
      <c r="C269" s="122" t="s">
        <v>3912</v>
      </c>
      <c r="D269" s="116">
        <v>42947</v>
      </c>
      <c r="E269" s="122">
        <v>75766</v>
      </c>
      <c r="F269" s="125">
        <v>16118</v>
      </c>
      <c r="G269" s="87" t="s">
        <v>45</v>
      </c>
      <c r="H269" s="87" t="s">
        <v>46</v>
      </c>
      <c r="I269" s="124">
        <v>20.36</v>
      </c>
      <c r="J269" s="85">
        <v>52</v>
      </c>
    </row>
    <row r="270" spans="1:10" x14ac:dyDescent="0.25">
      <c r="A270" s="122" t="s">
        <v>25</v>
      </c>
      <c r="B270" s="87" t="s">
        <v>193</v>
      </c>
      <c r="C270" s="122" t="s">
        <v>2631</v>
      </c>
      <c r="D270" s="116">
        <v>42947</v>
      </c>
      <c r="E270" s="122" t="s">
        <v>3913</v>
      </c>
      <c r="F270" s="125">
        <v>16119</v>
      </c>
      <c r="G270" s="87" t="s">
        <v>45</v>
      </c>
      <c r="H270" s="87" t="s">
        <v>46</v>
      </c>
      <c r="I270" s="124">
        <v>34.880000000000003</v>
      </c>
      <c r="J270" s="85">
        <v>52</v>
      </c>
    </row>
    <row r="271" spans="1:10" x14ac:dyDescent="0.25">
      <c r="A271" s="122" t="s">
        <v>25</v>
      </c>
      <c r="B271" s="87" t="s">
        <v>193</v>
      </c>
      <c r="C271" s="122" t="s">
        <v>643</v>
      </c>
      <c r="D271" s="116">
        <v>42947</v>
      </c>
      <c r="E271" s="122" t="s">
        <v>3914</v>
      </c>
      <c r="F271" s="125">
        <v>16121</v>
      </c>
      <c r="G271" s="87" t="s">
        <v>45</v>
      </c>
      <c r="H271" s="87" t="s">
        <v>46</v>
      </c>
      <c r="I271" s="124">
        <v>29.88</v>
      </c>
      <c r="J271" s="85">
        <v>52</v>
      </c>
    </row>
    <row r="272" spans="1:10" x14ac:dyDescent="0.25">
      <c r="A272" s="122" t="s">
        <v>25</v>
      </c>
      <c r="B272" s="87" t="s">
        <v>193</v>
      </c>
      <c r="C272" s="122" t="s">
        <v>3915</v>
      </c>
      <c r="D272" s="116">
        <v>42947</v>
      </c>
      <c r="E272" s="122" t="s">
        <v>3916</v>
      </c>
      <c r="F272" s="125">
        <v>16124</v>
      </c>
      <c r="G272" s="87" t="s">
        <v>45</v>
      </c>
      <c r="H272" s="87" t="s">
        <v>46</v>
      </c>
      <c r="I272" s="124">
        <v>46.85</v>
      </c>
      <c r="J272" s="85">
        <v>52</v>
      </c>
    </row>
    <row r="273" spans="1:10" x14ac:dyDescent="0.25">
      <c r="A273" s="122" t="s">
        <v>25</v>
      </c>
      <c r="B273" s="87" t="s">
        <v>193</v>
      </c>
      <c r="C273" s="122" t="s">
        <v>3917</v>
      </c>
      <c r="D273" s="116">
        <v>42947</v>
      </c>
      <c r="E273" s="122">
        <v>4946</v>
      </c>
      <c r="F273" s="125">
        <v>16130</v>
      </c>
      <c r="G273" s="87" t="s">
        <v>45</v>
      </c>
      <c r="H273" s="87" t="s">
        <v>46</v>
      </c>
      <c r="I273" s="124">
        <v>242.34</v>
      </c>
      <c r="J273" s="85">
        <v>52</v>
      </c>
    </row>
    <row r="274" spans="1:10" x14ac:dyDescent="0.25">
      <c r="A274" s="122" t="s">
        <v>25</v>
      </c>
      <c r="B274" s="87" t="s">
        <v>193</v>
      </c>
      <c r="C274" s="122" t="s">
        <v>3918</v>
      </c>
      <c r="D274" s="116">
        <v>42947</v>
      </c>
      <c r="E274" s="122">
        <v>4944</v>
      </c>
      <c r="F274" s="125">
        <v>16133</v>
      </c>
      <c r="G274" s="87" t="s">
        <v>45</v>
      </c>
      <c r="H274" s="87" t="s">
        <v>46</v>
      </c>
      <c r="I274" s="124">
        <v>242.34</v>
      </c>
      <c r="J274" s="85">
        <v>52</v>
      </c>
    </row>
    <row r="275" spans="1:10" x14ac:dyDescent="0.25">
      <c r="A275" s="122" t="s">
        <v>25</v>
      </c>
      <c r="B275" s="87" t="s">
        <v>470</v>
      </c>
      <c r="C275" s="122" t="s">
        <v>645</v>
      </c>
      <c r="D275" s="116">
        <v>42947</v>
      </c>
      <c r="E275" s="122" t="s">
        <v>3919</v>
      </c>
      <c r="F275" s="125">
        <v>16134</v>
      </c>
      <c r="G275" s="87" t="s">
        <v>45</v>
      </c>
      <c r="H275" s="87" t="s">
        <v>46</v>
      </c>
      <c r="I275" s="124">
        <v>92.12</v>
      </c>
      <c r="J275" s="85">
        <v>52</v>
      </c>
    </row>
    <row r="276" spans="1:10" x14ac:dyDescent="0.25">
      <c r="A276" s="122" t="s">
        <v>3920</v>
      </c>
      <c r="B276" s="87" t="s">
        <v>193</v>
      </c>
      <c r="C276" s="122" t="s">
        <v>43</v>
      </c>
      <c r="D276" s="116">
        <v>42922</v>
      </c>
      <c r="E276" s="122">
        <v>30131</v>
      </c>
      <c r="F276" s="125">
        <v>16013</v>
      </c>
      <c r="G276" s="87" t="s">
        <v>45</v>
      </c>
      <c r="H276" s="87" t="s">
        <v>90</v>
      </c>
      <c r="I276" s="124">
        <v>20.260000000000002</v>
      </c>
      <c r="J276" s="85">
        <v>52</v>
      </c>
    </row>
    <row r="277" spans="1:10" x14ac:dyDescent="0.25">
      <c r="A277" s="122" t="s">
        <v>3920</v>
      </c>
      <c r="B277" s="87" t="s">
        <v>193</v>
      </c>
      <c r="C277" s="122" t="s">
        <v>3905</v>
      </c>
      <c r="D277" s="116">
        <v>42922</v>
      </c>
      <c r="E277" s="122">
        <v>30128</v>
      </c>
      <c r="F277" s="125">
        <v>16014</v>
      </c>
      <c r="G277" s="87" t="s">
        <v>45</v>
      </c>
      <c r="H277" s="87" t="s">
        <v>90</v>
      </c>
      <c r="I277" s="124">
        <v>165.25</v>
      </c>
      <c r="J277" s="85">
        <v>52</v>
      </c>
    </row>
    <row r="278" spans="1:10" x14ac:dyDescent="0.25">
      <c r="A278" s="122" t="s">
        <v>3920</v>
      </c>
      <c r="B278" s="87" t="s">
        <v>193</v>
      </c>
      <c r="C278" s="122" t="s">
        <v>3906</v>
      </c>
      <c r="D278" s="116">
        <v>42922</v>
      </c>
      <c r="E278" s="122">
        <v>30094</v>
      </c>
      <c r="F278" s="125">
        <v>16015</v>
      </c>
      <c r="G278" s="87" t="s">
        <v>45</v>
      </c>
      <c r="H278" s="87" t="s">
        <v>90</v>
      </c>
      <c r="I278" s="124">
        <v>91.45</v>
      </c>
      <c r="J278" s="85">
        <v>52</v>
      </c>
    </row>
    <row r="279" spans="1:10" x14ac:dyDescent="0.25">
      <c r="A279" s="122" t="s">
        <v>3920</v>
      </c>
      <c r="B279" s="87" t="s">
        <v>193</v>
      </c>
      <c r="C279" s="122" t="s">
        <v>3907</v>
      </c>
      <c r="D279" s="116">
        <v>42922</v>
      </c>
      <c r="E279" s="122">
        <v>30091</v>
      </c>
      <c r="F279" s="125">
        <v>16016</v>
      </c>
      <c r="G279" s="87" t="s">
        <v>45</v>
      </c>
      <c r="H279" s="87" t="s">
        <v>46</v>
      </c>
      <c r="I279" s="124">
        <v>169.49</v>
      </c>
      <c r="J279" s="85">
        <v>52</v>
      </c>
    </row>
    <row r="280" spans="1:10" x14ac:dyDescent="0.25">
      <c r="A280" s="122" t="s">
        <v>3920</v>
      </c>
      <c r="B280" s="87" t="s">
        <v>193</v>
      </c>
      <c r="C280" s="122" t="s">
        <v>3908</v>
      </c>
      <c r="D280" s="116">
        <v>42922</v>
      </c>
      <c r="E280" s="122">
        <v>30093</v>
      </c>
      <c r="F280" s="125">
        <v>16017</v>
      </c>
      <c r="G280" s="87" t="s">
        <v>45</v>
      </c>
      <c r="H280" s="87" t="s">
        <v>46</v>
      </c>
      <c r="I280" s="124">
        <v>171.67</v>
      </c>
      <c r="J280" s="85">
        <v>52</v>
      </c>
    </row>
    <row r="281" spans="1:10" x14ac:dyDescent="0.25">
      <c r="A281" s="122" t="s">
        <v>3920</v>
      </c>
      <c r="B281" s="87" t="s">
        <v>193</v>
      </c>
      <c r="C281" s="122" t="s">
        <v>3909</v>
      </c>
      <c r="D281" s="116">
        <v>42922</v>
      </c>
      <c r="E281" s="122">
        <v>30090</v>
      </c>
      <c r="F281" s="125">
        <v>16018</v>
      </c>
      <c r="G281" s="87" t="s">
        <v>45</v>
      </c>
      <c r="H281" s="87" t="s">
        <v>46</v>
      </c>
      <c r="I281" s="124">
        <v>171.91</v>
      </c>
      <c r="J281" s="85">
        <v>52</v>
      </c>
    </row>
    <row r="282" spans="1:10" x14ac:dyDescent="0.25">
      <c r="A282" s="122" t="s">
        <v>3920</v>
      </c>
      <c r="B282" s="87" t="s">
        <v>193</v>
      </c>
      <c r="C282" s="122" t="s">
        <v>1599</v>
      </c>
      <c r="D282" s="116">
        <v>42928</v>
      </c>
      <c r="E282" s="122">
        <v>30234</v>
      </c>
      <c r="F282" s="125">
        <v>16040</v>
      </c>
      <c r="G282" s="87" t="s">
        <v>45</v>
      </c>
      <c r="H282" s="87" t="s">
        <v>46</v>
      </c>
      <c r="I282" s="124">
        <v>21.64</v>
      </c>
      <c r="J282" s="85">
        <v>52</v>
      </c>
    </row>
    <row r="283" spans="1:10" x14ac:dyDescent="0.25">
      <c r="A283" s="122" t="s">
        <v>3920</v>
      </c>
      <c r="B283" s="87" t="s">
        <v>193</v>
      </c>
      <c r="C283" s="122" t="s">
        <v>3910</v>
      </c>
      <c r="D283" s="116">
        <v>42928</v>
      </c>
      <c r="E283" s="122"/>
      <c r="F283" s="125">
        <v>16041</v>
      </c>
      <c r="G283" s="87" t="s">
        <v>45</v>
      </c>
      <c r="H283" s="87" t="s">
        <v>46</v>
      </c>
      <c r="I283" s="124">
        <v>61.02</v>
      </c>
      <c r="J283" s="85">
        <v>52</v>
      </c>
    </row>
    <row r="284" spans="1:10" x14ac:dyDescent="0.25">
      <c r="A284" s="122" t="s">
        <v>3920</v>
      </c>
      <c r="B284" s="87" t="s">
        <v>193</v>
      </c>
      <c r="C284" s="122" t="s">
        <v>228</v>
      </c>
      <c r="D284" s="116">
        <v>42936</v>
      </c>
      <c r="E284" s="122">
        <v>30378</v>
      </c>
      <c r="F284" s="125">
        <v>16057</v>
      </c>
      <c r="G284" s="87" t="s">
        <v>45</v>
      </c>
      <c r="H284" s="87" t="s">
        <v>46</v>
      </c>
      <c r="I284" s="124">
        <v>12.07</v>
      </c>
      <c r="J284" s="85">
        <v>52</v>
      </c>
    </row>
    <row r="285" spans="1:10" x14ac:dyDescent="0.25">
      <c r="A285" s="122" t="s">
        <v>3920</v>
      </c>
      <c r="B285" s="87" t="s">
        <v>470</v>
      </c>
      <c r="C285" s="122" t="s">
        <v>656</v>
      </c>
      <c r="D285" s="116">
        <v>42947</v>
      </c>
      <c r="E285" s="122" t="s">
        <v>3911</v>
      </c>
      <c r="F285" s="125">
        <v>16117</v>
      </c>
      <c r="G285" s="87" t="s">
        <v>45</v>
      </c>
      <c r="H285" s="87" t="s">
        <v>46</v>
      </c>
      <c r="I285" s="124">
        <v>27.14</v>
      </c>
      <c r="J285" s="85">
        <v>52</v>
      </c>
    </row>
    <row r="286" spans="1:10" x14ac:dyDescent="0.25">
      <c r="A286" s="122" t="s">
        <v>3920</v>
      </c>
      <c r="B286" s="87" t="s">
        <v>193</v>
      </c>
      <c r="C286" s="122" t="s">
        <v>3912</v>
      </c>
      <c r="D286" s="116">
        <v>42947</v>
      </c>
      <c r="E286" s="122">
        <v>75766</v>
      </c>
      <c r="F286" s="125">
        <v>16118</v>
      </c>
      <c r="G286" s="87" t="s">
        <v>45</v>
      </c>
      <c r="H286" s="87" t="s">
        <v>46</v>
      </c>
      <c r="I286" s="124">
        <v>8.14</v>
      </c>
      <c r="J286" s="85">
        <v>52</v>
      </c>
    </row>
    <row r="287" spans="1:10" x14ac:dyDescent="0.25">
      <c r="A287" s="122" t="s">
        <v>3920</v>
      </c>
      <c r="B287" s="87" t="s">
        <v>193</v>
      </c>
      <c r="C287" s="122" t="s">
        <v>2631</v>
      </c>
      <c r="D287" s="116">
        <v>42947</v>
      </c>
      <c r="E287" s="122" t="s">
        <v>3913</v>
      </c>
      <c r="F287" s="125">
        <v>16119</v>
      </c>
      <c r="G287" s="87" t="s">
        <v>45</v>
      </c>
      <c r="H287" s="87" t="s">
        <v>46</v>
      </c>
      <c r="I287" s="124">
        <v>13.95</v>
      </c>
      <c r="J287" s="85">
        <v>52</v>
      </c>
    </row>
    <row r="288" spans="1:10" x14ac:dyDescent="0.25">
      <c r="A288" s="122" t="s">
        <v>3920</v>
      </c>
      <c r="B288" s="87" t="s">
        <v>193</v>
      </c>
      <c r="C288" s="122" t="s">
        <v>643</v>
      </c>
      <c r="D288" s="116">
        <v>42947</v>
      </c>
      <c r="E288" s="122" t="s">
        <v>3914</v>
      </c>
      <c r="F288" s="125">
        <v>16121</v>
      </c>
      <c r="G288" s="87" t="s">
        <v>45</v>
      </c>
      <c r="H288" s="87" t="s">
        <v>46</v>
      </c>
      <c r="I288" s="124">
        <v>11.95</v>
      </c>
      <c r="J288" s="85">
        <v>52</v>
      </c>
    </row>
    <row r="289" spans="1:10" x14ac:dyDescent="0.25">
      <c r="A289" s="122" t="s">
        <v>3920</v>
      </c>
      <c r="B289" s="87" t="s">
        <v>193</v>
      </c>
      <c r="C289" s="122" t="s">
        <v>3915</v>
      </c>
      <c r="D289" s="116">
        <v>42947</v>
      </c>
      <c r="E289" s="122" t="s">
        <v>3916</v>
      </c>
      <c r="F289" s="125">
        <v>16124</v>
      </c>
      <c r="G289" s="87" t="s">
        <v>45</v>
      </c>
      <c r="H289" s="87" t="s">
        <v>46</v>
      </c>
      <c r="I289" s="124">
        <v>18.739999999999998</v>
      </c>
      <c r="J289" s="85">
        <v>52</v>
      </c>
    </row>
    <row r="290" spans="1:10" x14ac:dyDescent="0.25">
      <c r="A290" s="122" t="s">
        <v>3920</v>
      </c>
      <c r="B290" s="87" t="s">
        <v>193</v>
      </c>
      <c r="C290" s="122" t="s">
        <v>3917</v>
      </c>
      <c r="D290" s="116">
        <v>42947</v>
      </c>
      <c r="E290" s="122">
        <v>4946</v>
      </c>
      <c r="F290" s="125">
        <v>16130</v>
      </c>
      <c r="G290" s="87" t="s">
        <v>45</v>
      </c>
      <c r="H290" s="87" t="s">
        <v>46</v>
      </c>
      <c r="I290" s="124">
        <v>96.93</v>
      </c>
      <c r="J290" s="85">
        <v>52</v>
      </c>
    </row>
    <row r="291" spans="1:10" x14ac:dyDescent="0.25">
      <c r="A291" s="122" t="s">
        <v>3920</v>
      </c>
      <c r="B291" s="87" t="s">
        <v>193</v>
      </c>
      <c r="C291" s="122" t="s">
        <v>3918</v>
      </c>
      <c r="D291" s="116">
        <v>42947</v>
      </c>
      <c r="E291" s="122">
        <v>4944</v>
      </c>
      <c r="F291" s="125">
        <v>16133</v>
      </c>
      <c r="G291" s="87" t="s">
        <v>45</v>
      </c>
      <c r="H291" s="87" t="s">
        <v>46</v>
      </c>
      <c r="I291" s="124">
        <v>96.93</v>
      </c>
      <c r="J291" s="85">
        <v>52</v>
      </c>
    </row>
    <row r="292" spans="1:10" x14ac:dyDescent="0.25">
      <c r="A292" s="122" t="s">
        <v>3920</v>
      </c>
      <c r="B292" s="87" t="s">
        <v>470</v>
      </c>
      <c r="C292" s="122" t="s">
        <v>645</v>
      </c>
      <c r="D292" s="116">
        <v>42947</v>
      </c>
      <c r="E292" s="122" t="s">
        <v>3919</v>
      </c>
      <c r="F292" s="125">
        <v>16134</v>
      </c>
      <c r="G292" s="87" t="s">
        <v>45</v>
      </c>
      <c r="H292" s="87" t="s">
        <v>46</v>
      </c>
      <c r="I292" s="124">
        <v>36.85</v>
      </c>
      <c r="J292" s="85">
        <v>52</v>
      </c>
    </row>
    <row r="293" spans="1:10" x14ac:dyDescent="0.25">
      <c r="A293" s="122" t="s">
        <v>38</v>
      </c>
      <c r="B293" s="87" t="s">
        <v>193</v>
      </c>
      <c r="C293" s="122" t="s">
        <v>43</v>
      </c>
      <c r="D293" s="116">
        <v>42922</v>
      </c>
      <c r="E293" s="122">
        <v>30131</v>
      </c>
      <c r="F293" s="125">
        <v>16013</v>
      </c>
      <c r="G293" s="87" t="s">
        <v>45</v>
      </c>
      <c r="H293" s="87" t="s">
        <v>90</v>
      </c>
      <c r="I293" s="124">
        <v>60.78</v>
      </c>
      <c r="J293" s="85">
        <v>52</v>
      </c>
    </row>
    <row r="294" spans="1:10" x14ac:dyDescent="0.25">
      <c r="A294" s="122" t="s">
        <v>38</v>
      </c>
      <c r="B294" s="87" t="s">
        <v>193</v>
      </c>
      <c r="C294" s="122" t="s">
        <v>3905</v>
      </c>
      <c r="D294" s="116">
        <v>42922</v>
      </c>
      <c r="E294" s="122">
        <v>30128</v>
      </c>
      <c r="F294" s="125">
        <v>16014</v>
      </c>
      <c r="G294" s="87" t="s">
        <v>45</v>
      </c>
      <c r="H294" s="87" t="s">
        <v>90</v>
      </c>
      <c r="I294" s="124">
        <v>495.75</v>
      </c>
      <c r="J294" s="85">
        <v>52</v>
      </c>
    </row>
    <row r="295" spans="1:10" x14ac:dyDescent="0.25">
      <c r="A295" s="122" t="s">
        <v>38</v>
      </c>
      <c r="B295" s="87" t="s">
        <v>193</v>
      </c>
      <c r="C295" s="122" t="s">
        <v>3906</v>
      </c>
      <c r="D295" s="116">
        <v>42922</v>
      </c>
      <c r="E295" s="122">
        <v>30094</v>
      </c>
      <c r="F295" s="125">
        <v>16015</v>
      </c>
      <c r="G295" s="87" t="s">
        <v>45</v>
      </c>
      <c r="H295" s="87" t="s">
        <v>90</v>
      </c>
      <c r="I295" s="124">
        <v>274.35000000000002</v>
      </c>
      <c r="J295" s="85">
        <v>52</v>
      </c>
    </row>
    <row r="296" spans="1:10" x14ac:dyDescent="0.25">
      <c r="A296" s="122" t="s">
        <v>38</v>
      </c>
      <c r="B296" s="87" t="s">
        <v>193</v>
      </c>
      <c r="C296" s="122" t="s">
        <v>3907</v>
      </c>
      <c r="D296" s="116">
        <v>42922</v>
      </c>
      <c r="E296" s="122">
        <v>30091</v>
      </c>
      <c r="F296" s="125">
        <v>16016</v>
      </c>
      <c r="G296" s="87" t="s">
        <v>45</v>
      </c>
      <c r="H296" s="87" t="s">
        <v>46</v>
      </c>
      <c r="I296" s="124">
        <v>508.46</v>
      </c>
      <c r="J296" s="85">
        <v>52</v>
      </c>
    </row>
    <row r="297" spans="1:10" x14ac:dyDescent="0.25">
      <c r="A297" s="122" t="s">
        <v>38</v>
      </c>
      <c r="B297" s="87" t="s">
        <v>193</v>
      </c>
      <c r="C297" s="122" t="s">
        <v>3908</v>
      </c>
      <c r="D297" s="116">
        <v>42922</v>
      </c>
      <c r="E297" s="122">
        <v>30093</v>
      </c>
      <c r="F297" s="125">
        <v>16017</v>
      </c>
      <c r="G297" s="87" t="s">
        <v>45</v>
      </c>
      <c r="H297" s="87" t="s">
        <v>46</v>
      </c>
      <c r="I297" s="124">
        <v>515.02</v>
      </c>
      <c r="J297" s="85">
        <v>52</v>
      </c>
    </row>
    <row r="298" spans="1:10" x14ac:dyDescent="0.25">
      <c r="A298" s="122" t="s">
        <v>38</v>
      </c>
      <c r="B298" s="87" t="s">
        <v>193</v>
      </c>
      <c r="C298" s="122" t="s">
        <v>3909</v>
      </c>
      <c r="D298" s="116">
        <v>42922</v>
      </c>
      <c r="E298" s="122">
        <v>30090</v>
      </c>
      <c r="F298" s="125">
        <v>16018</v>
      </c>
      <c r="G298" s="87" t="s">
        <v>45</v>
      </c>
      <c r="H298" s="87" t="s">
        <v>46</v>
      </c>
      <c r="I298" s="124">
        <v>515.72</v>
      </c>
      <c r="J298" s="85">
        <v>52</v>
      </c>
    </row>
    <row r="299" spans="1:10" x14ac:dyDescent="0.25">
      <c r="A299" s="122" t="s">
        <v>38</v>
      </c>
      <c r="B299" s="87" t="s">
        <v>193</v>
      </c>
      <c r="C299" s="122" t="s">
        <v>1599</v>
      </c>
      <c r="D299" s="116">
        <v>42928</v>
      </c>
      <c r="E299" s="122">
        <v>30234</v>
      </c>
      <c r="F299" s="125">
        <v>16040</v>
      </c>
      <c r="G299" s="87" t="s">
        <v>45</v>
      </c>
      <c r="H299" s="87" t="s">
        <v>46</v>
      </c>
      <c r="I299" s="124">
        <v>64.930000000000007</v>
      </c>
      <c r="J299" s="85">
        <v>52</v>
      </c>
    </row>
    <row r="300" spans="1:10" x14ac:dyDescent="0.25">
      <c r="A300" s="122" t="s">
        <v>38</v>
      </c>
      <c r="B300" s="87" t="s">
        <v>193</v>
      </c>
      <c r="C300" s="122" t="s">
        <v>3910</v>
      </c>
      <c r="D300" s="116">
        <v>42928</v>
      </c>
      <c r="E300" s="122"/>
      <c r="F300" s="125">
        <v>16041</v>
      </c>
      <c r="G300" s="87" t="s">
        <v>45</v>
      </c>
      <c r="H300" s="87" t="s">
        <v>46</v>
      </c>
      <c r="I300" s="124">
        <v>183.06</v>
      </c>
      <c r="J300" s="85">
        <v>52</v>
      </c>
    </row>
    <row r="301" spans="1:10" x14ac:dyDescent="0.25">
      <c r="A301" s="122" t="s">
        <v>38</v>
      </c>
      <c r="B301" s="87" t="s">
        <v>193</v>
      </c>
      <c r="C301" s="122" t="s">
        <v>228</v>
      </c>
      <c r="D301" s="116">
        <v>42936</v>
      </c>
      <c r="E301" s="122">
        <v>30378</v>
      </c>
      <c r="F301" s="125">
        <v>16057</v>
      </c>
      <c r="G301" s="87" t="s">
        <v>45</v>
      </c>
      <c r="H301" s="87" t="s">
        <v>46</v>
      </c>
      <c r="I301" s="124">
        <v>36.21</v>
      </c>
      <c r="J301" s="85">
        <v>52</v>
      </c>
    </row>
    <row r="302" spans="1:10" x14ac:dyDescent="0.25">
      <c r="A302" s="122" t="s">
        <v>38</v>
      </c>
      <c r="B302" s="87" t="s">
        <v>470</v>
      </c>
      <c r="C302" s="122" t="s">
        <v>656</v>
      </c>
      <c r="D302" s="116">
        <v>42947</v>
      </c>
      <c r="E302" s="122" t="s">
        <v>3911</v>
      </c>
      <c r="F302" s="125">
        <v>16117</v>
      </c>
      <c r="G302" s="87" t="s">
        <v>45</v>
      </c>
      <c r="H302" s="87" t="s">
        <v>46</v>
      </c>
      <c r="I302" s="124">
        <v>81.42</v>
      </c>
      <c r="J302" s="85">
        <v>52</v>
      </c>
    </row>
    <row r="303" spans="1:10" x14ac:dyDescent="0.25">
      <c r="A303" s="122" t="s">
        <v>38</v>
      </c>
      <c r="B303" s="87" t="s">
        <v>193</v>
      </c>
      <c r="C303" s="122" t="s">
        <v>3912</v>
      </c>
      <c r="D303" s="116">
        <v>42947</v>
      </c>
      <c r="E303" s="122">
        <v>75766</v>
      </c>
      <c r="F303" s="125">
        <v>16118</v>
      </c>
      <c r="G303" s="87" t="s">
        <v>45</v>
      </c>
      <c r="H303" s="87" t="s">
        <v>46</v>
      </c>
      <c r="I303" s="124">
        <v>24.43</v>
      </c>
      <c r="J303" s="85">
        <v>52</v>
      </c>
    </row>
    <row r="304" spans="1:10" x14ac:dyDescent="0.25">
      <c r="A304" s="122" t="s">
        <v>38</v>
      </c>
      <c r="B304" s="87" t="s">
        <v>193</v>
      </c>
      <c r="C304" s="122" t="s">
        <v>2631</v>
      </c>
      <c r="D304" s="116">
        <v>42947</v>
      </c>
      <c r="E304" s="122" t="s">
        <v>3913</v>
      </c>
      <c r="F304" s="125">
        <v>16119</v>
      </c>
      <c r="G304" s="87" t="s">
        <v>45</v>
      </c>
      <c r="H304" s="87" t="s">
        <v>46</v>
      </c>
      <c r="I304" s="124">
        <v>41.85</v>
      </c>
      <c r="J304" s="85">
        <v>52</v>
      </c>
    </row>
    <row r="305" spans="1:10" x14ac:dyDescent="0.25">
      <c r="A305" s="122" t="s">
        <v>38</v>
      </c>
      <c r="B305" s="87" t="s">
        <v>193</v>
      </c>
      <c r="C305" s="122" t="s">
        <v>643</v>
      </c>
      <c r="D305" s="116">
        <v>42947</v>
      </c>
      <c r="E305" s="122" t="s">
        <v>3914</v>
      </c>
      <c r="F305" s="125">
        <v>16121</v>
      </c>
      <c r="G305" s="87" t="s">
        <v>45</v>
      </c>
      <c r="H305" s="87" t="s">
        <v>46</v>
      </c>
      <c r="I305" s="124">
        <v>35.85</v>
      </c>
      <c r="J305" s="85">
        <v>52</v>
      </c>
    </row>
    <row r="306" spans="1:10" x14ac:dyDescent="0.25">
      <c r="A306" s="122" t="s">
        <v>38</v>
      </c>
      <c r="B306" s="87" t="s">
        <v>193</v>
      </c>
      <c r="C306" s="122" t="s">
        <v>3915</v>
      </c>
      <c r="D306" s="116">
        <v>42947</v>
      </c>
      <c r="E306" s="122" t="s">
        <v>3916</v>
      </c>
      <c r="F306" s="125">
        <v>16124</v>
      </c>
      <c r="G306" s="87" t="s">
        <v>45</v>
      </c>
      <c r="H306" s="87" t="s">
        <v>46</v>
      </c>
      <c r="I306" s="124">
        <v>56.22</v>
      </c>
      <c r="J306" s="85">
        <v>52</v>
      </c>
    </row>
    <row r="307" spans="1:10" x14ac:dyDescent="0.25">
      <c r="A307" s="122" t="s">
        <v>38</v>
      </c>
      <c r="B307" s="87" t="s">
        <v>193</v>
      </c>
      <c r="C307" s="122" t="s">
        <v>3917</v>
      </c>
      <c r="D307" s="116">
        <v>42947</v>
      </c>
      <c r="E307" s="122">
        <v>4946</v>
      </c>
      <c r="F307" s="125">
        <v>16130</v>
      </c>
      <c r="G307" s="87" t="s">
        <v>45</v>
      </c>
      <c r="H307" s="87" t="s">
        <v>46</v>
      </c>
      <c r="I307" s="124">
        <v>290.8</v>
      </c>
      <c r="J307" s="85">
        <v>52</v>
      </c>
    </row>
    <row r="308" spans="1:10" x14ac:dyDescent="0.25">
      <c r="A308" s="122" t="s">
        <v>38</v>
      </c>
      <c r="B308" s="87" t="s">
        <v>193</v>
      </c>
      <c r="C308" s="122" t="s">
        <v>3918</v>
      </c>
      <c r="D308" s="116">
        <v>42947</v>
      </c>
      <c r="E308" s="122">
        <v>4944</v>
      </c>
      <c r="F308" s="125">
        <v>16133</v>
      </c>
      <c r="G308" s="87" t="s">
        <v>45</v>
      </c>
      <c r="H308" s="87" t="s">
        <v>46</v>
      </c>
      <c r="I308" s="124">
        <v>290.8</v>
      </c>
      <c r="J308" s="85">
        <v>52</v>
      </c>
    </row>
    <row r="309" spans="1:10" x14ac:dyDescent="0.25">
      <c r="A309" s="122" t="s">
        <v>38</v>
      </c>
      <c r="B309" s="87" t="s">
        <v>470</v>
      </c>
      <c r="C309" s="122" t="s">
        <v>645</v>
      </c>
      <c r="D309" s="116">
        <v>42947</v>
      </c>
      <c r="E309" s="122" t="s">
        <v>3919</v>
      </c>
      <c r="F309" s="125">
        <v>16134</v>
      </c>
      <c r="G309" s="87" t="s">
        <v>45</v>
      </c>
      <c r="H309" s="87" t="s">
        <v>46</v>
      </c>
      <c r="I309" s="124">
        <v>110.53</v>
      </c>
      <c r="J309" s="85">
        <v>52</v>
      </c>
    </row>
    <row r="310" spans="1:10" x14ac:dyDescent="0.25">
      <c r="A310" s="122" t="s">
        <v>10</v>
      </c>
      <c r="B310" s="86" t="s">
        <v>3286</v>
      </c>
      <c r="C310" s="122" t="s">
        <v>2579</v>
      </c>
      <c r="D310" s="116">
        <v>42933</v>
      </c>
      <c r="E310" s="116" t="s">
        <v>3921</v>
      </c>
      <c r="F310" s="125">
        <v>16045</v>
      </c>
      <c r="G310" s="87" t="s">
        <v>45</v>
      </c>
      <c r="H310" s="87" t="s">
        <v>46</v>
      </c>
      <c r="I310" s="124">
        <v>66964.289999999994</v>
      </c>
      <c r="J310" s="85">
        <v>56</v>
      </c>
    </row>
    <row r="311" spans="1:10" x14ac:dyDescent="0.25">
      <c r="A311" s="122" t="s">
        <v>10</v>
      </c>
      <c r="B311" s="86" t="s">
        <v>3284</v>
      </c>
      <c r="C311" s="122" t="s">
        <v>2580</v>
      </c>
      <c r="D311" s="116">
        <v>42933</v>
      </c>
      <c r="E311" s="116" t="s">
        <v>3922</v>
      </c>
      <c r="F311" s="125">
        <v>16046</v>
      </c>
      <c r="G311" s="87" t="s">
        <v>45</v>
      </c>
      <c r="H311" s="87" t="s">
        <v>46</v>
      </c>
      <c r="I311" s="124">
        <v>66964.289999999994</v>
      </c>
      <c r="J311" s="85">
        <v>56</v>
      </c>
    </row>
    <row r="312" spans="1:10" x14ac:dyDescent="0.25">
      <c r="A312" s="122" t="s">
        <v>26</v>
      </c>
      <c r="B312" s="87" t="s">
        <v>3286</v>
      </c>
      <c r="C312" s="122" t="s">
        <v>2579</v>
      </c>
      <c r="D312" s="116">
        <v>42933</v>
      </c>
      <c r="E312" s="122" t="s">
        <v>3921</v>
      </c>
      <c r="F312" s="125">
        <v>16045</v>
      </c>
      <c r="G312" s="87" t="s">
        <v>45</v>
      </c>
      <c r="H312" s="87" t="s">
        <v>46</v>
      </c>
      <c r="I312" s="124">
        <v>26785.71</v>
      </c>
      <c r="J312" s="85">
        <v>56</v>
      </c>
    </row>
    <row r="313" spans="1:10" x14ac:dyDescent="0.25">
      <c r="A313" s="122" t="s">
        <v>26</v>
      </c>
      <c r="B313" s="87" t="s">
        <v>3284</v>
      </c>
      <c r="C313" s="122" t="s">
        <v>2580</v>
      </c>
      <c r="D313" s="116">
        <v>42933</v>
      </c>
      <c r="E313" s="122" t="s">
        <v>3922</v>
      </c>
      <c r="F313" s="125">
        <v>16046</v>
      </c>
      <c r="G313" s="87" t="s">
        <v>45</v>
      </c>
      <c r="H313" s="87" t="s">
        <v>46</v>
      </c>
      <c r="I313" s="124">
        <v>26785.71</v>
      </c>
      <c r="J313" s="85">
        <v>56</v>
      </c>
    </row>
    <row r="314" spans="1:10" x14ac:dyDescent="0.25">
      <c r="A314" s="122" t="s">
        <v>39</v>
      </c>
      <c r="B314" s="87" t="s">
        <v>3286</v>
      </c>
      <c r="C314" s="122" t="s">
        <v>2579</v>
      </c>
      <c r="D314" s="116">
        <v>42933</v>
      </c>
      <c r="E314" s="122" t="s">
        <v>3921</v>
      </c>
      <c r="F314" s="125">
        <v>16045</v>
      </c>
      <c r="G314" s="87" t="s">
        <v>45</v>
      </c>
      <c r="H314" s="87" t="s">
        <v>46</v>
      </c>
      <c r="I314" s="124">
        <v>40178.57</v>
      </c>
      <c r="J314" s="85">
        <v>56</v>
      </c>
    </row>
    <row r="315" spans="1:10" x14ac:dyDescent="0.25">
      <c r="A315" s="122" t="s">
        <v>39</v>
      </c>
      <c r="B315" s="87" t="s">
        <v>3284</v>
      </c>
      <c r="C315" s="122" t="s">
        <v>2580</v>
      </c>
      <c r="D315" s="116">
        <v>42933</v>
      </c>
      <c r="E315" s="122" t="s">
        <v>3922</v>
      </c>
      <c r="F315" s="125">
        <v>16046</v>
      </c>
      <c r="G315" s="87" t="s">
        <v>45</v>
      </c>
      <c r="H315" s="87" t="s">
        <v>46</v>
      </c>
      <c r="I315" s="124">
        <v>40178.57</v>
      </c>
      <c r="J315" s="85">
        <v>56</v>
      </c>
    </row>
    <row r="316" spans="1:10" x14ac:dyDescent="0.25">
      <c r="A316" s="122" t="s">
        <v>11</v>
      </c>
      <c r="B316" s="86" t="s">
        <v>208</v>
      </c>
      <c r="C316" s="122" t="s">
        <v>930</v>
      </c>
      <c r="D316" s="116">
        <v>42922</v>
      </c>
      <c r="E316" s="116">
        <v>1751</v>
      </c>
      <c r="F316" s="125">
        <v>16020</v>
      </c>
      <c r="G316" s="87" t="s">
        <v>45</v>
      </c>
      <c r="H316" s="87" t="s">
        <v>46</v>
      </c>
      <c r="I316" s="124">
        <v>3451.72</v>
      </c>
      <c r="J316" s="85">
        <v>57</v>
      </c>
    </row>
    <row r="317" spans="1:10" x14ac:dyDescent="0.25">
      <c r="A317" s="122" t="s">
        <v>428</v>
      </c>
      <c r="B317" s="86" t="s">
        <v>2492</v>
      </c>
      <c r="C317" s="122" t="s">
        <v>3923</v>
      </c>
      <c r="D317" s="116">
        <v>42947</v>
      </c>
      <c r="E317" s="116" t="s">
        <v>3924</v>
      </c>
      <c r="F317" s="125" t="s">
        <v>3925</v>
      </c>
      <c r="G317" s="87" t="s">
        <v>190</v>
      </c>
      <c r="H317" s="87" t="s">
        <v>46</v>
      </c>
      <c r="I317" s="124">
        <v>925</v>
      </c>
      <c r="J317" s="85">
        <v>58</v>
      </c>
    </row>
    <row r="318" spans="1:10" x14ac:dyDescent="0.25">
      <c r="A318" s="122" t="s">
        <v>428</v>
      </c>
      <c r="B318" s="86" t="s">
        <v>2492</v>
      </c>
      <c r="C318" s="122" t="s">
        <v>3923</v>
      </c>
      <c r="D318" s="116">
        <v>42947</v>
      </c>
      <c r="E318" s="116" t="s">
        <v>3924</v>
      </c>
      <c r="F318" s="125" t="s">
        <v>3925</v>
      </c>
      <c r="G318" s="87" t="s">
        <v>190</v>
      </c>
      <c r="H318" s="87" t="s">
        <v>46</v>
      </c>
      <c r="I318" s="124">
        <v>40297.879999999997</v>
      </c>
      <c r="J318" s="85">
        <v>58</v>
      </c>
    </row>
    <row r="319" spans="1:10" x14ac:dyDescent="0.25">
      <c r="A319" s="122" t="s">
        <v>434</v>
      </c>
      <c r="B319" s="87" t="s">
        <v>2492</v>
      </c>
      <c r="C319" s="122" t="s">
        <v>3923</v>
      </c>
      <c r="D319" s="116">
        <v>42947</v>
      </c>
      <c r="E319" s="122" t="s">
        <v>3924</v>
      </c>
      <c r="F319" s="125" t="s">
        <v>3925</v>
      </c>
      <c r="G319" s="87" t="s">
        <v>190</v>
      </c>
      <c r="H319" s="87" t="s">
        <v>46</v>
      </c>
      <c r="I319" s="124">
        <v>1635</v>
      </c>
      <c r="J319" s="85">
        <v>58</v>
      </c>
    </row>
    <row r="320" spans="1:10" x14ac:dyDescent="0.25">
      <c r="A320" s="122" t="s">
        <v>434</v>
      </c>
      <c r="B320" s="87" t="s">
        <v>2492</v>
      </c>
      <c r="C320" s="122" t="s">
        <v>3923</v>
      </c>
      <c r="D320" s="116">
        <v>42947</v>
      </c>
      <c r="E320" s="122" t="s">
        <v>3924</v>
      </c>
      <c r="F320" s="125" t="s">
        <v>3925</v>
      </c>
      <c r="G320" s="87" t="s">
        <v>190</v>
      </c>
      <c r="H320" s="87" t="s">
        <v>46</v>
      </c>
      <c r="I320" s="124">
        <v>8815.0400000000009</v>
      </c>
      <c r="J320" s="85">
        <v>58</v>
      </c>
    </row>
    <row r="321" spans="1:10" x14ac:dyDescent="0.25">
      <c r="A321" s="122" t="s">
        <v>12</v>
      </c>
      <c r="B321" s="86" t="s">
        <v>3928</v>
      </c>
      <c r="C321" s="122" t="s">
        <v>3926</v>
      </c>
      <c r="D321" s="116">
        <v>42923</v>
      </c>
      <c r="E321" s="116" t="s">
        <v>3927</v>
      </c>
      <c r="F321" s="125">
        <v>16025</v>
      </c>
      <c r="G321" s="87" t="s">
        <v>45</v>
      </c>
      <c r="H321" s="87" t="s">
        <v>46</v>
      </c>
      <c r="I321" s="124">
        <v>120000</v>
      </c>
      <c r="J321" s="85">
        <v>59</v>
      </c>
    </row>
    <row r="322" spans="1:10" x14ac:dyDescent="0.25">
      <c r="A322" s="122" t="s">
        <v>458</v>
      </c>
      <c r="B322" s="87" t="s">
        <v>3930</v>
      </c>
      <c r="C322" s="122" t="s">
        <v>1089</v>
      </c>
      <c r="D322" s="116">
        <v>42945</v>
      </c>
      <c r="E322" s="122">
        <v>5</v>
      </c>
      <c r="F322" s="125" t="s">
        <v>3929</v>
      </c>
      <c r="G322" s="87" t="s">
        <v>190</v>
      </c>
      <c r="H322" s="87" t="s">
        <v>46</v>
      </c>
      <c r="I322" s="124">
        <v>85085</v>
      </c>
      <c r="J322" s="85">
        <v>59</v>
      </c>
    </row>
    <row r="323" spans="1:10" x14ac:dyDescent="0.25">
      <c r="A323" s="122" t="s">
        <v>13</v>
      </c>
      <c r="B323" s="86" t="s">
        <v>475</v>
      </c>
      <c r="C323" s="122" t="s">
        <v>3931</v>
      </c>
      <c r="D323" s="116">
        <v>42922</v>
      </c>
      <c r="E323" s="116" t="s">
        <v>3932</v>
      </c>
      <c r="F323" s="125">
        <v>16012</v>
      </c>
      <c r="G323" s="87" t="s">
        <v>45</v>
      </c>
      <c r="H323" s="87" t="s">
        <v>90</v>
      </c>
      <c r="I323" s="124">
        <v>33021.06</v>
      </c>
      <c r="J323" s="85">
        <v>60</v>
      </c>
    </row>
    <row r="324" spans="1:10" x14ac:dyDescent="0.25">
      <c r="A324" s="122" t="s">
        <v>13</v>
      </c>
      <c r="B324" s="86" t="s">
        <v>475</v>
      </c>
      <c r="C324" s="122" t="s">
        <v>3933</v>
      </c>
      <c r="D324" s="116">
        <v>42928</v>
      </c>
      <c r="E324" s="116" t="s">
        <v>3934</v>
      </c>
      <c r="F324" s="125">
        <v>16038</v>
      </c>
      <c r="G324" s="87" t="s">
        <v>45</v>
      </c>
      <c r="H324" s="87" t="s">
        <v>46</v>
      </c>
      <c r="I324" s="124">
        <v>35741</v>
      </c>
      <c r="J324" s="85">
        <v>60</v>
      </c>
    </row>
    <row r="325" spans="1:10" x14ac:dyDescent="0.25">
      <c r="A325" s="122" t="s">
        <v>13</v>
      </c>
      <c r="B325" s="86" t="s">
        <v>216</v>
      </c>
      <c r="C325" s="122" t="s">
        <v>3935</v>
      </c>
      <c r="D325" s="116">
        <v>42936</v>
      </c>
      <c r="E325" s="116" t="s">
        <v>3936</v>
      </c>
      <c r="F325" s="125">
        <v>16054</v>
      </c>
      <c r="G325" s="87" t="s">
        <v>45</v>
      </c>
      <c r="H325" s="87" t="s">
        <v>46</v>
      </c>
      <c r="I325" s="124">
        <v>24368.09</v>
      </c>
      <c r="J325" s="85">
        <v>60</v>
      </c>
    </row>
    <row r="326" spans="1:10" x14ac:dyDescent="0.25">
      <c r="A326" s="122" t="s">
        <v>13</v>
      </c>
      <c r="B326" s="86" t="s">
        <v>216</v>
      </c>
      <c r="C326" s="122" t="s">
        <v>3937</v>
      </c>
      <c r="D326" s="116">
        <v>42943</v>
      </c>
      <c r="E326" s="116" t="s">
        <v>3938</v>
      </c>
      <c r="F326" s="125">
        <v>16068</v>
      </c>
      <c r="G326" s="87" t="s">
        <v>45</v>
      </c>
      <c r="H326" s="87" t="s">
        <v>46</v>
      </c>
      <c r="I326" s="124">
        <v>26697.5</v>
      </c>
      <c r="J326" s="85">
        <v>60</v>
      </c>
    </row>
    <row r="327" spans="1:10" x14ac:dyDescent="0.25">
      <c r="A327" s="122" t="s">
        <v>27</v>
      </c>
      <c r="B327" s="87" t="s">
        <v>3391</v>
      </c>
      <c r="C327" s="122" t="s">
        <v>4055</v>
      </c>
      <c r="D327" s="116">
        <v>42923</v>
      </c>
      <c r="E327" s="122">
        <v>62</v>
      </c>
      <c r="F327" s="125">
        <v>16034</v>
      </c>
      <c r="G327" s="87" t="s">
        <v>45</v>
      </c>
      <c r="H327" s="87" t="s">
        <v>46</v>
      </c>
      <c r="I327" s="124">
        <v>51000</v>
      </c>
      <c r="J327" s="85">
        <v>62</v>
      </c>
    </row>
    <row r="328" spans="1:10" x14ac:dyDescent="0.25">
      <c r="A328" s="122" t="s">
        <v>15</v>
      </c>
      <c r="B328" s="86" t="s">
        <v>3863</v>
      </c>
      <c r="C328" s="122" t="s">
        <v>3861</v>
      </c>
      <c r="D328" s="116">
        <v>42933</v>
      </c>
      <c r="E328" s="116" t="s">
        <v>3862</v>
      </c>
      <c r="F328" s="125">
        <v>33722</v>
      </c>
      <c r="G328" s="87" t="s">
        <v>815</v>
      </c>
      <c r="H328" s="87" t="s">
        <v>812</v>
      </c>
      <c r="I328" s="124">
        <v>85411</v>
      </c>
      <c r="J328" s="85">
        <v>64</v>
      </c>
    </row>
    <row r="329" spans="1:10" x14ac:dyDescent="0.25">
      <c r="A329" s="122" t="s">
        <v>15</v>
      </c>
      <c r="B329" s="86"/>
      <c r="C329" s="122" t="s">
        <v>958</v>
      </c>
      <c r="D329" s="116">
        <v>42943</v>
      </c>
      <c r="E329" s="116">
        <v>2282588</v>
      </c>
      <c r="F329" s="125" t="s">
        <v>3939</v>
      </c>
      <c r="G329" s="87" t="s">
        <v>225</v>
      </c>
      <c r="H329" s="87" t="s">
        <v>46</v>
      </c>
      <c r="I329" s="124">
        <v>608.27</v>
      </c>
      <c r="J329" s="85">
        <v>64</v>
      </c>
    </row>
    <row r="330" spans="1:10" x14ac:dyDescent="0.25">
      <c r="A330" s="122" t="s">
        <v>15</v>
      </c>
      <c r="B330" s="86"/>
      <c r="C330" s="122" t="s">
        <v>1069</v>
      </c>
      <c r="D330" s="116">
        <v>42943</v>
      </c>
      <c r="E330" s="116">
        <v>2302182</v>
      </c>
      <c r="F330" s="125" t="s">
        <v>3940</v>
      </c>
      <c r="G330" s="87" t="s">
        <v>225</v>
      </c>
      <c r="H330" s="87" t="s">
        <v>46</v>
      </c>
      <c r="I330" s="124">
        <v>339.39</v>
      </c>
      <c r="J330" s="85">
        <v>64</v>
      </c>
    </row>
    <row r="331" spans="1:10" x14ac:dyDescent="0.25">
      <c r="A331" s="122" t="s">
        <v>15</v>
      </c>
      <c r="B331" s="86"/>
      <c r="C331" s="122" t="s">
        <v>1070</v>
      </c>
      <c r="D331" s="116">
        <v>42943</v>
      </c>
      <c r="E331" s="116">
        <v>1749988</v>
      </c>
      <c r="F331" s="125" t="s">
        <v>3941</v>
      </c>
      <c r="G331" s="87" t="s">
        <v>225</v>
      </c>
      <c r="H331" s="87" t="s">
        <v>46</v>
      </c>
      <c r="I331" s="124">
        <v>648</v>
      </c>
      <c r="J331" s="85">
        <v>64</v>
      </c>
    </row>
    <row r="332" spans="1:10" x14ac:dyDescent="0.25">
      <c r="A332" s="122" t="s">
        <v>15</v>
      </c>
      <c r="B332" s="86"/>
      <c r="C332" s="122" t="s">
        <v>3942</v>
      </c>
      <c r="D332" s="116">
        <v>42943</v>
      </c>
      <c r="E332" s="116" t="s">
        <v>3943</v>
      </c>
      <c r="F332" s="125" t="s">
        <v>3944</v>
      </c>
      <c r="G332" s="87" t="s">
        <v>225</v>
      </c>
      <c r="H332" s="87" t="s">
        <v>46</v>
      </c>
      <c r="I332" s="124">
        <v>1000</v>
      </c>
      <c r="J332" s="85">
        <v>64</v>
      </c>
    </row>
    <row r="333" spans="1:10" x14ac:dyDescent="0.25">
      <c r="A333" s="122" t="s">
        <v>15</v>
      </c>
      <c r="B333" s="86" t="s">
        <v>501</v>
      </c>
      <c r="C333" s="122" t="s">
        <v>1071</v>
      </c>
      <c r="D333" s="116">
        <v>42943</v>
      </c>
      <c r="E333" s="116" t="s">
        <v>3945</v>
      </c>
      <c r="F333" s="125">
        <v>16069</v>
      </c>
      <c r="G333" s="87" t="s">
        <v>45</v>
      </c>
      <c r="H333" s="87" t="s">
        <v>46</v>
      </c>
      <c r="I333" s="124">
        <v>72</v>
      </c>
      <c r="J333" s="85">
        <v>64</v>
      </c>
    </row>
    <row r="334" spans="1:10" x14ac:dyDescent="0.25">
      <c r="A334" s="122" t="s">
        <v>15</v>
      </c>
      <c r="B334" s="86"/>
      <c r="C334" s="122" t="s">
        <v>1072</v>
      </c>
      <c r="D334" s="116">
        <v>42943</v>
      </c>
      <c r="E334" s="116" t="s">
        <v>3946</v>
      </c>
      <c r="F334" s="125" t="s">
        <v>3947</v>
      </c>
      <c r="G334" s="87" t="s">
        <v>225</v>
      </c>
      <c r="H334" s="87" t="s">
        <v>46</v>
      </c>
      <c r="I334" s="124">
        <v>1002.03</v>
      </c>
      <c r="J334" s="85">
        <v>64</v>
      </c>
    </row>
    <row r="335" spans="1:10" x14ac:dyDescent="0.25">
      <c r="A335" s="122" t="s">
        <v>15</v>
      </c>
      <c r="B335" s="86"/>
      <c r="C335" s="122" t="s">
        <v>614</v>
      </c>
      <c r="D335" s="116">
        <v>42947</v>
      </c>
      <c r="E335" s="116" t="s">
        <v>3948</v>
      </c>
      <c r="F335" s="125" t="s">
        <v>3949</v>
      </c>
      <c r="G335" s="87" t="s">
        <v>225</v>
      </c>
      <c r="H335" s="87" t="s">
        <v>90</v>
      </c>
      <c r="I335" s="124">
        <v>143.06</v>
      </c>
      <c r="J335" s="85">
        <v>64</v>
      </c>
    </row>
    <row r="336" spans="1:10" x14ac:dyDescent="0.25">
      <c r="A336" s="122" t="s">
        <v>15</v>
      </c>
      <c r="B336" s="86"/>
      <c r="C336" s="122" t="s">
        <v>3950</v>
      </c>
      <c r="D336" s="116">
        <v>42947</v>
      </c>
      <c r="E336" s="116">
        <v>2283173</v>
      </c>
      <c r="F336" s="125" t="s">
        <v>3951</v>
      </c>
      <c r="G336" s="87" t="s">
        <v>225</v>
      </c>
      <c r="H336" s="87" t="s">
        <v>46</v>
      </c>
      <c r="I336" s="124">
        <v>608.27</v>
      </c>
      <c r="J336" s="85">
        <v>64</v>
      </c>
    </row>
    <row r="337" spans="1:10" x14ac:dyDescent="0.25">
      <c r="A337" s="122" t="s">
        <v>15</v>
      </c>
      <c r="B337" s="86"/>
      <c r="C337" s="122" t="s">
        <v>3952</v>
      </c>
      <c r="D337" s="116">
        <v>42947</v>
      </c>
      <c r="E337" s="116" t="s">
        <v>3953</v>
      </c>
      <c r="F337" s="125" t="s">
        <v>3954</v>
      </c>
      <c r="G337" s="87" t="s">
        <v>225</v>
      </c>
      <c r="H337" s="87" t="s">
        <v>46</v>
      </c>
      <c r="I337" s="124">
        <v>1000</v>
      </c>
      <c r="J337" s="85">
        <v>64</v>
      </c>
    </row>
    <row r="338" spans="1:10" x14ac:dyDescent="0.25">
      <c r="A338" s="122" t="s">
        <v>15</v>
      </c>
      <c r="B338" s="86"/>
      <c r="C338" s="122" t="s">
        <v>3955</v>
      </c>
      <c r="D338" s="116">
        <v>42947</v>
      </c>
      <c r="E338" s="116" t="s">
        <v>3956</v>
      </c>
      <c r="F338" s="125" t="s">
        <v>3957</v>
      </c>
      <c r="G338" s="87" t="s">
        <v>225</v>
      </c>
      <c r="H338" s="87" t="s">
        <v>46</v>
      </c>
      <c r="I338" s="124">
        <v>322</v>
      </c>
      <c r="J338" s="85">
        <v>64</v>
      </c>
    </row>
    <row r="339" spans="1:10" x14ac:dyDescent="0.25">
      <c r="A339" s="122" t="s">
        <v>15</v>
      </c>
      <c r="B339" s="86"/>
      <c r="C339" s="122" t="s">
        <v>2564</v>
      </c>
      <c r="D339" s="116">
        <v>42947</v>
      </c>
      <c r="E339" s="116" t="s">
        <v>3958</v>
      </c>
      <c r="F339" s="125" t="s">
        <v>3959</v>
      </c>
      <c r="G339" s="87" t="s">
        <v>225</v>
      </c>
      <c r="H339" s="87" t="s">
        <v>46</v>
      </c>
      <c r="I339" s="124">
        <v>613.42999999999995</v>
      </c>
      <c r="J339" s="85">
        <v>64</v>
      </c>
    </row>
    <row r="340" spans="1:10" x14ac:dyDescent="0.25">
      <c r="A340" s="122" t="s">
        <v>444</v>
      </c>
      <c r="B340" s="87" t="s">
        <v>500</v>
      </c>
      <c r="C340" s="122" t="s">
        <v>3280</v>
      </c>
      <c r="D340" s="116">
        <v>42942</v>
      </c>
      <c r="E340" s="122" t="s">
        <v>3960</v>
      </c>
      <c r="F340" s="125" t="s">
        <v>3961</v>
      </c>
      <c r="G340" s="87" t="s">
        <v>225</v>
      </c>
      <c r="H340" s="87" t="s">
        <v>46</v>
      </c>
      <c r="I340" s="124">
        <v>1617.04</v>
      </c>
      <c r="J340" s="85">
        <v>64</v>
      </c>
    </row>
    <row r="341" spans="1:10" x14ac:dyDescent="0.25">
      <c r="A341" s="122" t="s">
        <v>444</v>
      </c>
      <c r="B341" s="87" t="s">
        <v>500</v>
      </c>
      <c r="C341" s="122" t="s">
        <v>2587</v>
      </c>
      <c r="D341" s="116">
        <v>42942</v>
      </c>
      <c r="E341" s="122" t="s">
        <v>3962</v>
      </c>
      <c r="F341" s="125" t="s">
        <v>3963</v>
      </c>
      <c r="G341" s="87" t="s">
        <v>225</v>
      </c>
      <c r="H341" s="87" t="s">
        <v>46</v>
      </c>
      <c r="I341" s="124">
        <v>1310.24</v>
      </c>
      <c r="J341" s="85">
        <v>64</v>
      </c>
    </row>
    <row r="342" spans="1:10" x14ac:dyDescent="0.25">
      <c r="A342" s="122" t="s">
        <v>444</v>
      </c>
      <c r="B342" s="87" t="s">
        <v>491</v>
      </c>
      <c r="C342" s="122" t="s">
        <v>3539</v>
      </c>
      <c r="D342" s="116">
        <v>42947</v>
      </c>
      <c r="E342" s="122" t="s">
        <v>49</v>
      </c>
      <c r="F342" s="125">
        <v>33859</v>
      </c>
      <c r="G342" s="87" t="s">
        <v>50</v>
      </c>
      <c r="H342" s="87" t="s">
        <v>51</v>
      </c>
      <c r="I342" s="124">
        <v>152</v>
      </c>
      <c r="J342" s="85">
        <v>64</v>
      </c>
    </row>
    <row r="343" spans="1:10" x14ac:dyDescent="0.25">
      <c r="A343" s="122" t="s">
        <v>444</v>
      </c>
      <c r="B343" s="87" t="s">
        <v>3362</v>
      </c>
      <c r="C343" s="122" t="s">
        <v>2536</v>
      </c>
      <c r="D343" s="116">
        <v>42947</v>
      </c>
      <c r="E343" s="122" t="s">
        <v>49</v>
      </c>
      <c r="F343" s="125">
        <v>33870</v>
      </c>
      <c r="G343" s="87" t="s">
        <v>50</v>
      </c>
      <c r="H343" s="87" t="s">
        <v>46</v>
      </c>
      <c r="I343" s="124">
        <v>292</v>
      </c>
      <c r="J343" s="85">
        <v>64</v>
      </c>
    </row>
    <row r="344" spans="1:10" x14ac:dyDescent="0.25">
      <c r="A344" s="122" t="s">
        <v>2479</v>
      </c>
      <c r="B344" s="86" t="s">
        <v>493</v>
      </c>
      <c r="C344" s="122" t="s">
        <v>3964</v>
      </c>
      <c r="D344" s="116">
        <v>42947</v>
      </c>
      <c r="E344" s="116">
        <v>1387658</v>
      </c>
      <c r="F344" s="125">
        <v>16147</v>
      </c>
      <c r="G344" s="87" t="s">
        <v>45</v>
      </c>
      <c r="H344" s="87" t="s">
        <v>46</v>
      </c>
      <c r="I344" s="124">
        <v>7553.15</v>
      </c>
      <c r="J344" s="85">
        <v>65</v>
      </c>
    </row>
    <row r="345" spans="1:10" x14ac:dyDescent="0.25">
      <c r="A345" s="122" t="s">
        <v>3965</v>
      </c>
      <c r="B345" s="87" t="s">
        <v>493</v>
      </c>
      <c r="C345" s="122" t="s">
        <v>3964</v>
      </c>
      <c r="D345" s="116">
        <v>42947</v>
      </c>
      <c r="E345" s="122">
        <v>1387658</v>
      </c>
      <c r="F345" s="125">
        <v>16147</v>
      </c>
      <c r="G345" s="87" t="s">
        <v>45</v>
      </c>
      <c r="H345" s="87" t="s">
        <v>46</v>
      </c>
      <c r="I345" s="124">
        <v>1510.63</v>
      </c>
      <c r="J345" s="85">
        <v>65</v>
      </c>
    </row>
    <row r="346" spans="1:10" x14ac:dyDescent="0.25">
      <c r="A346" s="122" t="s">
        <v>3966</v>
      </c>
      <c r="B346" s="87" t="s">
        <v>493</v>
      </c>
      <c r="C346" s="122" t="s">
        <v>3964</v>
      </c>
      <c r="D346" s="116">
        <v>42947</v>
      </c>
      <c r="E346" s="122">
        <v>1387658</v>
      </c>
      <c r="F346" s="125">
        <v>16147</v>
      </c>
      <c r="G346" s="87" t="s">
        <v>45</v>
      </c>
      <c r="H346" s="87" t="s">
        <v>46</v>
      </c>
      <c r="I346" s="124">
        <v>1510.63</v>
      </c>
      <c r="J346" s="85">
        <v>65</v>
      </c>
    </row>
    <row r="347" spans="1:10" x14ac:dyDescent="0.25">
      <c r="A347" s="122" t="s">
        <v>2480</v>
      </c>
      <c r="B347" s="87" t="s">
        <v>493</v>
      </c>
      <c r="C347" s="122" t="s">
        <v>3964</v>
      </c>
      <c r="D347" s="116">
        <v>42947</v>
      </c>
      <c r="E347" s="122">
        <v>1387658</v>
      </c>
      <c r="F347" s="125">
        <v>16147</v>
      </c>
      <c r="G347" s="87" t="s">
        <v>45</v>
      </c>
      <c r="H347" s="87" t="s">
        <v>46</v>
      </c>
      <c r="I347" s="124">
        <v>4531.8900000000003</v>
      </c>
      <c r="J347" s="85">
        <v>65</v>
      </c>
    </row>
    <row r="348" spans="1:10" x14ac:dyDescent="0.25">
      <c r="A348" s="122" t="s">
        <v>28</v>
      </c>
      <c r="B348" s="87" t="s">
        <v>295</v>
      </c>
      <c r="C348" s="122" t="s">
        <v>4056</v>
      </c>
      <c r="D348" s="116">
        <v>42922</v>
      </c>
      <c r="E348" s="122">
        <v>3999</v>
      </c>
      <c r="F348" s="125">
        <v>16023</v>
      </c>
      <c r="G348" s="87" t="s">
        <v>286</v>
      </c>
      <c r="H348" s="87" t="s">
        <v>46</v>
      </c>
      <c r="I348" s="124">
        <v>1000</v>
      </c>
      <c r="J348" s="85">
        <v>66</v>
      </c>
    </row>
    <row r="349" spans="1:10" x14ac:dyDescent="0.25">
      <c r="A349" s="122" t="s">
        <v>28</v>
      </c>
      <c r="B349" s="87" t="s">
        <v>295</v>
      </c>
      <c r="C349" s="122" t="s">
        <v>4057</v>
      </c>
      <c r="D349" s="116">
        <v>42942</v>
      </c>
      <c r="E349" s="122">
        <v>663</v>
      </c>
      <c r="F349" s="125">
        <v>16062</v>
      </c>
      <c r="G349" s="87" t="s">
        <v>286</v>
      </c>
      <c r="H349" s="87" t="s">
        <v>46</v>
      </c>
      <c r="I349" s="124">
        <v>200</v>
      </c>
      <c r="J349" s="85">
        <v>66</v>
      </c>
    </row>
    <row r="350" spans="1:10" x14ac:dyDescent="0.25">
      <c r="A350" s="122" t="s">
        <v>16</v>
      </c>
      <c r="B350" s="86" t="s">
        <v>1392</v>
      </c>
      <c r="C350" s="122" t="s">
        <v>1539</v>
      </c>
      <c r="D350" s="116">
        <v>42917</v>
      </c>
      <c r="E350" s="116" t="s">
        <v>720</v>
      </c>
      <c r="F350" s="125">
        <v>31857</v>
      </c>
      <c r="G350" s="87" t="s">
        <v>50</v>
      </c>
      <c r="H350" s="87" t="s">
        <v>46</v>
      </c>
      <c r="I350" s="124">
        <v>30000</v>
      </c>
      <c r="J350" s="85">
        <v>70</v>
      </c>
    </row>
    <row r="351" spans="1:10" x14ac:dyDescent="0.25">
      <c r="A351" s="122" t="s">
        <v>16</v>
      </c>
      <c r="B351" s="86" t="s">
        <v>3312</v>
      </c>
      <c r="C351" s="122" t="s">
        <v>3967</v>
      </c>
      <c r="D351" s="116">
        <v>42917</v>
      </c>
      <c r="E351" s="116" t="s">
        <v>2506</v>
      </c>
      <c r="F351" s="125">
        <v>33278</v>
      </c>
      <c r="G351" s="87" t="s">
        <v>50</v>
      </c>
      <c r="H351" s="87" t="s">
        <v>46</v>
      </c>
      <c r="I351" s="124">
        <v>12509.23</v>
      </c>
      <c r="J351" s="85">
        <v>70</v>
      </c>
    </row>
    <row r="352" spans="1:10" x14ac:dyDescent="0.25">
      <c r="A352" s="122" t="s">
        <v>16</v>
      </c>
      <c r="B352" s="86" t="s">
        <v>3312</v>
      </c>
      <c r="C352" s="122" t="s">
        <v>3968</v>
      </c>
      <c r="D352" s="116">
        <v>42917</v>
      </c>
      <c r="E352" s="116" t="s">
        <v>2506</v>
      </c>
      <c r="F352" s="125">
        <v>33286</v>
      </c>
      <c r="G352" s="87" t="s">
        <v>50</v>
      </c>
      <c r="H352" s="87" t="s">
        <v>46</v>
      </c>
      <c r="I352" s="124">
        <v>15219.56</v>
      </c>
      <c r="J352" s="85">
        <v>70</v>
      </c>
    </row>
    <row r="353" spans="1:10" x14ac:dyDescent="0.25">
      <c r="A353" s="122" t="s">
        <v>16</v>
      </c>
      <c r="B353" s="86" t="s">
        <v>3972</v>
      </c>
      <c r="C353" s="122" t="s">
        <v>3969</v>
      </c>
      <c r="D353" s="116">
        <v>42923</v>
      </c>
      <c r="E353" s="116" t="s">
        <v>3970</v>
      </c>
      <c r="F353" s="125" t="s">
        <v>3971</v>
      </c>
      <c r="G353" s="87" t="s">
        <v>190</v>
      </c>
      <c r="H353" s="87" t="s">
        <v>46</v>
      </c>
      <c r="I353" s="124">
        <v>95453.3</v>
      </c>
      <c r="J353" s="85">
        <v>70</v>
      </c>
    </row>
    <row r="354" spans="1:10" x14ac:dyDescent="0.25">
      <c r="A354" s="122" t="s">
        <v>16</v>
      </c>
      <c r="B354" s="86" t="s">
        <v>3331</v>
      </c>
      <c r="C354" s="122" t="s">
        <v>3973</v>
      </c>
      <c r="D354" s="116">
        <v>42930</v>
      </c>
      <c r="E354" s="116" t="s">
        <v>3974</v>
      </c>
      <c r="F354" s="125" t="s">
        <v>3975</v>
      </c>
      <c r="G354" s="87" t="s">
        <v>190</v>
      </c>
      <c r="H354" s="87" t="s">
        <v>46</v>
      </c>
      <c r="I354" s="124">
        <v>375160.98</v>
      </c>
      <c r="J354" s="85">
        <v>70</v>
      </c>
    </row>
    <row r="355" spans="1:10" x14ac:dyDescent="0.25">
      <c r="A355" s="122" t="s">
        <v>16</v>
      </c>
      <c r="B355" s="86" t="s">
        <v>3979</v>
      </c>
      <c r="C355" s="122" t="s">
        <v>3976</v>
      </c>
      <c r="D355" s="116">
        <v>42930</v>
      </c>
      <c r="E355" s="116" t="s">
        <v>3977</v>
      </c>
      <c r="F355" s="125" t="s">
        <v>3978</v>
      </c>
      <c r="G355" s="87" t="s">
        <v>190</v>
      </c>
      <c r="H355" s="87" t="s">
        <v>46</v>
      </c>
      <c r="I355" s="124">
        <v>172086.83</v>
      </c>
      <c r="J355" s="85">
        <v>70</v>
      </c>
    </row>
    <row r="356" spans="1:10" x14ac:dyDescent="0.25">
      <c r="A356" s="122" t="s">
        <v>16</v>
      </c>
      <c r="B356" s="86" t="s">
        <v>3982</v>
      </c>
      <c r="C356" s="122" t="s">
        <v>3980</v>
      </c>
      <c r="D356" s="116">
        <v>42933</v>
      </c>
      <c r="E356" s="116" t="s">
        <v>3981</v>
      </c>
      <c r="F356" s="125">
        <v>19123</v>
      </c>
      <c r="G356" s="87" t="s">
        <v>190</v>
      </c>
      <c r="H356" s="87" t="s">
        <v>46</v>
      </c>
      <c r="I356" s="124">
        <v>3556.01</v>
      </c>
      <c r="J356" s="85">
        <v>70</v>
      </c>
    </row>
    <row r="357" spans="1:10" x14ac:dyDescent="0.25">
      <c r="A357" s="122" t="s">
        <v>16</v>
      </c>
      <c r="B357" s="86" t="s">
        <v>3985</v>
      </c>
      <c r="C357" s="122" t="s">
        <v>2248</v>
      </c>
      <c r="D357" s="116">
        <v>42937</v>
      </c>
      <c r="E357" s="116" t="s">
        <v>3983</v>
      </c>
      <c r="F357" s="125" t="s">
        <v>3984</v>
      </c>
      <c r="G357" s="87" t="s">
        <v>190</v>
      </c>
      <c r="H357" s="87" t="s">
        <v>46</v>
      </c>
      <c r="I357" s="124">
        <v>148189.09</v>
      </c>
      <c r="J357" s="85">
        <v>70</v>
      </c>
    </row>
    <row r="358" spans="1:10" x14ac:dyDescent="0.25">
      <c r="A358" s="122" t="s">
        <v>16</v>
      </c>
      <c r="B358" s="86" t="s">
        <v>3988</v>
      </c>
      <c r="C358" s="122" t="s">
        <v>3986</v>
      </c>
      <c r="D358" s="116">
        <v>42944</v>
      </c>
      <c r="E358" s="116" t="s">
        <v>3987</v>
      </c>
      <c r="F358" s="125">
        <v>19157</v>
      </c>
      <c r="G358" s="87" t="s">
        <v>190</v>
      </c>
      <c r="H358" s="87" t="s">
        <v>46</v>
      </c>
      <c r="I358" s="124">
        <v>149707.32</v>
      </c>
      <c r="J358" s="85">
        <v>70</v>
      </c>
    </row>
    <row r="359" spans="1:10" x14ac:dyDescent="0.25">
      <c r="A359" s="122" t="s">
        <v>16</v>
      </c>
      <c r="B359" s="86" t="s">
        <v>3990</v>
      </c>
      <c r="C359" s="122" t="s">
        <v>2384</v>
      </c>
      <c r="D359" s="116">
        <v>42944</v>
      </c>
      <c r="E359" s="116" t="s">
        <v>3989</v>
      </c>
      <c r="F359" s="125">
        <v>19158</v>
      </c>
      <c r="G359" s="87" t="s">
        <v>190</v>
      </c>
      <c r="H359" s="87" t="s">
        <v>46</v>
      </c>
      <c r="I359" s="124">
        <v>68228.78</v>
      </c>
      <c r="J359" s="85">
        <v>70</v>
      </c>
    </row>
    <row r="360" spans="1:10" x14ac:dyDescent="0.25">
      <c r="A360" s="122" t="s">
        <v>16</v>
      </c>
      <c r="B360" s="86" t="s">
        <v>3992</v>
      </c>
      <c r="C360" s="122" t="s">
        <v>3356</v>
      </c>
      <c r="D360" s="116">
        <v>42947</v>
      </c>
      <c r="E360" s="116" t="s">
        <v>3991</v>
      </c>
      <c r="F360" s="125">
        <v>19183</v>
      </c>
      <c r="G360" s="87" t="s">
        <v>190</v>
      </c>
      <c r="H360" s="87" t="s">
        <v>46</v>
      </c>
      <c r="I360" s="124">
        <v>138792.79</v>
      </c>
      <c r="J360" s="85">
        <v>70</v>
      </c>
    </row>
    <row r="361" spans="1:10" x14ac:dyDescent="0.25">
      <c r="A361" s="122" t="s">
        <v>19</v>
      </c>
      <c r="B361" s="87" t="s">
        <v>1392</v>
      </c>
      <c r="C361" s="122" t="s">
        <v>1539</v>
      </c>
      <c r="D361" s="116">
        <v>42917</v>
      </c>
      <c r="E361" s="122" t="s">
        <v>720</v>
      </c>
      <c r="F361" s="125">
        <v>31857</v>
      </c>
      <c r="G361" s="87" t="s">
        <v>50</v>
      </c>
      <c r="H361" s="87" t="s">
        <v>46</v>
      </c>
      <c r="I361" s="124">
        <v>10000</v>
      </c>
      <c r="J361" s="85">
        <v>70</v>
      </c>
    </row>
    <row r="362" spans="1:10" x14ac:dyDescent="0.25">
      <c r="A362" s="122" t="s">
        <v>19</v>
      </c>
      <c r="B362" s="87" t="s">
        <v>3312</v>
      </c>
      <c r="C362" s="122" t="s">
        <v>3967</v>
      </c>
      <c r="D362" s="116">
        <v>42917</v>
      </c>
      <c r="E362" s="122" t="s">
        <v>2506</v>
      </c>
      <c r="F362" s="125">
        <v>33278</v>
      </c>
      <c r="G362" s="87" t="s">
        <v>50</v>
      </c>
      <c r="H362" s="87" t="s">
        <v>46</v>
      </c>
      <c r="I362" s="124">
        <v>1096.97</v>
      </c>
      <c r="J362" s="85">
        <v>70</v>
      </c>
    </row>
    <row r="363" spans="1:10" x14ac:dyDescent="0.25">
      <c r="A363" s="122" t="s">
        <v>19</v>
      </c>
      <c r="B363" s="87" t="s">
        <v>3312</v>
      </c>
      <c r="C363" s="122" t="s">
        <v>3968</v>
      </c>
      <c r="D363" s="116">
        <v>42917</v>
      </c>
      <c r="E363" s="122" t="s">
        <v>2506</v>
      </c>
      <c r="F363" s="125">
        <v>33286</v>
      </c>
      <c r="G363" s="87" t="s">
        <v>50</v>
      </c>
      <c r="H363" s="87" t="s">
        <v>46</v>
      </c>
      <c r="I363" s="124">
        <v>4121.97</v>
      </c>
      <c r="J363" s="85">
        <v>70</v>
      </c>
    </row>
    <row r="364" spans="1:10" x14ac:dyDescent="0.25">
      <c r="A364" s="122" t="s">
        <v>19</v>
      </c>
      <c r="B364" s="87" t="s">
        <v>3972</v>
      </c>
      <c r="C364" s="122" t="s">
        <v>3969</v>
      </c>
      <c r="D364" s="116">
        <v>42923</v>
      </c>
      <c r="E364" s="122" t="s">
        <v>3970</v>
      </c>
      <c r="F364" s="125" t="s">
        <v>3971</v>
      </c>
      <c r="G364" s="87" t="s">
        <v>190</v>
      </c>
      <c r="H364" s="87" t="s">
        <v>46</v>
      </c>
      <c r="I364" s="124">
        <v>36434.699999999997</v>
      </c>
      <c r="J364" s="85">
        <v>70</v>
      </c>
    </row>
    <row r="365" spans="1:10" x14ac:dyDescent="0.25">
      <c r="A365" s="122" t="s">
        <v>19</v>
      </c>
      <c r="B365" s="87" t="s">
        <v>3331</v>
      </c>
      <c r="C365" s="122" t="s">
        <v>3973</v>
      </c>
      <c r="D365" s="116">
        <v>42930</v>
      </c>
      <c r="E365" s="122" t="s">
        <v>3974</v>
      </c>
      <c r="F365" s="125" t="s">
        <v>3975</v>
      </c>
      <c r="G365" s="87" t="s">
        <v>190</v>
      </c>
      <c r="H365" s="87" t="s">
        <v>46</v>
      </c>
      <c r="I365" s="124">
        <v>48563.360000000001</v>
      </c>
      <c r="J365" s="85">
        <v>70</v>
      </c>
    </row>
    <row r="366" spans="1:10" x14ac:dyDescent="0.25">
      <c r="A366" s="122" t="s">
        <v>19</v>
      </c>
      <c r="B366" s="87" t="s">
        <v>3979</v>
      </c>
      <c r="C366" s="122" t="s">
        <v>3976</v>
      </c>
      <c r="D366" s="116">
        <v>42930</v>
      </c>
      <c r="E366" s="122" t="s">
        <v>3977</v>
      </c>
      <c r="F366" s="125" t="s">
        <v>3978</v>
      </c>
      <c r="G366" s="87" t="s">
        <v>190</v>
      </c>
      <c r="H366" s="87" t="s">
        <v>46</v>
      </c>
      <c r="I366" s="124">
        <v>28444.17</v>
      </c>
      <c r="J366" s="85">
        <v>70</v>
      </c>
    </row>
    <row r="367" spans="1:10" x14ac:dyDescent="0.25">
      <c r="A367" s="122" t="s">
        <v>19</v>
      </c>
      <c r="B367" s="87" t="s">
        <v>3985</v>
      </c>
      <c r="C367" s="122" t="s">
        <v>2248</v>
      </c>
      <c r="D367" s="116">
        <v>42937</v>
      </c>
      <c r="E367" s="122" t="s">
        <v>3983</v>
      </c>
      <c r="F367" s="125" t="s">
        <v>3984</v>
      </c>
      <c r="G367" s="87" t="s">
        <v>190</v>
      </c>
      <c r="H367" s="87" t="s">
        <v>46</v>
      </c>
      <c r="I367" s="124">
        <v>28264.57</v>
      </c>
      <c r="J367" s="85">
        <v>70</v>
      </c>
    </row>
    <row r="368" spans="1:10" x14ac:dyDescent="0.25">
      <c r="A368" s="122" t="s">
        <v>19</v>
      </c>
      <c r="B368" s="87" t="s">
        <v>3988</v>
      </c>
      <c r="C368" s="122" t="s">
        <v>3986</v>
      </c>
      <c r="D368" s="116">
        <v>42944</v>
      </c>
      <c r="E368" s="122" t="s">
        <v>3987</v>
      </c>
      <c r="F368" s="125">
        <v>19157</v>
      </c>
      <c r="G368" s="87" t="s">
        <v>190</v>
      </c>
      <c r="H368" s="87" t="s">
        <v>46</v>
      </c>
      <c r="I368" s="124">
        <v>126860.52</v>
      </c>
      <c r="J368" s="85">
        <v>70</v>
      </c>
    </row>
    <row r="369" spans="1:10" x14ac:dyDescent="0.25">
      <c r="A369" s="122" t="s">
        <v>19</v>
      </c>
      <c r="B369" s="87" t="s">
        <v>3990</v>
      </c>
      <c r="C369" s="122" t="s">
        <v>2384</v>
      </c>
      <c r="D369" s="116">
        <v>42944</v>
      </c>
      <c r="E369" s="122" t="s">
        <v>3989</v>
      </c>
      <c r="F369" s="125">
        <v>19158</v>
      </c>
      <c r="G369" s="87" t="s">
        <v>190</v>
      </c>
      <c r="H369" s="87" t="s">
        <v>46</v>
      </c>
      <c r="I369" s="124">
        <v>18983.25</v>
      </c>
      <c r="J369" s="85">
        <v>70</v>
      </c>
    </row>
    <row r="370" spans="1:10" x14ac:dyDescent="0.25">
      <c r="A370" s="122" t="s">
        <v>20</v>
      </c>
      <c r="B370" s="87" t="s">
        <v>1392</v>
      </c>
      <c r="C370" s="122" t="s">
        <v>1539</v>
      </c>
      <c r="D370" s="116">
        <v>42917</v>
      </c>
      <c r="E370" s="122" t="s">
        <v>720</v>
      </c>
      <c r="F370" s="125">
        <v>31857</v>
      </c>
      <c r="G370" s="87" t="s">
        <v>50</v>
      </c>
      <c r="H370" s="87" t="s">
        <v>46</v>
      </c>
      <c r="I370" s="124">
        <v>5000</v>
      </c>
      <c r="J370" s="85">
        <v>70</v>
      </c>
    </row>
    <row r="371" spans="1:10" x14ac:dyDescent="0.25">
      <c r="A371" s="122" t="s">
        <v>20</v>
      </c>
      <c r="B371" s="87" t="s">
        <v>3312</v>
      </c>
      <c r="C371" s="122" t="s">
        <v>3967</v>
      </c>
      <c r="D371" s="116">
        <v>42917</v>
      </c>
      <c r="E371" s="122" t="s">
        <v>2506</v>
      </c>
      <c r="F371" s="125">
        <v>33278</v>
      </c>
      <c r="G371" s="87" t="s">
        <v>50</v>
      </c>
      <c r="H371" s="87" t="s">
        <v>46</v>
      </c>
      <c r="I371" s="124">
        <v>1868.63</v>
      </c>
      <c r="J371" s="85">
        <v>70</v>
      </c>
    </row>
    <row r="372" spans="1:10" x14ac:dyDescent="0.25">
      <c r="A372" s="122" t="s">
        <v>20</v>
      </c>
      <c r="B372" s="87" t="s">
        <v>3331</v>
      </c>
      <c r="C372" s="122" t="s">
        <v>3973</v>
      </c>
      <c r="D372" s="116">
        <v>42930</v>
      </c>
      <c r="E372" s="122" t="s">
        <v>3974</v>
      </c>
      <c r="F372" s="125" t="s">
        <v>3975</v>
      </c>
      <c r="G372" s="87" t="s">
        <v>190</v>
      </c>
      <c r="H372" s="87" t="s">
        <v>46</v>
      </c>
      <c r="I372" s="124">
        <v>81757.31</v>
      </c>
      <c r="J372" s="85">
        <v>70</v>
      </c>
    </row>
    <row r="373" spans="1:10" x14ac:dyDescent="0.25">
      <c r="A373" s="122" t="s">
        <v>20</v>
      </c>
      <c r="B373" s="87" t="s">
        <v>3990</v>
      </c>
      <c r="C373" s="122" t="s">
        <v>2384</v>
      </c>
      <c r="D373" s="116">
        <v>42944</v>
      </c>
      <c r="E373" s="122" t="s">
        <v>3989</v>
      </c>
      <c r="F373" s="125">
        <v>19158</v>
      </c>
      <c r="G373" s="87" t="s">
        <v>190</v>
      </c>
      <c r="H373" s="87" t="s">
        <v>46</v>
      </c>
      <c r="I373" s="124">
        <v>15056.25</v>
      </c>
      <c r="J373" s="85">
        <v>70</v>
      </c>
    </row>
    <row r="374" spans="1:10" x14ac:dyDescent="0.25">
      <c r="A374" s="122" t="s">
        <v>29</v>
      </c>
      <c r="B374" s="87" t="s">
        <v>1392</v>
      </c>
      <c r="C374" s="122" t="s">
        <v>1539</v>
      </c>
      <c r="D374" s="116">
        <v>42917</v>
      </c>
      <c r="E374" s="122" t="s">
        <v>720</v>
      </c>
      <c r="F374" s="125">
        <v>31857</v>
      </c>
      <c r="G374" s="87" t="s">
        <v>50</v>
      </c>
      <c r="H374" s="87" t="s">
        <v>46</v>
      </c>
      <c r="I374" s="124">
        <v>20000</v>
      </c>
      <c r="J374" s="85">
        <v>70</v>
      </c>
    </row>
    <row r="375" spans="1:10" x14ac:dyDescent="0.25">
      <c r="A375" s="122" t="s">
        <v>29</v>
      </c>
      <c r="B375" s="87" t="s">
        <v>3312</v>
      </c>
      <c r="C375" s="122" t="s">
        <v>3967</v>
      </c>
      <c r="D375" s="116">
        <v>42917</v>
      </c>
      <c r="E375" s="122" t="s">
        <v>2506</v>
      </c>
      <c r="F375" s="125">
        <v>33278</v>
      </c>
      <c r="G375" s="87" t="s">
        <v>50</v>
      </c>
      <c r="H375" s="87" t="s">
        <v>46</v>
      </c>
      <c r="I375" s="124">
        <v>4655.5</v>
      </c>
      <c r="J375" s="85">
        <v>70</v>
      </c>
    </row>
    <row r="376" spans="1:10" x14ac:dyDescent="0.25">
      <c r="A376" s="122" t="s">
        <v>29</v>
      </c>
      <c r="B376" s="87" t="s">
        <v>3972</v>
      </c>
      <c r="C376" s="122" t="s">
        <v>3969</v>
      </c>
      <c r="D376" s="116">
        <v>42923</v>
      </c>
      <c r="E376" s="122" t="s">
        <v>3970</v>
      </c>
      <c r="F376" s="125" t="s">
        <v>3971</v>
      </c>
      <c r="G376" s="87" t="s">
        <v>190</v>
      </c>
      <c r="H376" s="87" t="s">
        <v>46</v>
      </c>
      <c r="I376" s="124">
        <v>2080.5100000000002</v>
      </c>
      <c r="J376" s="85">
        <v>70</v>
      </c>
    </row>
    <row r="377" spans="1:10" x14ac:dyDescent="0.25">
      <c r="A377" s="122" t="s">
        <v>29</v>
      </c>
      <c r="B377" s="87" t="s">
        <v>3331</v>
      </c>
      <c r="C377" s="122" t="s">
        <v>3973</v>
      </c>
      <c r="D377" s="116">
        <v>42930</v>
      </c>
      <c r="E377" s="122" t="s">
        <v>3974</v>
      </c>
      <c r="F377" s="125" t="s">
        <v>3975</v>
      </c>
      <c r="G377" s="87" t="s">
        <v>190</v>
      </c>
      <c r="H377" s="87" t="s">
        <v>46</v>
      </c>
      <c r="I377" s="124">
        <v>228279.98</v>
      </c>
      <c r="J377" s="85">
        <v>70</v>
      </c>
    </row>
    <row r="378" spans="1:10" x14ac:dyDescent="0.25">
      <c r="A378" s="122" t="s">
        <v>29</v>
      </c>
      <c r="B378" s="87" t="s">
        <v>3979</v>
      </c>
      <c r="C378" s="122" t="s">
        <v>3976</v>
      </c>
      <c r="D378" s="116">
        <v>42930</v>
      </c>
      <c r="E378" s="122" t="s">
        <v>3977</v>
      </c>
      <c r="F378" s="125" t="s">
        <v>3978</v>
      </c>
      <c r="G378" s="87" t="s">
        <v>190</v>
      </c>
      <c r="H378" s="87" t="s">
        <v>46</v>
      </c>
      <c r="I378" s="124">
        <v>2080.5100000000002</v>
      </c>
      <c r="J378" s="85">
        <v>70</v>
      </c>
    </row>
    <row r="379" spans="1:10" x14ac:dyDescent="0.25">
      <c r="A379" s="122" t="s">
        <v>29</v>
      </c>
      <c r="B379" s="87" t="s">
        <v>3985</v>
      </c>
      <c r="C379" s="122" t="s">
        <v>2248</v>
      </c>
      <c r="D379" s="116">
        <v>42937</v>
      </c>
      <c r="E379" s="122" t="s">
        <v>3983</v>
      </c>
      <c r="F379" s="125" t="s">
        <v>3984</v>
      </c>
      <c r="G379" s="87" t="s">
        <v>190</v>
      </c>
      <c r="H379" s="87" t="s">
        <v>46</v>
      </c>
      <c r="I379" s="124">
        <v>2080.5100000000002</v>
      </c>
      <c r="J379" s="85">
        <v>70</v>
      </c>
    </row>
    <row r="380" spans="1:10" x14ac:dyDescent="0.25">
      <c r="A380" s="122" t="s">
        <v>29</v>
      </c>
      <c r="B380" s="87" t="s">
        <v>3988</v>
      </c>
      <c r="C380" s="122" t="s">
        <v>3986</v>
      </c>
      <c r="D380" s="116">
        <v>42944</v>
      </c>
      <c r="E380" s="122" t="s">
        <v>3987</v>
      </c>
      <c r="F380" s="125">
        <v>19157</v>
      </c>
      <c r="G380" s="87" t="s">
        <v>190</v>
      </c>
      <c r="H380" s="87" t="s">
        <v>46</v>
      </c>
      <c r="I380" s="124">
        <v>2080.5100000000002</v>
      </c>
      <c r="J380" s="85">
        <v>70</v>
      </c>
    </row>
    <row r="381" spans="1:10" x14ac:dyDescent="0.25">
      <c r="A381" s="122" t="s">
        <v>29</v>
      </c>
      <c r="B381" s="87" t="s">
        <v>3990</v>
      </c>
      <c r="C381" s="122" t="s">
        <v>2384</v>
      </c>
      <c r="D381" s="116">
        <v>42944</v>
      </c>
      <c r="E381" s="122" t="s">
        <v>3989</v>
      </c>
      <c r="F381" s="125">
        <v>19158</v>
      </c>
      <c r="G381" s="87" t="s">
        <v>190</v>
      </c>
      <c r="H381" s="87" t="s">
        <v>46</v>
      </c>
      <c r="I381" s="124">
        <v>147401.04999999999</v>
      </c>
      <c r="J381" s="85">
        <v>70</v>
      </c>
    </row>
    <row r="382" spans="1:10" x14ac:dyDescent="0.25">
      <c r="A382" s="122" t="s">
        <v>33</v>
      </c>
      <c r="B382" s="87" t="s">
        <v>3312</v>
      </c>
      <c r="C382" s="122" t="s">
        <v>3967</v>
      </c>
      <c r="D382" s="116">
        <v>42917</v>
      </c>
      <c r="E382" s="122" t="s">
        <v>2506</v>
      </c>
      <c r="F382" s="125">
        <v>33278</v>
      </c>
      <c r="G382" s="87" t="s">
        <v>50</v>
      </c>
      <c r="H382" s="87" t="s">
        <v>46</v>
      </c>
      <c r="I382" s="124">
        <v>865.85</v>
      </c>
      <c r="J382" s="85">
        <v>70</v>
      </c>
    </row>
    <row r="383" spans="1:10" x14ac:dyDescent="0.25">
      <c r="A383" s="122" t="s">
        <v>33</v>
      </c>
      <c r="B383" s="87" t="s">
        <v>3331</v>
      </c>
      <c r="C383" s="122" t="s">
        <v>3973</v>
      </c>
      <c r="D383" s="116">
        <v>42930</v>
      </c>
      <c r="E383" s="122" t="s">
        <v>3974</v>
      </c>
      <c r="F383" s="125" t="s">
        <v>3975</v>
      </c>
      <c r="G383" s="87" t="s">
        <v>190</v>
      </c>
      <c r="H383" s="87" t="s">
        <v>46</v>
      </c>
      <c r="I383" s="124">
        <v>36009.550000000003</v>
      </c>
      <c r="J383" s="85">
        <v>70</v>
      </c>
    </row>
    <row r="384" spans="1:10" x14ac:dyDescent="0.25">
      <c r="A384" s="122" t="s">
        <v>33</v>
      </c>
      <c r="B384" s="87" t="s">
        <v>3990</v>
      </c>
      <c r="C384" s="122" t="s">
        <v>2384</v>
      </c>
      <c r="D384" s="116">
        <v>42944</v>
      </c>
      <c r="E384" s="122" t="s">
        <v>3989</v>
      </c>
      <c r="F384" s="125">
        <v>19158</v>
      </c>
      <c r="G384" s="87" t="s">
        <v>190</v>
      </c>
      <c r="H384" s="87" t="s">
        <v>46</v>
      </c>
      <c r="I384" s="124">
        <v>9709</v>
      </c>
      <c r="J384" s="85">
        <v>70</v>
      </c>
    </row>
    <row r="385" spans="1:10" x14ac:dyDescent="0.25">
      <c r="A385" s="122" t="s">
        <v>41</v>
      </c>
      <c r="B385" s="87" t="s">
        <v>1392</v>
      </c>
      <c r="C385" s="122" t="s">
        <v>1539</v>
      </c>
      <c r="D385" s="116">
        <v>42917</v>
      </c>
      <c r="E385" s="122" t="s">
        <v>720</v>
      </c>
      <c r="F385" s="125">
        <v>31857</v>
      </c>
      <c r="G385" s="87" t="s">
        <v>50</v>
      </c>
      <c r="H385" s="87" t="s">
        <v>46</v>
      </c>
      <c r="I385" s="124">
        <v>15000</v>
      </c>
      <c r="J385" s="85">
        <v>70</v>
      </c>
    </row>
    <row r="386" spans="1:10" x14ac:dyDescent="0.25">
      <c r="A386" s="122" t="s">
        <v>41</v>
      </c>
      <c r="B386" s="87" t="s">
        <v>3312</v>
      </c>
      <c r="C386" s="122" t="s">
        <v>3967</v>
      </c>
      <c r="D386" s="116">
        <v>42917</v>
      </c>
      <c r="E386" s="122" t="s">
        <v>2506</v>
      </c>
      <c r="F386" s="125">
        <v>33278</v>
      </c>
      <c r="G386" s="87" t="s">
        <v>50</v>
      </c>
      <c r="H386" s="87" t="s">
        <v>46</v>
      </c>
      <c r="I386" s="124">
        <v>5377.85</v>
      </c>
      <c r="J386" s="85">
        <v>70</v>
      </c>
    </row>
    <row r="387" spans="1:10" x14ac:dyDescent="0.25">
      <c r="A387" s="122" t="s">
        <v>41</v>
      </c>
      <c r="B387" s="87" t="s">
        <v>3312</v>
      </c>
      <c r="C387" s="122" t="s">
        <v>3968</v>
      </c>
      <c r="D387" s="116">
        <v>42917</v>
      </c>
      <c r="E387" s="122" t="s">
        <v>2506</v>
      </c>
      <c r="F387" s="125">
        <v>33286</v>
      </c>
      <c r="G387" s="87" t="s">
        <v>50</v>
      </c>
      <c r="H387" s="87" t="s">
        <v>46</v>
      </c>
      <c r="I387" s="124">
        <v>677.26</v>
      </c>
      <c r="J387" s="85">
        <v>70</v>
      </c>
    </row>
    <row r="388" spans="1:10" x14ac:dyDescent="0.25">
      <c r="A388" s="122" t="s">
        <v>41</v>
      </c>
      <c r="B388" s="87" t="s">
        <v>3972</v>
      </c>
      <c r="C388" s="122" t="s">
        <v>3969</v>
      </c>
      <c r="D388" s="116">
        <v>42923</v>
      </c>
      <c r="E388" s="122" t="s">
        <v>3970</v>
      </c>
      <c r="F388" s="125" t="s">
        <v>3971</v>
      </c>
      <c r="G388" s="87" t="s">
        <v>190</v>
      </c>
      <c r="H388" s="87" t="s">
        <v>46</v>
      </c>
      <c r="I388" s="124">
        <v>11297.02</v>
      </c>
      <c r="J388" s="85">
        <v>70</v>
      </c>
    </row>
    <row r="389" spans="1:10" x14ac:dyDescent="0.25">
      <c r="A389" s="122" t="s">
        <v>41</v>
      </c>
      <c r="B389" s="87" t="s">
        <v>3331</v>
      </c>
      <c r="C389" s="122" t="s">
        <v>3973</v>
      </c>
      <c r="D389" s="116">
        <v>42930</v>
      </c>
      <c r="E389" s="122" t="s">
        <v>3974</v>
      </c>
      <c r="F389" s="125" t="s">
        <v>3975</v>
      </c>
      <c r="G389" s="87" t="s">
        <v>190</v>
      </c>
      <c r="H389" s="87" t="s">
        <v>46</v>
      </c>
      <c r="I389" s="124">
        <v>113888</v>
      </c>
      <c r="J389" s="85">
        <v>70</v>
      </c>
    </row>
    <row r="390" spans="1:10" x14ac:dyDescent="0.25">
      <c r="A390" s="122" t="s">
        <v>41</v>
      </c>
      <c r="B390" s="87" t="s">
        <v>3979</v>
      </c>
      <c r="C390" s="122" t="s">
        <v>3976</v>
      </c>
      <c r="D390" s="116">
        <v>42930</v>
      </c>
      <c r="E390" s="122" t="s">
        <v>3977</v>
      </c>
      <c r="F390" s="125" t="s">
        <v>3978</v>
      </c>
      <c r="G390" s="87" t="s">
        <v>190</v>
      </c>
      <c r="H390" s="87" t="s">
        <v>46</v>
      </c>
      <c r="I390" s="124">
        <v>29475.73</v>
      </c>
      <c r="J390" s="85">
        <v>70</v>
      </c>
    </row>
    <row r="391" spans="1:10" x14ac:dyDescent="0.25">
      <c r="A391" s="122" t="s">
        <v>41</v>
      </c>
      <c r="B391" s="87" t="s">
        <v>3985</v>
      </c>
      <c r="C391" s="122" t="s">
        <v>2248</v>
      </c>
      <c r="D391" s="116">
        <v>42937</v>
      </c>
      <c r="E391" s="122" t="s">
        <v>3983</v>
      </c>
      <c r="F391" s="125" t="s">
        <v>3984</v>
      </c>
      <c r="G391" s="87" t="s">
        <v>190</v>
      </c>
      <c r="H391" s="87" t="s">
        <v>46</v>
      </c>
      <c r="I391" s="124">
        <v>9078.3799999999992</v>
      </c>
      <c r="J391" s="85">
        <v>70</v>
      </c>
    </row>
    <row r="392" spans="1:10" x14ac:dyDescent="0.25">
      <c r="A392" s="122" t="s">
        <v>41</v>
      </c>
      <c r="B392" s="87" t="s">
        <v>3988</v>
      </c>
      <c r="C392" s="122" t="s">
        <v>3986</v>
      </c>
      <c r="D392" s="116">
        <v>42944</v>
      </c>
      <c r="E392" s="122" t="s">
        <v>3987</v>
      </c>
      <c r="F392" s="125">
        <v>19157</v>
      </c>
      <c r="G392" s="87" t="s">
        <v>190</v>
      </c>
      <c r="H392" s="87" t="s">
        <v>46</v>
      </c>
      <c r="I392" s="124">
        <v>37631.85</v>
      </c>
      <c r="J392" s="85">
        <v>70</v>
      </c>
    </row>
    <row r="393" spans="1:10" x14ac:dyDescent="0.25">
      <c r="A393" s="122" t="s">
        <v>41</v>
      </c>
      <c r="B393" s="87" t="s">
        <v>3990</v>
      </c>
      <c r="C393" s="122" t="s">
        <v>2384</v>
      </c>
      <c r="D393" s="116">
        <v>42944</v>
      </c>
      <c r="E393" s="122" t="s">
        <v>3989</v>
      </c>
      <c r="F393" s="125">
        <v>19158</v>
      </c>
      <c r="G393" s="87" t="s">
        <v>190</v>
      </c>
      <c r="H393" s="87" t="s">
        <v>46</v>
      </c>
      <c r="I393" s="124">
        <v>4790.53</v>
      </c>
      <c r="J393" s="85">
        <v>70</v>
      </c>
    </row>
    <row r="394" spans="1:10" x14ac:dyDescent="0.25">
      <c r="A394" s="122" t="s">
        <v>42</v>
      </c>
      <c r="B394" s="87" t="s">
        <v>1392</v>
      </c>
      <c r="C394" s="122" t="s">
        <v>1539</v>
      </c>
      <c r="D394" s="116">
        <v>42917</v>
      </c>
      <c r="E394" s="122" t="s">
        <v>720</v>
      </c>
      <c r="F394" s="125">
        <v>31857</v>
      </c>
      <c r="G394" s="87" t="s">
        <v>50</v>
      </c>
      <c r="H394" s="87" t="s">
        <v>46</v>
      </c>
      <c r="I394" s="124">
        <v>20000</v>
      </c>
      <c r="J394" s="85">
        <v>70</v>
      </c>
    </row>
    <row r="395" spans="1:10" x14ac:dyDescent="0.25">
      <c r="A395" s="122" t="s">
        <v>42</v>
      </c>
      <c r="B395" s="87" t="s">
        <v>514</v>
      </c>
      <c r="C395" s="122" t="s">
        <v>3993</v>
      </c>
      <c r="D395" s="116">
        <v>42923</v>
      </c>
      <c r="E395" s="122" t="s">
        <v>3994</v>
      </c>
      <c r="F395" s="125" t="s">
        <v>3995</v>
      </c>
      <c r="G395" s="87" t="s">
        <v>190</v>
      </c>
      <c r="H395" s="87" t="s">
        <v>46</v>
      </c>
      <c r="I395" s="124">
        <v>391489.66</v>
      </c>
      <c r="J395" s="85">
        <v>70</v>
      </c>
    </row>
    <row r="396" spans="1:10" x14ac:dyDescent="0.25">
      <c r="A396" s="122" t="s">
        <v>30</v>
      </c>
      <c r="B396" s="87" t="s">
        <v>3521</v>
      </c>
      <c r="C396" s="122" t="s">
        <v>4058</v>
      </c>
      <c r="D396" s="116">
        <v>42926</v>
      </c>
      <c r="E396" s="122" t="s">
        <v>4059</v>
      </c>
      <c r="F396" s="125" t="s">
        <v>4060</v>
      </c>
      <c r="G396" s="87" t="s">
        <v>190</v>
      </c>
      <c r="H396" s="87" t="s">
        <v>46</v>
      </c>
      <c r="I396" s="124">
        <v>5100</v>
      </c>
      <c r="J396" s="85">
        <v>90</v>
      </c>
    </row>
    <row r="397" spans="1:10" x14ac:dyDescent="0.25">
      <c r="A397" s="122" t="s">
        <v>30</v>
      </c>
      <c r="B397" s="87" t="s">
        <v>298</v>
      </c>
      <c r="C397" s="122" t="s">
        <v>318</v>
      </c>
      <c r="D397" s="116">
        <v>42931</v>
      </c>
      <c r="E397" s="122" t="s">
        <v>4061</v>
      </c>
      <c r="F397" s="125">
        <v>16043</v>
      </c>
      <c r="G397" s="87" t="s">
        <v>45</v>
      </c>
      <c r="H397" s="87" t="s">
        <v>46</v>
      </c>
      <c r="I397" s="124">
        <v>2250</v>
      </c>
      <c r="J397" s="85">
        <v>90</v>
      </c>
    </row>
    <row r="398" spans="1:10" x14ac:dyDescent="0.25">
      <c r="A398" s="122" t="s">
        <v>30</v>
      </c>
      <c r="B398" s="87" t="s">
        <v>298</v>
      </c>
      <c r="C398" s="122" t="s">
        <v>4062</v>
      </c>
      <c r="D398" s="116">
        <v>42931</v>
      </c>
      <c r="E398" s="122" t="s">
        <v>4063</v>
      </c>
      <c r="F398" s="125">
        <v>16044</v>
      </c>
      <c r="G398" s="87" t="s">
        <v>45</v>
      </c>
      <c r="H398" s="87" t="s">
        <v>46</v>
      </c>
      <c r="I398" s="124">
        <v>1578</v>
      </c>
      <c r="J398" s="85">
        <v>90</v>
      </c>
    </row>
    <row r="399" spans="1:10" x14ac:dyDescent="0.25">
      <c r="A399" s="122" t="s">
        <v>30</v>
      </c>
      <c r="B399" s="87" t="s">
        <v>298</v>
      </c>
      <c r="C399" s="122" t="s">
        <v>1056</v>
      </c>
      <c r="D399" s="116">
        <v>42942</v>
      </c>
      <c r="E399" s="122" t="s">
        <v>4064</v>
      </c>
      <c r="F399" s="125">
        <v>16066</v>
      </c>
      <c r="G399" s="87" t="s">
        <v>45</v>
      </c>
      <c r="H399" s="87" t="s">
        <v>46</v>
      </c>
      <c r="I399" s="124">
        <v>15000</v>
      </c>
      <c r="J399" s="85">
        <v>90</v>
      </c>
    </row>
    <row r="400" spans="1:10" x14ac:dyDescent="0.25">
      <c r="A400" s="122" t="s">
        <v>30</v>
      </c>
      <c r="B400" s="87" t="s">
        <v>298</v>
      </c>
      <c r="C400" s="122" t="s">
        <v>4065</v>
      </c>
      <c r="D400" s="116">
        <v>42943</v>
      </c>
      <c r="E400" s="122" t="s">
        <v>4066</v>
      </c>
      <c r="F400" s="125">
        <v>16070</v>
      </c>
      <c r="G400" s="87" t="s">
        <v>45</v>
      </c>
      <c r="H400" s="87" t="s">
        <v>46</v>
      </c>
      <c r="I400" s="124">
        <v>132.49</v>
      </c>
      <c r="J400" s="85">
        <v>90</v>
      </c>
    </row>
    <row r="401" spans="1:10" x14ac:dyDescent="0.25">
      <c r="A401" s="122" t="s">
        <v>30</v>
      </c>
      <c r="B401" s="87" t="s">
        <v>298</v>
      </c>
      <c r="C401" s="122" t="s">
        <v>4067</v>
      </c>
      <c r="D401" s="116">
        <v>42947</v>
      </c>
      <c r="E401" s="122">
        <v>10505</v>
      </c>
      <c r="F401" s="125">
        <v>16084</v>
      </c>
      <c r="G401" s="87" t="s">
        <v>45</v>
      </c>
      <c r="H401" s="87" t="s">
        <v>46</v>
      </c>
      <c r="I401" s="124">
        <v>185.34</v>
      </c>
      <c r="J401" s="85">
        <v>90</v>
      </c>
    </row>
    <row r="402" spans="1:10" x14ac:dyDescent="0.25">
      <c r="A402" s="122" t="s">
        <v>30</v>
      </c>
      <c r="B402" s="87" t="s">
        <v>298</v>
      </c>
      <c r="C402" s="122" t="s">
        <v>4068</v>
      </c>
      <c r="D402" s="116">
        <v>42947</v>
      </c>
      <c r="E402" s="122">
        <v>1727</v>
      </c>
      <c r="F402" s="125">
        <v>16085</v>
      </c>
      <c r="G402" s="87" t="s">
        <v>45</v>
      </c>
      <c r="H402" s="87" t="s">
        <v>46</v>
      </c>
      <c r="I402" s="124">
        <v>905.16</v>
      </c>
      <c r="J402" s="85">
        <v>90</v>
      </c>
    </row>
    <row r="403" spans="1:10" x14ac:dyDescent="0.25">
      <c r="A403" s="122" t="s">
        <v>30</v>
      </c>
      <c r="B403" s="87" t="s">
        <v>501</v>
      </c>
      <c r="C403" s="122" t="s">
        <v>2624</v>
      </c>
      <c r="D403" s="116">
        <v>42947</v>
      </c>
      <c r="E403" s="122" t="s">
        <v>4069</v>
      </c>
      <c r="F403" s="125">
        <v>16086</v>
      </c>
      <c r="G403" s="87" t="s">
        <v>45</v>
      </c>
      <c r="H403" s="87" t="s">
        <v>46</v>
      </c>
      <c r="I403" s="124">
        <v>514.66</v>
      </c>
      <c r="J403" s="85">
        <v>90</v>
      </c>
    </row>
    <row r="404" spans="1:10" x14ac:dyDescent="0.25">
      <c r="A404" s="122" t="s">
        <v>30</v>
      </c>
      <c r="B404" s="87" t="s">
        <v>298</v>
      </c>
      <c r="C404" s="122" t="s">
        <v>4070</v>
      </c>
      <c r="D404" s="116">
        <v>42947</v>
      </c>
      <c r="E404" s="122">
        <v>1726</v>
      </c>
      <c r="F404" s="125">
        <v>16087</v>
      </c>
      <c r="G404" s="87" t="s">
        <v>45</v>
      </c>
      <c r="H404" s="87" t="s">
        <v>46</v>
      </c>
      <c r="I404" s="124">
        <v>827.56</v>
      </c>
      <c r="J404" s="85">
        <v>90</v>
      </c>
    </row>
    <row r="405" spans="1:10" x14ac:dyDescent="0.25">
      <c r="A405" s="122" t="s">
        <v>30</v>
      </c>
      <c r="B405" s="87" t="s">
        <v>298</v>
      </c>
      <c r="C405" s="122" t="s">
        <v>2702</v>
      </c>
      <c r="D405" s="116">
        <v>42947</v>
      </c>
      <c r="E405" s="122" t="s">
        <v>4071</v>
      </c>
      <c r="F405" s="125">
        <v>16090</v>
      </c>
      <c r="G405" s="87" t="s">
        <v>45</v>
      </c>
      <c r="H405" s="87" t="s">
        <v>46</v>
      </c>
      <c r="I405" s="124">
        <v>68.959999999999994</v>
      </c>
      <c r="J405" s="85">
        <v>90</v>
      </c>
    </row>
    <row r="406" spans="1:10" x14ac:dyDescent="0.25">
      <c r="A406" s="122" t="s">
        <v>30</v>
      </c>
      <c r="B406" s="87" t="s">
        <v>298</v>
      </c>
      <c r="C406" s="122" t="s">
        <v>2703</v>
      </c>
      <c r="D406" s="116">
        <v>42947</v>
      </c>
      <c r="E406" s="122" t="s">
        <v>4072</v>
      </c>
      <c r="F406" s="125">
        <v>16093</v>
      </c>
      <c r="G406" s="87" t="s">
        <v>45</v>
      </c>
      <c r="H406" s="87" t="s">
        <v>46</v>
      </c>
      <c r="I406" s="124">
        <v>106.9</v>
      </c>
      <c r="J406" s="85">
        <v>90</v>
      </c>
    </row>
    <row r="407" spans="1:10" x14ac:dyDescent="0.25">
      <c r="A407" s="122" t="s">
        <v>30</v>
      </c>
      <c r="B407" s="87" t="s">
        <v>501</v>
      </c>
      <c r="C407" s="122" t="s">
        <v>616</v>
      </c>
      <c r="D407" s="116">
        <v>42947</v>
      </c>
      <c r="E407" s="122" t="s">
        <v>4073</v>
      </c>
      <c r="F407" s="125">
        <v>16095</v>
      </c>
      <c r="G407" s="87" t="s">
        <v>45</v>
      </c>
      <c r="H407" s="87" t="s">
        <v>46</v>
      </c>
      <c r="I407" s="124">
        <v>189.65</v>
      </c>
      <c r="J407" s="85">
        <v>90</v>
      </c>
    </row>
    <row r="408" spans="1:10" x14ac:dyDescent="0.25">
      <c r="A408" s="122" t="s">
        <v>30</v>
      </c>
      <c r="B408" s="87" t="s">
        <v>298</v>
      </c>
      <c r="C408" s="122" t="s">
        <v>4074</v>
      </c>
      <c r="D408" s="116">
        <v>42947</v>
      </c>
      <c r="E408" s="122" t="s">
        <v>4075</v>
      </c>
      <c r="F408" s="125">
        <v>16096</v>
      </c>
      <c r="G408" s="87" t="s">
        <v>45</v>
      </c>
      <c r="H408" s="87" t="s">
        <v>46</v>
      </c>
      <c r="I408" s="124">
        <v>118.49</v>
      </c>
      <c r="J408" s="85">
        <v>90</v>
      </c>
    </row>
    <row r="409" spans="1:10" x14ac:dyDescent="0.25">
      <c r="A409" s="122" t="s">
        <v>30</v>
      </c>
      <c r="B409" s="87" t="s">
        <v>298</v>
      </c>
      <c r="C409" s="122" t="s">
        <v>1537</v>
      </c>
      <c r="D409" s="116">
        <v>42947</v>
      </c>
      <c r="E409" s="122">
        <v>81045</v>
      </c>
      <c r="F409" s="125">
        <v>16097</v>
      </c>
      <c r="G409" s="87" t="s">
        <v>45</v>
      </c>
      <c r="H409" s="87" t="s">
        <v>46</v>
      </c>
      <c r="I409" s="124">
        <v>68.959999999999994</v>
      </c>
      <c r="J409" s="85">
        <v>90</v>
      </c>
    </row>
    <row r="410" spans="1:10" x14ac:dyDescent="0.25">
      <c r="A410" s="122" t="s">
        <v>30</v>
      </c>
      <c r="B410" s="87" t="s">
        <v>300</v>
      </c>
      <c r="C410" s="122" t="s">
        <v>611</v>
      </c>
      <c r="D410" s="116">
        <v>42947</v>
      </c>
      <c r="E410" s="122">
        <v>81045</v>
      </c>
      <c r="F410" s="125">
        <v>16097</v>
      </c>
      <c r="G410" s="87" t="s">
        <v>45</v>
      </c>
      <c r="H410" s="87" t="s">
        <v>46</v>
      </c>
      <c r="I410" s="124">
        <v>-68.959999999999994</v>
      </c>
      <c r="J410" s="85">
        <v>90</v>
      </c>
    </row>
    <row r="411" spans="1:10" x14ac:dyDescent="0.25">
      <c r="A411" s="122" t="s">
        <v>30</v>
      </c>
      <c r="B411" s="87" t="s">
        <v>298</v>
      </c>
      <c r="C411" s="122" t="s">
        <v>1619</v>
      </c>
      <c r="D411" s="116">
        <v>42947</v>
      </c>
      <c r="E411" s="122">
        <v>81045</v>
      </c>
      <c r="F411" s="125">
        <v>16098</v>
      </c>
      <c r="G411" s="87" t="s">
        <v>45</v>
      </c>
      <c r="H411" s="87" t="s">
        <v>46</v>
      </c>
      <c r="I411" s="124">
        <v>68.959999999999994</v>
      </c>
      <c r="J411" s="85">
        <v>90</v>
      </c>
    </row>
    <row r="412" spans="1:10" x14ac:dyDescent="0.25">
      <c r="A412" s="122" t="s">
        <v>30</v>
      </c>
      <c r="B412" s="87" t="s">
        <v>298</v>
      </c>
      <c r="C412" s="122" t="s">
        <v>1591</v>
      </c>
      <c r="D412" s="116">
        <v>42947</v>
      </c>
      <c r="E412" s="122">
        <v>34062</v>
      </c>
      <c r="F412" s="125">
        <v>16099</v>
      </c>
      <c r="G412" s="87" t="s">
        <v>45</v>
      </c>
      <c r="H412" s="87" t="s">
        <v>46</v>
      </c>
      <c r="I412" s="124">
        <v>85.34</v>
      </c>
      <c r="J412" s="85">
        <v>90</v>
      </c>
    </row>
    <row r="413" spans="1:10" x14ac:dyDescent="0.25">
      <c r="A413" s="122" t="s">
        <v>30</v>
      </c>
      <c r="B413" s="87" t="s">
        <v>298</v>
      </c>
      <c r="C413" s="122" t="s">
        <v>4076</v>
      </c>
      <c r="D413" s="116">
        <v>42947</v>
      </c>
      <c r="E413" s="122" t="s">
        <v>4077</v>
      </c>
      <c r="F413" s="125">
        <v>16100</v>
      </c>
      <c r="G413" s="87" t="s">
        <v>45</v>
      </c>
      <c r="H413" s="87" t="s">
        <v>46</v>
      </c>
      <c r="I413" s="124">
        <v>114</v>
      </c>
      <c r="J413" s="85">
        <v>90</v>
      </c>
    </row>
    <row r="414" spans="1:10" x14ac:dyDescent="0.25">
      <c r="A414" s="122" t="s">
        <v>30</v>
      </c>
      <c r="B414" s="87" t="s">
        <v>298</v>
      </c>
      <c r="C414" s="122" t="s">
        <v>4078</v>
      </c>
      <c r="D414" s="116">
        <v>42947</v>
      </c>
      <c r="E414" s="122" t="s">
        <v>4079</v>
      </c>
      <c r="F414" s="125">
        <v>16101</v>
      </c>
      <c r="G414" s="87" t="s">
        <v>45</v>
      </c>
      <c r="H414" s="87" t="s">
        <v>46</v>
      </c>
      <c r="I414" s="124">
        <v>41.38</v>
      </c>
      <c r="J414" s="85">
        <v>90</v>
      </c>
    </row>
    <row r="415" spans="1:10" x14ac:dyDescent="0.25">
      <c r="A415" s="122" t="s">
        <v>30</v>
      </c>
      <c r="B415" s="87" t="s">
        <v>298</v>
      </c>
      <c r="C415" s="122" t="s">
        <v>1624</v>
      </c>
      <c r="D415" s="116">
        <v>42947</v>
      </c>
      <c r="E415" s="122">
        <v>13717</v>
      </c>
      <c r="F415" s="125">
        <v>16102</v>
      </c>
      <c r="G415" s="87" t="s">
        <v>45</v>
      </c>
      <c r="H415" s="87" t="s">
        <v>46</v>
      </c>
      <c r="I415" s="124">
        <v>155.16999999999999</v>
      </c>
      <c r="J415" s="85">
        <v>90</v>
      </c>
    </row>
    <row r="416" spans="1:10" x14ac:dyDescent="0.25">
      <c r="A416" s="122" t="s">
        <v>30</v>
      </c>
      <c r="B416" s="87" t="s">
        <v>298</v>
      </c>
      <c r="C416" s="122" t="s">
        <v>1469</v>
      </c>
      <c r="D416" s="116">
        <v>42947</v>
      </c>
      <c r="E416" s="122" t="s">
        <v>4080</v>
      </c>
      <c r="F416" s="125">
        <v>16103</v>
      </c>
      <c r="G416" s="87" t="s">
        <v>45</v>
      </c>
      <c r="H416" s="87" t="s">
        <v>46</v>
      </c>
      <c r="I416" s="124">
        <v>75.06</v>
      </c>
      <c r="J416" s="85">
        <v>90</v>
      </c>
    </row>
    <row r="417" spans="1:10" x14ac:dyDescent="0.25">
      <c r="A417" s="122" t="s">
        <v>30</v>
      </c>
      <c r="B417" s="87" t="s">
        <v>298</v>
      </c>
      <c r="C417" s="122" t="s">
        <v>1625</v>
      </c>
      <c r="D417" s="116">
        <v>42947</v>
      </c>
      <c r="E417" s="122">
        <v>34074</v>
      </c>
      <c r="F417" s="125">
        <v>16104</v>
      </c>
      <c r="G417" s="87" t="s">
        <v>45</v>
      </c>
      <c r="H417" s="87" t="s">
        <v>46</v>
      </c>
      <c r="I417" s="124">
        <v>99.57</v>
      </c>
      <c r="J417" s="85">
        <v>90</v>
      </c>
    </row>
    <row r="418" spans="1:10" x14ac:dyDescent="0.25">
      <c r="A418" s="122" t="s">
        <v>30</v>
      </c>
      <c r="B418" s="87" t="s">
        <v>298</v>
      </c>
      <c r="C418" s="122" t="s">
        <v>4081</v>
      </c>
      <c r="D418" s="116">
        <v>42947</v>
      </c>
      <c r="E418" s="122">
        <v>8612</v>
      </c>
      <c r="F418" s="125">
        <v>16126</v>
      </c>
      <c r="G418" s="87" t="s">
        <v>45</v>
      </c>
      <c r="H418" s="87" t="s">
        <v>46</v>
      </c>
      <c r="I418" s="124">
        <v>211.21</v>
      </c>
      <c r="J418" s="85">
        <v>90</v>
      </c>
    </row>
    <row r="419" spans="1:10" x14ac:dyDescent="0.25">
      <c r="A419" s="122" t="s">
        <v>30</v>
      </c>
      <c r="B419" s="87" t="s">
        <v>501</v>
      </c>
      <c r="C419" s="122" t="s">
        <v>4082</v>
      </c>
      <c r="D419" s="116">
        <v>42947</v>
      </c>
      <c r="E419" s="122">
        <v>32569</v>
      </c>
      <c r="F419" s="125">
        <v>16127</v>
      </c>
      <c r="G419" s="87" t="s">
        <v>45</v>
      </c>
      <c r="H419" s="87" t="s">
        <v>46</v>
      </c>
      <c r="I419" s="124">
        <v>981.46</v>
      </c>
      <c r="J419" s="85">
        <v>90</v>
      </c>
    </row>
    <row r="420" spans="1:10" x14ac:dyDescent="0.25">
      <c r="A420" s="122" t="s">
        <v>30</v>
      </c>
      <c r="B420" s="87" t="s">
        <v>501</v>
      </c>
      <c r="C420" s="122" t="s">
        <v>644</v>
      </c>
      <c r="D420" s="116">
        <v>42947</v>
      </c>
      <c r="E420" s="122">
        <v>122394</v>
      </c>
      <c r="F420" s="125">
        <v>16128</v>
      </c>
      <c r="G420" s="87" t="s">
        <v>45</v>
      </c>
      <c r="H420" s="87" t="s">
        <v>46</v>
      </c>
      <c r="I420" s="124">
        <v>125.49</v>
      </c>
      <c r="J420" s="85">
        <v>90</v>
      </c>
    </row>
    <row r="421" spans="1:10" x14ac:dyDescent="0.25">
      <c r="A421" s="122" t="s">
        <v>30</v>
      </c>
      <c r="B421" s="87" t="s">
        <v>298</v>
      </c>
      <c r="C421" s="122" t="s">
        <v>4083</v>
      </c>
      <c r="D421" s="116">
        <v>42947</v>
      </c>
      <c r="E421" s="122">
        <v>12794</v>
      </c>
      <c r="F421" s="125">
        <v>16129</v>
      </c>
      <c r="G421" s="87" t="s">
        <v>45</v>
      </c>
      <c r="H421" s="87" t="s">
        <v>46</v>
      </c>
      <c r="I421" s="124">
        <v>350</v>
      </c>
      <c r="J421" s="85">
        <v>90</v>
      </c>
    </row>
    <row r="422" spans="1:10" x14ac:dyDescent="0.25">
      <c r="A422" s="122" t="s">
        <v>30</v>
      </c>
      <c r="B422" s="87" t="s">
        <v>501</v>
      </c>
      <c r="C422" s="122" t="s">
        <v>4084</v>
      </c>
      <c r="D422" s="116">
        <v>42947</v>
      </c>
      <c r="E422" s="122" t="s">
        <v>4085</v>
      </c>
      <c r="F422" s="125">
        <v>16131</v>
      </c>
      <c r="G422" s="87" t="s">
        <v>45</v>
      </c>
      <c r="H422" s="87" t="s">
        <v>46</v>
      </c>
      <c r="I422" s="124">
        <v>273.57</v>
      </c>
      <c r="J422" s="85">
        <v>90</v>
      </c>
    </row>
    <row r="423" spans="1:10" x14ac:dyDescent="0.25">
      <c r="A423" s="122" t="s">
        <v>30</v>
      </c>
      <c r="B423" s="87" t="s">
        <v>298</v>
      </c>
      <c r="C423" s="122" t="s">
        <v>2663</v>
      </c>
      <c r="D423" s="116">
        <v>42947</v>
      </c>
      <c r="E423" s="122">
        <v>1159250</v>
      </c>
      <c r="F423" s="125">
        <v>16135</v>
      </c>
      <c r="G423" s="87" t="s">
        <v>45</v>
      </c>
      <c r="H423" s="87" t="s">
        <v>46</v>
      </c>
      <c r="I423" s="124">
        <v>51.72</v>
      </c>
      <c r="J423" s="85">
        <v>90</v>
      </c>
    </row>
    <row r="424" spans="1:10" x14ac:dyDescent="0.25">
      <c r="A424" s="122" t="s">
        <v>30</v>
      </c>
      <c r="B424" s="87" t="s">
        <v>298</v>
      </c>
      <c r="C424" s="122" t="s">
        <v>4086</v>
      </c>
      <c r="D424" s="116">
        <v>42947</v>
      </c>
      <c r="E424" s="122" t="s">
        <v>4087</v>
      </c>
      <c r="F424" s="125">
        <v>16136</v>
      </c>
      <c r="G424" s="87" t="s">
        <v>45</v>
      </c>
      <c r="H424" s="87" t="s">
        <v>46</v>
      </c>
      <c r="I424" s="124">
        <v>327.14999999999998</v>
      </c>
      <c r="J424" s="85">
        <v>90</v>
      </c>
    </row>
    <row r="425" spans="1:10" x14ac:dyDescent="0.25">
      <c r="A425" s="122" t="s">
        <v>30</v>
      </c>
      <c r="B425" s="87" t="s">
        <v>298</v>
      </c>
      <c r="C425" s="122" t="s">
        <v>4088</v>
      </c>
      <c r="D425" s="116">
        <v>42947</v>
      </c>
      <c r="E425" s="122">
        <v>1346</v>
      </c>
      <c r="F425" s="125">
        <v>16137</v>
      </c>
      <c r="G425" s="87" t="s">
        <v>45</v>
      </c>
      <c r="H425" s="87" t="s">
        <v>46</v>
      </c>
      <c r="I425" s="124">
        <v>87.07</v>
      </c>
      <c r="J425" s="85">
        <v>90</v>
      </c>
    </row>
    <row r="426" spans="1:10" x14ac:dyDescent="0.25">
      <c r="A426" s="122" t="s">
        <v>30</v>
      </c>
      <c r="B426" s="87" t="s">
        <v>298</v>
      </c>
      <c r="C426" s="122" t="s">
        <v>4089</v>
      </c>
      <c r="D426" s="116">
        <v>42947</v>
      </c>
      <c r="E426" s="122">
        <v>20713</v>
      </c>
      <c r="F426" s="125">
        <v>16138</v>
      </c>
      <c r="G426" s="87" t="s">
        <v>45</v>
      </c>
      <c r="H426" s="87" t="s">
        <v>46</v>
      </c>
      <c r="I426" s="124">
        <v>1320</v>
      </c>
      <c r="J426" s="85">
        <v>90</v>
      </c>
    </row>
    <row r="427" spans="1:10" x14ac:dyDescent="0.25">
      <c r="A427" s="122" t="s">
        <v>30</v>
      </c>
      <c r="B427" s="87" t="s">
        <v>501</v>
      </c>
      <c r="C427" s="122" t="s">
        <v>4090</v>
      </c>
      <c r="D427" s="116">
        <v>42947</v>
      </c>
      <c r="E427" s="122" t="s">
        <v>4091</v>
      </c>
      <c r="F427" s="125">
        <v>16162</v>
      </c>
      <c r="G427" s="87" t="s">
        <v>45</v>
      </c>
      <c r="H427" s="87" t="s">
        <v>46</v>
      </c>
      <c r="I427" s="124">
        <v>243.97</v>
      </c>
      <c r="J427" s="85">
        <v>90</v>
      </c>
    </row>
    <row r="428" spans="1:10" x14ac:dyDescent="0.25">
      <c r="A428" s="122" t="s">
        <v>30</v>
      </c>
      <c r="B428" s="87" t="s">
        <v>298</v>
      </c>
      <c r="C428" s="122" t="s">
        <v>604</v>
      </c>
      <c r="D428" s="116">
        <v>42947</v>
      </c>
      <c r="E428" s="122" t="s">
        <v>4092</v>
      </c>
      <c r="F428" s="125">
        <v>16163</v>
      </c>
      <c r="G428" s="87" t="s">
        <v>45</v>
      </c>
      <c r="H428" s="87" t="s">
        <v>46</v>
      </c>
      <c r="I428" s="124">
        <v>62.07</v>
      </c>
      <c r="J428" s="85">
        <v>90</v>
      </c>
    </row>
    <row r="429" spans="1:10" x14ac:dyDescent="0.25">
      <c r="A429" s="122" t="s">
        <v>30</v>
      </c>
      <c r="B429" s="87" t="s">
        <v>298</v>
      </c>
      <c r="C429" s="122" t="s">
        <v>605</v>
      </c>
      <c r="D429" s="116">
        <v>42947</v>
      </c>
      <c r="E429" s="122" t="s">
        <v>4093</v>
      </c>
      <c r="F429" s="125">
        <v>16164</v>
      </c>
      <c r="G429" s="87" t="s">
        <v>45</v>
      </c>
      <c r="H429" s="87" t="s">
        <v>46</v>
      </c>
      <c r="I429" s="124">
        <v>724.14</v>
      </c>
      <c r="J429" s="85">
        <v>90</v>
      </c>
    </row>
    <row r="430" spans="1:10" x14ac:dyDescent="0.25">
      <c r="A430" s="122" t="s">
        <v>30</v>
      </c>
      <c r="B430" s="87" t="s">
        <v>298</v>
      </c>
      <c r="C430" s="122" t="s">
        <v>4094</v>
      </c>
      <c r="D430" s="116">
        <v>42947</v>
      </c>
      <c r="E430" s="122" t="s">
        <v>4095</v>
      </c>
      <c r="F430" s="125">
        <v>16165</v>
      </c>
      <c r="G430" s="87" t="s">
        <v>45</v>
      </c>
      <c r="H430" s="87" t="s">
        <v>46</v>
      </c>
      <c r="I430" s="124">
        <v>1037.93</v>
      </c>
      <c r="J430" s="85">
        <v>90</v>
      </c>
    </row>
    <row r="431" spans="1:10" x14ac:dyDescent="0.25">
      <c r="A431" s="122" t="s">
        <v>30</v>
      </c>
      <c r="B431" s="87" t="s">
        <v>298</v>
      </c>
      <c r="C431" s="122" t="s">
        <v>4096</v>
      </c>
      <c r="D431" s="116">
        <v>42947</v>
      </c>
      <c r="E431" s="122">
        <v>258</v>
      </c>
      <c r="F431" s="125">
        <v>16166</v>
      </c>
      <c r="G431" s="87" t="s">
        <v>45</v>
      </c>
      <c r="H431" s="87" t="s">
        <v>46</v>
      </c>
      <c r="I431" s="124">
        <v>258.62</v>
      </c>
      <c r="J431" s="85">
        <v>90</v>
      </c>
    </row>
    <row r="432" spans="1:10" x14ac:dyDescent="0.25">
      <c r="A432" s="122" t="s">
        <v>30</v>
      </c>
      <c r="B432" s="87" t="s">
        <v>298</v>
      </c>
      <c r="C432" s="122" t="s">
        <v>4097</v>
      </c>
      <c r="D432" s="116">
        <v>42947</v>
      </c>
      <c r="E432" s="122" t="s">
        <v>4098</v>
      </c>
      <c r="F432" s="125">
        <v>16167</v>
      </c>
      <c r="G432" s="87" t="s">
        <v>45</v>
      </c>
      <c r="H432" s="87" t="s">
        <v>46</v>
      </c>
      <c r="I432" s="124">
        <v>322.41000000000003</v>
      </c>
      <c r="J432" s="85">
        <v>90</v>
      </c>
    </row>
    <row r="433" spans="1:10" x14ac:dyDescent="0.25">
      <c r="A433" s="122" t="s">
        <v>30</v>
      </c>
      <c r="B433" s="87" t="s">
        <v>298</v>
      </c>
      <c r="C433" s="122" t="s">
        <v>606</v>
      </c>
      <c r="D433" s="116">
        <v>42947</v>
      </c>
      <c r="E433" s="122" t="s">
        <v>4099</v>
      </c>
      <c r="F433" s="125">
        <v>16168</v>
      </c>
      <c r="G433" s="87" t="s">
        <v>45</v>
      </c>
      <c r="H433" s="87" t="s">
        <v>46</v>
      </c>
      <c r="I433" s="124">
        <v>372.41</v>
      </c>
      <c r="J433" s="85">
        <v>90</v>
      </c>
    </row>
    <row r="434" spans="1:10" x14ac:dyDescent="0.25">
      <c r="A434" s="122" t="s">
        <v>30</v>
      </c>
      <c r="B434" s="87" t="s">
        <v>298</v>
      </c>
      <c r="C434" s="122" t="s">
        <v>4100</v>
      </c>
      <c r="D434" s="116">
        <v>42947</v>
      </c>
      <c r="E434" s="122" t="s">
        <v>4101</v>
      </c>
      <c r="F434" s="125">
        <v>16169</v>
      </c>
      <c r="G434" s="87" t="s">
        <v>45</v>
      </c>
      <c r="H434" s="87" t="s">
        <v>46</v>
      </c>
      <c r="I434" s="124">
        <v>241.38</v>
      </c>
      <c r="J434" s="85">
        <v>90</v>
      </c>
    </row>
    <row r="435" spans="1:10" x14ac:dyDescent="0.25">
      <c r="A435" s="122" t="s">
        <v>30</v>
      </c>
      <c r="B435" s="87" t="s">
        <v>298</v>
      </c>
      <c r="C435" s="122" t="s">
        <v>4102</v>
      </c>
      <c r="D435" s="116">
        <v>42947</v>
      </c>
      <c r="E435" s="122" t="s">
        <v>4103</v>
      </c>
      <c r="F435" s="125">
        <v>16174</v>
      </c>
      <c r="G435" s="87" t="s">
        <v>45</v>
      </c>
      <c r="H435" s="87" t="s">
        <v>46</v>
      </c>
      <c r="I435" s="124">
        <v>113.79</v>
      </c>
      <c r="J435" s="85">
        <v>90</v>
      </c>
    </row>
    <row r="436" spans="1:10" x14ac:dyDescent="0.25">
      <c r="A436" s="122" t="s">
        <v>30</v>
      </c>
      <c r="B436" s="87" t="s">
        <v>298</v>
      </c>
      <c r="C436" s="122" t="s">
        <v>4104</v>
      </c>
      <c r="D436" s="116">
        <v>42947</v>
      </c>
      <c r="E436" s="122" t="s">
        <v>4105</v>
      </c>
      <c r="F436" s="125">
        <v>16175</v>
      </c>
      <c r="G436" s="87" t="s">
        <v>45</v>
      </c>
      <c r="H436" s="87" t="s">
        <v>46</v>
      </c>
      <c r="I436" s="124">
        <v>204.31</v>
      </c>
      <c r="J436" s="85">
        <v>90</v>
      </c>
    </row>
    <row r="437" spans="1:10" x14ac:dyDescent="0.25">
      <c r="A437" s="122" t="s">
        <v>30</v>
      </c>
      <c r="B437" s="87" t="s">
        <v>298</v>
      </c>
      <c r="C437" s="122" t="s">
        <v>4106</v>
      </c>
      <c r="D437" s="116">
        <v>42947</v>
      </c>
      <c r="E437" s="122" t="s">
        <v>4107</v>
      </c>
      <c r="F437" s="125">
        <v>16176</v>
      </c>
      <c r="G437" s="87" t="s">
        <v>45</v>
      </c>
      <c r="H437" s="87" t="s">
        <v>46</v>
      </c>
      <c r="I437" s="124">
        <v>1352.07</v>
      </c>
      <c r="J437" s="85">
        <v>90</v>
      </c>
    </row>
    <row r="438" spans="1:10" x14ac:dyDescent="0.25">
      <c r="A438" s="122" t="s">
        <v>30</v>
      </c>
      <c r="B438" s="87" t="s">
        <v>298</v>
      </c>
      <c r="C438" s="122" t="s">
        <v>4108</v>
      </c>
      <c r="D438" s="116">
        <v>42947</v>
      </c>
      <c r="E438" s="122" t="s">
        <v>4109</v>
      </c>
      <c r="F438" s="125">
        <v>16177</v>
      </c>
      <c r="G438" s="87" t="s">
        <v>45</v>
      </c>
      <c r="H438" s="87" t="s">
        <v>46</v>
      </c>
      <c r="I438" s="124">
        <v>152.22999999999999</v>
      </c>
      <c r="J438" s="85">
        <v>90</v>
      </c>
    </row>
    <row r="439" spans="1:10" x14ac:dyDescent="0.25">
      <c r="A439" s="122" t="s">
        <v>30</v>
      </c>
      <c r="B439" s="87" t="s">
        <v>298</v>
      </c>
      <c r="C439" s="122" t="s">
        <v>4110</v>
      </c>
      <c r="D439" s="116">
        <v>42947</v>
      </c>
      <c r="E439" s="122" t="s">
        <v>4111</v>
      </c>
      <c r="F439" s="125">
        <v>16178</v>
      </c>
      <c r="G439" s="87" t="s">
        <v>45</v>
      </c>
      <c r="H439" s="87" t="s">
        <v>46</v>
      </c>
      <c r="I439" s="124">
        <v>88.99</v>
      </c>
      <c r="J439" s="85">
        <v>90</v>
      </c>
    </row>
    <row r="440" spans="1:10" x14ac:dyDescent="0.25">
      <c r="A440" s="122" t="s">
        <v>30</v>
      </c>
      <c r="B440" s="87" t="s">
        <v>298</v>
      </c>
      <c r="C440" s="122" t="s">
        <v>4112</v>
      </c>
      <c r="D440" s="116">
        <v>42947</v>
      </c>
      <c r="E440" s="122" t="s">
        <v>4113</v>
      </c>
      <c r="F440" s="125">
        <v>16179</v>
      </c>
      <c r="G440" s="87" t="s">
        <v>45</v>
      </c>
      <c r="H440" s="87" t="s">
        <v>46</v>
      </c>
      <c r="I440" s="124">
        <v>1336.69</v>
      </c>
      <c r="J440" s="85">
        <v>90</v>
      </c>
    </row>
    <row r="441" spans="1:10" x14ac:dyDescent="0.25">
      <c r="A441" s="122" t="s">
        <v>30</v>
      </c>
      <c r="B441" s="87" t="s">
        <v>298</v>
      </c>
      <c r="C441" s="122" t="s">
        <v>4114</v>
      </c>
      <c r="D441" s="116">
        <v>42947</v>
      </c>
      <c r="E441" s="122">
        <v>101042</v>
      </c>
      <c r="F441" s="125">
        <v>16180</v>
      </c>
      <c r="G441" s="87" t="s">
        <v>45</v>
      </c>
      <c r="H441" s="87" t="s">
        <v>46</v>
      </c>
      <c r="I441" s="124">
        <v>352.59</v>
      </c>
      <c r="J441" s="85">
        <v>90</v>
      </c>
    </row>
    <row r="442" spans="1:10" x14ac:dyDescent="0.25">
      <c r="A442" s="122" t="s">
        <v>30</v>
      </c>
      <c r="B442" s="87" t="s">
        <v>298</v>
      </c>
      <c r="C442" s="122" t="s">
        <v>4115</v>
      </c>
      <c r="D442" s="116">
        <v>42947</v>
      </c>
      <c r="E442" s="122">
        <v>7755</v>
      </c>
      <c r="F442" s="125">
        <v>16181</v>
      </c>
      <c r="G442" s="87" t="s">
        <v>45</v>
      </c>
      <c r="H442" s="87" t="s">
        <v>46</v>
      </c>
      <c r="I442" s="124">
        <v>1344.82</v>
      </c>
      <c r="J442" s="85">
        <v>90</v>
      </c>
    </row>
    <row r="443" spans="1:10" x14ac:dyDescent="0.25">
      <c r="A443" s="122" t="s">
        <v>30</v>
      </c>
      <c r="B443" s="87" t="s">
        <v>298</v>
      </c>
      <c r="C443" s="122" t="s">
        <v>4116</v>
      </c>
      <c r="D443" s="116">
        <v>42947</v>
      </c>
      <c r="E443" s="122">
        <v>6450</v>
      </c>
      <c r="F443" s="125">
        <v>16182</v>
      </c>
      <c r="G443" s="87" t="s">
        <v>45</v>
      </c>
      <c r="H443" s="87" t="s">
        <v>46</v>
      </c>
      <c r="I443" s="124">
        <v>1612.93</v>
      </c>
      <c r="J443" s="85">
        <v>90</v>
      </c>
    </row>
    <row r="444" spans="1:10" x14ac:dyDescent="0.25">
      <c r="A444" s="122" t="s">
        <v>30</v>
      </c>
      <c r="B444" s="87" t="s">
        <v>501</v>
      </c>
      <c r="C444" s="122" t="s">
        <v>4117</v>
      </c>
      <c r="D444" s="116">
        <v>42947</v>
      </c>
      <c r="E444" s="122" t="s">
        <v>4118</v>
      </c>
      <c r="F444" s="125">
        <v>16183</v>
      </c>
      <c r="G444" s="87" t="s">
        <v>45</v>
      </c>
      <c r="H444" s="87" t="s">
        <v>46</v>
      </c>
      <c r="I444" s="124">
        <v>59.83</v>
      </c>
      <c r="J444" s="85">
        <v>90</v>
      </c>
    </row>
    <row r="445" spans="1:10" x14ac:dyDescent="0.25">
      <c r="A445" s="122" t="s">
        <v>455</v>
      </c>
      <c r="B445" s="87" t="s">
        <v>508</v>
      </c>
      <c r="C445" s="122" t="s">
        <v>979</v>
      </c>
      <c r="D445" s="116">
        <v>42923</v>
      </c>
      <c r="E445" s="122" t="s">
        <v>4128</v>
      </c>
      <c r="F445" s="125">
        <v>16028</v>
      </c>
      <c r="G445" s="87" t="s">
        <v>45</v>
      </c>
      <c r="H445" s="87" t="s">
        <v>46</v>
      </c>
      <c r="I445" s="124">
        <v>2700</v>
      </c>
      <c r="J445" s="85">
        <v>90</v>
      </c>
    </row>
    <row r="446" spans="1:10" x14ac:dyDescent="0.25">
      <c r="A446" s="122" t="s">
        <v>455</v>
      </c>
      <c r="B446" s="87" t="s">
        <v>508</v>
      </c>
      <c r="C446" s="122" t="s">
        <v>905</v>
      </c>
      <c r="D446" s="116">
        <v>42923</v>
      </c>
      <c r="E446" s="122" t="s">
        <v>4129</v>
      </c>
      <c r="F446" s="125">
        <v>16029</v>
      </c>
      <c r="G446" s="87" t="s">
        <v>45</v>
      </c>
      <c r="H446" s="87" t="s">
        <v>46</v>
      </c>
      <c r="I446" s="124">
        <v>4278</v>
      </c>
      <c r="J446" s="85">
        <v>90</v>
      </c>
    </row>
    <row r="447" spans="1:10" x14ac:dyDescent="0.25">
      <c r="A447" s="122" t="s">
        <v>455</v>
      </c>
      <c r="B447" s="87" t="s">
        <v>508</v>
      </c>
      <c r="C447" s="122" t="s">
        <v>4130</v>
      </c>
      <c r="D447" s="116">
        <v>42934</v>
      </c>
      <c r="E447" s="122" t="s">
        <v>4131</v>
      </c>
      <c r="F447" s="125">
        <v>16047</v>
      </c>
      <c r="G447" s="87" t="s">
        <v>45</v>
      </c>
      <c r="H447" s="87" t="s">
        <v>46</v>
      </c>
      <c r="I447" s="124">
        <v>3410.88</v>
      </c>
      <c r="J447" s="85">
        <v>90</v>
      </c>
    </row>
    <row r="448" spans="1:10" x14ac:dyDescent="0.25">
      <c r="A448" s="122" t="s">
        <v>455</v>
      </c>
      <c r="B448" s="87" t="s">
        <v>508</v>
      </c>
      <c r="C448" s="122" t="s">
        <v>4132</v>
      </c>
      <c r="D448" s="116">
        <v>42934</v>
      </c>
      <c r="E448" s="122" t="s">
        <v>4133</v>
      </c>
      <c r="F448" s="125">
        <v>16048</v>
      </c>
      <c r="G448" s="87" t="s">
        <v>45</v>
      </c>
      <c r="H448" s="87" t="s">
        <v>46</v>
      </c>
      <c r="I448" s="124">
        <v>4770</v>
      </c>
      <c r="J448" s="85">
        <v>90</v>
      </c>
    </row>
    <row r="449" spans="1:10" x14ac:dyDescent="0.25">
      <c r="A449" s="122" t="s">
        <v>455</v>
      </c>
      <c r="B449" s="87" t="s">
        <v>508</v>
      </c>
      <c r="C449" s="122" t="s">
        <v>4134</v>
      </c>
      <c r="D449" s="116">
        <v>42934</v>
      </c>
      <c r="E449" s="122" t="s">
        <v>4135</v>
      </c>
      <c r="F449" s="125">
        <v>16049</v>
      </c>
      <c r="G449" s="87" t="s">
        <v>45</v>
      </c>
      <c r="H449" s="87" t="s">
        <v>46</v>
      </c>
      <c r="I449" s="124">
        <v>2416.4899999999998</v>
      </c>
      <c r="J449" s="85">
        <v>90</v>
      </c>
    </row>
    <row r="450" spans="1:10" x14ac:dyDescent="0.25">
      <c r="A450" s="122" t="s">
        <v>455</v>
      </c>
      <c r="B450" s="87" t="s">
        <v>508</v>
      </c>
      <c r="C450" s="122" t="s">
        <v>1476</v>
      </c>
      <c r="D450" s="116">
        <v>42947</v>
      </c>
      <c r="E450" s="122">
        <v>1970</v>
      </c>
      <c r="F450" s="125">
        <v>16115</v>
      </c>
      <c r="G450" s="87" t="s">
        <v>45</v>
      </c>
      <c r="H450" s="87" t="s">
        <v>46</v>
      </c>
      <c r="I450" s="124">
        <v>60</v>
      </c>
      <c r="J450" s="85">
        <v>90</v>
      </c>
    </row>
    <row r="451" spans="1:10" x14ac:dyDescent="0.25">
      <c r="A451" s="122" t="s">
        <v>455</v>
      </c>
      <c r="B451" s="87" t="s">
        <v>508</v>
      </c>
      <c r="C451" s="122" t="s">
        <v>4136</v>
      </c>
      <c r="D451" s="116">
        <v>42947</v>
      </c>
      <c r="E451" s="122">
        <v>13633</v>
      </c>
      <c r="F451" s="125">
        <v>16120</v>
      </c>
      <c r="G451" s="87" t="s">
        <v>45</v>
      </c>
      <c r="H451" s="87" t="s">
        <v>46</v>
      </c>
      <c r="I451" s="124">
        <v>155.16999999999999</v>
      </c>
      <c r="J451" s="85">
        <v>90</v>
      </c>
    </row>
    <row r="452" spans="1:10" x14ac:dyDescent="0.25">
      <c r="A452" s="122" t="s">
        <v>455</v>
      </c>
      <c r="B452" s="87" t="s">
        <v>508</v>
      </c>
      <c r="C452" s="122" t="s">
        <v>4137</v>
      </c>
      <c r="D452" s="116">
        <v>42947</v>
      </c>
      <c r="E452" s="122" t="s">
        <v>4138</v>
      </c>
      <c r="F452" s="125">
        <v>16122</v>
      </c>
      <c r="G452" s="87" t="s">
        <v>45</v>
      </c>
      <c r="H452" s="87" t="s">
        <v>46</v>
      </c>
      <c r="I452" s="124">
        <v>1028.76</v>
      </c>
      <c r="J452" s="85">
        <v>90</v>
      </c>
    </row>
    <row r="453" spans="1:10" x14ac:dyDescent="0.25">
      <c r="A453" s="122" t="s">
        <v>455</v>
      </c>
      <c r="B453" s="87" t="s">
        <v>508</v>
      </c>
      <c r="C453" s="122" t="s">
        <v>541</v>
      </c>
      <c r="D453" s="116">
        <v>42947</v>
      </c>
      <c r="E453" s="122">
        <v>13035</v>
      </c>
      <c r="F453" s="125">
        <v>16123</v>
      </c>
      <c r="G453" s="87" t="s">
        <v>45</v>
      </c>
      <c r="H453" s="87" t="s">
        <v>46</v>
      </c>
      <c r="I453" s="124">
        <v>350</v>
      </c>
      <c r="J453" s="85">
        <v>90</v>
      </c>
    </row>
    <row r="454" spans="1:10" x14ac:dyDescent="0.25">
      <c r="A454" s="122" t="s">
        <v>455</v>
      </c>
      <c r="B454" s="87" t="s">
        <v>508</v>
      </c>
      <c r="C454" s="122" t="s">
        <v>2533</v>
      </c>
      <c r="D454" s="116">
        <v>42947</v>
      </c>
      <c r="E454" s="122" t="s">
        <v>4139</v>
      </c>
      <c r="F454" s="125">
        <v>16144</v>
      </c>
      <c r="G454" s="87" t="s">
        <v>45</v>
      </c>
      <c r="H454" s="87" t="s">
        <v>46</v>
      </c>
      <c r="I454" s="124">
        <v>2622</v>
      </c>
      <c r="J454" s="85">
        <v>90</v>
      </c>
    </row>
    <row r="455" spans="1:10" x14ac:dyDescent="0.25">
      <c r="A455" s="122" t="s">
        <v>459</v>
      </c>
      <c r="B455" s="87" t="s">
        <v>3521</v>
      </c>
      <c r="C455" s="122" t="s">
        <v>2567</v>
      </c>
      <c r="D455" s="116">
        <v>42926</v>
      </c>
      <c r="E455" s="122" t="s">
        <v>4140</v>
      </c>
      <c r="F455" s="125" t="s">
        <v>4141</v>
      </c>
      <c r="G455" s="87" t="s">
        <v>190</v>
      </c>
      <c r="H455" s="87" t="s">
        <v>46</v>
      </c>
      <c r="I455" s="124">
        <v>55969.83</v>
      </c>
      <c r="J455" s="85">
        <v>90</v>
      </c>
    </row>
    <row r="456" spans="1:10" x14ac:dyDescent="0.25">
      <c r="A456" s="122" t="s">
        <v>459</v>
      </c>
      <c r="B456" s="87" t="s">
        <v>500</v>
      </c>
      <c r="C456" s="122" t="s">
        <v>3280</v>
      </c>
      <c r="D456" s="116">
        <v>42942</v>
      </c>
      <c r="E456" s="122" t="s">
        <v>3960</v>
      </c>
      <c r="F456" s="125" t="s">
        <v>3961</v>
      </c>
      <c r="G456" s="87" t="s">
        <v>225</v>
      </c>
      <c r="H456" s="87" t="s">
        <v>46</v>
      </c>
      <c r="I456" s="124">
        <v>1530.77</v>
      </c>
      <c r="J456" s="85">
        <v>90</v>
      </c>
    </row>
    <row r="457" spans="1:10" x14ac:dyDescent="0.25">
      <c r="A457" s="122" t="s">
        <v>459</v>
      </c>
      <c r="B457" s="87" t="s">
        <v>500</v>
      </c>
      <c r="C457" s="122" t="s">
        <v>2587</v>
      </c>
      <c r="D457" s="116">
        <v>42942</v>
      </c>
      <c r="E457" s="122" t="s">
        <v>3962</v>
      </c>
      <c r="F457" s="125" t="s">
        <v>3963</v>
      </c>
      <c r="G457" s="87" t="s">
        <v>225</v>
      </c>
      <c r="H457" s="87" t="s">
        <v>46</v>
      </c>
      <c r="I457" s="124">
        <v>2376.37</v>
      </c>
      <c r="J457" s="85">
        <v>90</v>
      </c>
    </row>
    <row r="458" spans="1:10" x14ac:dyDescent="0.25">
      <c r="A458" s="122" t="s">
        <v>431</v>
      </c>
      <c r="B458" s="86" t="s">
        <v>3999</v>
      </c>
      <c r="C458" s="122" t="s">
        <v>3996</v>
      </c>
      <c r="D458" s="116">
        <v>42933</v>
      </c>
      <c r="E458" s="116" t="s">
        <v>3997</v>
      </c>
      <c r="F458" s="125" t="s">
        <v>3998</v>
      </c>
      <c r="G458" s="87" t="s">
        <v>190</v>
      </c>
      <c r="H458" s="87" t="s">
        <v>46</v>
      </c>
      <c r="I458" s="124">
        <v>122136.77</v>
      </c>
      <c r="J458" s="85">
        <v>100</v>
      </c>
    </row>
    <row r="459" spans="1:10" x14ac:dyDescent="0.25">
      <c r="A459" s="122" t="s">
        <v>4000</v>
      </c>
      <c r="B459" s="87" t="s">
        <v>3999</v>
      </c>
      <c r="C459" s="122" t="s">
        <v>3996</v>
      </c>
      <c r="D459" s="116">
        <v>42933</v>
      </c>
      <c r="E459" s="122" t="s">
        <v>3997</v>
      </c>
      <c r="F459" s="125" t="s">
        <v>3998</v>
      </c>
      <c r="G459" s="87" t="s">
        <v>190</v>
      </c>
      <c r="H459" s="87" t="s">
        <v>46</v>
      </c>
      <c r="I459" s="124">
        <v>19965.37</v>
      </c>
      <c r="J459" s="85">
        <v>100</v>
      </c>
    </row>
    <row r="460" spans="1:10" x14ac:dyDescent="0.25">
      <c r="A460" s="122" t="s">
        <v>4001</v>
      </c>
      <c r="B460" s="87" t="s">
        <v>3999</v>
      </c>
      <c r="C460" s="122" t="s">
        <v>3996</v>
      </c>
      <c r="D460" s="116">
        <v>42933</v>
      </c>
      <c r="E460" s="122" t="s">
        <v>3997</v>
      </c>
      <c r="F460" s="125" t="s">
        <v>3998</v>
      </c>
      <c r="G460" s="87" t="s">
        <v>190</v>
      </c>
      <c r="H460" s="87" t="s">
        <v>46</v>
      </c>
      <c r="I460" s="124">
        <v>12492.1</v>
      </c>
      <c r="J460" s="85">
        <v>100</v>
      </c>
    </row>
    <row r="461" spans="1:10" x14ac:dyDescent="0.25">
      <c r="A461" s="122" t="s">
        <v>445</v>
      </c>
      <c r="B461" s="87" t="s">
        <v>3999</v>
      </c>
      <c r="C461" s="122" t="s">
        <v>3996</v>
      </c>
      <c r="D461" s="116">
        <v>42933</v>
      </c>
      <c r="E461" s="122" t="s">
        <v>3997</v>
      </c>
      <c r="F461" s="125" t="s">
        <v>3998</v>
      </c>
      <c r="G461" s="87" t="s">
        <v>190</v>
      </c>
      <c r="H461" s="87" t="s">
        <v>46</v>
      </c>
      <c r="I461" s="124">
        <v>81253.56</v>
      </c>
      <c r="J461" s="85">
        <v>100</v>
      </c>
    </row>
    <row r="462" spans="1:10" x14ac:dyDescent="0.25">
      <c r="A462" s="122" t="s">
        <v>450</v>
      </c>
      <c r="B462" s="87" t="s">
        <v>3999</v>
      </c>
      <c r="C462" s="122" t="s">
        <v>3996</v>
      </c>
      <c r="D462" s="116">
        <v>42933</v>
      </c>
      <c r="E462" s="122" t="s">
        <v>3997</v>
      </c>
      <c r="F462" s="125" t="s">
        <v>3998</v>
      </c>
      <c r="G462" s="87" t="s">
        <v>190</v>
      </c>
      <c r="H462" s="87" t="s">
        <v>46</v>
      </c>
      <c r="I462" s="124">
        <v>18316.849999999999</v>
      </c>
      <c r="J462" s="85">
        <v>100</v>
      </c>
    </row>
    <row r="463" spans="1:10" x14ac:dyDescent="0.25">
      <c r="A463" s="122" t="s">
        <v>456</v>
      </c>
      <c r="B463" s="87" t="s">
        <v>3999</v>
      </c>
      <c r="C463" s="122" t="s">
        <v>3996</v>
      </c>
      <c r="D463" s="116">
        <v>42933</v>
      </c>
      <c r="E463" s="122" t="s">
        <v>3997</v>
      </c>
      <c r="F463" s="125" t="s">
        <v>3998</v>
      </c>
      <c r="G463" s="87" t="s">
        <v>190</v>
      </c>
      <c r="H463" s="87" t="s">
        <v>46</v>
      </c>
      <c r="I463" s="124">
        <v>65354.53</v>
      </c>
      <c r="J463" s="85">
        <v>100</v>
      </c>
    </row>
    <row r="464" spans="1:10" x14ac:dyDescent="0.25">
      <c r="A464" s="122" t="s">
        <v>432</v>
      </c>
      <c r="B464" s="86" t="s">
        <v>4003</v>
      </c>
      <c r="C464" s="122" t="s">
        <v>4002</v>
      </c>
      <c r="D464" s="116">
        <v>42933</v>
      </c>
      <c r="E464" s="116" t="s">
        <v>418</v>
      </c>
      <c r="F464" s="125">
        <v>19122</v>
      </c>
      <c r="G464" s="87" t="s">
        <v>190</v>
      </c>
      <c r="H464" s="87" t="s">
        <v>46</v>
      </c>
      <c r="I464" s="124">
        <v>62291.72</v>
      </c>
      <c r="J464" s="85">
        <v>101</v>
      </c>
    </row>
    <row r="465" spans="1:10" x14ac:dyDescent="0.25">
      <c r="A465" s="122" t="s">
        <v>4004</v>
      </c>
      <c r="B465" s="87" t="s">
        <v>4003</v>
      </c>
      <c r="C465" s="122" t="s">
        <v>4002</v>
      </c>
      <c r="D465" s="116">
        <v>42933</v>
      </c>
      <c r="E465" s="122" t="s">
        <v>418</v>
      </c>
      <c r="F465" s="125">
        <v>19122</v>
      </c>
      <c r="G465" s="87" t="s">
        <v>190</v>
      </c>
      <c r="H465" s="87" t="s">
        <v>46</v>
      </c>
      <c r="I465" s="124">
        <v>10182.66</v>
      </c>
      <c r="J465" s="85">
        <v>101</v>
      </c>
    </row>
    <row r="466" spans="1:10" x14ac:dyDescent="0.25">
      <c r="A466" s="122" t="s">
        <v>446</v>
      </c>
      <c r="B466" s="87" t="s">
        <v>4003</v>
      </c>
      <c r="C466" s="122" t="s">
        <v>4002</v>
      </c>
      <c r="D466" s="116">
        <v>42933</v>
      </c>
      <c r="E466" s="122" t="s">
        <v>418</v>
      </c>
      <c r="F466" s="125">
        <v>19122</v>
      </c>
      <c r="G466" s="87" t="s">
        <v>190</v>
      </c>
      <c r="H466" s="87" t="s">
        <v>46</v>
      </c>
      <c r="I466" s="124">
        <v>41440.620000000003</v>
      </c>
      <c r="J466" s="85">
        <v>101</v>
      </c>
    </row>
    <row r="467" spans="1:10" x14ac:dyDescent="0.25">
      <c r="A467" s="122" t="s">
        <v>446</v>
      </c>
      <c r="B467" s="87" t="s">
        <v>4003</v>
      </c>
      <c r="C467" s="122" t="s">
        <v>4002</v>
      </c>
      <c r="D467" s="116">
        <v>42933</v>
      </c>
      <c r="E467" s="122" t="s">
        <v>418</v>
      </c>
      <c r="F467" s="125">
        <v>19122</v>
      </c>
      <c r="G467" s="87" t="s">
        <v>190</v>
      </c>
      <c r="H467" s="87" t="s">
        <v>46</v>
      </c>
      <c r="I467" s="124">
        <v>6371.16</v>
      </c>
      <c r="J467" s="85">
        <v>101</v>
      </c>
    </row>
    <row r="468" spans="1:10" x14ac:dyDescent="0.25">
      <c r="A468" s="122" t="s">
        <v>451</v>
      </c>
      <c r="B468" s="87" t="s">
        <v>4003</v>
      </c>
      <c r="C468" s="122" t="s">
        <v>4002</v>
      </c>
      <c r="D468" s="116">
        <v>42933</v>
      </c>
      <c r="E468" s="122" t="s">
        <v>418</v>
      </c>
      <c r="F468" s="125">
        <v>19122</v>
      </c>
      <c r="G468" s="87" t="s">
        <v>190</v>
      </c>
      <c r="H468" s="87" t="s">
        <v>46</v>
      </c>
      <c r="I468" s="124">
        <v>9341.89</v>
      </c>
      <c r="J468" s="85">
        <v>101</v>
      </c>
    </row>
    <row r="469" spans="1:10" x14ac:dyDescent="0.25">
      <c r="A469" s="122" t="s">
        <v>457</v>
      </c>
      <c r="B469" s="87" t="s">
        <v>4003</v>
      </c>
      <c r="C469" s="122" t="s">
        <v>4002</v>
      </c>
      <c r="D469" s="116">
        <v>42933</v>
      </c>
      <c r="E469" s="122" t="s">
        <v>418</v>
      </c>
      <c r="F469" s="125">
        <v>19122</v>
      </c>
      <c r="G469" s="87" t="s">
        <v>190</v>
      </c>
      <c r="H469" s="87" t="s">
        <v>46</v>
      </c>
      <c r="I469" s="124">
        <v>33331.86</v>
      </c>
      <c r="J469" s="85">
        <v>101</v>
      </c>
    </row>
    <row r="470" spans="1:10" x14ac:dyDescent="0.25">
      <c r="A470" s="122" t="s">
        <v>1935</v>
      </c>
      <c r="B470" s="86" t="s">
        <v>4008</v>
      </c>
      <c r="C470" s="122" t="s">
        <v>4005</v>
      </c>
      <c r="D470" s="116">
        <v>42919</v>
      </c>
      <c r="E470" s="116" t="s">
        <v>4006</v>
      </c>
      <c r="F470" s="125" t="s">
        <v>4007</v>
      </c>
      <c r="G470" s="87" t="s">
        <v>190</v>
      </c>
      <c r="H470" s="87" t="s">
        <v>46</v>
      </c>
      <c r="I470" s="124">
        <v>365.92</v>
      </c>
      <c r="J470" s="85">
        <v>104</v>
      </c>
    </row>
    <row r="471" spans="1:10" x14ac:dyDescent="0.25">
      <c r="A471" s="122" t="s">
        <v>1935</v>
      </c>
      <c r="B471" s="86" t="s">
        <v>4011</v>
      </c>
      <c r="C471" s="122" t="s">
        <v>4009</v>
      </c>
      <c r="D471" s="116">
        <v>42945</v>
      </c>
      <c r="E471" s="116" t="s">
        <v>4010</v>
      </c>
      <c r="F471" s="125">
        <v>19161</v>
      </c>
      <c r="G471" s="87" t="s">
        <v>190</v>
      </c>
      <c r="H471" s="87" t="s">
        <v>46</v>
      </c>
      <c r="I471" s="124">
        <v>365.92</v>
      </c>
      <c r="J471" s="85">
        <v>104</v>
      </c>
    </row>
    <row r="472" spans="1:10" x14ac:dyDescent="0.25">
      <c r="A472" s="122" t="s">
        <v>1940</v>
      </c>
      <c r="B472" s="87" t="s">
        <v>4120</v>
      </c>
      <c r="C472" s="122" t="s">
        <v>3207</v>
      </c>
      <c r="D472" s="116">
        <v>42931</v>
      </c>
      <c r="E472" s="122" t="s">
        <v>4119</v>
      </c>
      <c r="F472" s="125">
        <v>19110</v>
      </c>
      <c r="G472" s="87" t="s">
        <v>190</v>
      </c>
      <c r="H472" s="87" t="s">
        <v>46</v>
      </c>
      <c r="I472" s="124">
        <v>1870</v>
      </c>
      <c r="J472" s="85">
        <v>105</v>
      </c>
    </row>
    <row r="473" spans="1:10" x14ac:dyDescent="0.25">
      <c r="A473" s="122" t="s">
        <v>1940</v>
      </c>
      <c r="B473" s="87" t="s">
        <v>3340</v>
      </c>
      <c r="C473" s="122" t="s">
        <v>4121</v>
      </c>
      <c r="D473" s="116">
        <v>42945</v>
      </c>
      <c r="E473" s="122" t="s">
        <v>4122</v>
      </c>
      <c r="F473" s="125">
        <v>19159</v>
      </c>
      <c r="G473" s="87" t="s">
        <v>190</v>
      </c>
      <c r="H473" s="87" t="s">
        <v>46</v>
      </c>
      <c r="I473" s="124">
        <v>1870</v>
      </c>
      <c r="J473" s="85">
        <v>105</v>
      </c>
    </row>
    <row r="474" spans="1:10" x14ac:dyDescent="0.25">
      <c r="A474" s="122" t="s">
        <v>1942</v>
      </c>
      <c r="B474" s="87" t="s">
        <v>4120</v>
      </c>
      <c r="C474" s="122" t="s">
        <v>3207</v>
      </c>
      <c r="D474" s="116">
        <v>42931</v>
      </c>
      <c r="E474" s="122" t="s">
        <v>4119</v>
      </c>
      <c r="F474" s="125">
        <v>19110</v>
      </c>
      <c r="G474" s="87" t="s">
        <v>190</v>
      </c>
      <c r="H474" s="87" t="s">
        <v>46</v>
      </c>
      <c r="I474" s="124">
        <v>3124</v>
      </c>
      <c r="J474" s="85">
        <v>105</v>
      </c>
    </row>
    <row r="475" spans="1:10" x14ac:dyDescent="0.25">
      <c r="A475" s="122" t="s">
        <v>1942</v>
      </c>
      <c r="B475" s="87" t="s">
        <v>3340</v>
      </c>
      <c r="C475" s="122" t="s">
        <v>4121</v>
      </c>
      <c r="D475" s="116">
        <v>42945</v>
      </c>
      <c r="E475" s="122" t="s">
        <v>4122</v>
      </c>
      <c r="F475" s="125">
        <v>19159</v>
      </c>
      <c r="G475" s="87" t="s">
        <v>190</v>
      </c>
      <c r="H475" s="87" t="s">
        <v>46</v>
      </c>
      <c r="I475" s="124">
        <v>3564</v>
      </c>
      <c r="J475" s="85">
        <v>105</v>
      </c>
    </row>
    <row r="476" spans="1:10" x14ac:dyDescent="0.25">
      <c r="A476" s="122" t="s">
        <v>1423</v>
      </c>
      <c r="B476" s="86" t="s">
        <v>4015</v>
      </c>
      <c r="C476" s="122" t="s">
        <v>4012</v>
      </c>
      <c r="D476" s="116">
        <v>42922</v>
      </c>
      <c r="E476" s="116" t="s">
        <v>4013</v>
      </c>
      <c r="F476" s="125" t="s">
        <v>4014</v>
      </c>
      <c r="G476" s="87" t="s">
        <v>190</v>
      </c>
      <c r="H476" s="87" t="s">
        <v>46</v>
      </c>
      <c r="I476" s="124">
        <v>5982.08</v>
      </c>
      <c r="J476" s="85">
        <v>110</v>
      </c>
    </row>
    <row r="477" spans="1:10" x14ac:dyDescent="0.25">
      <c r="A477" s="122" t="s">
        <v>1423</v>
      </c>
      <c r="B477" s="86" t="s">
        <v>4018</v>
      </c>
      <c r="C477" s="122" t="s">
        <v>4016</v>
      </c>
      <c r="D477" s="116">
        <v>42940</v>
      </c>
      <c r="E477" s="116" t="s">
        <v>4017</v>
      </c>
      <c r="F477" s="125">
        <v>19139</v>
      </c>
      <c r="G477" s="87" t="s">
        <v>190</v>
      </c>
      <c r="H477" s="87" t="s">
        <v>46</v>
      </c>
      <c r="I477" s="124">
        <v>15541.63</v>
      </c>
      <c r="J477" s="85">
        <v>110</v>
      </c>
    </row>
    <row r="478" spans="1:10" x14ac:dyDescent="0.25">
      <c r="A478" s="122" t="s">
        <v>1423</v>
      </c>
      <c r="B478" s="86" t="s">
        <v>4021</v>
      </c>
      <c r="C478" s="122" t="s">
        <v>4019</v>
      </c>
      <c r="D478" s="116">
        <v>42940</v>
      </c>
      <c r="E478" s="116" t="s">
        <v>4020</v>
      </c>
      <c r="F478" s="125">
        <v>19140</v>
      </c>
      <c r="G478" s="87" t="s">
        <v>190</v>
      </c>
      <c r="H478" s="87" t="s">
        <v>46</v>
      </c>
      <c r="I478" s="124">
        <v>3517.84</v>
      </c>
      <c r="J478" s="85">
        <v>110</v>
      </c>
    </row>
    <row r="479" spans="1:10" x14ac:dyDescent="0.25">
      <c r="A479" s="122" t="s">
        <v>1423</v>
      </c>
      <c r="B479" s="86" t="s">
        <v>4018</v>
      </c>
      <c r="C479" s="122" t="s">
        <v>4022</v>
      </c>
      <c r="D479" s="116">
        <v>42944</v>
      </c>
      <c r="E479" s="116" t="s">
        <v>4023</v>
      </c>
      <c r="F479" s="125">
        <v>19160</v>
      </c>
      <c r="G479" s="87" t="s">
        <v>190</v>
      </c>
      <c r="H479" s="87" t="s">
        <v>46</v>
      </c>
      <c r="I479" s="124">
        <v>2927.55</v>
      </c>
      <c r="J479" s="85">
        <v>110</v>
      </c>
    </row>
    <row r="480" spans="1:10" x14ac:dyDescent="0.25">
      <c r="A480" s="122" t="s">
        <v>4024</v>
      </c>
      <c r="B480" s="87" t="s">
        <v>4027</v>
      </c>
      <c r="C480" s="122" t="s">
        <v>4025</v>
      </c>
      <c r="D480" s="116">
        <v>42940</v>
      </c>
      <c r="E480" s="122" t="s">
        <v>4026</v>
      </c>
      <c r="F480" s="125">
        <v>19141</v>
      </c>
      <c r="G480" s="87" t="s">
        <v>190</v>
      </c>
      <c r="H480" s="87" t="s">
        <v>46</v>
      </c>
      <c r="I480" s="124">
        <v>1377</v>
      </c>
      <c r="J480" s="85">
        <v>110</v>
      </c>
    </row>
    <row r="481" spans="1:10" x14ac:dyDescent="0.25">
      <c r="A481" s="122" t="s">
        <v>1427</v>
      </c>
      <c r="B481" s="87" t="s">
        <v>4030</v>
      </c>
      <c r="C481" s="122" t="s">
        <v>3454</v>
      </c>
      <c r="D481" s="116">
        <v>42931</v>
      </c>
      <c r="E481" s="122" t="s">
        <v>4028</v>
      </c>
      <c r="F481" s="125" t="s">
        <v>4029</v>
      </c>
      <c r="G481" s="87" t="s">
        <v>190</v>
      </c>
      <c r="H481" s="87" t="s">
        <v>46</v>
      </c>
      <c r="I481" s="124">
        <v>6147.03</v>
      </c>
      <c r="J481" s="85">
        <v>110</v>
      </c>
    </row>
    <row r="482" spans="1:10" x14ac:dyDescent="0.25">
      <c r="A482" s="122" t="s">
        <v>4123</v>
      </c>
      <c r="B482" s="87" t="s">
        <v>4127</v>
      </c>
      <c r="C482" s="122" t="s">
        <v>4124</v>
      </c>
      <c r="D482" s="116">
        <v>42926</v>
      </c>
      <c r="E482" s="122" t="s">
        <v>4125</v>
      </c>
      <c r="F482" s="125" t="s">
        <v>4126</v>
      </c>
      <c r="G482" s="87" t="s">
        <v>190</v>
      </c>
      <c r="H482" s="87" t="s">
        <v>46</v>
      </c>
      <c r="I482" s="124">
        <v>3000</v>
      </c>
      <c r="J482" s="85">
        <v>111</v>
      </c>
    </row>
    <row r="483" spans="1:10" x14ac:dyDescent="0.25">
      <c r="A483" s="112"/>
      <c r="B483" s="112"/>
      <c r="I483" s="113"/>
    </row>
    <row r="484" spans="1:10" x14ac:dyDescent="0.25">
      <c r="A484" s="112"/>
      <c r="B484" s="112"/>
      <c r="G484" s="72" t="s">
        <v>1933</v>
      </c>
      <c r="I484" s="113">
        <f>+SUBTOTAL(9,I9:I482)</f>
        <v>5007173.2199999969</v>
      </c>
    </row>
    <row r="485" spans="1:10" x14ac:dyDescent="0.25">
      <c r="A485" s="112"/>
      <c r="B485" s="112"/>
      <c r="I485" s="113"/>
    </row>
    <row r="486" spans="1:10" x14ac:dyDescent="0.25">
      <c r="A486" s="112"/>
      <c r="B486" s="112"/>
      <c r="G486" s="112" t="s">
        <v>363</v>
      </c>
      <c r="I486" s="113">
        <v>5007173.22</v>
      </c>
    </row>
    <row r="487" spans="1:10" x14ac:dyDescent="0.25">
      <c r="A487" s="33">
        <v>1</v>
      </c>
      <c r="B487" s="112"/>
      <c r="I487" s="113"/>
    </row>
    <row r="488" spans="1:10" x14ac:dyDescent="0.25">
      <c r="A488" s="33">
        <v>2</v>
      </c>
      <c r="B488" s="112" t="s">
        <v>364</v>
      </c>
      <c r="C488" s="37"/>
    </row>
    <row r="489" spans="1:10" x14ac:dyDescent="0.25">
      <c r="A489" s="33">
        <v>3</v>
      </c>
      <c r="B489" s="112"/>
      <c r="C489" s="112"/>
    </row>
    <row r="490" spans="1:10" x14ac:dyDescent="0.25">
      <c r="A490" s="33">
        <v>4</v>
      </c>
      <c r="B490" s="112" t="s">
        <v>365</v>
      </c>
      <c r="C490" s="112"/>
    </row>
    <row r="491" spans="1:10" x14ac:dyDescent="0.25">
      <c r="A491" s="33">
        <v>5</v>
      </c>
      <c r="B491" s="112" t="s">
        <v>366</v>
      </c>
      <c r="C491" s="112"/>
    </row>
    <row r="492" spans="1:10" x14ac:dyDescent="0.25">
      <c r="A492" s="33">
        <v>6</v>
      </c>
      <c r="B492" s="112" t="s">
        <v>367</v>
      </c>
      <c r="C492" s="112"/>
    </row>
    <row r="493" spans="1:10" x14ac:dyDescent="0.25">
      <c r="A493" s="33">
        <v>7</v>
      </c>
      <c r="B493" s="112" t="s">
        <v>368</v>
      </c>
      <c r="C493" s="37">
        <f>+I11+I10+I9+I8+I7</f>
        <v>51929.5</v>
      </c>
    </row>
    <row r="494" spans="1:10" x14ac:dyDescent="0.25">
      <c r="A494" s="33">
        <v>8</v>
      </c>
      <c r="B494" s="112" t="s">
        <v>369</v>
      </c>
      <c r="C494" s="112"/>
    </row>
    <row r="495" spans="1:10" x14ac:dyDescent="0.25">
      <c r="A495" s="33">
        <v>9</v>
      </c>
      <c r="B495" s="112" t="s">
        <v>370</v>
      </c>
      <c r="C495" s="112"/>
    </row>
    <row r="496" spans="1:10" x14ac:dyDescent="0.25">
      <c r="A496" s="33">
        <v>10</v>
      </c>
      <c r="B496" s="112" t="s">
        <v>371</v>
      </c>
      <c r="C496" s="37">
        <f>+I18+I17+I16+I15+I14+I13+I12</f>
        <v>29492.59</v>
      </c>
    </row>
    <row r="497" spans="1:3" x14ac:dyDescent="0.25">
      <c r="A497" s="33">
        <v>11</v>
      </c>
      <c r="B497" s="112" t="s">
        <v>372</v>
      </c>
      <c r="C497" s="37">
        <f>+I40+I39+I38+I37+I36+I35+I34+I33+I32+I31+I30+I29+I28+I27+I26+I25+I24+I23+I22+I21+I20+I19</f>
        <v>116741.65999999999</v>
      </c>
    </row>
    <row r="498" spans="1:3" x14ac:dyDescent="0.25">
      <c r="A498" s="33">
        <v>12</v>
      </c>
      <c r="B498" s="112" t="s">
        <v>373</v>
      </c>
      <c r="C498" s="37">
        <f>+I41</f>
        <v>406.81</v>
      </c>
    </row>
    <row r="499" spans="1:3" x14ac:dyDescent="0.25">
      <c r="A499" s="33">
        <v>13</v>
      </c>
      <c r="B499" s="112" t="s">
        <v>374</v>
      </c>
      <c r="C499" s="112"/>
    </row>
    <row r="500" spans="1:3" x14ac:dyDescent="0.25">
      <c r="A500" s="33">
        <v>14</v>
      </c>
      <c r="B500" s="112" t="s">
        <v>375</v>
      </c>
      <c r="C500" s="37">
        <f>+I133+I132+I131+I130+I129+I128+I127+I126+I125+I124+I123+I122+I121+I120+I119+I118+I117+I116+I115+I114+I113+I112+I111+I110+I109+I108+I107+I106+I105+I104+I103+I102+I101+I100+I99+I98+I97+I95+I94+I96+I93+I92+I91+I90+I89+I88+I87+I86+I85+I84+I83+I82+I81+I80+I79+I78+I77+I76+I75+I74+I73+I72+I70+I69+I71+I68+I67+I66+I65+I64+I63+I62+I61+I60+I59+I58+I57+I56+I55+I54+I53+I52+I51+I50+I49+I48+I47+I46+I45+I44+I43+I42</f>
        <v>264255.9099999998</v>
      </c>
    </row>
    <row r="501" spans="1:3" x14ac:dyDescent="0.25">
      <c r="A501" s="33">
        <v>15</v>
      </c>
      <c r="B501" s="112" t="s">
        <v>376</v>
      </c>
      <c r="C501" s="37"/>
    </row>
    <row r="502" spans="1:3" x14ac:dyDescent="0.25">
      <c r="A502" s="33">
        <v>16</v>
      </c>
      <c r="B502" s="112" t="s">
        <v>377</v>
      </c>
      <c r="C502" s="112"/>
    </row>
    <row r="503" spans="1:3" x14ac:dyDescent="0.25">
      <c r="A503" s="33">
        <v>20</v>
      </c>
      <c r="B503" s="112" t="s">
        <v>378</v>
      </c>
      <c r="C503" s="112"/>
    </row>
    <row r="504" spans="1:3" x14ac:dyDescent="0.25">
      <c r="A504" s="33">
        <v>23</v>
      </c>
      <c r="B504" s="112" t="s">
        <v>379</v>
      </c>
      <c r="C504" s="37"/>
    </row>
    <row r="505" spans="1:3" x14ac:dyDescent="0.25">
      <c r="A505" s="33">
        <v>24</v>
      </c>
      <c r="B505" s="112" t="s">
        <v>380</v>
      </c>
      <c r="C505" s="112"/>
    </row>
    <row r="506" spans="1:3" x14ac:dyDescent="0.25">
      <c r="A506" s="33">
        <v>25</v>
      </c>
      <c r="B506" s="112" t="s">
        <v>381</v>
      </c>
      <c r="C506" s="37">
        <f>+I140+I139+I138+I137+I136+I135+I134</f>
        <v>97490.819999999992</v>
      </c>
    </row>
    <row r="507" spans="1:3" x14ac:dyDescent="0.25">
      <c r="A507" s="33">
        <v>26</v>
      </c>
      <c r="B507" s="112" t="s">
        <v>382</v>
      </c>
      <c r="C507" s="112"/>
    </row>
    <row r="508" spans="1:3" x14ac:dyDescent="0.25">
      <c r="A508" s="33">
        <v>27</v>
      </c>
      <c r="B508" s="112" t="s">
        <v>383</v>
      </c>
      <c r="C508" s="37">
        <f>+I145+I144+I143+I142+I141</f>
        <v>11842.74</v>
      </c>
    </row>
    <row r="509" spans="1:3" x14ac:dyDescent="0.25">
      <c r="A509" s="33">
        <v>30</v>
      </c>
      <c r="B509" s="112" t="s">
        <v>384</v>
      </c>
      <c r="C509" s="112"/>
    </row>
    <row r="510" spans="1:3" x14ac:dyDescent="0.25">
      <c r="A510" s="33">
        <v>35</v>
      </c>
      <c r="B510" s="112" t="s">
        <v>385</v>
      </c>
      <c r="C510" s="37">
        <f>+I164+I163+I162+I161+I160+I159+I158+I157+I156+I155+I154+I153+I152+I151+I150+I149+I148+I147+I146</f>
        <v>19131.509999999995</v>
      </c>
    </row>
    <row r="511" spans="1:3" x14ac:dyDescent="0.25">
      <c r="A511" s="33">
        <v>38</v>
      </c>
      <c r="B511" s="112" t="s">
        <v>386</v>
      </c>
      <c r="C511" s="112"/>
    </row>
    <row r="512" spans="1:3" x14ac:dyDescent="0.25">
      <c r="A512" s="33">
        <v>40</v>
      </c>
      <c r="B512" s="112" t="s">
        <v>387</v>
      </c>
      <c r="C512" s="112"/>
    </row>
    <row r="513" spans="1:3" x14ac:dyDescent="0.25">
      <c r="A513" s="33">
        <v>42</v>
      </c>
      <c r="B513" s="35" t="s">
        <v>388</v>
      </c>
      <c r="C513" s="112"/>
    </row>
    <row r="514" spans="1:3" x14ac:dyDescent="0.25">
      <c r="A514" s="33">
        <v>43</v>
      </c>
      <c r="B514" s="35" t="s">
        <v>287</v>
      </c>
      <c r="C514" s="37">
        <f>+I169+I168+I167+I166+I165</f>
        <v>10181.25</v>
      </c>
    </row>
    <row r="515" spans="1:3" x14ac:dyDescent="0.25">
      <c r="A515" s="33">
        <v>45</v>
      </c>
      <c r="B515" s="34" t="s">
        <v>389</v>
      </c>
      <c r="C515" s="37">
        <f>+I187+I186+I185+I184+I183+I182+I181+I180+I179+I178+I177+I176+I175+I174+I173+I172+I171+I170</f>
        <v>50908.090000000004</v>
      </c>
    </row>
    <row r="516" spans="1:3" x14ac:dyDescent="0.25">
      <c r="A516" s="33">
        <v>46</v>
      </c>
      <c r="B516" s="35" t="s">
        <v>390</v>
      </c>
      <c r="C516" s="37">
        <f>+I194+I193+I192+I191+I190+I189+I188</f>
        <v>86502.49</v>
      </c>
    </row>
    <row r="517" spans="1:3" x14ac:dyDescent="0.25">
      <c r="A517" s="33">
        <v>47</v>
      </c>
      <c r="B517" s="35" t="s">
        <v>391</v>
      </c>
      <c r="C517" s="37">
        <f>+I198+I197+I196+I195</f>
        <v>22887.599999999999</v>
      </c>
    </row>
    <row r="518" spans="1:3" x14ac:dyDescent="0.25">
      <c r="A518" s="33">
        <v>48</v>
      </c>
      <c r="B518" s="35" t="s">
        <v>392</v>
      </c>
      <c r="C518" s="37">
        <f>+I201+I200+I199</f>
        <v>10300.34</v>
      </c>
    </row>
    <row r="519" spans="1:3" x14ac:dyDescent="0.25">
      <c r="A519" s="33">
        <v>49</v>
      </c>
      <c r="B519" s="112" t="s">
        <v>393</v>
      </c>
      <c r="C519" s="37">
        <f>+I213+I212+I211+I210+I209+I208+I207+I206+I205+I204+I203+I202</f>
        <v>12464.68</v>
      </c>
    </row>
    <row r="520" spans="1:3" x14ac:dyDescent="0.25">
      <c r="A520" s="33">
        <v>50</v>
      </c>
      <c r="B520" s="112" t="s">
        <v>394</v>
      </c>
      <c r="C520" s="112"/>
    </row>
    <row r="521" spans="1:3" x14ac:dyDescent="0.25">
      <c r="A521" s="33">
        <v>51</v>
      </c>
      <c r="B521" s="36" t="s">
        <v>395</v>
      </c>
      <c r="C521" s="37">
        <f>+I224+I223+I222+I221+I220+I219+I218+I217+I216+I215+I214</f>
        <v>36013.08</v>
      </c>
    </row>
    <row r="522" spans="1:3" x14ac:dyDescent="0.25">
      <c r="A522" s="33">
        <v>52</v>
      </c>
      <c r="B522" s="112" t="s">
        <v>396</v>
      </c>
      <c r="C522" s="37">
        <f>+I309+I308+I307+I306+I305+I304+I303+I302+I301+I300+I299+I298+I297+I296+I295+I294+I293+I292+I291+I290+I289+I288+I287+I286+I285+I284+I283+I282+I281+I280+I279+I278+I277+I276+I275+I274+I273+I272+I271+I270+I269+I268+I267+I266+I265+I264+I263+I262+I261+I260+I259+I258+I257+I256+I255+I254+I253+I252+I251+I250+I249+I248+I247+I246+I245+I244+I243+I242+I241+I240+I239+I238+I237+I236+I235+I234+I233+I232+I231+I230+I229+I228+I227+I226+I225</f>
        <v>11953.979999999996</v>
      </c>
    </row>
    <row r="523" spans="1:3" x14ac:dyDescent="0.25">
      <c r="A523" s="33">
        <v>55</v>
      </c>
      <c r="B523" s="112" t="s">
        <v>397</v>
      </c>
      <c r="C523" s="112"/>
    </row>
    <row r="524" spans="1:3" x14ac:dyDescent="0.25">
      <c r="A524" s="33">
        <v>56</v>
      </c>
      <c r="B524" s="34" t="s">
        <v>398</v>
      </c>
      <c r="C524" s="37">
        <f>+I315+I314+I313+I312+I311+I310</f>
        <v>267857.13999999996</v>
      </c>
    </row>
    <row r="525" spans="1:3" x14ac:dyDescent="0.25">
      <c r="A525" s="33">
        <v>57</v>
      </c>
      <c r="B525" s="112" t="s">
        <v>399</v>
      </c>
      <c r="C525" s="37">
        <f>+I316</f>
        <v>3451.72</v>
      </c>
    </row>
    <row r="526" spans="1:3" x14ac:dyDescent="0.25">
      <c r="A526" s="33">
        <v>58</v>
      </c>
      <c r="B526" s="112" t="s">
        <v>400</v>
      </c>
      <c r="C526" s="37">
        <f>+I320+I319+I318+I317</f>
        <v>51672.92</v>
      </c>
    </row>
    <row r="527" spans="1:3" x14ac:dyDescent="0.25">
      <c r="A527" s="33">
        <v>59</v>
      </c>
      <c r="B527" s="112" t="s">
        <v>401</v>
      </c>
      <c r="C527" s="37">
        <f>+I321</f>
        <v>120000</v>
      </c>
    </row>
    <row r="528" spans="1:3" x14ac:dyDescent="0.25">
      <c r="A528" s="33">
        <v>59</v>
      </c>
      <c r="B528" s="112" t="s">
        <v>402</v>
      </c>
      <c r="C528" s="37">
        <f>+I322</f>
        <v>85085</v>
      </c>
    </row>
    <row r="529" spans="1:3" x14ac:dyDescent="0.25">
      <c r="A529" s="33">
        <v>60</v>
      </c>
      <c r="B529" s="112" t="s">
        <v>403</v>
      </c>
      <c r="C529" s="37">
        <f>+I326+I325+I324+I323</f>
        <v>119827.65</v>
      </c>
    </row>
    <row r="530" spans="1:3" x14ac:dyDescent="0.25">
      <c r="A530" s="33">
        <v>61</v>
      </c>
      <c r="B530" s="112" t="s">
        <v>404</v>
      </c>
      <c r="C530" s="112"/>
    </row>
    <row r="531" spans="1:3" x14ac:dyDescent="0.25">
      <c r="A531" s="33">
        <v>62</v>
      </c>
      <c r="B531" s="112" t="s">
        <v>405</v>
      </c>
      <c r="C531" s="37">
        <f>+I327</f>
        <v>51000</v>
      </c>
    </row>
    <row r="532" spans="1:3" x14ac:dyDescent="0.25">
      <c r="A532" s="33">
        <v>63</v>
      </c>
      <c r="B532" s="112" t="s">
        <v>406</v>
      </c>
      <c r="C532" s="112"/>
    </row>
    <row r="533" spans="1:3" x14ac:dyDescent="0.25">
      <c r="A533" s="33">
        <v>64</v>
      </c>
      <c r="B533" s="112" t="s">
        <v>407</v>
      </c>
      <c r="C533" s="37">
        <f>+I343+I342+I341+I340+I339+I338+I337+I336+I335+I334+I333+I332+I331+I330+I329+I328</f>
        <v>95138.73</v>
      </c>
    </row>
    <row r="534" spans="1:3" x14ac:dyDescent="0.25">
      <c r="A534" s="33">
        <v>65</v>
      </c>
      <c r="B534" s="112" t="s">
        <v>408</v>
      </c>
      <c r="C534" s="37">
        <f>+I347+I346+I345+I344</f>
        <v>15106.3</v>
      </c>
    </row>
    <row r="535" spans="1:3" x14ac:dyDescent="0.25">
      <c r="A535" s="33">
        <v>66</v>
      </c>
      <c r="B535" s="112" t="s">
        <v>409</v>
      </c>
      <c r="C535" s="37">
        <f>+I349+I348</f>
        <v>1200</v>
      </c>
    </row>
    <row r="536" spans="1:3" x14ac:dyDescent="0.25">
      <c r="A536" s="33">
        <v>67</v>
      </c>
      <c r="B536" s="112" t="s">
        <v>410</v>
      </c>
      <c r="C536" s="112"/>
    </row>
    <row r="537" spans="1:3" x14ac:dyDescent="0.25">
      <c r="A537" s="33">
        <v>68</v>
      </c>
      <c r="B537" s="112" t="s">
        <v>411</v>
      </c>
      <c r="C537" s="112"/>
    </row>
    <row r="538" spans="1:3" x14ac:dyDescent="0.25">
      <c r="A538" s="33">
        <v>70</v>
      </c>
      <c r="B538" s="112" t="s">
        <v>412</v>
      </c>
      <c r="C538" s="37">
        <f>+I395+I394+I393+I392+I391+I390+I389+I388+I387+I386+I384+I385+I383+I382+I381+I380+I379+I378+I377+I376+I375+I374+I373+I372+I371+I370+I369+I368+I367+I366+I365+I364+I363+I362+I361+I360+I359+I358+I357+I356+I355+I354+I353+I352+I351+I350+I482</f>
        <v>2712304.84</v>
      </c>
    </row>
    <row r="539" spans="1:3" x14ac:dyDescent="0.25">
      <c r="A539" s="33">
        <v>71</v>
      </c>
      <c r="B539" s="112" t="s">
        <v>413</v>
      </c>
      <c r="C539" s="112"/>
    </row>
    <row r="540" spans="1:3" x14ac:dyDescent="0.25">
      <c r="A540" s="33">
        <v>80</v>
      </c>
      <c r="B540" s="112" t="s">
        <v>414</v>
      </c>
      <c r="C540" s="112"/>
    </row>
    <row r="541" spans="1:3" x14ac:dyDescent="0.25">
      <c r="A541" s="33">
        <v>90</v>
      </c>
      <c r="B541" s="112" t="s">
        <v>415</v>
      </c>
      <c r="C541" s="37">
        <f>+I457+I456+I455+I454+I453+I452+I451+I450+I449+I448+I447+I446+I445+I444+I443+I442+I441+I440+I439+I438+I437+I436+I435+I434+I433+I432+I431+I430+I429+I428+I427+I426+I425+I424+I423+I422+I421+I420+I419+I418+I417+I416+I415+I414+I413+I412+I411+I410+I409+I408+I407+I406+I405+I404+I403+I402+I401+I400+I399+I398+I397+I396</f>
        <v>122893.81000000006</v>
      </c>
    </row>
    <row r="542" spans="1:3" x14ac:dyDescent="0.25">
      <c r="A542" s="33">
        <v>95</v>
      </c>
      <c r="B542" s="112" t="s">
        <v>416</v>
      </c>
      <c r="C542" s="112"/>
    </row>
    <row r="543" spans="1:3" x14ac:dyDescent="0.25">
      <c r="A543" s="33">
        <v>100</v>
      </c>
      <c r="B543" s="112" t="s">
        <v>417</v>
      </c>
      <c r="C543" s="37">
        <f>+I463+I462+I461+I460+I459+I458</f>
        <v>319519.18</v>
      </c>
    </row>
    <row r="544" spans="1:3" x14ac:dyDescent="0.25">
      <c r="A544" s="33">
        <v>101</v>
      </c>
      <c r="B544" s="112" t="s">
        <v>418</v>
      </c>
      <c r="C544" s="37">
        <f>+I469+I468+I467+I466+I465+I464</f>
        <v>162959.91</v>
      </c>
    </row>
    <row r="545" spans="1:3" x14ac:dyDescent="0.25">
      <c r="A545" s="33">
        <v>102</v>
      </c>
      <c r="B545" s="112" t="s">
        <v>419</v>
      </c>
      <c r="C545" s="112"/>
    </row>
    <row r="546" spans="1:3" x14ac:dyDescent="0.25">
      <c r="A546" s="33">
        <v>103</v>
      </c>
      <c r="B546" s="112" t="s">
        <v>420</v>
      </c>
      <c r="C546" s="112"/>
    </row>
    <row r="547" spans="1:3" x14ac:dyDescent="0.25">
      <c r="A547" s="33">
        <v>104</v>
      </c>
      <c r="B547" s="112" t="s">
        <v>421</v>
      </c>
      <c r="C547" s="37">
        <f>+I471+I470</f>
        <v>731.84</v>
      </c>
    </row>
    <row r="548" spans="1:3" x14ac:dyDescent="0.25">
      <c r="A548" s="33">
        <v>105</v>
      </c>
      <c r="B548" s="112" t="s">
        <v>422</v>
      </c>
      <c r="C548" s="37">
        <f>+I475+I474+I473+I472</f>
        <v>10428</v>
      </c>
    </row>
    <row r="549" spans="1:3" x14ac:dyDescent="0.25">
      <c r="A549" s="33">
        <v>106</v>
      </c>
      <c r="B549" s="112" t="s">
        <v>423</v>
      </c>
      <c r="C549" s="112"/>
    </row>
    <row r="550" spans="1:3" x14ac:dyDescent="0.25">
      <c r="A550" s="33">
        <v>107</v>
      </c>
      <c r="B550" s="112" t="s">
        <v>424</v>
      </c>
      <c r="C550" s="112"/>
    </row>
    <row r="551" spans="1:3" x14ac:dyDescent="0.25">
      <c r="A551" s="33">
        <v>108</v>
      </c>
      <c r="B551" s="112" t="s">
        <v>425</v>
      </c>
      <c r="C551" s="112"/>
    </row>
    <row r="552" spans="1:3" x14ac:dyDescent="0.25">
      <c r="A552" s="33">
        <v>109</v>
      </c>
      <c r="B552" s="112" t="s">
        <v>426</v>
      </c>
      <c r="C552" s="112"/>
    </row>
    <row r="553" spans="1:3" x14ac:dyDescent="0.25">
      <c r="A553" s="33">
        <v>110</v>
      </c>
      <c r="B553" s="112" t="s">
        <v>425</v>
      </c>
      <c r="C553" s="37">
        <f>+I481+I480+I479+I478+I477+I476</f>
        <v>35493.129999999997</v>
      </c>
    </row>
    <row r="554" spans="1:3" x14ac:dyDescent="0.25">
      <c r="C554" s="112"/>
    </row>
    <row r="556" spans="1:3" x14ac:dyDescent="0.25">
      <c r="C556" s="113">
        <f>+SUM(C487:C553)</f>
        <v>5007173.22</v>
      </c>
    </row>
  </sheetData>
  <autoFilter ref="A6:J482"/>
  <mergeCells count="3">
    <mergeCell ref="B1:H1"/>
    <mergeCell ref="B2:H2"/>
    <mergeCell ref="B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9"/>
  <sheetViews>
    <sheetView topLeftCell="A562" workbookViewId="0">
      <selection activeCell="C569" sqref="C569"/>
    </sheetView>
  </sheetViews>
  <sheetFormatPr baseColWidth="10" defaultRowHeight="15" x14ac:dyDescent="0.25"/>
  <cols>
    <col min="1" max="1" width="11.140625" style="123" bestFit="1" customWidth="1"/>
    <col min="2" max="2" width="38" style="123" bestFit="1" customWidth="1"/>
    <col min="3" max="3" width="13.140625" style="123" bestFit="1" customWidth="1"/>
    <col min="4" max="4" width="9.85546875" style="123" bestFit="1" customWidth="1"/>
    <col min="5" max="5" width="12.5703125" style="123" bestFit="1" customWidth="1"/>
    <col min="6" max="6" width="10.7109375" style="123" bestFit="1" customWidth="1"/>
    <col min="7" max="7" width="17.7109375" style="123" bestFit="1" customWidth="1"/>
    <col min="8" max="9" width="11.140625" style="123" bestFit="1" customWidth="1"/>
    <col min="10" max="10" width="6.42578125" style="123" bestFit="1" customWidth="1"/>
    <col min="11" max="16384" width="11.42578125" style="123"/>
  </cols>
  <sheetData>
    <row r="1" spans="1:10" ht="18" x14ac:dyDescent="0.25">
      <c r="A1" s="23"/>
      <c r="B1" s="137" t="s">
        <v>351</v>
      </c>
      <c r="C1" s="138"/>
      <c r="D1" s="137"/>
      <c r="E1" s="137"/>
      <c r="F1" s="137"/>
      <c r="G1" s="137"/>
      <c r="H1" s="137"/>
      <c r="I1" s="23"/>
      <c r="J1" s="69"/>
    </row>
    <row r="2" spans="1:10" ht="18" x14ac:dyDescent="0.25">
      <c r="A2" s="112"/>
      <c r="B2" s="137" t="s">
        <v>352</v>
      </c>
      <c r="C2" s="138"/>
      <c r="D2" s="137"/>
      <c r="E2" s="137"/>
      <c r="F2" s="137"/>
      <c r="G2" s="137"/>
      <c r="H2" s="137"/>
      <c r="I2" s="113"/>
      <c r="J2" s="66"/>
    </row>
    <row r="3" spans="1:10" ht="20.25" x14ac:dyDescent="0.3">
      <c r="A3" s="4"/>
      <c r="B3" s="139">
        <v>42948</v>
      </c>
      <c r="C3" s="140"/>
      <c r="D3" s="141"/>
      <c r="E3" s="141"/>
      <c r="F3" s="141"/>
      <c r="G3" s="141"/>
      <c r="H3" s="141"/>
      <c r="I3" s="7"/>
      <c r="J3" s="67"/>
    </row>
    <row r="4" spans="1:10" s="112" customFormat="1" ht="11.25" x14ac:dyDescent="0.2">
      <c r="A4" s="4"/>
      <c r="B4" s="5"/>
      <c r="C4" s="29"/>
      <c r="D4" s="5"/>
      <c r="E4" s="5"/>
      <c r="F4" s="5"/>
      <c r="G4" s="5"/>
      <c r="H4" s="5"/>
      <c r="I4" s="7"/>
      <c r="J4" s="67"/>
    </row>
    <row r="5" spans="1:10" s="112" customFormat="1" ht="12" thickBot="1" x14ac:dyDescent="0.25">
      <c r="A5" s="5"/>
      <c r="B5" s="5"/>
      <c r="C5" s="29"/>
      <c r="D5" s="5"/>
      <c r="E5" s="5"/>
      <c r="F5" s="5"/>
      <c r="G5" s="5"/>
      <c r="H5" s="5"/>
      <c r="I5" s="7"/>
      <c r="J5" s="67"/>
    </row>
    <row r="6" spans="1:10" s="112" customFormat="1" ht="12" thickBot="1" x14ac:dyDescent="0.25">
      <c r="A6" s="59" t="s">
        <v>353</v>
      </c>
      <c r="B6" s="60" t="s">
        <v>354</v>
      </c>
      <c r="C6" s="61" t="s">
        <v>355</v>
      </c>
      <c r="D6" s="60" t="s">
        <v>356</v>
      </c>
      <c r="E6" s="62"/>
      <c r="F6" s="60" t="s">
        <v>357</v>
      </c>
      <c r="G6" s="63"/>
      <c r="H6" s="60" t="s">
        <v>358</v>
      </c>
      <c r="I6" s="64" t="s">
        <v>360</v>
      </c>
      <c r="J6" s="65" t="s">
        <v>361</v>
      </c>
    </row>
    <row r="7" spans="1:10" x14ac:dyDescent="0.25">
      <c r="A7" s="130" t="s">
        <v>0</v>
      </c>
      <c r="B7" s="131" t="s">
        <v>47</v>
      </c>
      <c r="C7" s="130" t="s">
        <v>852</v>
      </c>
      <c r="D7" s="132">
        <v>42948</v>
      </c>
      <c r="E7" s="132" t="s">
        <v>4412</v>
      </c>
      <c r="F7" s="130">
        <v>16158</v>
      </c>
      <c r="G7" s="130" t="s">
        <v>45</v>
      </c>
      <c r="H7" s="130" t="s">
        <v>46</v>
      </c>
      <c r="I7" s="103">
        <v>4629.6400000000003</v>
      </c>
      <c r="J7" s="85">
        <v>7</v>
      </c>
    </row>
    <row r="8" spans="1:10" x14ac:dyDescent="0.25">
      <c r="A8" s="130" t="s">
        <v>0</v>
      </c>
      <c r="B8" s="131" t="s">
        <v>47</v>
      </c>
      <c r="C8" s="130" t="s">
        <v>4146</v>
      </c>
      <c r="D8" s="132">
        <v>42959</v>
      </c>
      <c r="E8" s="132">
        <v>610</v>
      </c>
      <c r="F8" s="130">
        <v>16207</v>
      </c>
      <c r="G8" s="130" t="s">
        <v>45</v>
      </c>
      <c r="H8" s="130" t="s">
        <v>46</v>
      </c>
      <c r="I8" s="103">
        <v>4629.63</v>
      </c>
      <c r="J8" s="85">
        <v>7</v>
      </c>
    </row>
    <row r="9" spans="1:10" x14ac:dyDescent="0.25">
      <c r="A9" s="130" t="s">
        <v>0</v>
      </c>
      <c r="B9" s="131" t="s">
        <v>47</v>
      </c>
      <c r="C9" s="130" t="s">
        <v>2547</v>
      </c>
      <c r="D9" s="132">
        <v>42959</v>
      </c>
      <c r="E9" s="132" t="s">
        <v>4413</v>
      </c>
      <c r="F9" s="130">
        <v>16208</v>
      </c>
      <c r="G9" s="130" t="s">
        <v>45</v>
      </c>
      <c r="H9" s="130" t="s">
        <v>46</v>
      </c>
      <c r="I9" s="103">
        <v>18150</v>
      </c>
      <c r="J9" s="85">
        <v>7</v>
      </c>
    </row>
    <row r="10" spans="1:10" x14ac:dyDescent="0.25">
      <c r="A10" s="130" t="s">
        <v>0</v>
      </c>
      <c r="B10" s="131" t="s">
        <v>47</v>
      </c>
      <c r="C10" s="130" t="s">
        <v>4147</v>
      </c>
      <c r="D10" s="132">
        <v>42969</v>
      </c>
      <c r="E10" s="132">
        <v>29</v>
      </c>
      <c r="F10" s="130">
        <v>16221</v>
      </c>
      <c r="G10" s="130" t="s">
        <v>45</v>
      </c>
      <c r="H10" s="130" t="s">
        <v>46</v>
      </c>
      <c r="I10" s="103">
        <v>16667</v>
      </c>
      <c r="J10" s="85">
        <v>7</v>
      </c>
    </row>
    <row r="11" spans="1:10" x14ac:dyDescent="0.25">
      <c r="A11" s="130" t="s">
        <v>0</v>
      </c>
      <c r="B11" s="131" t="s">
        <v>47</v>
      </c>
      <c r="C11" s="130" t="s">
        <v>4148</v>
      </c>
      <c r="D11" s="132">
        <v>42976</v>
      </c>
      <c r="E11" s="132">
        <v>634</v>
      </c>
      <c r="F11" s="130">
        <v>16268</v>
      </c>
      <c r="G11" s="130" t="s">
        <v>45</v>
      </c>
      <c r="H11" s="130" t="s">
        <v>46</v>
      </c>
      <c r="I11" s="103">
        <v>3472.21</v>
      </c>
      <c r="J11" s="85">
        <v>7</v>
      </c>
    </row>
    <row r="12" spans="1:10" x14ac:dyDescent="0.25">
      <c r="A12" s="130" t="s">
        <v>0</v>
      </c>
      <c r="B12" s="131" t="s">
        <v>47</v>
      </c>
      <c r="C12" s="130" t="s">
        <v>4149</v>
      </c>
      <c r="D12" s="132">
        <v>42976</v>
      </c>
      <c r="E12" s="132">
        <v>627</v>
      </c>
      <c r="F12" s="130">
        <v>16269</v>
      </c>
      <c r="G12" s="130" t="s">
        <v>45</v>
      </c>
      <c r="H12" s="130" t="s">
        <v>46</v>
      </c>
      <c r="I12" s="103">
        <v>3472.21</v>
      </c>
      <c r="J12" s="85">
        <v>7</v>
      </c>
    </row>
    <row r="13" spans="1:10" x14ac:dyDescent="0.25">
      <c r="A13" s="130" t="s">
        <v>0</v>
      </c>
      <c r="B13" s="131" t="s">
        <v>47</v>
      </c>
      <c r="C13" s="130" t="s">
        <v>969</v>
      </c>
      <c r="D13" s="132">
        <v>42976</v>
      </c>
      <c r="E13" s="132">
        <v>35</v>
      </c>
      <c r="F13" s="130">
        <v>16271</v>
      </c>
      <c r="G13" s="130" t="s">
        <v>45</v>
      </c>
      <c r="H13" s="130" t="s">
        <v>46</v>
      </c>
      <c r="I13" s="103">
        <v>16667</v>
      </c>
      <c r="J13" s="85">
        <v>7</v>
      </c>
    </row>
    <row r="14" spans="1:10" x14ac:dyDescent="0.25">
      <c r="A14" s="130" t="s">
        <v>0</v>
      </c>
      <c r="B14" s="131" t="s">
        <v>4144</v>
      </c>
      <c r="C14" s="130" t="s">
        <v>1579</v>
      </c>
      <c r="D14" s="132">
        <v>42977</v>
      </c>
      <c r="E14" s="132">
        <v>2208</v>
      </c>
      <c r="F14" s="130">
        <v>16285</v>
      </c>
      <c r="G14" s="130" t="s">
        <v>45</v>
      </c>
      <c r="H14" s="130" t="s">
        <v>46</v>
      </c>
      <c r="I14" s="103">
        <v>31002</v>
      </c>
      <c r="J14" s="85">
        <v>7</v>
      </c>
    </row>
    <row r="15" spans="1:10" x14ac:dyDescent="0.25">
      <c r="A15" s="130" t="s">
        <v>4143</v>
      </c>
      <c r="B15" s="131" t="s">
        <v>4145</v>
      </c>
      <c r="C15" s="130" t="s">
        <v>3741</v>
      </c>
      <c r="D15" s="132">
        <v>42969</v>
      </c>
      <c r="E15" s="130">
        <v>143626</v>
      </c>
      <c r="F15" s="130">
        <v>16224</v>
      </c>
      <c r="G15" s="130" t="s">
        <v>45</v>
      </c>
      <c r="H15" s="130" t="s">
        <v>46</v>
      </c>
      <c r="I15" s="103">
        <v>4438.79</v>
      </c>
      <c r="J15" s="85">
        <v>7</v>
      </c>
    </row>
    <row r="16" spans="1:10" x14ac:dyDescent="0.25">
      <c r="A16" s="130" t="s">
        <v>1</v>
      </c>
      <c r="B16" s="131" t="s">
        <v>830</v>
      </c>
      <c r="C16" s="130" t="s">
        <v>4157</v>
      </c>
      <c r="D16" s="132">
        <v>42959</v>
      </c>
      <c r="E16" s="132" t="s">
        <v>49</v>
      </c>
      <c r="F16" s="130">
        <v>34063</v>
      </c>
      <c r="G16" s="130" t="s">
        <v>50</v>
      </c>
      <c r="H16" s="130" t="s">
        <v>51</v>
      </c>
      <c r="I16" s="103">
        <v>5602.84</v>
      </c>
      <c r="J16" s="85">
        <v>10</v>
      </c>
    </row>
    <row r="17" spans="1:10" x14ac:dyDescent="0.25">
      <c r="A17" s="130" t="s">
        <v>1</v>
      </c>
      <c r="B17" s="131" t="s">
        <v>4354</v>
      </c>
      <c r="C17" s="130" t="s">
        <v>4158</v>
      </c>
      <c r="D17" s="132">
        <v>42959</v>
      </c>
      <c r="E17" s="132" t="s">
        <v>49</v>
      </c>
      <c r="F17" s="130">
        <v>34064</v>
      </c>
      <c r="G17" s="130" t="s">
        <v>50</v>
      </c>
      <c r="H17" s="130" t="s">
        <v>51</v>
      </c>
      <c r="I17" s="103">
        <v>4683.54</v>
      </c>
      <c r="J17" s="85">
        <v>10</v>
      </c>
    </row>
    <row r="18" spans="1:10" x14ac:dyDescent="0.25">
      <c r="A18" s="130" t="s">
        <v>1</v>
      </c>
      <c r="B18" s="131" t="s">
        <v>4355</v>
      </c>
      <c r="C18" s="130" t="s">
        <v>4159</v>
      </c>
      <c r="D18" s="132">
        <v>42965</v>
      </c>
      <c r="E18" s="132" t="s">
        <v>49</v>
      </c>
      <c r="F18" s="130">
        <v>34133</v>
      </c>
      <c r="G18" s="130" t="s">
        <v>50</v>
      </c>
      <c r="H18" s="130" t="s">
        <v>51</v>
      </c>
      <c r="I18" s="103">
        <v>2160.31</v>
      </c>
      <c r="J18" s="85">
        <v>10</v>
      </c>
    </row>
    <row r="19" spans="1:10" x14ac:dyDescent="0.25">
      <c r="A19" s="130" t="s">
        <v>1</v>
      </c>
      <c r="B19" s="131" t="s">
        <v>476</v>
      </c>
      <c r="C19" s="130" t="s">
        <v>4160</v>
      </c>
      <c r="D19" s="132">
        <v>42970</v>
      </c>
      <c r="E19" s="132" t="s">
        <v>4414</v>
      </c>
      <c r="F19" s="130" t="s">
        <v>4661</v>
      </c>
      <c r="G19" s="130" t="s">
        <v>190</v>
      </c>
      <c r="H19" s="130" t="s">
        <v>46</v>
      </c>
      <c r="I19" s="103">
        <v>1054.48</v>
      </c>
      <c r="J19" s="85">
        <v>10</v>
      </c>
    </row>
    <row r="20" spans="1:10" x14ac:dyDescent="0.25">
      <c r="A20" s="130" t="s">
        <v>1</v>
      </c>
      <c r="B20" s="131" t="s">
        <v>1410</v>
      </c>
      <c r="C20" s="130" t="s">
        <v>2390</v>
      </c>
      <c r="D20" s="132">
        <v>42977</v>
      </c>
      <c r="E20" s="132" t="s">
        <v>49</v>
      </c>
      <c r="F20" s="130">
        <v>34268</v>
      </c>
      <c r="G20" s="130" t="s">
        <v>50</v>
      </c>
      <c r="H20" s="130" t="s">
        <v>51</v>
      </c>
      <c r="I20" s="103">
        <v>4659.24</v>
      </c>
      <c r="J20" s="85">
        <v>10</v>
      </c>
    </row>
    <row r="21" spans="1:10" x14ac:dyDescent="0.25">
      <c r="A21" s="130" t="s">
        <v>1</v>
      </c>
      <c r="B21" s="131" t="s">
        <v>4356</v>
      </c>
      <c r="C21" s="130" t="s">
        <v>4161</v>
      </c>
      <c r="D21" s="132">
        <v>42978</v>
      </c>
      <c r="E21" s="132" t="s">
        <v>4415</v>
      </c>
      <c r="F21" s="130" t="s">
        <v>4662</v>
      </c>
      <c r="G21" s="130" t="s">
        <v>190</v>
      </c>
      <c r="H21" s="130" t="s">
        <v>46</v>
      </c>
      <c r="I21" s="103">
        <v>43000</v>
      </c>
      <c r="J21" s="85">
        <v>10</v>
      </c>
    </row>
    <row r="22" spans="1:10" x14ac:dyDescent="0.25">
      <c r="A22" s="130" t="s">
        <v>1</v>
      </c>
      <c r="B22" s="131" t="s">
        <v>4357</v>
      </c>
      <c r="C22" s="130" t="s">
        <v>4162</v>
      </c>
      <c r="D22" s="132">
        <v>42978</v>
      </c>
      <c r="E22" s="132" t="s">
        <v>4416</v>
      </c>
      <c r="F22" s="130" t="s">
        <v>4663</v>
      </c>
      <c r="G22" s="130" t="s">
        <v>190</v>
      </c>
      <c r="H22" s="130" t="s">
        <v>46</v>
      </c>
      <c r="I22" s="103">
        <v>1100</v>
      </c>
      <c r="J22" s="85">
        <v>10</v>
      </c>
    </row>
    <row r="23" spans="1:10" x14ac:dyDescent="0.25">
      <c r="A23" s="130" t="s">
        <v>821</v>
      </c>
      <c r="B23" s="131" t="s">
        <v>2336</v>
      </c>
      <c r="C23" s="130" t="s">
        <v>4163</v>
      </c>
      <c r="D23" s="132">
        <v>42959</v>
      </c>
      <c r="E23" s="130" t="s">
        <v>49</v>
      </c>
      <c r="F23" s="130">
        <v>34061</v>
      </c>
      <c r="G23" s="130" t="s">
        <v>50</v>
      </c>
      <c r="H23" s="130" t="s">
        <v>51</v>
      </c>
      <c r="I23" s="103">
        <v>2924.46</v>
      </c>
      <c r="J23" s="85">
        <v>10</v>
      </c>
    </row>
    <row r="24" spans="1:10" x14ac:dyDescent="0.25">
      <c r="A24" s="130" t="s">
        <v>447</v>
      </c>
      <c r="B24" s="131" t="s">
        <v>4358</v>
      </c>
      <c r="C24" s="130" t="s">
        <v>1515</v>
      </c>
      <c r="D24" s="132">
        <v>42977</v>
      </c>
      <c r="E24" s="130" t="s">
        <v>49</v>
      </c>
      <c r="F24" s="130">
        <v>34267</v>
      </c>
      <c r="G24" s="130" t="s">
        <v>50</v>
      </c>
      <c r="H24" s="130" t="s">
        <v>51</v>
      </c>
      <c r="I24" s="103">
        <v>1849.75</v>
      </c>
      <c r="J24" s="85">
        <v>10</v>
      </c>
    </row>
    <row r="25" spans="1:10" x14ac:dyDescent="0.25">
      <c r="A25" s="130" t="s">
        <v>34</v>
      </c>
      <c r="B25" s="131" t="s">
        <v>2418</v>
      </c>
      <c r="C25" s="130" t="s">
        <v>4164</v>
      </c>
      <c r="D25" s="132">
        <v>42959</v>
      </c>
      <c r="E25" s="130" t="s">
        <v>49</v>
      </c>
      <c r="F25" s="130">
        <v>34062</v>
      </c>
      <c r="G25" s="130" t="s">
        <v>50</v>
      </c>
      <c r="H25" s="130" t="s">
        <v>51</v>
      </c>
      <c r="I25" s="103">
        <v>3032.97</v>
      </c>
      <c r="J25" s="85">
        <v>10</v>
      </c>
    </row>
    <row r="26" spans="1:10" x14ac:dyDescent="0.25">
      <c r="A26" s="130" t="s">
        <v>34</v>
      </c>
      <c r="B26" s="131" t="s">
        <v>4359</v>
      </c>
      <c r="C26" s="130" t="s">
        <v>4165</v>
      </c>
      <c r="D26" s="132">
        <v>42978</v>
      </c>
      <c r="E26" s="130" t="s">
        <v>4417</v>
      </c>
      <c r="F26" s="130" t="s">
        <v>4664</v>
      </c>
      <c r="G26" s="130" t="s">
        <v>190</v>
      </c>
      <c r="H26" s="130" t="s">
        <v>46</v>
      </c>
      <c r="I26" s="103">
        <v>6142.23</v>
      </c>
      <c r="J26" s="85">
        <v>10</v>
      </c>
    </row>
    <row r="27" spans="1:10" x14ac:dyDescent="0.25">
      <c r="A27" s="130" t="s">
        <v>2</v>
      </c>
      <c r="B27" s="131" t="s">
        <v>58</v>
      </c>
      <c r="C27" s="130" t="s">
        <v>4166</v>
      </c>
      <c r="D27" s="132">
        <v>42961</v>
      </c>
      <c r="E27" s="132" t="s">
        <v>4418</v>
      </c>
      <c r="F27" s="130" t="s">
        <v>4665</v>
      </c>
      <c r="G27" s="130" t="s">
        <v>56</v>
      </c>
      <c r="H27" s="130" t="s">
        <v>4790</v>
      </c>
      <c r="I27" s="103">
        <v>107.42</v>
      </c>
      <c r="J27" s="85">
        <v>11</v>
      </c>
    </row>
    <row r="28" spans="1:10" x14ac:dyDescent="0.25">
      <c r="A28" s="130" t="s">
        <v>2</v>
      </c>
      <c r="B28" s="131" t="s">
        <v>58</v>
      </c>
      <c r="C28" s="130" t="s">
        <v>4167</v>
      </c>
      <c r="D28" s="132">
        <v>42961</v>
      </c>
      <c r="E28" s="132" t="s">
        <v>4419</v>
      </c>
      <c r="F28" s="130" t="s">
        <v>4666</v>
      </c>
      <c r="G28" s="130" t="s">
        <v>56</v>
      </c>
      <c r="H28" s="130" t="s">
        <v>4790</v>
      </c>
      <c r="I28" s="103">
        <v>3045</v>
      </c>
      <c r="J28" s="85">
        <v>11</v>
      </c>
    </row>
    <row r="29" spans="1:10" x14ac:dyDescent="0.25">
      <c r="A29" s="130" t="s">
        <v>2</v>
      </c>
      <c r="B29" s="131" t="s">
        <v>58</v>
      </c>
      <c r="C29" s="130" t="s">
        <v>202</v>
      </c>
      <c r="D29" s="132">
        <v>42961</v>
      </c>
      <c r="E29" s="132" t="s">
        <v>4420</v>
      </c>
      <c r="F29" s="130" t="s">
        <v>4667</v>
      </c>
      <c r="G29" s="130" t="s">
        <v>56</v>
      </c>
      <c r="H29" s="130" t="s">
        <v>4790</v>
      </c>
      <c r="I29" s="103">
        <v>1566</v>
      </c>
      <c r="J29" s="85">
        <v>11</v>
      </c>
    </row>
    <row r="30" spans="1:10" x14ac:dyDescent="0.25">
      <c r="A30" s="130" t="s">
        <v>2</v>
      </c>
      <c r="B30" s="131" t="s">
        <v>58</v>
      </c>
      <c r="C30" s="130" t="s">
        <v>4168</v>
      </c>
      <c r="D30" s="132">
        <v>42961</v>
      </c>
      <c r="E30" s="132" t="s">
        <v>4421</v>
      </c>
      <c r="F30" s="130" t="s">
        <v>4668</v>
      </c>
      <c r="G30" s="130" t="s">
        <v>56</v>
      </c>
      <c r="H30" s="130" t="s">
        <v>4790</v>
      </c>
      <c r="I30" s="103">
        <v>16965</v>
      </c>
      <c r="J30" s="85">
        <v>11</v>
      </c>
    </row>
    <row r="31" spans="1:10" x14ac:dyDescent="0.25">
      <c r="A31" s="130" t="s">
        <v>2</v>
      </c>
      <c r="B31" s="131" t="s">
        <v>58</v>
      </c>
      <c r="C31" s="130" t="s">
        <v>205</v>
      </c>
      <c r="D31" s="132">
        <v>42961</v>
      </c>
      <c r="E31" s="132" t="s">
        <v>4422</v>
      </c>
      <c r="F31" s="130" t="s">
        <v>4669</v>
      </c>
      <c r="G31" s="130" t="s">
        <v>56</v>
      </c>
      <c r="H31" s="130" t="s">
        <v>4790</v>
      </c>
      <c r="I31" s="103">
        <v>2436</v>
      </c>
      <c r="J31" s="85">
        <v>11</v>
      </c>
    </row>
    <row r="32" spans="1:10" x14ac:dyDescent="0.25">
      <c r="A32" s="130" t="s">
        <v>2</v>
      </c>
      <c r="B32" s="131" t="s">
        <v>58</v>
      </c>
      <c r="C32" s="130" t="s">
        <v>209</v>
      </c>
      <c r="D32" s="132">
        <v>42961</v>
      </c>
      <c r="E32" s="132" t="s">
        <v>4423</v>
      </c>
      <c r="F32" s="130" t="s">
        <v>4670</v>
      </c>
      <c r="G32" s="130" t="s">
        <v>56</v>
      </c>
      <c r="H32" s="130" t="s">
        <v>4790</v>
      </c>
      <c r="I32" s="103">
        <v>4420.99</v>
      </c>
      <c r="J32" s="85">
        <v>11</v>
      </c>
    </row>
    <row r="33" spans="1:10" x14ac:dyDescent="0.25">
      <c r="A33" s="130" t="s">
        <v>2</v>
      </c>
      <c r="B33" s="131" t="s">
        <v>58</v>
      </c>
      <c r="C33" s="130" t="s">
        <v>4169</v>
      </c>
      <c r="D33" s="132">
        <v>42970</v>
      </c>
      <c r="E33" s="132" t="s">
        <v>4424</v>
      </c>
      <c r="F33" s="130" t="s">
        <v>4671</v>
      </c>
      <c r="G33" s="130" t="s">
        <v>56</v>
      </c>
      <c r="H33" s="130" t="s">
        <v>4791</v>
      </c>
      <c r="I33" s="103">
        <v>9107.9599999999991</v>
      </c>
      <c r="J33" s="85">
        <v>11</v>
      </c>
    </row>
    <row r="34" spans="1:10" x14ac:dyDescent="0.25">
      <c r="A34" s="130" t="s">
        <v>2</v>
      </c>
      <c r="B34" s="131" t="s">
        <v>58</v>
      </c>
      <c r="C34" s="130" t="s">
        <v>2229</v>
      </c>
      <c r="D34" s="132">
        <v>42970</v>
      </c>
      <c r="E34" s="132" t="s">
        <v>4425</v>
      </c>
      <c r="F34" s="130" t="s">
        <v>4672</v>
      </c>
      <c r="G34" s="130" t="s">
        <v>56</v>
      </c>
      <c r="H34" s="130" t="s">
        <v>4791</v>
      </c>
      <c r="I34" s="103">
        <v>7619.17</v>
      </c>
      <c r="J34" s="85">
        <v>11</v>
      </c>
    </row>
    <row r="35" spans="1:10" x14ac:dyDescent="0.25">
      <c r="A35" s="130" t="s">
        <v>2</v>
      </c>
      <c r="B35" s="131" t="s">
        <v>58</v>
      </c>
      <c r="C35" s="130" t="s">
        <v>2586</v>
      </c>
      <c r="D35" s="132">
        <v>42975</v>
      </c>
      <c r="E35" s="132" t="s">
        <v>4426</v>
      </c>
      <c r="F35" s="130" t="s">
        <v>4673</v>
      </c>
      <c r="G35" s="130" t="s">
        <v>56</v>
      </c>
      <c r="H35" s="130" t="s">
        <v>4790</v>
      </c>
      <c r="I35" s="103">
        <v>1305</v>
      </c>
      <c r="J35" s="85">
        <v>11</v>
      </c>
    </row>
    <row r="36" spans="1:10" x14ac:dyDescent="0.25">
      <c r="A36" s="130" t="s">
        <v>2</v>
      </c>
      <c r="B36" s="131" t="s">
        <v>58</v>
      </c>
      <c r="C36" s="130" t="s">
        <v>2587</v>
      </c>
      <c r="D36" s="132">
        <v>42975</v>
      </c>
      <c r="E36" s="132" t="s">
        <v>4427</v>
      </c>
      <c r="F36" s="130" t="s">
        <v>4674</v>
      </c>
      <c r="G36" s="130" t="s">
        <v>56</v>
      </c>
      <c r="H36" s="130" t="s">
        <v>4790</v>
      </c>
      <c r="I36" s="103">
        <v>2175</v>
      </c>
      <c r="J36" s="85">
        <v>11</v>
      </c>
    </row>
    <row r="37" spans="1:10" x14ac:dyDescent="0.25">
      <c r="A37" s="130" t="s">
        <v>2</v>
      </c>
      <c r="B37" s="131" t="s">
        <v>58</v>
      </c>
      <c r="C37" s="130" t="s">
        <v>2588</v>
      </c>
      <c r="D37" s="132">
        <v>42975</v>
      </c>
      <c r="E37" s="132" t="s">
        <v>4428</v>
      </c>
      <c r="F37" s="130" t="s">
        <v>4675</v>
      </c>
      <c r="G37" s="130" t="s">
        <v>56</v>
      </c>
      <c r="H37" s="130" t="s">
        <v>4790</v>
      </c>
      <c r="I37" s="103">
        <v>1827</v>
      </c>
      <c r="J37" s="85">
        <v>11</v>
      </c>
    </row>
    <row r="38" spans="1:10" x14ac:dyDescent="0.25">
      <c r="A38" s="130" t="s">
        <v>2</v>
      </c>
      <c r="B38" s="131" t="s">
        <v>58</v>
      </c>
      <c r="C38" s="130" t="s">
        <v>4170</v>
      </c>
      <c r="D38" s="132">
        <v>42975</v>
      </c>
      <c r="E38" s="132" t="s">
        <v>4429</v>
      </c>
      <c r="F38" s="130" t="s">
        <v>4676</v>
      </c>
      <c r="G38" s="130" t="s">
        <v>56</v>
      </c>
      <c r="H38" s="130" t="s">
        <v>4790</v>
      </c>
      <c r="I38" s="103">
        <v>2349</v>
      </c>
      <c r="J38" s="85">
        <v>11</v>
      </c>
    </row>
    <row r="39" spans="1:10" x14ac:dyDescent="0.25">
      <c r="A39" s="130" t="s">
        <v>2</v>
      </c>
      <c r="B39" s="131" t="s">
        <v>58</v>
      </c>
      <c r="C39" s="130" t="s">
        <v>4171</v>
      </c>
      <c r="D39" s="132">
        <v>42975</v>
      </c>
      <c r="E39" s="132" t="s">
        <v>4430</v>
      </c>
      <c r="F39" s="130" t="s">
        <v>4677</v>
      </c>
      <c r="G39" s="130" t="s">
        <v>56</v>
      </c>
      <c r="H39" s="130" t="s">
        <v>4790</v>
      </c>
      <c r="I39" s="103">
        <v>1653</v>
      </c>
      <c r="J39" s="85">
        <v>11</v>
      </c>
    </row>
    <row r="40" spans="1:10" x14ac:dyDescent="0.25">
      <c r="A40" s="130" t="s">
        <v>2</v>
      </c>
      <c r="B40" s="131" t="s">
        <v>58</v>
      </c>
      <c r="C40" s="130" t="s">
        <v>2590</v>
      </c>
      <c r="D40" s="132">
        <v>42975</v>
      </c>
      <c r="E40" s="132" t="s">
        <v>4431</v>
      </c>
      <c r="F40" s="130" t="s">
        <v>4678</v>
      </c>
      <c r="G40" s="130" t="s">
        <v>56</v>
      </c>
      <c r="H40" s="130" t="s">
        <v>4790</v>
      </c>
      <c r="I40" s="103">
        <v>17400</v>
      </c>
      <c r="J40" s="85">
        <v>11</v>
      </c>
    </row>
    <row r="41" spans="1:10" x14ac:dyDescent="0.25">
      <c r="A41" s="130" t="s">
        <v>2</v>
      </c>
      <c r="B41" s="131" t="s">
        <v>58</v>
      </c>
      <c r="C41" s="130" t="s">
        <v>2591</v>
      </c>
      <c r="D41" s="132">
        <v>42975</v>
      </c>
      <c r="E41" s="132" t="s">
        <v>4432</v>
      </c>
      <c r="F41" s="130" t="s">
        <v>4679</v>
      </c>
      <c r="G41" s="130" t="s">
        <v>56</v>
      </c>
      <c r="H41" s="130" t="s">
        <v>4790</v>
      </c>
      <c r="I41" s="103">
        <v>16965</v>
      </c>
      <c r="J41" s="85">
        <v>11</v>
      </c>
    </row>
    <row r="42" spans="1:10" x14ac:dyDescent="0.25">
      <c r="A42" s="130" t="s">
        <v>2</v>
      </c>
      <c r="B42" s="131" t="s">
        <v>58</v>
      </c>
      <c r="C42" s="130" t="s">
        <v>4172</v>
      </c>
      <c r="D42" s="132">
        <v>42975</v>
      </c>
      <c r="E42" s="132" t="s">
        <v>4433</v>
      </c>
      <c r="F42" s="130" t="s">
        <v>4680</v>
      </c>
      <c r="G42" s="130" t="s">
        <v>56</v>
      </c>
      <c r="H42" s="130" t="s">
        <v>4790</v>
      </c>
      <c r="I42" s="103">
        <v>5329.53</v>
      </c>
      <c r="J42" s="85">
        <v>11</v>
      </c>
    </row>
    <row r="43" spans="1:10" x14ac:dyDescent="0.25">
      <c r="A43" s="130" t="s">
        <v>3</v>
      </c>
      <c r="B43" s="131" t="s">
        <v>461</v>
      </c>
      <c r="C43" s="130" t="s">
        <v>1572</v>
      </c>
      <c r="D43" s="132">
        <v>42975</v>
      </c>
      <c r="E43" s="132" t="s">
        <v>4434</v>
      </c>
      <c r="F43" s="130">
        <v>16265</v>
      </c>
      <c r="G43" s="130" t="s">
        <v>45</v>
      </c>
      <c r="H43" s="130" t="s">
        <v>4792</v>
      </c>
      <c r="I43" s="103">
        <v>405.95</v>
      </c>
      <c r="J43" s="85">
        <v>12</v>
      </c>
    </row>
    <row r="44" spans="1:10" x14ac:dyDescent="0.25">
      <c r="A44" s="130" t="s">
        <v>4</v>
      </c>
      <c r="B44" s="131" t="s">
        <v>58</v>
      </c>
      <c r="C44" s="130" t="s">
        <v>4173</v>
      </c>
      <c r="D44" s="132">
        <v>42953</v>
      </c>
      <c r="E44" s="132" t="s">
        <v>4435</v>
      </c>
      <c r="F44" s="130" t="s">
        <v>4681</v>
      </c>
      <c r="G44" s="130" t="s">
        <v>110</v>
      </c>
      <c r="H44" s="130" t="s">
        <v>4790</v>
      </c>
      <c r="I44" s="103">
        <v>18270</v>
      </c>
      <c r="J44" s="85">
        <v>14</v>
      </c>
    </row>
    <row r="45" spans="1:10" x14ac:dyDescent="0.25">
      <c r="A45" s="130" t="s">
        <v>4</v>
      </c>
      <c r="B45" s="131" t="s">
        <v>58</v>
      </c>
      <c r="C45" s="130" t="s">
        <v>4174</v>
      </c>
      <c r="D45" s="132">
        <v>42953</v>
      </c>
      <c r="E45" s="132" t="s">
        <v>4436</v>
      </c>
      <c r="F45" s="130" t="s">
        <v>4682</v>
      </c>
      <c r="G45" s="130" t="s">
        <v>110</v>
      </c>
      <c r="H45" s="130" t="s">
        <v>4790</v>
      </c>
      <c r="I45" s="103">
        <v>18270</v>
      </c>
      <c r="J45" s="85">
        <v>14</v>
      </c>
    </row>
    <row r="46" spans="1:10" x14ac:dyDescent="0.25">
      <c r="A46" s="130" t="s">
        <v>4</v>
      </c>
      <c r="B46" s="131" t="s">
        <v>58</v>
      </c>
      <c r="C46" s="130" t="s">
        <v>3267</v>
      </c>
      <c r="D46" s="132">
        <v>42953</v>
      </c>
      <c r="E46" s="132" t="s">
        <v>4437</v>
      </c>
      <c r="F46" s="130" t="s">
        <v>4683</v>
      </c>
      <c r="G46" s="130" t="s">
        <v>110</v>
      </c>
      <c r="H46" s="130" t="s">
        <v>4790</v>
      </c>
      <c r="I46" s="103">
        <v>4420.99</v>
      </c>
      <c r="J46" s="85">
        <v>14</v>
      </c>
    </row>
    <row r="47" spans="1:10" x14ac:dyDescent="0.25">
      <c r="A47" s="130" t="s">
        <v>4</v>
      </c>
      <c r="B47" s="131" t="s">
        <v>58</v>
      </c>
      <c r="C47" s="130" t="s">
        <v>4175</v>
      </c>
      <c r="D47" s="132">
        <v>42953</v>
      </c>
      <c r="E47" s="132" t="s">
        <v>4438</v>
      </c>
      <c r="F47" s="130" t="s">
        <v>4684</v>
      </c>
      <c r="G47" s="130" t="s">
        <v>110</v>
      </c>
      <c r="H47" s="130" t="s">
        <v>4790</v>
      </c>
      <c r="I47" s="103">
        <v>208.8</v>
      </c>
      <c r="J47" s="85">
        <v>14</v>
      </c>
    </row>
    <row r="48" spans="1:10" x14ac:dyDescent="0.25">
      <c r="A48" s="130" t="s">
        <v>4</v>
      </c>
      <c r="B48" s="131" t="s">
        <v>58</v>
      </c>
      <c r="C48" s="130" t="s">
        <v>4176</v>
      </c>
      <c r="D48" s="132">
        <v>42956</v>
      </c>
      <c r="E48" s="132" t="s">
        <v>4439</v>
      </c>
      <c r="F48" s="130" t="s">
        <v>4685</v>
      </c>
      <c r="G48" s="130" t="s">
        <v>110</v>
      </c>
      <c r="H48" s="130" t="s">
        <v>4791</v>
      </c>
      <c r="I48" s="103">
        <v>1830.41</v>
      </c>
      <c r="J48" s="85">
        <v>14</v>
      </c>
    </row>
    <row r="49" spans="1:10" x14ac:dyDescent="0.25">
      <c r="A49" s="130" t="s">
        <v>4</v>
      </c>
      <c r="B49" s="131" t="s">
        <v>58</v>
      </c>
      <c r="C49" s="130" t="s">
        <v>931</v>
      </c>
      <c r="D49" s="132">
        <v>42956</v>
      </c>
      <c r="E49" s="132" t="s">
        <v>4440</v>
      </c>
      <c r="F49" s="130" t="s">
        <v>4686</v>
      </c>
      <c r="G49" s="130" t="s">
        <v>110</v>
      </c>
      <c r="H49" s="130" t="s">
        <v>4791</v>
      </c>
      <c r="I49" s="103">
        <v>208.8</v>
      </c>
      <c r="J49" s="85">
        <v>14</v>
      </c>
    </row>
    <row r="50" spans="1:10" x14ac:dyDescent="0.25">
      <c r="A50" s="130" t="s">
        <v>4</v>
      </c>
      <c r="B50" s="131" t="s">
        <v>58</v>
      </c>
      <c r="C50" s="130" t="s">
        <v>4177</v>
      </c>
      <c r="D50" s="132">
        <v>42956</v>
      </c>
      <c r="E50" s="132" t="s">
        <v>4441</v>
      </c>
      <c r="F50" s="130" t="s">
        <v>4687</v>
      </c>
      <c r="G50" s="130" t="s">
        <v>110</v>
      </c>
      <c r="H50" s="130" t="s">
        <v>4791</v>
      </c>
      <c r="I50" s="103">
        <v>208.8</v>
      </c>
      <c r="J50" s="85">
        <v>14</v>
      </c>
    </row>
    <row r="51" spans="1:10" x14ac:dyDescent="0.25">
      <c r="A51" s="130" t="s">
        <v>4</v>
      </c>
      <c r="B51" s="131" t="s">
        <v>58</v>
      </c>
      <c r="C51" s="130" t="s">
        <v>932</v>
      </c>
      <c r="D51" s="132">
        <v>42956</v>
      </c>
      <c r="E51" s="132" t="s">
        <v>4442</v>
      </c>
      <c r="F51" s="130" t="s">
        <v>4688</v>
      </c>
      <c r="G51" s="130" t="s">
        <v>110</v>
      </c>
      <c r="H51" s="130" t="s">
        <v>4791</v>
      </c>
      <c r="I51" s="103">
        <v>208.8</v>
      </c>
      <c r="J51" s="85">
        <v>14</v>
      </c>
    </row>
    <row r="52" spans="1:10" x14ac:dyDescent="0.25">
      <c r="A52" s="130" t="s">
        <v>4</v>
      </c>
      <c r="B52" s="131" t="s">
        <v>58</v>
      </c>
      <c r="C52" s="130" t="s">
        <v>4178</v>
      </c>
      <c r="D52" s="132">
        <v>42956</v>
      </c>
      <c r="E52" s="132" t="s">
        <v>4443</v>
      </c>
      <c r="F52" s="130" t="s">
        <v>4689</v>
      </c>
      <c r="G52" s="130" t="s">
        <v>110</v>
      </c>
      <c r="H52" s="130" t="s">
        <v>4790</v>
      </c>
      <c r="I52" s="103">
        <v>208.8</v>
      </c>
      <c r="J52" s="85">
        <v>14</v>
      </c>
    </row>
    <row r="53" spans="1:10" x14ac:dyDescent="0.25">
      <c r="A53" s="130" t="s">
        <v>4</v>
      </c>
      <c r="B53" s="131" t="s">
        <v>58</v>
      </c>
      <c r="C53" s="130" t="s">
        <v>4179</v>
      </c>
      <c r="D53" s="132">
        <v>42956</v>
      </c>
      <c r="E53" s="132" t="s">
        <v>4444</v>
      </c>
      <c r="F53" s="130" t="s">
        <v>4690</v>
      </c>
      <c r="G53" s="130" t="s">
        <v>110</v>
      </c>
      <c r="H53" s="130" t="s">
        <v>4790</v>
      </c>
      <c r="I53" s="103">
        <v>1743.86</v>
      </c>
      <c r="J53" s="85">
        <v>14</v>
      </c>
    </row>
    <row r="54" spans="1:10" x14ac:dyDescent="0.25">
      <c r="A54" s="130" t="s">
        <v>4</v>
      </c>
      <c r="B54" s="131" t="s">
        <v>58</v>
      </c>
      <c r="C54" s="130" t="s">
        <v>309</v>
      </c>
      <c r="D54" s="132">
        <v>42961</v>
      </c>
      <c r="E54" s="132" t="s">
        <v>4445</v>
      </c>
      <c r="F54" s="130" t="s">
        <v>4691</v>
      </c>
      <c r="G54" s="130" t="s">
        <v>110</v>
      </c>
      <c r="H54" s="130" t="s">
        <v>4790</v>
      </c>
      <c r="I54" s="103">
        <v>7656</v>
      </c>
      <c r="J54" s="85">
        <v>14</v>
      </c>
    </row>
    <row r="55" spans="1:10" x14ac:dyDescent="0.25">
      <c r="A55" s="130" t="s">
        <v>4</v>
      </c>
      <c r="B55" s="131" t="s">
        <v>58</v>
      </c>
      <c r="C55" s="130" t="s">
        <v>211</v>
      </c>
      <c r="D55" s="132">
        <v>42961</v>
      </c>
      <c r="E55" s="132" t="s">
        <v>4446</v>
      </c>
      <c r="F55" s="130" t="s">
        <v>4692</v>
      </c>
      <c r="G55" s="130" t="s">
        <v>110</v>
      </c>
      <c r="H55" s="130" t="s">
        <v>4790</v>
      </c>
      <c r="I55" s="103">
        <v>3959.37</v>
      </c>
      <c r="J55" s="85">
        <v>14</v>
      </c>
    </row>
    <row r="56" spans="1:10" x14ac:dyDescent="0.25">
      <c r="A56" s="130" t="s">
        <v>4</v>
      </c>
      <c r="B56" s="131" t="s">
        <v>58</v>
      </c>
      <c r="C56" s="130" t="s">
        <v>310</v>
      </c>
      <c r="D56" s="132">
        <v>42961</v>
      </c>
      <c r="E56" s="132" t="s">
        <v>4447</v>
      </c>
      <c r="F56" s="130" t="s">
        <v>4693</v>
      </c>
      <c r="G56" s="130" t="s">
        <v>110</v>
      </c>
      <c r="H56" s="130" t="s">
        <v>4790</v>
      </c>
      <c r="I56" s="103">
        <v>5069.99</v>
      </c>
      <c r="J56" s="85">
        <v>14</v>
      </c>
    </row>
    <row r="57" spans="1:10" x14ac:dyDescent="0.25">
      <c r="A57" s="130" t="s">
        <v>4</v>
      </c>
      <c r="B57" s="131" t="s">
        <v>58</v>
      </c>
      <c r="C57" s="130" t="s">
        <v>291</v>
      </c>
      <c r="D57" s="132">
        <v>42961</v>
      </c>
      <c r="E57" s="132" t="s">
        <v>4448</v>
      </c>
      <c r="F57" s="130" t="s">
        <v>4694</v>
      </c>
      <c r="G57" s="130" t="s">
        <v>110</v>
      </c>
      <c r="H57" s="130" t="s">
        <v>4790</v>
      </c>
      <c r="I57" s="103">
        <v>7018</v>
      </c>
      <c r="J57" s="85">
        <v>14</v>
      </c>
    </row>
    <row r="58" spans="1:10" x14ac:dyDescent="0.25">
      <c r="A58" s="130" t="s">
        <v>4</v>
      </c>
      <c r="B58" s="131" t="s">
        <v>58</v>
      </c>
      <c r="C58" s="130" t="s">
        <v>4180</v>
      </c>
      <c r="D58" s="132">
        <v>42961</v>
      </c>
      <c r="E58" s="132" t="s">
        <v>4449</v>
      </c>
      <c r="F58" s="130" t="s">
        <v>4695</v>
      </c>
      <c r="G58" s="130" t="s">
        <v>110</v>
      </c>
      <c r="H58" s="130" t="s">
        <v>4790</v>
      </c>
      <c r="I58" s="103">
        <v>627.1</v>
      </c>
      <c r="J58" s="85">
        <v>14</v>
      </c>
    </row>
    <row r="59" spans="1:10" x14ac:dyDescent="0.25">
      <c r="A59" s="130" t="s">
        <v>4</v>
      </c>
      <c r="B59" s="131" t="s">
        <v>58</v>
      </c>
      <c r="C59" s="130" t="s">
        <v>4181</v>
      </c>
      <c r="D59" s="132">
        <v>42961</v>
      </c>
      <c r="E59" s="132" t="s">
        <v>4450</v>
      </c>
      <c r="F59" s="130" t="s">
        <v>4696</v>
      </c>
      <c r="G59" s="130" t="s">
        <v>110</v>
      </c>
      <c r="H59" s="130" t="s">
        <v>4790</v>
      </c>
      <c r="I59" s="103">
        <v>208.8</v>
      </c>
      <c r="J59" s="85">
        <v>14</v>
      </c>
    </row>
    <row r="60" spans="1:10" x14ac:dyDescent="0.25">
      <c r="A60" s="130" t="s">
        <v>4</v>
      </c>
      <c r="B60" s="131" t="s">
        <v>58</v>
      </c>
      <c r="C60" s="130" t="s">
        <v>314</v>
      </c>
      <c r="D60" s="132">
        <v>42961</v>
      </c>
      <c r="E60" s="132" t="s">
        <v>4451</v>
      </c>
      <c r="F60" s="130" t="s">
        <v>4697</v>
      </c>
      <c r="G60" s="130" t="s">
        <v>110</v>
      </c>
      <c r="H60" s="130" t="s">
        <v>4790</v>
      </c>
      <c r="I60" s="103">
        <v>208.8</v>
      </c>
      <c r="J60" s="85">
        <v>14</v>
      </c>
    </row>
    <row r="61" spans="1:10" x14ac:dyDescent="0.25">
      <c r="A61" s="130" t="s">
        <v>4</v>
      </c>
      <c r="B61" s="131" t="s">
        <v>58</v>
      </c>
      <c r="C61" s="130" t="s">
        <v>2573</v>
      </c>
      <c r="D61" s="132">
        <v>42961</v>
      </c>
      <c r="E61" s="132" t="s">
        <v>4452</v>
      </c>
      <c r="F61" s="130" t="s">
        <v>4698</v>
      </c>
      <c r="G61" s="130" t="s">
        <v>110</v>
      </c>
      <c r="H61" s="130" t="s">
        <v>4790</v>
      </c>
      <c r="I61" s="103">
        <v>52.2</v>
      </c>
      <c r="J61" s="85">
        <v>14</v>
      </c>
    </row>
    <row r="62" spans="1:10" x14ac:dyDescent="0.25">
      <c r="A62" s="130" t="s">
        <v>4</v>
      </c>
      <c r="B62" s="131" t="s">
        <v>58</v>
      </c>
      <c r="C62" s="130" t="s">
        <v>4182</v>
      </c>
      <c r="D62" s="132">
        <v>42961</v>
      </c>
      <c r="E62" s="132" t="s">
        <v>4453</v>
      </c>
      <c r="F62" s="130" t="s">
        <v>4699</v>
      </c>
      <c r="G62" s="130" t="s">
        <v>110</v>
      </c>
      <c r="H62" s="130" t="s">
        <v>4790</v>
      </c>
      <c r="I62" s="103">
        <v>104.4</v>
      </c>
      <c r="J62" s="85">
        <v>14</v>
      </c>
    </row>
    <row r="63" spans="1:10" x14ac:dyDescent="0.25">
      <c r="A63" s="130" t="s">
        <v>4</v>
      </c>
      <c r="B63" s="131" t="s">
        <v>58</v>
      </c>
      <c r="C63" s="130" t="s">
        <v>4183</v>
      </c>
      <c r="D63" s="132">
        <v>42961</v>
      </c>
      <c r="E63" s="132" t="s">
        <v>4454</v>
      </c>
      <c r="F63" s="130" t="s">
        <v>4700</v>
      </c>
      <c r="G63" s="130" t="s">
        <v>110</v>
      </c>
      <c r="H63" s="130" t="s">
        <v>4790</v>
      </c>
      <c r="I63" s="103">
        <v>208.8</v>
      </c>
      <c r="J63" s="85">
        <v>14</v>
      </c>
    </row>
    <row r="64" spans="1:10" x14ac:dyDescent="0.25">
      <c r="A64" s="130" t="s">
        <v>4</v>
      </c>
      <c r="B64" s="131" t="s">
        <v>58</v>
      </c>
      <c r="C64" s="130" t="s">
        <v>4184</v>
      </c>
      <c r="D64" s="132">
        <v>42961</v>
      </c>
      <c r="E64" s="132" t="s">
        <v>4455</v>
      </c>
      <c r="F64" s="130" t="s">
        <v>4701</v>
      </c>
      <c r="G64" s="130" t="s">
        <v>110</v>
      </c>
      <c r="H64" s="130" t="s">
        <v>4790</v>
      </c>
      <c r="I64" s="103">
        <v>208.8</v>
      </c>
      <c r="J64" s="85">
        <v>14</v>
      </c>
    </row>
    <row r="65" spans="1:10" x14ac:dyDescent="0.25">
      <c r="A65" s="130" t="s">
        <v>4</v>
      </c>
      <c r="B65" s="131" t="s">
        <v>58</v>
      </c>
      <c r="C65" s="130" t="s">
        <v>4185</v>
      </c>
      <c r="D65" s="132">
        <v>42961</v>
      </c>
      <c r="E65" s="132" t="s">
        <v>4456</v>
      </c>
      <c r="F65" s="130" t="s">
        <v>4702</v>
      </c>
      <c r="G65" s="130" t="s">
        <v>110</v>
      </c>
      <c r="H65" s="130" t="s">
        <v>4790</v>
      </c>
      <c r="I65" s="103">
        <v>208.8</v>
      </c>
      <c r="J65" s="85">
        <v>14</v>
      </c>
    </row>
    <row r="66" spans="1:10" x14ac:dyDescent="0.25">
      <c r="A66" s="130" t="s">
        <v>4</v>
      </c>
      <c r="B66" s="131" t="s">
        <v>119</v>
      </c>
      <c r="C66" s="130" t="s">
        <v>4186</v>
      </c>
      <c r="D66" s="132">
        <v>42962</v>
      </c>
      <c r="E66" s="132" t="s">
        <v>4457</v>
      </c>
      <c r="F66" s="130">
        <v>16213</v>
      </c>
      <c r="G66" s="130" t="s">
        <v>45</v>
      </c>
      <c r="H66" s="130" t="s">
        <v>90</v>
      </c>
      <c r="I66" s="103">
        <v>2175</v>
      </c>
      <c r="J66" s="85">
        <v>14</v>
      </c>
    </row>
    <row r="67" spans="1:10" x14ac:dyDescent="0.25">
      <c r="A67" s="130" t="s">
        <v>4</v>
      </c>
      <c r="B67" s="131" t="s">
        <v>58</v>
      </c>
      <c r="C67" s="130" t="s">
        <v>4187</v>
      </c>
      <c r="D67" s="132">
        <v>42965</v>
      </c>
      <c r="E67" s="132" t="s">
        <v>4458</v>
      </c>
      <c r="F67" s="130" t="s">
        <v>4703</v>
      </c>
      <c r="G67" s="130" t="s">
        <v>110</v>
      </c>
      <c r="H67" s="130" t="s">
        <v>4790</v>
      </c>
      <c r="I67" s="103">
        <v>1403.6</v>
      </c>
      <c r="J67" s="85">
        <v>14</v>
      </c>
    </row>
    <row r="68" spans="1:10" x14ac:dyDescent="0.25">
      <c r="A68" s="130" t="s">
        <v>4</v>
      </c>
      <c r="B68" s="131" t="s">
        <v>58</v>
      </c>
      <c r="C68" s="130" t="s">
        <v>889</v>
      </c>
      <c r="D68" s="132">
        <v>42965</v>
      </c>
      <c r="E68" s="132" t="s">
        <v>4459</v>
      </c>
      <c r="F68" s="130" t="s">
        <v>4704</v>
      </c>
      <c r="G68" s="130" t="s">
        <v>110</v>
      </c>
      <c r="H68" s="130" t="s">
        <v>4790</v>
      </c>
      <c r="I68" s="103">
        <v>13945.8</v>
      </c>
      <c r="J68" s="85">
        <v>14</v>
      </c>
    </row>
    <row r="69" spans="1:10" x14ac:dyDescent="0.25">
      <c r="A69" s="130" t="s">
        <v>4</v>
      </c>
      <c r="B69" s="131" t="s">
        <v>58</v>
      </c>
      <c r="C69" s="130" t="s">
        <v>4188</v>
      </c>
      <c r="D69" s="132">
        <v>42965</v>
      </c>
      <c r="E69" s="132" t="s">
        <v>4460</v>
      </c>
      <c r="F69" s="130" t="s">
        <v>4705</v>
      </c>
      <c r="G69" s="130" t="s">
        <v>110</v>
      </c>
      <c r="H69" s="130" t="s">
        <v>4790</v>
      </c>
      <c r="I69" s="103">
        <v>1670.4</v>
      </c>
      <c r="J69" s="85">
        <v>14</v>
      </c>
    </row>
    <row r="70" spans="1:10" x14ac:dyDescent="0.25">
      <c r="A70" s="130" t="s">
        <v>4</v>
      </c>
      <c r="B70" s="131" t="s">
        <v>58</v>
      </c>
      <c r="C70" s="130" t="s">
        <v>4189</v>
      </c>
      <c r="D70" s="132">
        <v>42965</v>
      </c>
      <c r="E70" s="132" t="s">
        <v>4461</v>
      </c>
      <c r="F70" s="130" t="s">
        <v>4706</v>
      </c>
      <c r="G70" s="130" t="s">
        <v>110</v>
      </c>
      <c r="H70" s="130" t="s">
        <v>4790</v>
      </c>
      <c r="I70" s="103">
        <v>208.8</v>
      </c>
      <c r="J70" s="85">
        <v>14</v>
      </c>
    </row>
    <row r="71" spans="1:10" x14ac:dyDescent="0.25">
      <c r="A71" s="130" t="s">
        <v>4</v>
      </c>
      <c r="B71" s="131" t="s">
        <v>58</v>
      </c>
      <c r="C71" s="130" t="s">
        <v>4190</v>
      </c>
      <c r="D71" s="132">
        <v>42965</v>
      </c>
      <c r="E71" s="132" t="s">
        <v>4462</v>
      </c>
      <c r="F71" s="130" t="s">
        <v>4707</v>
      </c>
      <c r="G71" s="130" t="s">
        <v>110</v>
      </c>
      <c r="H71" s="130" t="s">
        <v>4790</v>
      </c>
      <c r="I71" s="103">
        <v>11990</v>
      </c>
      <c r="J71" s="85">
        <v>14</v>
      </c>
    </row>
    <row r="72" spans="1:10" x14ac:dyDescent="0.25">
      <c r="A72" s="130" t="s">
        <v>4</v>
      </c>
      <c r="B72" s="131" t="s">
        <v>58</v>
      </c>
      <c r="C72" s="130" t="s">
        <v>4191</v>
      </c>
      <c r="D72" s="132">
        <v>42965</v>
      </c>
      <c r="E72" s="132" t="s">
        <v>4463</v>
      </c>
      <c r="F72" s="130" t="s">
        <v>4708</v>
      </c>
      <c r="G72" s="130" t="s">
        <v>110</v>
      </c>
      <c r="H72" s="130" t="s">
        <v>4790</v>
      </c>
      <c r="I72" s="103">
        <v>522</v>
      </c>
      <c r="J72" s="85">
        <v>14</v>
      </c>
    </row>
    <row r="73" spans="1:10" x14ac:dyDescent="0.25">
      <c r="A73" s="130" t="s">
        <v>4</v>
      </c>
      <c r="B73" s="131" t="s">
        <v>58</v>
      </c>
      <c r="C73" s="130" t="s">
        <v>337</v>
      </c>
      <c r="D73" s="132">
        <v>42966</v>
      </c>
      <c r="E73" s="132" t="s">
        <v>4464</v>
      </c>
      <c r="F73" s="130" t="s">
        <v>4709</v>
      </c>
      <c r="G73" s="130" t="s">
        <v>110</v>
      </c>
      <c r="H73" s="130" t="s">
        <v>4791</v>
      </c>
      <c r="I73" s="103">
        <v>22659.38</v>
      </c>
      <c r="J73" s="85">
        <v>14</v>
      </c>
    </row>
    <row r="74" spans="1:10" x14ac:dyDescent="0.25">
      <c r="A74" s="130" t="s">
        <v>4</v>
      </c>
      <c r="B74" s="131" t="s">
        <v>4360</v>
      </c>
      <c r="C74" s="130" t="s">
        <v>263</v>
      </c>
      <c r="D74" s="132">
        <v>42966</v>
      </c>
      <c r="E74" s="132" t="s">
        <v>4465</v>
      </c>
      <c r="F74" s="130" t="s">
        <v>4710</v>
      </c>
      <c r="G74" s="130" t="s">
        <v>110</v>
      </c>
      <c r="H74" s="130" t="s">
        <v>4791</v>
      </c>
      <c r="I74" s="103">
        <v>568.55999999999995</v>
      </c>
      <c r="J74" s="85">
        <v>14</v>
      </c>
    </row>
    <row r="75" spans="1:10" x14ac:dyDescent="0.25">
      <c r="A75" s="130" t="s">
        <v>4</v>
      </c>
      <c r="B75" s="131" t="s">
        <v>4360</v>
      </c>
      <c r="C75" s="130" t="s">
        <v>4192</v>
      </c>
      <c r="D75" s="132">
        <v>42966</v>
      </c>
      <c r="E75" s="132" t="s">
        <v>4465</v>
      </c>
      <c r="F75" s="130" t="s">
        <v>4711</v>
      </c>
      <c r="G75" s="130" t="s">
        <v>170</v>
      </c>
      <c r="H75" s="130" t="s">
        <v>4791</v>
      </c>
      <c r="I75" s="130">
        <v>-568.55999999999995</v>
      </c>
      <c r="J75" s="85">
        <v>14</v>
      </c>
    </row>
    <row r="76" spans="1:10" x14ac:dyDescent="0.25">
      <c r="A76" s="130" t="s">
        <v>4</v>
      </c>
      <c r="B76" s="131" t="s">
        <v>58</v>
      </c>
      <c r="C76" s="130" t="s">
        <v>4193</v>
      </c>
      <c r="D76" s="132">
        <v>42969</v>
      </c>
      <c r="E76" s="132" t="s">
        <v>4466</v>
      </c>
      <c r="F76" s="130" t="s">
        <v>4712</v>
      </c>
      <c r="G76" s="130" t="s">
        <v>110</v>
      </c>
      <c r="H76" s="130" t="s">
        <v>4790</v>
      </c>
      <c r="I76" s="103">
        <v>208.8</v>
      </c>
      <c r="J76" s="85">
        <v>14</v>
      </c>
    </row>
    <row r="77" spans="1:10" x14ac:dyDescent="0.25">
      <c r="A77" s="130" t="s">
        <v>4</v>
      </c>
      <c r="B77" s="131" t="s">
        <v>58</v>
      </c>
      <c r="C77" s="130" t="s">
        <v>4194</v>
      </c>
      <c r="D77" s="132">
        <v>42969</v>
      </c>
      <c r="E77" s="132" t="s">
        <v>4467</v>
      </c>
      <c r="F77" s="130" t="s">
        <v>4713</v>
      </c>
      <c r="G77" s="130" t="s">
        <v>110</v>
      </c>
      <c r="H77" s="130" t="s">
        <v>4790</v>
      </c>
      <c r="I77" s="103">
        <v>208.8</v>
      </c>
      <c r="J77" s="85">
        <v>14</v>
      </c>
    </row>
    <row r="78" spans="1:10" x14ac:dyDescent="0.25">
      <c r="A78" s="130" t="s">
        <v>4</v>
      </c>
      <c r="B78" s="131" t="s">
        <v>58</v>
      </c>
      <c r="C78" s="130" t="s">
        <v>4195</v>
      </c>
      <c r="D78" s="132">
        <v>42969</v>
      </c>
      <c r="E78" s="132" t="s">
        <v>4468</v>
      </c>
      <c r="F78" s="130" t="s">
        <v>4714</v>
      </c>
      <c r="G78" s="130" t="s">
        <v>110</v>
      </c>
      <c r="H78" s="130" t="s">
        <v>4790</v>
      </c>
      <c r="I78" s="103">
        <v>6599.99</v>
      </c>
      <c r="J78" s="85">
        <v>14</v>
      </c>
    </row>
    <row r="79" spans="1:10" x14ac:dyDescent="0.25">
      <c r="A79" s="130" t="s">
        <v>4</v>
      </c>
      <c r="B79" s="131" t="s">
        <v>58</v>
      </c>
      <c r="C79" s="130" t="s">
        <v>4196</v>
      </c>
      <c r="D79" s="132">
        <v>42969</v>
      </c>
      <c r="E79" s="132" t="s">
        <v>4469</v>
      </c>
      <c r="F79" s="130" t="s">
        <v>4715</v>
      </c>
      <c r="G79" s="130" t="s">
        <v>110</v>
      </c>
      <c r="H79" s="130" t="s">
        <v>4790</v>
      </c>
      <c r="I79" s="103">
        <v>4711.12</v>
      </c>
      <c r="J79" s="85">
        <v>14</v>
      </c>
    </row>
    <row r="80" spans="1:10" x14ac:dyDescent="0.25">
      <c r="A80" s="130" t="s">
        <v>4</v>
      </c>
      <c r="B80" s="131" t="s">
        <v>58</v>
      </c>
      <c r="C80" s="130" t="s">
        <v>4197</v>
      </c>
      <c r="D80" s="132">
        <v>42969</v>
      </c>
      <c r="E80" s="132" t="s">
        <v>4470</v>
      </c>
      <c r="F80" s="130" t="s">
        <v>4716</v>
      </c>
      <c r="G80" s="130" t="s">
        <v>110</v>
      </c>
      <c r="H80" s="130" t="s">
        <v>4790</v>
      </c>
      <c r="I80" s="103">
        <v>2604.9699999999998</v>
      </c>
      <c r="J80" s="85">
        <v>14</v>
      </c>
    </row>
    <row r="81" spans="1:10" x14ac:dyDescent="0.25">
      <c r="A81" s="130" t="s">
        <v>4</v>
      </c>
      <c r="B81" s="131" t="s">
        <v>58</v>
      </c>
      <c r="C81" s="130" t="s">
        <v>4198</v>
      </c>
      <c r="D81" s="132">
        <v>42969</v>
      </c>
      <c r="E81" s="132" t="s">
        <v>4471</v>
      </c>
      <c r="F81" s="130" t="s">
        <v>4717</v>
      </c>
      <c r="G81" s="130" t="s">
        <v>110</v>
      </c>
      <c r="H81" s="130" t="s">
        <v>4790</v>
      </c>
      <c r="I81" s="103">
        <v>1742.52</v>
      </c>
      <c r="J81" s="85">
        <v>14</v>
      </c>
    </row>
    <row r="82" spans="1:10" x14ac:dyDescent="0.25">
      <c r="A82" s="130" t="s">
        <v>4</v>
      </c>
      <c r="B82" s="131" t="s">
        <v>58</v>
      </c>
      <c r="C82" s="130" t="s">
        <v>4199</v>
      </c>
      <c r="D82" s="132">
        <v>42969</v>
      </c>
      <c r="E82" s="132" t="s">
        <v>4472</v>
      </c>
      <c r="F82" s="130" t="s">
        <v>4718</v>
      </c>
      <c r="G82" s="130" t="s">
        <v>110</v>
      </c>
      <c r="H82" s="130" t="s">
        <v>4790</v>
      </c>
      <c r="I82" s="103">
        <v>1742.52</v>
      </c>
      <c r="J82" s="85">
        <v>14</v>
      </c>
    </row>
    <row r="83" spans="1:10" x14ac:dyDescent="0.25">
      <c r="A83" s="130" t="s">
        <v>4</v>
      </c>
      <c r="B83" s="131" t="s">
        <v>58</v>
      </c>
      <c r="C83" s="130" t="s">
        <v>4200</v>
      </c>
      <c r="D83" s="132">
        <v>42969</v>
      </c>
      <c r="E83" s="132" t="s">
        <v>4473</v>
      </c>
      <c r="F83" s="130" t="s">
        <v>4719</v>
      </c>
      <c r="G83" s="130" t="s">
        <v>110</v>
      </c>
      <c r="H83" s="130" t="s">
        <v>4790</v>
      </c>
      <c r="I83" s="103">
        <v>1691.66</v>
      </c>
      <c r="J83" s="85">
        <v>14</v>
      </c>
    </row>
    <row r="84" spans="1:10" x14ac:dyDescent="0.25">
      <c r="A84" s="130" t="s">
        <v>4</v>
      </c>
      <c r="B84" s="131" t="s">
        <v>58</v>
      </c>
      <c r="C84" s="130" t="s">
        <v>2687</v>
      </c>
      <c r="D84" s="132">
        <v>42969</v>
      </c>
      <c r="E84" s="132" t="s">
        <v>4474</v>
      </c>
      <c r="F84" s="130" t="s">
        <v>4720</v>
      </c>
      <c r="G84" s="130" t="s">
        <v>110</v>
      </c>
      <c r="H84" s="130" t="s">
        <v>4790</v>
      </c>
      <c r="I84" s="103">
        <v>2613.14</v>
      </c>
      <c r="J84" s="85">
        <v>14</v>
      </c>
    </row>
    <row r="85" spans="1:10" x14ac:dyDescent="0.25">
      <c r="A85" s="130" t="s">
        <v>4</v>
      </c>
      <c r="B85" s="131" t="s">
        <v>58</v>
      </c>
      <c r="C85" s="130" t="s">
        <v>4201</v>
      </c>
      <c r="D85" s="132">
        <v>42969</v>
      </c>
      <c r="E85" s="132" t="s">
        <v>4475</v>
      </c>
      <c r="F85" s="130" t="s">
        <v>4721</v>
      </c>
      <c r="G85" s="130" t="s">
        <v>110</v>
      </c>
      <c r="H85" s="130" t="s">
        <v>4790</v>
      </c>
      <c r="I85" s="103">
        <v>1691.66</v>
      </c>
      <c r="J85" s="85">
        <v>14</v>
      </c>
    </row>
    <row r="86" spans="1:10" x14ac:dyDescent="0.25">
      <c r="A86" s="130" t="s">
        <v>4</v>
      </c>
      <c r="B86" s="131" t="s">
        <v>58</v>
      </c>
      <c r="C86" s="130" t="s">
        <v>4202</v>
      </c>
      <c r="D86" s="132">
        <v>42969</v>
      </c>
      <c r="E86" s="132" t="s">
        <v>4476</v>
      </c>
      <c r="F86" s="130" t="s">
        <v>4722</v>
      </c>
      <c r="G86" s="130" t="s">
        <v>110</v>
      </c>
      <c r="H86" s="130" t="s">
        <v>4790</v>
      </c>
      <c r="I86" s="103">
        <v>340.84</v>
      </c>
      <c r="J86" s="85">
        <v>14</v>
      </c>
    </row>
    <row r="87" spans="1:10" x14ac:dyDescent="0.25">
      <c r="A87" s="130" t="s">
        <v>4</v>
      </c>
      <c r="B87" s="131" t="s">
        <v>58</v>
      </c>
      <c r="C87" s="130" t="s">
        <v>4203</v>
      </c>
      <c r="D87" s="132">
        <v>42969</v>
      </c>
      <c r="E87" s="132" t="s">
        <v>4477</v>
      </c>
      <c r="F87" s="130" t="s">
        <v>4723</v>
      </c>
      <c r="G87" s="130" t="s">
        <v>110</v>
      </c>
      <c r="H87" s="130" t="s">
        <v>4790</v>
      </c>
      <c r="I87" s="103">
        <v>7278.37</v>
      </c>
      <c r="J87" s="85">
        <v>14</v>
      </c>
    </row>
    <row r="88" spans="1:10" x14ac:dyDescent="0.25">
      <c r="A88" s="130" t="s">
        <v>4</v>
      </c>
      <c r="B88" s="131" t="s">
        <v>58</v>
      </c>
      <c r="C88" s="130" t="s">
        <v>2555</v>
      </c>
      <c r="D88" s="132">
        <v>42969</v>
      </c>
      <c r="E88" s="132" t="s">
        <v>4478</v>
      </c>
      <c r="F88" s="130" t="s">
        <v>4724</v>
      </c>
      <c r="G88" s="130" t="s">
        <v>110</v>
      </c>
      <c r="H88" s="130" t="s">
        <v>4790</v>
      </c>
      <c r="I88" s="103">
        <v>6134.29</v>
      </c>
      <c r="J88" s="85">
        <v>14</v>
      </c>
    </row>
    <row r="89" spans="1:10" x14ac:dyDescent="0.25">
      <c r="A89" s="130" t="s">
        <v>4</v>
      </c>
      <c r="B89" s="131" t="s">
        <v>58</v>
      </c>
      <c r="C89" s="130" t="s">
        <v>4204</v>
      </c>
      <c r="D89" s="132">
        <v>42969</v>
      </c>
      <c r="E89" s="132" t="s">
        <v>4479</v>
      </c>
      <c r="F89" s="130" t="s">
        <v>4725</v>
      </c>
      <c r="G89" s="130" t="s">
        <v>110</v>
      </c>
      <c r="H89" s="130" t="s">
        <v>4790</v>
      </c>
      <c r="I89" s="103">
        <v>1075.8499999999999</v>
      </c>
      <c r="J89" s="85">
        <v>14</v>
      </c>
    </row>
    <row r="90" spans="1:10" x14ac:dyDescent="0.25">
      <c r="A90" s="130" t="s">
        <v>4</v>
      </c>
      <c r="B90" s="131" t="s">
        <v>58</v>
      </c>
      <c r="C90" s="130" t="s">
        <v>4205</v>
      </c>
      <c r="D90" s="132">
        <v>42969</v>
      </c>
      <c r="E90" s="132" t="s">
        <v>4480</v>
      </c>
      <c r="F90" s="130" t="s">
        <v>4726</v>
      </c>
      <c r="G90" s="130" t="s">
        <v>110</v>
      </c>
      <c r="H90" s="130" t="s">
        <v>4790</v>
      </c>
      <c r="I90" s="133">
        <v>1184.19</v>
      </c>
      <c r="J90" s="85">
        <v>14</v>
      </c>
    </row>
    <row r="91" spans="1:10" x14ac:dyDescent="0.25">
      <c r="A91" s="130" t="s">
        <v>4</v>
      </c>
      <c r="B91" s="131" t="s">
        <v>58</v>
      </c>
      <c r="C91" s="130" t="s">
        <v>4206</v>
      </c>
      <c r="D91" s="132">
        <v>42969</v>
      </c>
      <c r="E91" s="132" t="s">
        <v>4481</v>
      </c>
      <c r="F91" s="130" t="s">
        <v>4727</v>
      </c>
      <c r="G91" s="130" t="s">
        <v>110</v>
      </c>
      <c r="H91" s="130" t="s">
        <v>4790</v>
      </c>
      <c r="I91" s="103">
        <v>1712.86</v>
      </c>
      <c r="J91" s="85">
        <v>14</v>
      </c>
    </row>
    <row r="92" spans="1:10" x14ac:dyDescent="0.25">
      <c r="A92" s="130" t="s">
        <v>4</v>
      </c>
      <c r="B92" s="131" t="s">
        <v>58</v>
      </c>
      <c r="C92" s="130" t="s">
        <v>4207</v>
      </c>
      <c r="D92" s="132">
        <v>42969</v>
      </c>
      <c r="E92" s="132" t="s">
        <v>4482</v>
      </c>
      <c r="F92" s="130" t="s">
        <v>4728</v>
      </c>
      <c r="G92" s="130" t="s">
        <v>110</v>
      </c>
      <c r="H92" s="130" t="s">
        <v>4790</v>
      </c>
      <c r="I92" s="103">
        <v>4948.95</v>
      </c>
      <c r="J92" s="85">
        <v>14</v>
      </c>
    </row>
    <row r="93" spans="1:10" x14ac:dyDescent="0.25">
      <c r="A93" s="130" t="s">
        <v>4</v>
      </c>
      <c r="B93" s="131" t="s">
        <v>58</v>
      </c>
      <c r="C93" s="130" t="s">
        <v>4208</v>
      </c>
      <c r="D93" s="132">
        <v>42969</v>
      </c>
      <c r="E93" s="132" t="s">
        <v>4483</v>
      </c>
      <c r="F93" s="130" t="s">
        <v>4729</v>
      </c>
      <c r="G93" s="130" t="s">
        <v>110</v>
      </c>
      <c r="H93" s="130" t="s">
        <v>4790</v>
      </c>
      <c r="I93" s="103">
        <v>65.349999999999994</v>
      </c>
      <c r="J93" s="85">
        <v>14</v>
      </c>
    </row>
    <row r="94" spans="1:10" x14ac:dyDescent="0.25">
      <c r="A94" s="130" t="s">
        <v>4</v>
      </c>
      <c r="B94" s="131" t="s">
        <v>58</v>
      </c>
      <c r="C94" s="130" t="s">
        <v>4209</v>
      </c>
      <c r="D94" s="132">
        <v>42969</v>
      </c>
      <c r="E94" s="132" t="s">
        <v>4484</v>
      </c>
      <c r="F94" s="130" t="s">
        <v>4730</v>
      </c>
      <c r="G94" s="130" t="s">
        <v>110</v>
      </c>
      <c r="H94" s="130" t="s">
        <v>4790</v>
      </c>
      <c r="I94" s="103">
        <v>1691.66</v>
      </c>
      <c r="J94" s="85">
        <v>14</v>
      </c>
    </row>
    <row r="95" spans="1:10" x14ac:dyDescent="0.25">
      <c r="A95" s="130" t="s">
        <v>4</v>
      </c>
      <c r="B95" s="131" t="s">
        <v>58</v>
      </c>
      <c r="C95" s="130" t="s">
        <v>4210</v>
      </c>
      <c r="D95" s="132">
        <v>42970</v>
      </c>
      <c r="E95" s="132" t="s">
        <v>4485</v>
      </c>
      <c r="F95" s="130" t="s">
        <v>4731</v>
      </c>
      <c r="G95" s="130" t="s">
        <v>110</v>
      </c>
      <c r="H95" s="130" t="s">
        <v>4792</v>
      </c>
      <c r="I95" s="103">
        <v>671.77</v>
      </c>
      <c r="J95" s="85">
        <v>14</v>
      </c>
    </row>
    <row r="96" spans="1:10" x14ac:dyDescent="0.25">
      <c r="A96" s="130" t="s">
        <v>4</v>
      </c>
      <c r="B96" s="131" t="s">
        <v>58</v>
      </c>
      <c r="C96" s="130" t="s">
        <v>4211</v>
      </c>
      <c r="D96" s="132">
        <v>42970</v>
      </c>
      <c r="E96" s="132" t="s">
        <v>4486</v>
      </c>
      <c r="F96" s="130" t="s">
        <v>4732</v>
      </c>
      <c r="G96" s="130" t="s">
        <v>110</v>
      </c>
      <c r="H96" s="130" t="s">
        <v>4792</v>
      </c>
      <c r="I96" s="103">
        <v>1748.14</v>
      </c>
      <c r="J96" s="85">
        <v>14</v>
      </c>
    </row>
    <row r="97" spans="1:10" x14ac:dyDescent="0.25">
      <c r="A97" s="130" t="s">
        <v>4</v>
      </c>
      <c r="B97" s="131" t="s">
        <v>58</v>
      </c>
      <c r="C97" s="130" t="s">
        <v>4212</v>
      </c>
      <c r="D97" s="132">
        <v>42970</v>
      </c>
      <c r="E97" s="132" t="s">
        <v>4487</v>
      </c>
      <c r="F97" s="130" t="s">
        <v>4733</v>
      </c>
      <c r="G97" s="130" t="s">
        <v>110</v>
      </c>
      <c r="H97" s="130" t="s">
        <v>4792</v>
      </c>
      <c r="I97" s="103">
        <v>1691.66</v>
      </c>
      <c r="J97" s="85">
        <v>14</v>
      </c>
    </row>
    <row r="98" spans="1:10" x14ac:dyDescent="0.25">
      <c r="A98" s="130" t="s">
        <v>4</v>
      </c>
      <c r="B98" s="131" t="s">
        <v>58</v>
      </c>
      <c r="C98" s="130" t="s">
        <v>4213</v>
      </c>
      <c r="D98" s="132">
        <v>42970</v>
      </c>
      <c r="E98" s="132" t="s">
        <v>4488</v>
      </c>
      <c r="F98" s="130" t="s">
        <v>4734</v>
      </c>
      <c r="G98" s="130" t="s">
        <v>110</v>
      </c>
      <c r="H98" s="130" t="s">
        <v>4792</v>
      </c>
      <c r="I98" s="103">
        <v>476.97</v>
      </c>
      <c r="J98" s="85">
        <v>14</v>
      </c>
    </row>
    <row r="99" spans="1:10" x14ac:dyDescent="0.25">
      <c r="A99" s="130" t="s">
        <v>4</v>
      </c>
      <c r="B99" s="131" t="s">
        <v>58</v>
      </c>
      <c r="C99" s="130" t="s">
        <v>536</v>
      </c>
      <c r="D99" s="132">
        <v>42970</v>
      </c>
      <c r="E99" s="132" t="s">
        <v>4489</v>
      </c>
      <c r="F99" s="130" t="s">
        <v>4735</v>
      </c>
      <c r="G99" s="130" t="s">
        <v>110</v>
      </c>
      <c r="H99" s="130" t="s">
        <v>4792</v>
      </c>
      <c r="I99" s="103">
        <v>9475.7199999999993</v>
      </c>
      <c r="J99" s="85">
        <v>14</v>
      </c>
    </row>
    <row r="100" spans="1:10" x14ac:dyDescent="0.25">
      <c r="A100" s="130" t="s">
        <v>4</v>
      </c>
      <c r="B100" s="131" t="s">
        <v>58</v>
      </c>
      <c r="C100" s="130" t="s">
        <v>4214</v>
      </c>
      <c r="D100" s="132">
        <v>42970</v>
      </c>
      <c r="E100" s="132" t="s">
        <v>4490</v>
      </c>
      <c r="F100" s="130" t="s">
        <v>4736</v>
      </c>
      <c r="G100" s="130" t="s">
        <v>110</v>
      </c>
      <c r="H100" s="130" t="s">
        <v>4792</v>
      </c>
      <c r="I100" s="103">
        <v>282.62</v>
      </c>
      <c r="J100" s="85">
        <v>14</v>
      </c>
    </row>
    <row r="101" spans="1:10" x14ac:dyDescent="0.25">
      <c r="A101" s="130" t="s">
        <v>4</v>
      </c>
      <c r="B101" s="131" t="s">
        <v>58</v>
      </c>
      <c r="C101" s="130" t="s">
        <v>537</v>
      </c>
      <c r="D101" s="132">
        <v>42970</v>
      </c>
      <c r="E101" s="132" t="s">
        <v>4491</v>
      </c>
      <c r="F101" s="130" t="s">
        <v>4737</v>
      </c>
      <c r="G101" s="130" t="s">
        <v>110</v>
      </c>
      <c r="H101" s="130" t="s">
        <v>4792</v>
      </c>
      <c r="I101" s="103">
        <v>7100.52</v>
      </c>
      <c r="J101" s="85">
        <v>14</v>
      </c>
    </row>
    <row r="102" spans="1:10" x14ac:dyDescent="0.25">
      <c r="A102" s="130" t="s">
        <v>4</v>
      </c>
      <c r="B102" s="131" t="s">
        <v>58</v>
      </c>
      <c r="C102" s="130" t="s">
        <v>597</v>
      </c>
      <c r="D102" s="132">
        <v>42970</v>
      </c>
      <c r="E102" s="132" t="s">
        <v>4492</v>
      </c>
      <c r="F102" s="130" t="s">
        <v>4738</v>
      </c>
      <c r="G102" s="130" t="s">
        <v>110</v>
      </c>
      <c r="H102" s="130" t="s">
        <v>4792</v>
      </c>
      <c r="I102" s="103">
        <v>10267.879999999999</v>
      </c>
      <c r="J102" s="85">
        <v>14</v>
      </c>
    </row>
    <row r="103" spans="1:10" x14ac:dyDescent="0.25">
      <c r="A103" s="130" t="s">
        <v>4</v>
      </c>
      <c r="B103" s="131" t="s">
        <v>58</v>
      </c>
      <c r="C103" s="130" t="s">
        <v>4215</v>
      </c>
      <c r="D103" s="132">
        <v>42970</v>
      </c>
      <c r="E103" s="132" t="s">
        <v>4493</v>
      </c>
      <c r="F103" s="130" t="s">
        <v>4739</v>
      </c>
      <c r="G103" s="130" t="s">
        <v>110</v>
      </c>
      <c r="H103" s="130" t="s">
        <v>4792</v>
      </c>
      <c r="I103" s="103">
        <v>1691.66</v>
      </c>
      <c r="J103" s="85">
        <v>14</v>
      </c>
    </row>
    <row r="104" spans="1:10" x14ac:dyDescent="0.25">
      <c r="A104" s="130" t="s">
        <v>4</v>
      </c>
      <c r="B104" s="131" t="s">
        <v>58</v>
      </c>
      <c r="C104" s="130" t="s">
        <v>4216</v>
      </c>
      <c r="D104" s="132">
        <v>42970</v>
      </c>
      <c r="E104" s="132" t="s">
        <v>4494</v>
      </c>
      <c r="F104" s="130" t="s">
        <v>4740</v>
      </c>
      <c r="G104" s="130" t="s">
        <v>110</v>
      </c>
      <c r="H104" s="130" t="s">
        <v>4792</v>
      </c>
      <c r="I104" s="103">
        <v>2842.92</v>
      </c>
      <c r="J104" s="85">
        <v>14</v>
      </c>
    </row>
    <row r="105" spans="1:10" x14ac:dyDescent="0.25">
      <c r="A105" s="130" t="s">
        <v>4</v>
      </c>
      <c r="B105" s="131" t="s">
        <v>58</v>
      </c>
      <c r="C105" s="130" t="s">
        <v>1031</v>
      </c>
      <c r="D105" s="132">
        <v>42970</v>
      </c>
      <c r="E105" s="132" t="s">
        <v>4495</v>
      </c>
      <c r="F105" s="130" t="s">
        <v>4741</v>
      </c>
      <c r="G105" s="130" t="s">
        <v>110</v>
      </c>
      <c r="H105" s="130" t="s">
        <v>4792</v>
      </c>
      <c r="I105" s="103">
        <v>1253.97</v>
      </c>
      <c r="J105" s="85">
        <v>14</v>
      </c>
    </row>
    <row r="106" spans="1:10" x14ac:dyDescent="0.25">
      <c r="A106" s="130" t="s">
        <v>4</v>
      </c>
      <c r="B106" s="131" t="s">
        <v>119</v>
      </c>
      <c r="C106" s="130" t="s">
        <v>4217</v>
      </c>
      <c r="D106" s="132">
        <v>42972</v>
      </c>
      <c r="E106" s="132" t="s">
        <v>4496</v>
      </c>
      <c r="F106" s="130">
        <v>16250</v>
      </c>
      <c r="G106" s="130" t="s">
        <v>45</v>
      </c>
      <c r="H106" s="130" t="s">
        <v>4792</v>
      </c>
      <c r="I106" s="103">
        <v>1200</v>
      </c>
      <c r="J106" s="85">
        <v>14</v>
      </c>
    </row>
    <row r="107" spans="1:10" x14ac:dyDescent="0.25">
      <c r="A107" s="130" t="s">
        <v>4</v>
      </c>
      <c r="B107" s="131" t="s">
        <v>119</v>
      </c>
      <c r="C107" s="130" t="s">
        <v>4218</v>
      </c>
      <c r="D107" s="132">
        <v>42972</v>
      </c>
      <c r="E107" s="132" t="s">
        <v>4497</v>
      </c>
      <c r="F107" s="130">
        <v>16251</v>
      </c>
      <c r="G107" s="130" t="s">
        <v>45</v>
      </c>
      <c r="H107" s="130" t="s">
        <v>4792</v>
      </c>
      <c r="I107" s="103">
        <v>4405.6000000000004</v>
      </c>
      <c r="J107" s="85">
        <v>14</v>
      </c>
    </row>
    <row r="108" spans="1:10" x14ac:dyDescent="0.25">
      <c r="A108" s="130" t="s">
        <v>4</v>
      </c>
      <c r="B108" s="131" t="s">
        <v>119</v>
      </c>
      <c r="C108" s="130" t="s">
        <v>4219</v>
      </c>
      <c r="D108" s="132">
        <v>42972</v>
      </c>
      <c r="E108" s="132">
        <v>84312</v>
      </c>
      <c r="F108" s="130">
        <v>16252</v>
      </c>
      <c r="G108" s="130" t="s">
        <v>45</v>
      </c>
      <c r="H108" s="130" t="s">
        <v>4792</v>
      </c>
      <c r="I108" s="103">
        <v>2420</v>
      </c>
      <c r="J108" s="85">
        <v>14</v>
      </c>
    </row>
    <row r="109" spans="1:10" x14ac:dyDescent="0.25">
      <c r="A109" s="130" t="s">
        <v>4</v>
      </c>
      <c r="B109" s="131" t="s">
        <v>119</v>
      </c>
      <c r="C109" s="130" t="s">
        <v>4220</v>
      </c>
      <c r="D109" s="132">
        <v>42972</v>
      </c>
      <c r="E109" s="132" t="s">
        <v>4498</v>
      </c>
      <c r="F109" s="130">
        <v>16255</v>
      </c>
      <c r="G109" s="130" t="s">
        <v>45</v>
      </c>
      <c r="H109" s="130" t="s">
        <v>4792</v>
      </c>
      <c r="I109" s="103">
        <v>1661.39</v>
      </c>
      <c r="J109" s="85">
        <v>14</v>
      </c>
    </row>
    <row r="110" spans="1:10" x14ac:dyDescent="0.25">
      <c r="A110" s="130" t="s">
        <v>4</v>
      </c>
      <c r="B110" s="131" t="s">
        <v>119</v>
      </c>
      <c r="C110" s="130" t="s">
        <v>4221</v>
      </c>
      <c r="D110" s="132">
        <v>42972</v>
      </c>
      <c r="E110" s="132" t="s">
        <v>4499</v>
      </c>
      <c r="F110" s="130">
        <v>16256</v>
      </c>
      <c r="G110" s="130" t="s">
        <v>45</v>
      </c>
      <c r="H110" s="130" t="s">
        <v>4792</v>
      </c>
      <c r="I110" s="103">
        <v>1112.6099999999999</v>
      </c>
      <c r="J110" s="85">
        <v>14</v>
      </c>
    </row>
    <row r="111" spans="1:10" x14ac:dyDescent="0.25">
      <c r="A111" s="130" t="s">
        <v>4</v>
      </c>
      <c r="B111" s="131" t="s">
        <v>119</v>
      </c>
      <c r="C111" s="130" t="s">
        <v>4222</v>
      </c>
      <c r="D111" s="132">
        <v>42972</v>
      </c>
      <c r="E111" s="132">
        <v>2946</v>
      </c>
      <c r="F111" s="130">
        <v>16257</v>
      </c>
      <c r="G111" s="130" t="s">
        <v>45</v>
      </c>
      <c r="H111" s="130" t="s">
        <v>4792</v>
      </c>
      <c r="I111" s="103">
        <v>1040</v>
      </c>
      <c r="J111" s="85">
        <v>14</v>
      </c>
    </row>
    <row r="112" spans="1:10" x14ac:dyDescent="0.25">
      <c r="A112" s="130" t="s">
        <v>4</v>
      </c>
      <c r="B112" s="131" t="s">
        <v>119</v>
      </c>
      <c r="C112" s="130" t="s">
        <v>4223</v>
      </c>
      <c r="D112" s="132">
        <v>42972</v>
      </c>
      <c r="E112" s="132">
        <v>2937</v>
      </c>
      <c r="F112" s="130">
        <v>16258</v>
      </c>
      <c r="G112" s="130" t="s">
        <v>45</v>
      </c>
      <c r="H112" s="130" t="s">
        <v>4792</v>
      </c>
      <c r="I112" s="103">
        <v>1128</v>
      </c>
      <c r="J112" s="85">
        <v>14</v>
      </c>
    </row>
    <row r="113" spans="1:10" x14ac:dyDescent="0.25">
      <c r="A113" s="130" t="s">
        <v>4</v>
      </c>
      <c r="B113" s="131" t="s">
        <v>58</v>
      </c>
      <c r="C113" s="130" t="s">
        <v>4224</v>
      </c>
      <c r="D113" s="132">
        <v>42975</v>
      </c>
      <c r="E113" s="132" t="s">
        <v>4500</v>
      </c>
      <c r="F113" s="130" t="s">
        <v>4742</v>
      </c>
      <c r="G113" s="130" t="s">
        <v>110</v>
      </c>
      <c r="H113" s="130" t="s">
        <v>4791</v>
      </c>
      <c r="I113" s="103">
        <v>208.8</v>
      </c>
      <c r="J113" s="85">
        <v>14</v>
      </c>
    </row>
    <row r="114" spans="1:10" x14ac:dyDescent="0.25">
      <c r="A114" s="130" t="s">
        <v>4</v>
      </c>
      <c r="B114" s="131" t="s">
        <v>58</v>
      </c>
      <c r="C114" s="130" t="s">
        <v>4225</v>
      </c>
      <c r="D114" s="132">
        <v>42975</v>
      </c>
      <c r="E114" s="132" t="s">
        <v>4501</v>
      </c>
      <c r="F114" s="130" t="s">
        <v>4743</v>
      </c>
      <c r="G114" s="130" t="s">
        <v>110</v>
      </c>
      <c r="H114" s="130" t="s">
        <v>4791</v>
      </c>
      <c r="I114" s="103">
        <v>208.8</v>
      </c>
      <c r="J114" s="85">
        <v>14</v>
      </c>
    </row>
    <row r="115" spans="1:10" x14ac:dyDescent="0.25">
      <c r="A115" s="130" t="s">
        <v>4</v>
      </c>
      <c r="B115" s="131" t="s">
        <v>58</v>
      </c>
      <c r="C115" s="130" t="s">
        <v>4226</v>
      </c>
      <c r="D115" s="132">
        <v>42975</v>
      </c>
      <c r="E115" s="132" t="s">
        <v>4502</v>
      </c>
      <c r="F115" s="130" t="s">
        <v>4744</v>
      </c>
      <c r="G115" s="130" t="s">
        <v>110</v>
      </c>
      <c r="H115" s="130" t="s">
        <v>4791</v>
      </c>
      <c r="I115" s="103">
        <v>2234.2800000000002</v>
      </c>
      <c r="J115" s="85">
        <v>14</v>
      </c>
    </row>
    <row r="116" spans="1:10" x14ac:dyDescent="0.25">
      <c r="A116" s="130" t="s">
        <v>4</v>
      </c>
      <c r="B116" s="131" t="s">
        <v>58</v>
      </c>
      <c r="C116" s="130" t="s">
        <v>3501</v>
      </c>
      <c r="D116" s="132">
        <v>42977</v>
      </c>
      <c r="E116" s="132" t="s">
        <v>4503</v>
      </c>
      <c r="F116" s="130" t="s">
        <v>4745</v>
      </c>
      <c r="G116" s="130" t="s">
        <v>110</v>
      </c>
      <c r="H116" s="130" t="s">
        <v>4791</v>
      </c>
      <c r="I116" s="103">
        <v>3068.35</v>
      </c>
      <c r="J116" s="85">
        <v>14</v>
      </c>
    </row>
    <row r="117" spans="1:10" x14ac:dyDescent="0.25">
      <c r="A117" s="130" t="s">
        <v>4</v>
      </c>
      <c r="B117" s="131" t="s">
        <v>4361</v>
      </c>
      <c r="C117" s="130" t="s">
        <v>3361</v>
      </c>
      <c r="D117" s="132">
        <v>42977</v>
      </c>
      <c r="E117" s="132" t="s">
        <v>4504</v>
      </c>
      <c r="F117" s="130" t="s">
        <v>4746</v>
      </c>
      <c r="G117" s="130" t="s">
        <v>110</v>
      </c>
      <c r="H117" s="130" t="s">
        <v>4791</v>
      </c>
      <c r="I117" s="103">
        <v>445.96</v>
      </c>
      <c r="J117" s="85">
        <v>14</v>
      </c>
    </row>
    <row r="118" spans="1:10" x14ac:dyDescent="0.25">
      <c r="A118" s="130" t="s">
        <v>4</v>
      </c>
      <c r="B118" s="131" t="s">
        <v>58</v>
      </c>
      <c r="C118" s="130" t="s">
        <v>3337</v>
      </c>
      <c r="D118" s="132">
        <v>42977</v>
      </c>
      <c r="E118" s="132" t="s">
        <v>4505</v>
      </c>
      <c r="F118" s="130" t="s">
        <v>4747</v>
      </c>
      <c r="G118" s="130" t="s">
        <v>110</v>
      </c>
      <c r="H118" s="130" t="s">
        <v>4792</v>
      </c>
      <c r="I118" s="103">
        <v>52.2</v>
      </c>
      <c r="J118" s="85">
        <v>14</v>
      </c>
    </row>
    <row r="119" spans="1:10" x14ac:dyDescent="0.25">
      <c r="A119" s="130" t="s">
        <v>4</v>
      </c>
      <c r="B119" s="131" t="s">
        <v>58</v>
      </c>
      <c r="C119" s="130" t="s">
        <v>4227</v>
      </c>
      <c r="D119" s="132">
        <v>42977</v>
      </c>
      <c r="E119" s="132" t="s">
        <v>4506</v>
      </c>
      <c r="F119" s="130" t="s">
        <v>4748</v>
      </c>
      <c r="G119" s="130" t="s">
        <v>110</v>
      </c>
      <c r="H119" s="130" t="s">
        <v>4792</v>
      </c>
      <c r="I119" s="103">
        <v>208.8</v>
      </c>
      <c r="J119" s="85">
        <v>14</v>
      </c>
    </row>
    <row r="120" spans="1:10" x14ac:dyDescent="0.25">
      <c r="A120" s="130" t="s">
        <v>4</v>
      </c>
      <c r="B120" s="131" t="s">
        <v>58</v>
      </c>
      <c r="C120" s="130" t="s">
        <v>4228</v>
      </c>
      <c r="D120" s="132">
        <v>42977</v>
      </c>
      <c r="E120" s="132" t="s">
        <v>4507</v>
      </c>
      <c r="F120" s="130" t="s">
        <v>4749</v>
      </c>
      <c r="G120" s="130" t="s">
        <v>110</v>
      </c>
      <c r="H120" s="130" t="s">
        <v>4792</v>
      </c>
      <c r="I120" s="103">
        <v>208.8</v>
      </c>
      <c r="J120" s="85">
        <v>14</v>
      </c>
    </row>
    <row r="121" spans="1:10" x14ac:dyDescent="0.25">
      <c r="A121" s="130" t="s">
        <v>4</v>
      </c>
      <c r="B121" s="131" t="s">
        <v>4362</v>
      </c>
      <c r="C121" s="130" t="s">
        <v>534</v>
      </c>
      <c r="D121" s="132">
        <v>42978</v>
      </c>
      <c r="E121" s="132" t="s">
        <v>4508</v>
      </c>
      <c r="F121" s="130">
        <v>16298</v>
      </c>
      <c r="G121" s="130" t="s">
        <v>45</v>
      </c>
      <c r="H121" s="130" t="s">
        <v>4792</v>
      </c>
      <c r="I121" s="103">
        <v>241.2</v>
      </c>
      <c r="J121" s="85">
        <v>14</v>
      </c>
    </row>
    <row r="122" spans="1:10" x14ac:dyDescent="0.25">
      <c r="A122" s="130" t="s">
        <v>4</v>
      </c>
      <c r="B122" s="131" t="s">
        <v>58</v>
      </c>
      <c r="C122" s="130" t="s">
        <v>616</v>
      </c>
      <c r="D122" s="132">
        <v>42978</v>
      </c>
      <c r="E122" s="132" t="s">
        <v>4509</v>
      </c>
      <c r="F122" s="130" t="s">
        <v>4750</v>
      </c>
      <c r="G122" s="130" t="s">
        <v>110</v>
      </c>
      <c r="H122" s="130" t="s">
        <v>4790</v>
      </c>
      <c r="I122" s="103">
        <v>208.8</v>
      </c>
      <c r="J122" s="85">
        <v>14</v>
      </c>
    </row>
    <row r="123" spans="1:10" x14ac:dyDescent="0.25">
      <c r="A123" s="130" t="s">
        <v>4</v>
      </c>
      <c r="B123" s="131" t="s">
        <v>4362</v>
      </c>
      <c r="C123" s="130" t="s">
        <v>2562</v>
      </c>
      <c r="D123" s="132">
        <v>42978</v>
      </c>
      <c r="E123" s="132" t="s">
        <v>4510</v>
      </c>
      <c r="F123" s="130">
        <v>16301</v>
      </c>
      <c r="G123" s="130" t="s">
        <v>45</v>
      </c>
      <c r="H123" s="130" t="s">
        <v>4792</v>
      </c>
      <c r="I123" s="103">
        <v>264.39999999999998</v>
      </c>
      <c r="J123" s="85">
        <v>14</v>
      </c>
    </row>
    <row r="124" spans="1:10" x14ac:dyDescent="0.25">
      <c r="A124" s="130" t="s">
        <v>4</v>
      </c>
      <c r="B124" s="131" t="s">
        <v>58</v>
      </c>
      <c r="C124" s="130" t="s">
        <v>3964</v>
      </c>
      <c r="D124" s="132">
        <v>42978</v>
      </c>
      <c r="E124" s="132" t="s">
        <v>4511</v>
      </c>
      <c r="F124" s="130" t="s">
        <v>4751</v>
      </c>
      <c r="G124" s="130" t="s">
        <v>110</v>
      </c>
      <c r="H124" s="130" t="s">
        <v>4792</v>
      </c>
      <c r="I124" s="103">
        <v>2017.09</v>
      </c>
      <c r="J124" s="85">
        <v>14</v>
      </c>
    </row>
    <row r="125" spans="1:10" x14ac:dyDescent="0.25">
      <c r="A125" s="130" t="s">
        <v>4</v>
      </c>
      <c r="B125" s="131" t="s">
        <v>58</v>
      </c>
      <c r="C125" s="130" t="s">
        <v>3356</v>
      </c>
      <c r="D125" s="132">
        <v>42978</v>
      </c>
      <c r="E125" s="132" t="s">
        <v>4512</v>
      </c>
      <c r="F125" s="130" t="s">
        <v>4752</v>
      </c>
      <c r="G125" s="130" t="s">
        <v>110</v>
      </c>
      <c r="H125" s="130" t="s">
        <v>4792</v>
      </c>
      <c r="I125" s="103">
        <v>353.49</v>
      </c>
      <c r="J125" s="85">
        <v>14</v>
      </c>
    </row>
    <row r="126" spans="1:10" x14ac:dyDescent="0.25">
      <c r="A126" s="130" t="s">
        <v>4</v>
      </c>
      <c r="B126" s="131" t="s">
        <v>58</v>
      </c>
      <c r="C126" s="130" t="s">
        <v>4229</v>
      </c>
      <c r="D126" s="132">
        <v>42978</v>
      </c>
      <c r="E126" s="132" t="s">
        <v>4513</v>
      </c>
      <c r="F126" s="130" t="s">
        <v>4753</v>
      </c>
      <c r="G126" s="130" t="s">
        <v>110</v>
      </c>
      <c r="H126" s="130" t="s">
        <v>4792</v>
      </c>
      <c r="I126" s="103">
        <v>195.16</v>
      </c>
      <c r="J126" s="85">
        <v>14</v>
      </c>
    </row>
    <row r="127" spans="1:10" x14ac:dyDescent="0.25">
      <c r="A127" s="130" t="s">
        <v>4</v>
      </c>
      <c r="B127" s="131" t="s">
        <v>58</v>
      </c>
      <c r="C127" s="130" t="s">
        <v>4230</v>
      </c>
      <c r="D127" s="132">
        <v>42978</v>
      </c>
      <c r="E127" s="132" t="s">
        <v>4514</v>
      </c>
      <c r="F127" s="130" t="s">
        <v>4754</v>
      </c>
      <c r="G127" s="130" t="s">
        <v>110</v>
      </c>
      <c r="H127" s="130" t="s">
        <v>4792</v>
      </c>
      <c r="I127" s="103">
        <v>7278.37</v>
      </c>
      <c r="J127" s="85">
        <v>14</v>
      </c>
    </row>
    <row r="128" spans="1:10" x14ac:dyDescent="0.25">
      <c r="A128" s="130" t="s">
        <v>4</v>
      </c>
      <c r="B128" s="131" t="s">
        <v>58</v>
      </c>
      <c r="C128" s="130" t="s">
        <v>4231</v>
      </c>
      <c r="D128" s="132">
        <v>42978</v>
      </c>
      <c r="E128" s="132" t="s">
        <v>4515</v>
      </c>
      <c r="F128" s="130" t="s">
        <v>4755</v>
      </c>
      <c r="G128" s="130" t="s">
        <v>110</v>
      </c>
      <c r="H128" s="130" t="s">
        <v>4792</v>
      </c>
      <c r="I128" s="103">
        <v>1886.55</v>
      </c>
      <c r="J128" s="85">
        <v>14</v>
      </c>
    </row>
    <row r="129" spans="1:10" x14ac:dyDescent="0.25">
      <c r="A129" s="130" t="s">
        <v>4</v>
      </c>
      <c r="B129" s="131" t="s">
        <v>58</v>
      </c>
      <c r="C129" s="130" t="s">
        <v>4232</v>
      </c>
      <c r="D129" s="132">
        <v>42978</v>
      </c>
      <c r="E129" s="132" t="s">
        <v>4516</v>
      </c>
      <c r="F129" s="130" t="s">
        <v>4756</v>
      </c>
      <c r="G129" s="130" t="s">
        <v>110</v>
      </c>
      <c r="H129" s="130" t="s">
        <v>4792</v>
      </c>
      <c r="I129" s="103">
        <v>1534.87</v>
      </c>
      <c r="J129" s="85">
        <v>14</v>
      </c>
    </row>
    <row r="130" spans="1:10" x14ac:dyDescent="0.25">
      <c r="A130" s="130" t="s">
        <v>4</v>
      </c>
      <c r="B130" s="131" t="s">
        <v>58</v>
      </c>
      <c r="C130" s="130" t="s">
        <v>4233</v>
      </c>
      <c r="D130" s="132">
        <v>42978</v>
      </c>
      <c r="E130" s="132" t="s">
        <v>4517</v>
      </c>
      <c r="F130" s="130" t="s">
        <v>4757</v>
      </c>
      <c r="G130" s="130" t="s">
        <v>110</v>
      </c>
      <c r="H130" s="130" t="s">
        <v>4791</v>
      </c>
      <c r="I130" s="103">
        <v>208.8</v>
      </c>
      <c r="J130" s="85">
        <v>14</v>
      </c>
    </row>
    <row r="131" spans="1:10" x14ac:dyDescent="0.25">
      <c r="A131" s="130" t="s">
        <v>4</v>
      </c>
      <c r="B131" s="131" t="s">
        <v>58</v>
      </c>
      <c r="C131" s="130" t="s">
        <v>4234</v>
      </c>
      <c r="D131" s="132">
        <v>42978</v>
      </c>
      <c r="E131" s="132" t="s">
        <v>4518</v>
      </c>
      <c r="F131" s="130" t="s">
        <v>4758</v>
      </c>
      <c r="G131" s="130" t="s">
        <v>110</v>
      </c>
      <c r="H131" s="130" t="s">
        <v>4792</v>
      </c>
      <c r="I131" s="103">
        <v>270.73</v>
      </c>
      <c r="J131" s="85">
        <v>14</v>
      </c>
    </row>
    <row r="132" spans="1:10" x14ac:dyDescent="0.25">
      <c r="A132" s="130" t="s">
        <v>4</v>
      </c>
      <c r="B132" s="131" t="s">
        <v>58</v>
      </c>
      <c r="C132" s="130" t="s">
        <v>4235</v>
      </c>
      <c r="D132" s="132">
        <v>42978</v>
      </c>
      <c r="E132" s="132" t="s">
        <v>4519</v>
      </c>
      <c r="F132" s="130" t="s">
        <v>4759</v>
      </c>
      <c r="G132" s="130" t="s">
        <v>110</v>
      </c>
      <c r="H132" s="130" t="s">
        <v>4791</v>
      </c>
      <c r="I132" s="103">
        <v>208.8</v>
      </c>
      <c r="J132" s="85">
        <v>14</v>
      </c>
    </row>
    <row r="133" spans="1:10" x14ac:dyDescent="0.25">
      <c r="A133" s="130" t="s">
        <v>4</v>
      </c>
      <c r="B133" s="131" t="s">
        <v>58</v>
      </c>
      <c r="C133" s="130" t="s">
        <v>4236</v>
      </c>
      <c r="D133" s="132">
        <v>42978</v>
      </c>
      <c r="E133" s="132" t="s">
        <v>4520</v>
      </c>
      <c r="F133" s="130" t="s">
        <v>4760</v>
      </c>
      <c r="G133" s="130" t="s">
        <v>110</v>
      </c>
      <c r="H133" s="130" t="s">
        <v>4792</v>
      </c>
      <c r="I133" s="103">
        <v>1534.87</v>
      </c>
      <c r="J133" s="85">
        <v>14</v>
      </c>
    </row>
    <row r="134" spans="1:10" x14ac:dyDescent="0.25">
      <c r="A134" s="130" t="s">
        <v>4</v>
      </c>
      <c r="B134" s="131" t="s">
        <v>58</v>
      </c>
      <c r="C134" s="130" t="s">
        <v>4237</v>
      </c>
      <c r="D134" s="132">
        <v>42978</v>
      </c>
      <c r="E134" s="132" t="s">
        <v>4521</v>
      </c>
      <c r="F134" s="130" t="s">
        <v>4761</v>
      </c>
      <c r="G134" s="130" t="s">
        <v>110</v>
      </c>
      <c r="H134" s="130" t="s">
        <v>4792</v>
      </c>
      <c r="I134" s="103">
        <v>24826.41</v>
      </c>
      <c r="J134" s="85">
        <v>14</v>
      </c>
    </row>
    <row r="135" spans="1:10" x14ac:dyDescent="0.25">
      <c r="A135" s="130" t="s">
        <v>4</v>
      </c>
      <c r="B135" s="131" t="s">
        <v>58</v>
      </c>
      <c r="C135" s="130" t="s">
        <v>3870</v>
      </c>
      <c r="D135" s="132">
        <v>42978</v>
      </c>
      <c r="E135" s="132" t="s">
        <v>4522</v>
      </c>
      <c r="F135" s="130" t="s">
        <v>4762</v>
      </c>
      <c r="G135" s="130" t="s">
        <v>110</v>
      </c>
      <c r="H135" s="130" t="s">
        <v>4792</v>
      </c>
      <c r="I135" s="103">
        <v>18265.8</v>
      </c>
      <c r="J135" s="85">
        <v>14</v>
      </c>
    </row>
    <row r="136" spans="1:10" x14ac:dyDescent="0.25">
      <c r="A136" s="130" t="s">
        <v>4</v>
      </c>
      <c r="B136" s="131" t="s">
        <v>58</v>
      </c>
      <c r="C136" s="130" t="s">
        <v>3872</v>
      </c>
      <c r="D136" s="132">
        <v>42978</v>
      </c>
      <c r="E136" s="132" t="s">
        <v>4523</v>
      </c>
      <c r="F136" s="130" t="s">
        <v>4763</v>
      </c>
      <c r="G136" s="130" t="s">
        <v>110</v>
      </c>
      <c r="H136" s="130" t="s">
        <v>4792</v>
      </c>
      <c r="I136" s="103">
        <v>1691.66</v>
      </c>
      <c r="J136" s="85">
        <v>14</v>
      </c>
    </row>
    <row r="137" spans="1:10" x14ac:dyDescent="0.25">
      <c r="A137" s="130" t="s">
        <v>4</v>
      </c>
      <c r="B137" s="131" t="s">
        <v>58</v>
      </c>
      <c r="C137" s="130" t="s">
        <v>4238</v>
      </c>
      <c r="D137" s="132">
        <v>42978</v>
      </c>
      <c r="E137" s="132" t="s">
        <v>4524</v>
      </c>
      <c r="F137" s="130" t="s">
        <v>4764</v>
      </c>
      <c r="G137" s="130" t="s">
        <v>110</v>
      </c>
      <c r="H137" s="130" t="s">
        <v>4792</v>
      </c>
      <c r="I137" s="103">
        <v>929.74</v>
      </c>
      <c r="J137" s="85">
        <v>14</v>
      </c>
    </row>
    <row r="138" spans="1:10" x14ac:dyDescent="0.25">
      <c r="A138" s="130" t="s">
        <v>4</v>
      </c>
      <c r="B138" s="131" t="s">
        <v>58</v>
      </c>
      <c r="C138" s="130" t="s">
        <v>4239</v>
      </c>
      <c r="D138" s="132">
        <v>42978</v>
      </c>
      <c r="E138" s="132" t="s">
        <v>4525</v>
      </c>
      <c r="F138" s="130" t="s">
        <v>4765</v>
      </c>
      <c r="G138" s="130" t="s">
        <v>110</v>
      </c>
      <c r="H138" s="130" t="s">
        <v>4792</v>
      </c>
      <c r="I138" s="103">
        <v>1534.87</v>
      </c>
      <c r="J138" s="85">
        <v>14</v>
      </c>
    </row>
    <row r="139" spans="1:10" x14ac:dyDescent="0.25">
      <c r="A139" s="130" t="s">
        <v>4</v>
      </c>
      <c r="B139" s="131" t="s">
        <v>58</v>
      </c>
      <c r="C139" s="130" t="s">
        <v>3859</v>
      </c>
      <c r="D139" s="132">
        <v>42978</v>
      </c>
      <c r="E139" s="132" t="s">
        <v>4526</v>
      </c>
      <c r="F139" s="130" t="s">
        <v>4766</v>
      </c>
      <c r="G139" s="130" t="s">
        <v>110</v>
      </c>
      <c r="H139" s="130" t="s">
        <v>4792</v>
      </c>
      <c r="I139" s="133">
        <v>1598</v>
      </c>
      <c r="J139" s="85">
        <v>14</v>
      </c>
    </row>
    <row r="140" spans="1:10" x14ac:dyDescent="0.25">
      <c r="A140" s="130" t="s">
        <v>4</v>
      </c>
      <c r="B140" s="131" t="s">
        <v>58</v>
      </c>
      <c r="C140" s="130" t="s">
        <v>595</v>
      </c>
      <c r="D140" s="132">
        <v>42978</v>
      </c>
      <c r="E140" s="132" t="s">
        <v>4527</v>
      </c>
      <c r="F140" s="130" t="s">
        <v>4767</v>
      </c>
      <c r="G140" s="130" t="s">
        <v>110</v>
      </c>
      <c r="H140" s="130" t="s">
        <v>4792</v>
      </c>
      <c r="I140" s="103">
        <v>2957</v>
      </c>
      <c r="J140" s="85">
        <v>14</v>
      </c>
    </row>
    <row r="141" spans="1:10" x14ac:dyDescent="0.25">
      <c r="A141" s="130" t="s">
        <v>4</v>
      </c>
      <c r="B141" s="131" t="s">
        <v>58</v>
      </c>
      <c r="C141" s="130" t="s">
        <v>4240</v>
      </c>
      <c r="D141" s="132">
        <v>42978</v>
      </c>
      <c r="E141" s="132" t="s">
        <v>4528</v>
      </c>
      <c r="F141" s="130" t="s">
        <v>4768</v>
      </c>
      <c r="G141" s="130" t="s">
        <v>110</v>
      </c>
      <c r="H141" s="130" t="s">
        <v>4792</v>
      </c>
      <c r="I141" s="103">
        <v>2017.09</v>
      </c>
      <c r="J141" s="85">
        <v>14</v>
      </c>
    </row>
    <row r="142" spans="1:10" x14ac:dyDescent="0.25">
      <c r="A142" s="130" t="s">
        <v>4</v>
      </c>
      <c r="B142" s="131" t="s">
        <v>58</v>
      </c>
      <c r="C142" s="130" t="s">
        <v>4241</v>
      </c>
      <c r="D142" s="132">
        <v>42978</v>
      </c>
      <c r="E142" s="132" t="s">
        <v>4529</v>
      </c>
      <c r="F142" s="130" t="s">
        <v>4769</v>
      </c>
      <c r="G142" s="130" t="s">
        <v>110</v>
      </c>
      <c r="H142" s="130" t="s">
        <v>4792</v>
      </c>
      <c r="I142" s="103">
        <v>2382.9</v>
      </c>
      <c r="J142" s="85">
        <v>14</v>
      </c>
    </row>
    <row r="143" spans="1:10" x14ac:dyDescent="0.25">
      <c r="A143" s="130" t="s">
        <v>817</v>
      </c>
      <c r="B143" s="131" t="s">
        <v>4363</v>
      </c>
      <c r="C143" s="130" t="s">
        <v>4242</v>
      </c>
      <c r="D143" s="132">
        <v>42958</v>
      </c>
      <c r="E143" s="132" t="s">
        <v>734</v>
      </c>
      <c r="F143" s="130">
        <v>34057</v>
      </c>
      <c r="G143" s="130" t="s">
        <v>815</v>
      </c>
      <c r="H143" s="130" t="s">
        <v>46</v>
      </c>
      <c r="I143" s="103">
        <v>8979.89</v>
      </c>
      <c r="J143" s="85">
        <v>25</v>
      </c>
    </row>
    <row r="144" spans="1:10" x14ac:dyDescent="0.25">
      <c r="A144" s="130" t="s">
        <v>437</v>
      </c>
      <c r="B144" s="131" t="s">
        <v>4363</v>
      </c>
      <c r="C144" s="130" t="s">
        <v>4242</v>
      </c>
      <c r="D144" s="132">
        <v>42958</v>
      </c>
      <c r="E144" s="130" t="s">
        <v>734</v>
      </c>
      <c r="F144" s="130">
        <v>34057</v>
      </c>
      <c r="G144" s="130" t="s">
        <v>815</v>
      </c>
      <c r="H144" s="130" t="s">
        <v>46</v>
      </c>
      <c r="I144" s="103">
        <v>11787.78</v>
      </c>
      <c r="J144" s="85">
        <v>25</v>
      </c>
    </row>
    <row r="145" spans="1:10" x14ac:dyDescent="0.25">
      <c r="A145" s="130" t="s">
        <v>438</v>
      </c>
      <c r="B145" s="131" t="s">
        <v>4363</v>
      </c>
      <c r="C145" s="130" t="s">
        <v>4242</v>
      </c>
      <c r="D145" s="132">
        <v>42958</v>
      </c>
      <c r="E145" s="130" t="s">
        <v>734</v>
      </c>
      <c r="F145" s="130">
        <v>34057</v>
      </c>
      <c r="G145" s="130" t="s">
        <v>815</v>
      </c>
      <c r="H145" s="130" t="s">
        <v>46</v>
      </c>
      <c r="I145" s="103">
        <v>12206.35</v>
      </c>
      <c r="J145" s="85">
        <v>25</v>
      </c>
    </row>
    <row r="146" spans="1:10" x14ac:dyDescent="0.25">
      <c r="A146" s="130" t="s">
        <v>439</v>
      </c>
      <c r="B146" s="131" t="s">
        <v>4363</v>
      </c>
      <c r="C146" s="130" t="s">
        <v>4242</v>
      </c>
      <c r="D146" s="132">
        <v>42958</v>
      </c>
      <c r="E146" s="130" t="s">
        <v>734</v>
      </c>
      <c r="F146" s="130">
        <v>34057</v>
      </c>
      <c r="G146" s="130" t="s">
        <v>815</v>
      </c>
      <c r="H146" s="130" t="s">
        <v>46</v>
      </c>
      <c r="I146" s="103">
        <v>46133.85</v>
      </c>
      <c r="J146" s="85">
        <v>25</v>
      </c>
    </row>
    <row r="147" spans="1:10" x14ac:dyDescent="0.25">
      <c r="A147" s="130" t="s">
        <v>440</v>
      </c>
      <c r="B147" s="131" t="s">
        <v>4363</v>
      </c>
      <c r="C147" s="130" t="s">
        <v>4242</v>
      </c>
      <c r="D147" s="132">
        <v>42958</v>
      </c>
      <c r="E147" s="130" t="s">
        <v>734</v>
      </c>
      <c r="F147" s="130">
        <v>34057</v>
      </c>
      <c r="G147" s="130" t="s">
        <v>815</v>
      </c>
      <c r="H147" s="130" t="s">
        <v>46</v>
      </c>
      <c r="I147" s="103">
        <v>3666.22</v>
      </c>
      <c r="J147" s="85">
        <v>25</v>
      </c>
    </row>
    <row r="148" spans="1:10" x14ac:dyDescent="0.25">
      <c r="A148" s="130" t="s">
        <v>448</v>
      </c>
      <c r="B148" s="131" t="s">
        <v>4363</v>
      </c>
      <c r="C148" s="130" t="s">
        <v>4242</v>
      </c>
      <c r="D148" s="132">
        <v>42958</v>
      </c>
      <c r="E148" s="130" t="s">
        <v>734</v>
      </c>
      <c r="F148" s="130">
        <v>34057</v>
      </c>
      <c r="G148" s="130" t="s">
        <v>815</v>
      </c>
      <c r="H148" s="130" t="s">
        <v>46</v>
      </c>
      <c r="I148" s="103">
        <v>4538.53</v>
      </c>
      <c r="J148" s="85">
        <v>25</v>
      </c>
    </row>
    <row r="149" spans="1:10" x14ac:dyDescent="0.25">
      <c r="A149" s="130" t="s">
        <v>452</v>
      </c>
      <c r="B149" s="131" t="s">
        <v>4363</v>
      </c>
      <c r="C149" s="130" t="s">
        <v>4242</v>
      </c>
      <c r="D149" s="132">
        <v>42958</v>
      </c>
      <c r="E149" s="130" t="s">
        <v>734</v>
      </c>
      <c r="F149" s="130">
        <v>34057</v>
      </c>
      <c r="G149" s="130" t="s">
        <v>815</v>
      </c>
      <c r="H149" s="130" t="s">
        <v>46</v>
      </c>
      <c r="I149" s="103">
        <v>13552.52</v>
      </c>
      <c r="J149" s="85">
        <v>25</v>
      </c>
    </row>
    <row r="150" spans="1:10" x14ac:dyDescent="0.25">
      <c r="A150" s="130" t="s">
        <v>5</v>
      </c>
      <c r="B150" s="131" t="s">
        <v>835</v>
      </c>
      <c r="C150" s="130" t="s">
        <v>4243</v>
      </c>
      <c r="D150" s="132">
        <v>42976</v>
      </c>
      <c r="E150" s="132">
        <v>1239</v>
      </c>
      <c r="F150" s="130">
        <v>16278</v>
      </c>
      <c r="G150" s="130" t="s">
        <v>45</v>
      </c>
      <c r="H150" s="130" t="s">
        <v>46</v>
      </c>
      <c r="I150" s="103">
        <v>463.12</v>
      </c>
      <c r="J150" s="85">
        <v>27</v>
      </c>
    </row>
    <row r="151" spans="1:10" x14ac:dyDescent="0.25">
      <c r="A151" s="130" t="s">
        <v>5</v>
      </c>
      <c r="B151" s="131" t="s">
        <v>4364</v>
      </c>
      <c r="C151" s="130" t="s">
        <v>1074</v>
      </c>
      <c r="D151" s="132">
        <v>42976</v>
      </c>
      <c r="E151" s="132">
        <v>1239</v>
      </c>
      <c r="F151" s="130">
        <v>16278</v>
      </c>
      <c r="G151" s="130" t="s">
        <v>45</v>
      </c>
      <c r="H151" s="130" t="s">
        <v>46</v>
      </c>
      <c r="I151" s="130">
        <v>-463.12</v>
      </c>
      <c r="J151" s="85">
        <v>27</v>
      </c>
    </row>
    <row r="152" spans="1:10" x14ac:dyDescent="0.25">
      <c r="A152" s="130" t="s">
        <v>5</v>
      </c>
      <c r="B152" s="131" t="s">
        <v>835</v>
      </c>
      <c r="C152" s="130" t="s">
        <v>4244</v>
      </c>
      <c r="D152" s="132">
        <v>42976</v>
      </c>
      <c r="E152" s="132">
        <v>1239</v>
      </c>
      <c r="F152" s="130">
        <v>16279</v>
      </c>
      <c r="G152" s="130" t="s">
        <v>45</v>
      </c>
      <c r="H152" s="130" t="s">
        <v>46</v>
      </c>
      <c r="I152" s="103">
        <v>399.25</v>
      </c>
      <c r="J152" s="85">
        <v>27</v>
      </c>
    </row>
    <row r="153" spans="1:10" x14ac:dyDescent="0.25">
      <c r="A153" s="130" t="s">
        <v>21</v>
      </c>
      <c r="B153" s="131" t="s">
        <v>835</v>
      </c>
      <c r="C153" s="130" t="s">
        <v>4243</v>
      </c>
      <c r="D153" s="132">
        <v>42976</v>
      </c>
      <c r="E153" s="130">
        <v>1239</v>
      </c>
      <c r="F153" s="130">
        <v>16278</v>
      </c>
      <c r="G153" s="130" t="s">
        <v>45</v>
      </c>
      <c r="H153" s="130" t="s">
        <v>46</v>
      </c>
      <c r="I153" s="103">
        <v>463.12</v>
      </c>
      <c r="J153" s="85">
        <v>27</v>
      </c>
    </row>
    <row r="154" spans="1:10" x14ac:dyDescent="0.25">
      <c r="A154" s="130" t="s">
        <v>21</v>
      </c>
      <c r="B154" s="131" t="s">
        <v>4364</v>
      </c>
      <c r="C154" s="130" t="s">
        <v>1074</v>
      </c>
      <c r="D154" s="132">
        <v>42976</v>
      </c>
      <c r="E154" s="130">
        <v>1239</v>
      </c>
      <c r="F154" s="130">
        <v>16278</v>
      </c>
      <c r="G154" s="130" t="s">
        <v>45</v>
      </c>
      <c r="H154" s="130" t="s">
        <v>46</v>
      </c>
      <c r="I154" s="130">
        <v>-463.12</v>
      </c>
      <c r="J154" s="85">
        <v>27</v>
      </c>
    </row>
    <row r="155" spans="1:10" x14ac:dyDescent="0.25">
      <c r="A155" s="130" t="s">
        <v>21</v>
      </c>
      <c r="B155" s="131" t="s">
        <v>835</v>
      </c>
      <c r="C155" s="130" t="s">
        <v>4244</v>
      </c>
      <c r="D155" s="132">
        <v>42976</v>
      </c>
      <c r="E155" s="130">
        <v>1239</v>
      </c>
      <c r="F155" s="130">
        <v>16279</v>
      </c>
      <c r="G155" s="130" t="s">
        <v>45</v>
      </c>
      <c r="H155" s="130" t="s">
        <v>46</v>
      </c>
      <c r="I155" s="103">
        <v>399.25</v>
      </c>
      <c r="J155" s="85">
        <v>27</v>
      </c>
    </row>
    <row r="156" spans="1:10" x14ac:dyDescent="0.25">
      <c r="A156" s="130" t="s">
        <v>35</v>
      </c>
      <c r="B156" s="131" t="s">
        <v>835</v>
      </c>
      <c r="C156" s="130" t="s">
        <v>4243</v>
      </c>
      <c r="D156" s="132">
        <v>42976</v>
      </c>
      <c r="E156" s="130">
        <v>1239</v>
      </c>
      <c r="F156" s="130">
        <v>16278</v>
      </c>
      <c r="G156" s="130" t="s">
        <v>45</v>
      </c>
      <c r="H156" s="130" t="s">
        <v>46</v>
      </c>
      <c r="I156" s="103">
        <v>396.96</v>
      </c>
      <c r="J156" s="85">
        <v>27</v>
      </c>
    </row>
    <row r="157" spans="1:10" x14ac:dyDescent="0.25">
      <c r="A157" s="130" t="s">
        <v>35</v>
      </c>
      <c r="B157" s="131" t="s">
        <v>4364</v>
      </c>
      <c r="C157" s="130" t="s">
        <v>1074</v>
      </c>
      <c r="D157" s="132">
        <v>42976</v>
      </c>
      <c r="E157" s="130">
        <v>1239</v>
      </c>
      <c r="F157" s="130">
        <v>16278</v>
      </c>
      <c r="G157" s="130" t="s">
        <v>45</v>
      </c>
      <c r="H157" s="130" t="s">
        <v>46</v>
      </c>
      <c r="I157" s="130">
        <v>-396.96</v>
      </c>
      <c r="J157" s="85">
        <v>27</v>
      </c>
    </row>
    <row r="158" spans="1:10" x14ac:dyDescent="0.25">
      <c r="A158" s="130" t="s">
        <v>35</v>
      </c>
      <c r="B158" s="131" t="s">
        <v>835</v>
      </c>
      <c r="C158" s="130" t="s">
        <v>4244</v>
      </c>
      <c r="D158" s="132">
        <v>42976</v>
      </c>
      <c r="E158" s="130">
        <v>1239</v>
      </c>
      <c r="F158" s="130">
        <v>16279</v>
      </c>
      <c r="G158" s="130" t="s">
        <v>45</v>
      </c>
      <c r="H158" s="130" t="s">
        <v>46</v>
      </c>
      <c r="I158" s="103">
        <v>342.22</v>
      </c>
      <c r="J158" s="85">
        <v>27</v>
      </c>
    </row>
    <row r="159" spans="1:10" x14ac:dyDescent="0.25">
      <c r="A159" s="130" t="s">
        <v>818</v>
      </c>
      <c r="B159" s="131" t="s">
        <v>836</v>
      </c>
      <c r="C159" s="130" t="s">
        <v>1523</v>
      </c>
      <c r="D159" s="132">
        <v>42975</v>
      </c>
      <c r="E159" s="132" t="s">
        <v>4530</v>
      </c>
      <c r="F159" s="130">
        <v>16267</v>
      </c>
      <c r="G159" s="130" t="s">
        <v>45</v>
      </c>
      <c r="H159" s="130" t="s">
        <v>4792</v>
      </c>
      <c r="I159" s="103">
        <v>2250</v>
      </c>
      <c r="J159" s="85">
        <v>35</v>
      </c>
    </row>
    <row r="160" spans="1:10" x14ac:dyDescent="0.25">
      <c r="A160" s="130" t="s">
        <v>22</v>
      </c>
      <c r="B160" s="131" t="s">
        <v>272</v>
      </c>
      <c r="C160" s="130" t="s">
        <v>4245</v>
      </c>
      <c r="D160" s="132">
        <v>42958</v>
      </c>
      <c r="E160" s="130">
        <v>6979641</v>
      </c>
      <c r="F160" s="130">
        <v>16193</v>
      </c>
      <c r="G160" s="130" t="s">
        <v>45</v>
      </c>
      <c r="H160" s="130" t="s">
        <v>46</v>
      </c>
      <c r="I160" s="103">
        <v>2280.17</v>
      </c>
      <c r="J160" s="85">
        <v>35</v>
      </c>
    </row>
    <row r="161" spans="1:10" x14ac:dyDescent="0.25">
      <c r="A161" s="130" t="s">
        <v>22</v>
      </c>
      <c r="B161" s="131" t="s">
        <v>272</v>
      </c>
      <c r="C161" s="130" t="s">
        <v>4246</v>
      </c>
      <c r="D161" s="132">
        <v>42958</v>
      </c>
      <c r="E161" s="130">
        <v>6979650</v>
      </c>
      <c r="F161" s="130">
        <v>16194</v>
      </c>
      <c r="G161" s="130" t="s">
        <v>45</v>
      </c>
      <c r="H161" s="130" t="s">
        <v>46</v>
      </c>
      <c r="I161" s="103">
        <v>2562.5</v>
      </c>
      <c r="J161" s="85">
        <v>35</v>
      </c>
    </row>
    <row r="162" spans="1:10" x14ac:dyDescent="0.25">
      <c r="A162" s="130" t="s">
        <v>22</v>
      </c>
      <c r="B162" s="131" t="s">
        <v>272</v>
      </c>
      <c r="C162" s="130" t="s">
        <v>4247</v>
      </c>
      <c r="D162" s="132">
        <v>42963</v>
      </c>
      <c r="E162" s="130">
        <v>42301567</v>
      </c>
      <c r="F162" s="130">
        <v>16216</v>
      </c>
      <c r="G162" s="130" t="s">
        <v>45</v>
      </c>
      <c r="H162" s="130" t="s">
        <v>46</v>
      </c>
      <c r="I162" s="103">
        <v>12.07</v>
      </c>
      <c r="J162" s="85">
        <v>35</v>
      </c>
    </row>
    <row r="163" spans="1:10" x14ac:dyDescent="0.25">
      <c r="A163" s="130" t="s">
        <v>22</v>
      </c>
      <c r="B163" s="131" t="s">
        <v>272</v>
      </c>
      <c r="C163" s="130" t="s">
        <v>4248</v>
      </c>
      <c r="D163" s="132">
        <v>42970</v>
      </c>
      <c r="E163" s="130" t="s">
        <v>4531</v>
      </c>
      <c r="F163" s="130">
        <v>16236</v>
      </c>
      <c r="G163" s="130" t="s">
        <v>45</v>
      </c>
      <c r="H163" s="130" t="s">
        <v>4792</v>
      </c>
      <c r="I163" s="103">
        <v>897.88</v>
      </c>
      <c r="J163" s="85">
        <v>35</v>
      </c>
    </row>
    <row r="164" spans="1:10" x14ac:dyDescent="0.25">
      <c r="A164" s="130" t="s">
        <v>22</v>
      </c>
      <c r="B164" s="131" t="s">
        <v>272</v>
      </c>
      <c r="C164" s="130" t="s">
        <v>628</v>
      </c>
      <c r="D164" s="132">
        <v>42970</v>
      </c>
      <c r="E164" s="130" t="s">
        <v>4532</v>
      </c>
      <c r="F164" s="130">
        <v>16237</v>
      </c>
      <c r="G164" s="130" t="s">
        <v>45</v>
      </c>
      <c r="H164" s="130" t="s">
        <v>4792</v>
      </c>
      <c r="I164" s="103">
        <v>711.54</v>
      </c>
      <c r="J164" s="85">
        <v>35</v>
      </c>
    </row>
    <row r="165" spans="1:10" x14ac:dyDescent="0.25">
      <c r="A165" s="130" t="s">
        <v>22</v>
      </c>
      <c r="B165" s="131" t="s">
        <v>272</v>
      </c>
      <c r="C165" s="130" t="s">
        <v>4249</v>
      </c>
      <c r="D165" s="132">
        <v>42970</v>
      </c>
      <c r="E165" s="130" t="s">
        <v>4533</v>
      </c>
      <c r="F165" s="130">
        <v>16239</v>
      </c>
      <c r="G165" s="130" t="s">
        <v>45</v>
      </c>
      <c r="H165" s="130" t="s">
        <v>4792</v>
      </c>
      <c r="I165" s="103">
        <v>145.94999999999999</v>
      </c>
      <c r="J165" s="85">
        <v>35</v>
      </c>
    </row>
    <row r="166" spans="1:10" x14ac:dyDescent="0.25">
      <c r="A166" s="130" t="s">
        <v>22</v>
      </c>
      <c r="B166" s="131" t="s">
        <v>272</v>
      </c>
      <c r="C166" s="130" t="s">
        <v>4250</v>
      </c>
      <c r="D166" s="132">
        <v>42970</v>
      </c>
      <c r="E166" s="130">
        <v>42215589</v>
      </c>
      <c r="F166" s="130">
        <v>16244</v>
      </c>
      <c r="G166" s="130" t="s">
        <v>45</v>
      </c>
      <c r="H166" s="130" t="s">
        <v>4792</v>
      </c>
      <c r="I166" s="103">
        <v>456.03</v>
      </c>
      <c r="J166" s="85">
        <v>35</v>
      </c>
    </row>
    <row r="167" spans="1:10" x14ac:dyDescent="0.25">
      <c r="A167" s="130" t="s">
        <v>22</v>
      </c>
      <c r="B167" s="131" t="s">
        <v>272</v>
      </c>
      <c r="C167" s="130" t="s">
        <v>4251</v>
      </c>
      <c r="D167" s="132">
        <v>42972</v>
      </c>
      <c r="E167" s="130">
        <v>7011198</v>
      </c>
      <c r="F167" s="130">
        <v>16259</v>
      </c>
      <c r="G167" s="130" t="s">
        <v>45</v>
      </c>
      <c r="H167" s="130" t="s">
        <v>4792</v>
      </c>
      <c r="I167" s="103">
        <v>975.46</v>
      </c>
      <c r="J167" s="85">
        <v>35</v>
      </c>
    </row>
    <row r="168" spans="1:10" x14ac:dyDescent="0.25">
      <c r="A168" s="130" t="s">
        <v>22</v>
      </c>
      <c r="B168" s="131" t="s">
        <v>272</v>
      </c>
      <c r="C168" s="130" t="s">
        <v>2401</v>
      </c>
      <c r="D168" s="132">
        <v>42977</v>
      </c>
      <c r="E168" s="130">
        <v>42511936</v>
      </c>
      <c r="F168" s="130">
        <v>16289</v>
      </c>
      <c r="G168" s="130" t="s">
        <v>45</v>
      </c>
      <c r="H168" s="130" t="s">
        <v>4792</v>
      </c>
      <c r="I168" s="103">
        <v>17.670000000000002</v>
      </c>
      <c r="J168" s="85">
        <v>35</v>
      </c>
    </row>
    <row r="169" spans="1:10" x14ac:dyDescent="0.25">
      <c r="A169" s="130" t="s">
        <v>22</v>
      </c>
      <c r="B169" s="131" t="s">
        <v>272</v>
      </c>
      <c r="C169" s="130" t="s">
        <v>2065</v>
      </c>
      <c r="D169" s="132">
        <v>42977</v>
      </c>
      <c r="E169" s="130">
        <v>7034495</v>
      </c>
      <c r="F169" s="130">
        <v>16290</v>
      </c>
      <c r="G169" s="130" t="s">
        <v>45</v>
      </c>
      <c r="H169" s="130" t="s">
        <v>4792</v>
      </c>
      <c r="I169" s="103">
        <v>1496.55</v>
      </c>
      <c r="J169" s="85">
        <v>35</v>
      </c>
    </row>
    <row r="170" spans="1:10" x14ac:dyDescent="0.25">
      <c r="A170" s="130" t="s">
        <v>22</v>
      </c>
      <c r="B170" s="131" t="s">
        <v>1411</v>
      </c>
      <c r="C170" s="130" t="s">
        <v>4252</v>
      </c>
      <c r="D170" s="132">
        <v>42977</v>
      </c>
      <c r="E170" s="130">
        <v>42511936</v>
      </c>
      <c r="F170" s="130">
        <v>16289</v>
      </c>
      <c r="G170" s="130" t="s">
        <v>45</v>
      </c>
      <c r="H170" s="130" t="s">
        <v>4792</v>
      </c>
      <c r="I170" s="130">
        <v>-17.670000000000002</v>
      </c>
      <c r="J170" s="85">
        <v>35</v>
      </c>
    </row>
    <row r="171" spans="1:10" x14ac:dyDescent="0.25">
      <c r="A171" s="130" t="s">
        <v>22</v>
      </c>
      <c r="B171" s="131" t="s">
        <v>495</v>
      </c>
      <c r="C171" s="130" t="s">
        <v>3379</v>
      </c>
      <c r="D171" s="132">
        <v>42977</v>
      </c>
      <c r="E171" s="130" t="s">
        <v>4534</v>
      </c>
      <c r="F171" s="130">
        <v>16293</v>
      </c>
      <c r="G171" s="130" t="s">
        <v>45</v>
      </c>
      <c r="H171" s="130" t="s">
        <v>4792</v>
      </c>
      <c r="I171" s="103">
        <v>65.34</v>
      </c>
      <c r="J171" s="85">
        <v>35</v>
      </c>
    </row>
    <row r="172" spans="1:10" x14ac:dyDescent="0.25">
      <c r="A172" s="130" t="s">
        <v>22</v>
      </c>
      <c r="B172" s="131" t="s">
        <v>272</v>
      </c>
      <c r="C172" s="130" t="s">
        <v>4253</v>
      </c>
      <c r="D172" s="132">
        <v>42978</v>
      </c>
      <c r="E172" s="130" t="s">
        <v>4535</v>
      </c>
      <c r="F172" s="130">
        <v>16299</v>
      </c>
      <c r="G172" s="130" t="s">
        <v>45</v>
      </c>
      <c r="H172" s="130" t="s">
        <v>4792</v>
      </c>
      <c r="I172" s="103">
        <v>85.1</v>
      </c>
      <c r="J172" s="85">
        <v>35</v>
      </c>
    </row>
    <row r="173" spans="1:10" x14ac:dyDescent="0.25">
      <c r="A173" s="130" t="s">
        <v>22</v>
      </c>
      <c r="B173" s="131" t="s">
        <v>272</v>
      </c>
      <c r="C173" s="130" t="s">
        <v>4254</v>
      </c>
      <c r="D173" s="132">
        <v>42978</v>
      </c>
      <c r="E173" s="130">
        <v>42511936</v>
      </c>
      <c r="F173" s="130">
        <v>16328</v>
      </c>
      <c r="G173" s="130" t="s">
        <v>45</v>
      </c>
      <c r="H173" s="130" t="s">
        <v>4792</v>
      </c>
      <c r="I173" s="103">
        <v>17.670000000000002</v>
      </c>
      <c r="J173" s="85">
        <v>35</v>
      </c>
    </row>
    <row r="174" spans="1:10" x14ac:dyDescent="0.25">
      <c r="A174" s="130" t="s">
        <v>36</v>
      </c>
      <c r="B174" s="131" t="s">
        <v>343</v>
      </c>
      <c r="C174" s="130" t="s">
        <v>4255</v>
      </c>
      <c r="D174" s="132">
        <v>42959</v>
      </c>
      <c r="E174" s="130">
        <v>61</v>
      </c>
      <c r="F174" s="130">
        <v>16206</v>
      </c>
      <c r="G174" s="130" t="s">
        <v>45</v>
      </c>
      <c r="H174" s="130" t="s">
        <v>46</v>
      </c>
      <c r="I174" s="103">
        <v>274.89999999999998</v>
      </c>
      <c r="J174" s="85">
        <v>35</v>
      </c>
    </row>
    <row r="175" spans="1:10" x14ac:dyDescent="0.25">
      <c r="A175" s="130" t="s">
        <v>23</v>
      </c>
      <c r="B175" s="131" t="s">
        <v>287</v>
      </c>
      <c r="C175" s="130" t="s">
        <v>3016</v>
      </c>
      <c r="D175" s="132">
        <v>42949</v>
      </c>
      <c r="E175" s="130" t="s">
        <v>4536</v>
      </c>
      <c r="F175" s="130">
        <v>16170</v>
      </c>
      <c r="G175" s="130" t="s">
        <v>286</v>
      </c>
      <c r="H175" s="130" t="s">
        <v>46</v>
      </c>
      <c r="I175" s="103">
        <v>500</v>
      </c>
      <c r="J175" s="85">
        <v>43</v>
      </c>
    </row>
    <row r="176" spans="1:10" x14ac:dyDescent="0.25">
      <c r="A176" s="130" t="s">
        <v>6</v>
      </c>
      <c r="B176" s="131" t="s">
        <v>183</v>
      </c>
      <c r="C176" s="130" t="s">
        <v>4256</v>
      </c>
      <c r="D176" s="132">
        <v>42958</v>
      </c>
      <c r="E176" s="132" t="s">
        <v>4537</v>
      </c>
      <c r="F176" s="130">
        <v>16198</v>
      </c>
      <c r="G176" s="130" t="s">
        <v>45</v>
      </c>
      <c r="H176" s="130" t="s">
        <v>46</v>
      </c>
      <c r="I176" s="103">
        <v>3866.99</v>
      </c>
      <c r="J176" s="85">
        <v>45</v>
      </c>
    </row>
    <row r="177" spans="1:10" x14ac:dyDescent="0.25">
      <c r="A177" s="130" t="s">
        <v>6</v>
      </c>
      <c r="B177" s="131" t="s">
        <v>186</v>
      </c>
      <c r="C177" s="130" t="s">
        <v>4257</v>
      </c>
      <c r="D177" s="132">
        <v>42958</v>
      </c>
      <c r="E177" s="132" t="s">
        <v>4538</v>
      </c>
      <c r="F177" s="130">
        <v>16199</v>
      </c>
      <c r="G177" s="130" t="s">
        <v>45</v>
      </c>
      <c r="H177" s="130" t="s">
        <v>46</v>
      </c>
      <c r="I177" s="103">
        <v>10172.75</v>
      </c>
      <c r="J177" s="85">
        <v>45</v>
      </c>
    </row>
    <row r="178" spans="1:10" x14ac:dyDescent="0.25">
      <c r="A178" s="130" t="s">
        <v>6</v>
      </c>
      <c r="B178" s="131" t="s">
        <v>186</v>
      </c>
      <c r="C178" s="130" t="s">
        <v>4258</v>
      </c>
      <c r="D178" s="132">
        <v>42959</v>
      </c>
      <c r="E178" s="132">
        <v>11015</v>
      </c>
      <c r="F178" s="130">
        <v>16205</v>
      </c>
      <c r="G178" s="130" t="s">
        <v>45</v>
      </c>
      <c r="H178" s="130" t="s">
        <v>46</v>
      </c>
      <c r="I178" s="103">
        <v>2190</v>
      </c>
      <c r="J178" s="85">
        <v>45</v>
      </c>
    </row>
    <row r="179" spans="1:10" x14ac:dyDescent="0.25">
      <c r="A179" s="130" t="s">
        <v>6</v>
      </c>
      <c r="B179" s="131" t="s">
        <v>3843</v>
      </c>
      <c r="C179" s="130" t="s">
        <v>4259</v>
      </c>
      <c r="D179" s="132">
        <v>42976</v>
      </c>
      <c r="E179" s="132" t="s">
        <v>4539</v>
      </c>
      <c r="F179" s="130">
        <v>16273</v>
      </c>
      <c r="G179" s="130" t="s">
        <v>45</v>
      </c>
      <c r="H179" s="130" t="s">
        <v>46</v>
      </c>
      <c r="I179" s="103">
        <v>472.01</v>
      </c>
      <c r="J179" s="85">
        <v>45</v>
      </c>
    </row>
    <row r="180" spans="1:10" x14ac:dyDescent="0.25">
      <c r="A180" s="130" t="s">
        <v>6</v>
      </c>
      <c r="B180" s="131" t="s">
        <v>4365</v>
      </c>
      <c r="C180" s="130" t="s">
        <v>4260</v>
      </c>
      <c r="D180" s="132">
        <v>42976</v>
      </c>
      <c r="E180" s="132" t="s">
        <v>4540</v>
      </c>
      <c r="F180" s="130">
        <v>16274</v>
      </c>
      <c r="G180" s="130" t="s">
        <v>45</v>
      </c>
      <c r="H180" s="130" t="s">
        <v>46</v>
      </c>
      <c r="I180" s="103">
        <v>689.17</v>
      </c>
      <c r="J180" s="85">
        <v>45</v>
      </c>
    </row>
    <row r="181" spans="1:10" x14ac:dyDescent="0.25">
      <c r="A181" s="130" t="s">
        <v>6</v>
      </c>
      <c r="B181" s="131" t="s">
        <v>4366</v>
      </c>
      <c r="C181" s="130" t="s">
        <v>1073</v>
      </c>
      <c r="D181" s="132">
        <v>42976</v>
      </c>
      <c r="E181" s="132" t="s">
        <v>4541</v>
      </c>
      <c r="F181" s="130">
        <v>16275</v>
      </c>
      <c r="G181" s="130" t="s">
        <v>45</v>
      </c>
      <c r="H181" s="130" t="s">
        <v>46</v>
      </c>
      <c r="I181" s="103">
        <v>201.21</v>
      </c>
      <c r="J181" s="85">
        <v>45</v>
      </c>
    </row>
    <row r="182" spans="1:10" x14ac:dyDescent="0.25">
      <c r="A182" s="130" t="s">
        <v>6</v>
      </c>
      <c r="B182" s="131" t="s">
        <v>3843</v>
      </c>
      <c r="C182" s="130" t="s">
        <v>4261</v>
      </c>
      <c r="D182" s="132">
        <v>42976</v>
      </c>
      <c r="E182" s="132" t="s">
        <v>4542</v>
      </c>
      <c r="F182" s="130">
        <v>16276</v>
      </c>
      <c r="G182" s="130" t="s">
        <v>45</v>
      </c>
      <c r="H182" s="130" t="s">
        <v>46</v>
      </c>
      <c r="I182" s="103">
        <v>3571.11</v>
      </c>
      <c r="J182" s="85">
        <v>45</v>
      </c>
    </row>
    <row r="183" spans="1:10" x14ac:dyDescent="0.25">
      <c r="A183" s="130" t="s">
        <v>6</v>
      </c>
      <c r="B183" s="131" t="s">
        <v>464</v>
      </c>
      <c r="C183" s="130" t="s">
        <v>989</v>
      </c>
      <c r="D183" s="132">
        <v>42976</v>
      </c>
      <c r="E183" s="132" t="s">
        <v>4543</v>
      </c>
      <c r="F183" s="130">
        <v>16281</v>
      </c>
      <c r="G183" s="130" t="s">
        <v>45</v>
      </c>
      <c r="H183" s="130" t="s">
        <v>46</v>
      </c>
      <c r="I183" s="103">
        <v>15042.65</v>
      </c>
      <c r="J183" s="85">
        <v>45</v>
      </c>
    </row>
    <row r="184" spans="1:10" x14ac:dyDescent="0.25">
      <c r="A184" s="130" t="s">
        <v>441</v>
      </c>
      <c r="B184" s="131" t="s">
        <v>1412</v>
      </c>
      <c r="C184" s="130" t="s">
        <v>4262</v>
      </c>
      <c r="D184" s="132">
        <v>42958</v>
      </c>
      <c r="E184" s="130" t="s">
        <v>4544</v>
      </c>
      <c r="F184" s="130">
        <v>16196</v>
      </c>
      <c r="G184" s="130" t="s">
        <v>45</v>
      </c>
      <c r="H184" s="130" t="s">
        <v>46</v>
      </c>
      <c r="I184" s="103">
        <v>737</v>
      </c>
      <c r="J184" s="85">
        <v>45</v>
      </c>
    </row>
    <row r="185" spans="1:10" x14ac:dyDescent="0.25">
      <c r="A185" s="130" t="s">
        <v>441</v>
      </c>
      <c r="B185" s="131" t="s">
        <v>3849</v>
      </c>
      <c r="C185" s="130" t="s">
        <v>4263</v>
      </c>
      <c r="D185" s="132">
        <v>42976</v>
      </c>
      <c r="E185" s="130" t="s">
        <v>4545</v>
      </c>
      <c r="F185" s="130">
        <v>16272</v>
      </c>
      <c r="G185" s="130" t="s">
        <v>45</v>
      </c>
      <c r="H185" s="130" t="s">
        <v>46</v>
      </c>
      <c r="I185" s="103">
        <v>1587.62</v>
      </c>
      <c r="J185" s="85">
        <v>45</v>
      </c>
    </row>
    <row r="186" spans="1:10" x14ac:dyDescent="0.25">
      <c r="A186" s="130" t="s">
        <v>441</v>
      </c>
      <c r="B186" s="131" t="s">
        <v>1412</v>
      </c>
      <c r="C186" s="130" t="s">
        <v>4264</v>
      </c>
      <c r="D186" s="132">
        <v>42977</v>
      </c>
      <c r="E186" s="130" t="s">
        <v>4546</v>
      </c>
      <c r="F186" s="130">
        <v>16343</v>
      </c>
      <c r="G186" s="130" t="s">
        <v>45</v>
      </c>
      <c r="H186" s="130" t="s">
        <v>46</v>
      </c>
      <c r="I186" s="103">
        <v>6454.22</v>
      </c>
      <c r="J186" s="85">
        <v>45</v>
      </c>
    </row>
    <row r="187" spans="1:10" x14ac:dyDescent="0.25">
      <c r="A187" s="130" t="s">
        <v>31</v>
      </c>
      <c r="B187" s="131" t="s">
        <v>183</v>
      </c>
      <c r="C187" s="130" t="s">
        <v>4256</v>
      </c>
      <c r="D187" s="132">
        <v>42958</v>
      </c>
      <c r="E187" s="130" t="s">
        <v>4537</v>
      </c>
      <c r="F187" s="130">
        <v>16198</v>
      </c>
      <c r="G187" s="130" t="s">
        <v>45</v>
      </c>
      <c r="H187" s="130" t="s">
        <v>46</v>
      </c>
      <c r="I187" s="103">
        <v>1933.49</v>
      </c>
      <c r="J187" s="85">
        <v>45</v>
      </c>
    </row>
    <row r="188" spans="1:10" x14ac:dyDescent="0.25">
      <c r="A188" s="130" t="s">
        <v>31</v>
      </c>
      <c r="B188" s="131" t="s">
        <v>4366</v>
      </c>
      <c r="C188" s="130" t="s">
        <v>1073</v>
      </c>
      <c r="D188" s="132">
        <v>42976</v>
      </c>
      <c r="E188" s="130" t="s">
        <v>4541</v>
      </c>
      <c r="F188" s="130">
        <v>16275</v>
      </c>
      <c r="G188" s="130" t="s">
        <v>45</v>
      </c>
      <c r="H188" s="130" t="s">
        <v>46</v>
      </c>
      <c r="I188" s="103">
        <v>100.61</v>
      </c>
      <c r="J188" s="85">
        <v>45</v>
      </c>
    </row>
    <row r="189" spans="1:10" x14ac:dyDescent="0.25">
      <c r="A189" s="130" t="s">
        <v>31</v>
      </c>
      <c r="B189" s="131" t="s">
        <v>3498</v>
      </c>
      <c r="C189" s="130" t="s">
        <v>989</v>
      </c>
      <c r="D189" s="132">
        <v>42976</v>
      </c>
      <c r="E189" s="130" t="s">
        <v>4543</v>
      </c>
      <c r="F189" s="130">
        <v>16281</v>
      </c>
      <c r="G189" s="130" t="s">
        <v>45</v>
      </c>
      <c r="H189" s="130" t="s">
        <v>46</v>
      </c>
      <c r="I189" s="103">
        <v>7521.32</v>
      </c>
      <c r="J189" s="85">
        <v>45</v>
      </c>
    </row>
    <row r="190" spans="1:10" x14ac:dyDescent="0.25">
      <c r="A190" s="130" t="s">
        <v>37</v>
      </c>
      <c r="B190" s="131" t="s">
        <v>183</v>
      </c>
      <c r="C190" s="130" t="s">
        <v>4256</v>
      </c>
      <c r="D190" s="132">
        <v>42958</v>
      </c>
      <c r="E190" s="130" t="s">
        <v>4537</v>
      </c>
      <c r="F190" s="130">
        <v>16198</v>
      </c>
      <c r="G190" s="130" t="s">
        <v>45</v>
      </c>
      <c r="H190" s="130" t="s">
        <v>46</v>
      </c>
      <c r="I190" s="103">
        <v>644.5</v>
      </c>
      <c r="J190" s="85">
        <v>45</v>
      </c>
    </row>
    <row r="191" spans="1:10" x14ac:dyDescent="0.25">
      <c r="A191" s="130" t="s">
        <v>37</v>
      </c>
      <c r="B191" s="131" t="s">
        <v>4366</v>
      </c>
      <c r="C191" s="130" t="s">
        <v>1073</v>
      </c>
      <c r="D191" s="132">
        <v>42976</v>
      </c>
      <c r="E191" s="130" t="s">
        <v>4541</v>
      </c>
      <c r="F191" s="130">
        <v>16275</v>
      </c>
      <c r="G191" s="130" t="s">
        <v>45</v>
      </c>
      <c r="H191" s="130" t="s">
        <v>46</v>
      </c>
      <c r="I191" s="103">
        <v>33.54</v>
      </c>
      <c r="J191" s="85">
        <v>45</v>
      </c>
    </row>
    <row r="192" spans="1:10" x14ac:dyDescent="0.25">
      <c r="A192" s="130" t="s">
        <v>37</v>
      </c>
      <c r="B192" s="131" t="s">
        <v>3498</v>
      </c>
      <c r="C192" s="130" t="s">
        <v>989</v>
      </c>
      <c r="D192" s="132">
        <v>42976</v>
      </c>
      <c r="E192" s="130" t="s">
        <v>4543</v>
      </c>
      <c r="F192" s="130">
        <v>16281</v>
      </c>
      <c r="G192" s="130" t="s">
        <v>45</v>
      </c>
      <c r="H192" s="130" t="s">
        <v>46</v>
      </c>
      <c r="I192" s="103">
        <v>2507.11</v>
      </c>
      <c r="J192" s="85">
        <v>45</v>
      </c>
    </row>
    <row r="193" spans="1:10" x14ac:dyDescent="0.25">
      <c r="A193" s="130" t="s">
        <v>427</v>
      </c>
      <c r="B193" s="131" t="s">
        <v>466</v>
      </c>
      <c r="C193" s="130" t="s">
        <v>2539</v>
      </c>
      <c r="D193" s="132">
        <v>42958</v>
      </c>
      <c r="E193" s="132" t="s">
        <v>4547</v>
      </c>
      <c r="F193" s="130">
        <v>16201</v>
      </c>
      <c r="G193" s="130" t="s">
        <v>45</v>
      </c>
      <c r="H193" s="130" t="s">
        <v>46</v>
      </c>
      <c r="I193" s="103">
        <v>5714.28</v>
      </c>
      <c r="J193" s="85">
        <v>46</v>
      </c>
    </row>
    <row r="194" spans="1:10" x14ac:dyDescent="0.25">
      <c r="A194" s="130" t="s">
        <v>427</v>
      </c>
      <c r="B194" s="131" t="s">
        <v>466</v>
      </c>
      <c r="C194" s="130" t="s">
        <v>4265</v>
      </c>
      <c r="D194" s="132">
        <v>42958</v>
      </c>
      <c r="E194" s="132">
        <v>9</v>
      </c>
      <c r="F194" s="130">
        <v>16203</v>
      </c>
      <c r="G194" s="130" t="s">
        <v>45</v>
      </c>
      <c r="H194" s="130" t="s">
        <v>46</v>
      </c>
      <c r="I194" s="103">
        <v>17142.86</v>
      </c>
      <c r="J194" s="85">
        <v>46</v>
      </c>
    </row>
    <row r="195" spans="1:10" x14ac:dyDescent="0.25">
      <c r="A195" s="130" t="s">
        <v>427</v>
      </c>
      <c r="B195" s="131" t="s">
        <v>466</v>
      </c>
      <c r="C195" s="130" t="s">
        <v>4266</v>
      </c>
      <c r="D195" s="132">
        <v>42969</v>
      </c>
      <c r="E195" s="132">
        <v>50975</v>
      </c>
      <c r="F195" s="130">
        <v>16222</v>
      </c>
      <c r="G195" s="130" t="s">
        <v>45</v>
      </c>
      <c r="H195" s="130" t="s">
        <v>46</v>
      </c>
      <c r="I195" s="103">
        <v>3899.17</v>
      </c>
      <c r="J195" s="85">
        <v>46</v>
      </c>
    </row>
    <row r="196" spans="1:10" x14ac:dyDescent="0.25">
      <c r="A196" s="130" t="s">
        <v>427</v>
      </c>
      <c r="B196" s="131" t="s">
        <v>466</v>
      </c>
      <c r="C196" s="130" t="s">
        <v>4267</v>
      </c>
      <c r="D196" s="132">
        <v>42976</v>
      </c>
      <c r="E196" s="132" t="s">
        <v>4548</v>
      </c>
      <c r="F196" s="130">
        <v>16270</v>
      </c>
      <c r="G196" s="130" t="s">
        <v>45</v>
      </c>
      <c r="H196" s="130" t="s">
        <v>46</v>
      </c>
      <c r="I196" s="103">
        <v>7350</v>
      </c>
      <c r="J196" s="85">
        <v>46</v>
      </c>
    </row>
    <row r="197" spans="1:10" x14ac:dyDescent="0.25">
      <c r="A197" s="130" t="s">
        <v>442</v>
      </c>
      <c r="B197" s="131" t="s">
        <v>497</v>
      </c>
      <c r="C197" s="130" t="s">
        <v>4268</v>
      </c>
      <c r="D197" s="132">
        <v>42949</v>
      </c>
      <c r="E197" s="130">
        <v>1210</v>
      </c>
      <c r="F197" s="130">
        <v>16171</v>
      </c>
      <c r="G197" s="130" t="s">
        <v>45</v>
      </c>
      <c r="H197" s="130" t="s">
        <v>46</v>
      </c>
      <c r="I197" s="103">
        <v>4000</v>
      </c>
      <c r="J197" s="85">
        <v>46</v>
      </c>
    </row>
    <row r="198" spans="1:10" x14ac:dyDescent="0.25">
      <c r="A198" s="130" t="s">
        <v>442</v>
      </c>
      <c r="B198" s="131" t="s">
        <v>497</v>
      </c>
      <c r="C198" s="130" t="s">
        <v>4269</v>
      </c>
      <c r="D198" s="132">
        <v>42958</v>
      </c>
      <c r="E198" s="130" t="s">
        <v>4549</v>
      </c>
      <c r="F198" s="130">
        <v>16204</v>
      </c>
      <c r="G198" s="130" t="s">
        <v>286</v>
      </c>
      <c r="H198" s="130" t="s">
        <v>46</v>
      </c>
      <c r="I198" s="103">
        <v>25347.279999999999</v>
      </c>
      <c r="J198" s="85">
        <v>46</v>
      </c>
    </row>
    <row r="199" spans="1:10" x14ac:dyDescent="0.25">
      <c r="A199" s="130" t="s">
        <v>442</v>
      </c>
      <c r="B199" s="131" t="s">
        <v>497</v>
      </c>
      <c r="C199" s="130" t="s">
        <v>2700</v>
      </c>
      <c r="D199" s="132">
        <v>42976</v>
      </c>
      <c r="E199" s="130">
        <v>582</v>
      </c>
      <c r="F199" s="130">
        <v>16277</v>
      </c>
      <c r="G199" s="130" t="s">
        <v>45</v>
      </c>
      <c r="H199" s="130" t="s">
        <v>46</v>
      </c>
      <c r="I199" s="103">
        <v>21456.959999999999</v>
      </c>
      <c r="J199" s="85">
        <v>46</v>
      </c>
    </row>
    <row r="200" spans="1:10" x14ac:dyDescent="0.25">
      <c r="A200" s="130" t="s">
        <v>442</v>
      </c>
      <c r="B200" s="131" t="s">
        <v>3284</v>
      </c>
      <c r="C200" s="130" t="s">
        <v>4270</v>
      </c>
      <c r="D200" s="132">
        <v>42969</v>
      </c>
      <c r="E200" s="130" t="s">
        <v>4550</v>
      </c>
      <c r="F200" s="130">
        <v>16228</v>
      </c>
      <c r="G200" s="130" t="s">
        <v>45</v>
      </c>
      <c r="H200" s="130" t="s">
        <v>46</v>
      </c>
      <c r="I200" s="103">
        <v>26785.71</v>
      </c>
      <c r="J200" s="85">
        <v>46</v>
      </c>
    </row>
    <row r="201" spans="1:10" x14ac:dyDescent="0.25">
      <c r="A201" s="130" t="s">
        <v>442</v>
      </c>
      <c r="B201" s="131" t="s">
        <v>3286</v>
      </c>
      <c r="C201" s="130" t="s">
        <v>4271</v>
      </c>
      <c r="D201" s="132">
        <v>42969</v>
      </c>
      <c r="E201" s="130" t="s">
        <v>4551</v>
      </c>
      <c r="F201" s="130">
        <v>16229</v>
      </c>
      <c r="G201" s="130" t="s">
        <v>45</v>
      </c>
      <c r="H201" s="130" t="s">
        <v>46</v>
      </c>
      <c r="I201" s="103">
        <v>26785.71</v>
      </c>
      <c r="J201" s="85">
        <v>46</v>
      </c>
    </row>
    <row r="202" spans="1:10" x14ac:dyDescent="0.25">
      <c r="A202" s="130" t="s">
        <v>7</v>
      </c>
      <c r="B202" s="131" t="s">
        <v>4354</v>
      </c>
      <c r="C202" s="130" t="s">
        <v>4158</v>
      </c>
      <c r="D202" s="132">
        <v>42959</v>
      </c>
      <c r="E202" s="132" t="s">
        <v>49</v>
      </c>
      <c r="F202" s="130">
        <v>34064</v>
      </c>
      <c r="G202" s="130" t="s">
        <v>50</v>
      </c>
      <c r="H202" s="130" t="s">
        <v>51</v>
      </c>
      <c r="I202" s="103">
        <v>52.44</v>
      </c>
      <c r="J202" s="85">
        <v>47</v>
      </c>
    </row>
    <row r="203" spans="1:10" x14ac:dyDescent="0.25">
      <c r="A203" s="130" t="s">
        <v>7</v>
      </c>
      <c r="B203" s="131" t="s">
        <v>4355</v>
      </c>
      <c r="C203" s="130" t="s">
        <v>4159</v>
      </c>
      <c r="D203" s="132">
        <v>42965</v>
      </c>
      <c r="E203" s="132" t="s">
        <v>49</v>
      </c>
      <c r="F203" s="130">
        <v>34133</v>
      </c>
      <c r="G203" s="130" t="s">
        <v>50</v>
      </c>
      <c r="H203" s="130" t="s">
        <v>51</v>
      </c>
      <c r="I203" s="103">
        <v>54.45</v>
      </c>
      <c r="J203" s="85">
        <v>47</v>
      </c>
    </row>
    <row r="204" spans="1:10" x14ac:dyDescent="0.25">
      <c r="A204" s="130" t="s">
        <v>7</v>
      </c>
      <c r="B204" s="131" t="s">
        <v>1410</v>
      </c>
      <c r="C204" s="130" t="s">
        <v>2390</v>
      </c>
      <c r="D204" s="132">
        <v>42977</v>
      </c>
      <c r="E204" s="132" t="s">
        <v>49</v>
      </c>
      <c r="F204" s="130">
        <v>34268</v>
      </c>
      <c r="G204" s="130" t="s">
        <v>50</v>
      </c>
      <c r="H204" s="130" t="s">
        <v>51</v>
      </c>
      <c r="I204" s="130">
        <v>81.3</v>
      </c>
      <c r="J204" s="85">
        <v>47</v>
      </c>
    </row>
    <row r="205" spans="1:10" x14ac:dyDescent="0.25">
      <c r="A205" s="130" t="s">
        <v>1938</v>
      </c>
      <c r="B205" s="131" t="s">
        <v>2336</v>
      </c>
      <c r="C205" s="130" t="s">
        <v>4163</v>
      </c>
      <c r="D205" s="132">
        <v>42959</v>
      </c>
      <c r="E205" s="130" t="s">
        <v>49</v>
      </c>
      <c r="F205" s="130">
        <v>34061</v>
      </c>
      <c r="G205" s="130" t="s">
        <v>50</v>
      </c>
      <c r="H205" s="130" t="s">
        <v>51</v>
      </c>
      <c r="I205" s="103">
        <v>35.29</v>
      </c>
      <c r="J205" s="85">
        <v>47</v>
      </c>
    </row>
    <row r="206" spans="1:10" x14ac:dyDescent="0.25">
      <c r="A206" s="130" t="s">
        <v>449</v>
      </c>
      <c r="B206" s="131" t="s">
        <v>4358</v>
      </c>
      <c r="C206" s="130" t="s">
        <v>1515</v>
      </c>
      <c r="D206" s="132">
        <v>42977</v>
      </c>
      <c r="E206" s="130" t="s">
        <v>49</v>
      </c>
      <c r="F206" s="130">
        <v>34267</v>
      </c>
      <c r="G206" s="130" t="s">
        <v>50</v>
      </c>
      <c r="H206" s="130" t="s">
        <v>51</v>
      </c>
      <c r="I206" s="103">
        <v>13.28</v>
      </c>
      <c r="J206" s="85">
        <v>47</v>
      </c>
    </row>
    <row r="207" spans="1:10" x14ac:dyDescent="0.25">
      <c r="A207" s="130" t="s">
        <v>453</v>
      </c>
      <c r="B207" s="131" t="s">
        <v>2418</v>
      </c>
      <c r="C207" s="130" t="s">
        <v>4164</v>
      </c>
      <c r="D207" s="132">
        <v>42959</v>
      </c>
      <c r="E207" s="130" t="s">
        <v>49</v>
      </c>
      <c r="F207" s="130">
        <v>34062</v>
      </c>
      <c r="G207" s="130" t="s">
        <v>50</v>
      </c>
      <c r="H207" s="130" t="s">
        <v>51</v>
      </c>
      <c r="I207" s="103">
        <v>48.78</v>
      </c>
      <c r="J207" s="85">
        <v>47</v>
      </c>
    </row>
    <row r="208" spans="1:10" x14ac:dyDescent="0.25">
      <c r="A208" s="130" t="s">
        <v>1934</v>
      </c>
      <c r="B208" s="131" t="s">
        <v>2250</v>
      </c>
      <c r="C208" s="130" t="s">
        <v>4272</v>
      </c>
      <c r="D208" s="132">
        <v>42977</v>
      </c>
      <c r="E208" s="132" t="s">
        <v>4552</v>
      </c>
      <c r="F208" s="130">
        <v>16322</v>
      </c>
      <c r="G208" s="130" t="s">
        <v>45</v>
      </c>
      <c r="H208" s="130" t="s">
        <v>46</v>
      </c>
      <c r="I208" s="103">
        <v>3099.91</v>
      </c>
      <c r="J208" s="85">
        <v>48</v>
      </c>
    </row>
    <row r="209" spans="1:10" x14ac:dyDescent="0.25">
      <c r="A209" s="130" t="s">
        <v>1939</v>
      </c>
      <c r="B209" s="131" t="s">
        <v>2250</v>
      </c>
      <c r="C209" s="130" t="s">
        <v>4272</v>
      </c>
      <c r="D209" s="132">
        <v>42977</v>
      </c>
      <c r="E209" s="130" t="s">
        <v>4552</v>
      </c>
      <c r="F209" s="130">
        <v>16322</v>
      </c>
      <c r="G209" s="130" t="s">
        <v>45</v>
      </c>
      <c r="H209" s="130" t="s">
        <v>46</v>
      </c>
      <c r="I209" s="103">
        <v>9299.74</v>
      </c>
      <c r="J209" s="85">
        <v>48</v>
      </c>
    </row>
    <row r="210" spans="1:10" x14ac:dyDescent="0.25">
      <c r="A210" s="130" t="s">
        <v>1941</v>
      </c>
      <c r="B210" s="131" t="s">
        <v>2250</v>
      </c>
      <c r="C210" s="130" t="s">
        <v>4272</v>
      </c>
      <c r="D210" s="132">
        <v>42977</v>
      </c>
      <c r="E210" s="130" t="s">
        <v>4552</v>
      </c>
      <c r="F210" s="130">
        <v>16322</v>
      </c>
      <c r="G210" s="130" t="s">
        <v>45</v>
      </c>
      <c r="H210" s="130" t="s">
        <v>46</v>
      </c>
      <c r="I210" s="103">
        <v>3099.91</v>
      </c>
      <c r="J210" s="85">
        <v>48</v>
      </c>
    </row>
    <row r="211" spans="1:10" x14ac:dyDescent="0.25">
      <c r="A211" s="130" t="s">
        <v>24</v>
      </c>
      <c r="B211" s="131" t="s">
        <v>292</v>
      </c>
      <c r="C211" s="130" t="s">
        <v>1551</v>
      </c>
      <c r="D211" s="132">
        <v>42949</v>
      </c>
      <c r="E211" s="130">
        <v>2010</v>
      </c>
      <c r="F211" s="130">
        <v>16172</v>
      </c>
      <c r="G211" s="130" t="s">
        <v>45</v>
      </c>
      <c r="H211" s="130" t="s">
        <v>46</v>
      </c>
      <c r="I211" s="103">
        <v>4098.87</v>
      </c>
      <c r="J211" s="85">
        <v>49</v>
      </c>
    </row>
    <row r="212" spans="1:10" x14ac:dyDescent="0.25">
      <c r="A212" s="130" t="s">
        <v>24</v>
      </c>
      <c r="B212" s="131" t="s">
        <v>292</v>
      </c>
      <c r="C212" s="130" t="s">
        <v>2538</v>
      </c>
      <c r="D212" s="132">
        <v>42958</v>
      </c>
      <c r="E212" s="130">
        <v>2037</v>
      </c>
      <c r="F212" s="130">
        <v>16200</v>
      </c>
      <c r="G212" s="130" t="s">
        <v>45</v>
      </c>
      <c r="H212" s="130" t="s">
        <v>46</v>
      </c>
      <c r="I212" s="103">
        <v>519.44000000000005</v>
      </c>
      <c r="J212" s="85">
        <v>49</v>
      </c>
    </row>
    <row r="213" spans="1:10" x14ac:dyDescent="0.25">
      <c r="A213" s="130" t="s">
        <v>24</v>
      </c>
      <c r="B213" s="131" t="s">
        <v>292</v>
      </c>
      <c r="C213" s="130" t="s">
        <v>581</v>
      </c>
      <c r="D213" s="132">
        <v>42969</v>
      </c>
      <c r="E213" s="130">
        <v>2060</v>
      </c>
      <c r="F213" s="130">
        <v>16223</v>
      </c>
      <c r="G213" s="130" t="s">
        <v>45</v>
      </c>
      <c r="H213" s="130" t="s">
        <v>46</v>
      </c>
      <c r="I213" s="103">
        <v>2108.61</v>
      </c>
      <c r="J213" s="85">
        <v>49</v>
      </c>
    </row>
    <row r="214" spans="1:10" x14ac:dyDescent="0.25">
      <c r="A214" s="130" t="s">
        <v>24</v>
      </c>
      <c r="B214" s="131" t="s">
        <v>4367</v>
      </c>
      <c r="C214" s="130" t="s">
        <v>4273</v>
      </c>
      <c r="D214" s="132">
        <v>42969</v>
      </c>
      <c r="E214" s="130" t="s">
        <v>4553</v>
      </c>
      <c r="F214" s="130">
        <v>16230</v>
      </c>
      <c r="G214" s="130" t="s">
        <v>286</v>
      </c>
      <c r="H214" s="130" t="s">
        <v>46</v>
      </c>
      <c r="I214" s="103">
        <v>562.66999999999996</v>
      </c>
      <c r="J214" s="85">
        <v>49</v>
      </c>
    </row>
    <row r="215" spans="1:10" x14ac:dyDescent="0.25">
      <c r="A215" s="130" t="s">
        <v>24</v>
      </c>
      <c r="B215" s="131" t="s">
        <v>292</v>
      </c>
      <c r="C215" s="130" t="s">
        <v>963</v>
      </c>
      <c r="D215" s="132">
        <v>42976</v>
      </c>
      <c r="E215" s="130">
        <v>2083</v>
      </c>
      <c r="F215" s="130">
        <v>16282</v>
      </c>
      <c r="G215" s="130" t="s">
        <v>45</v>
      </c>
      <c r="H215" s="130" t="s">
        <v>46</v>
      </c>
      <c r="I215" s="103">
        <v>1713.28</v>
      </c>
      <c r="J215" s="85">
        <v>49</v>
      </c>
    </row>
    <row r="216" spans="1:10" x14ac:dyDescent="0.25">
      <c r="A216" s="130" t="s">
        <v>24</v>
      </c>
      <c r="B216" s="131" t="s">
        <v>4368</v>
      </c>
      <c r="C216" s="130" t="s">
        <v>2388</v>
      </c>
      <c r="D216" s="132">
        <v>42977</v>
      </c>
      <c r="E216" s="130">
        <v>2105</v>
      </c>
      <c r="F216" s="130">
        <v>16286</v>
      </c>
      <c r="G216" s="130" t="s">
        <v>45</v>
      </c>
      <c r="H216" s="130" t="s">
        <v>46</v>
      </c>
      <c r="I216" s="103">
        <v>3722.42</v>
      </c>
      <c r="J216" s="85">
        <v>49</v>
      </c>
    </row>
    <row r="217" spans="1:10" x14ac:dyDescent="0.25">
      <c r="A217" s="130" t="s">
        <v>24</v>
      </c>
      <c r="B217" s="131" t="s">
        <v>292</v>
      </c>
      <c r="C217" s="130" t="s">
        <v>1624</v>
      </c>
      <c r="D217" s="132">
        <v>42978</v>
      </c>
      <c r="E217" s="130" t="s">
        <v>4554</v>
      </c>
      <c r="F217" s="130">
        <v>16307</v>
      </c>
      <c r="G217" s="130" t="s">
        <v>45</v>
      </c>
      <c r="H217" s="130" t="s">
        <v>4792</v>
      </c>
      <c r="I217" s="103">
        <v>86.54</v>
      </c>
      <c r="J217" s="85">
        <v>49</v>
      </c>
    </row>
    <row r="218" spans="1:10" x14ac:dyDescent="0.25">
      <c r="A218" s="130" t="s">
        <v>24</v>
      </c>
      <c r="B218" s="131" t="s">
        <v>292</v>
      </c>
      <c r="C218" s="130" t="s">
        <v>4274</v>
      </c>
      <c r="D218" s="132">
        <v>42978</v>
      </c>
      <c r="E218" s="130" t="s">
        <v>4555</v>
      </c>
      <c r="F218" s="130">
        <v>16311</v>
      </c>
      <c r="G218" s="130" t="s">
        <v>45</v>
      </c>
      <c r="H218" s="130" t="s">
        <v>4792</v>
      </c>
      <c r="I218" s="103">
        <v>86.54</v>
      </c>
      <c r="J218" s="85">
        <v>49</v>
      </c>
    </row>
    <row r="219" spans="1:10" x14ac:dyDescent="0.25">
      <c r="A219" s="130" t="s">
        <v>24</v>
      </c>
      <c r="B219" s="131" t="s">
        <v>292</v>
      </c>
      <c r="C219" s="130" t="s">
        <v>612</v>
      </c>
      <c r="D219" s="132">
        <v>42978</v>
      </c>
      <c r="E219" s="130" t="s">
        <v>4556</v>
      </c>
      <c r="F219" s="130">
        <v>16313</v>
      </c>
      <c r="G219" s="130" t="s">
        <v>45</v>
      </c>
      <c r="H219" s="130" t="s">
        <v>4792</v>
      </c>
      <c r="I219" s="103">
        <v>86.45</v>
      </c>
      <c r="J219" s="85">
        <v>49</v>
      </c>
    </row>
    <row r="220" spans="1:10" x14ac:dyDescent="0.25">
      <c r="A220" s="130" t="s">
        <v>24</v>
      </c>
      <c r="B220" s="131" t="s">
        <v>1927</v>
      </c>
      <c r="C220" s="130" t="s">
        <v>4097</v>
      </c>
      <c r="D220" s="132">
        <v>42978</v>
      </c>
      <c r="E220" s="130">
        <v>13480699</v>
      </c>
      <c r="F220" s="130">
        <v>16318</v>
      </c>
      <c r="G220" s="130" t="s">
        <v>45</v>
      </c>
      <c r="H220" s="130" t="s">
        <v>4792</v>
      </c>
      <c r="I220" s="103">
        <v>61.21</v>
      </c>
      <c r="J220" s="85">
        <v>49</v>
      </c>
    </row>
    <row r="221" spans="1:10" x14ac:dyDescent="0.25">
      <c r="A221" s="130" t="s">
        <v>8</v>
      </c>
      <c r="B221" s="131" t="s">
        <v>4369</v>
      </c>
      <c r="C221" s="130" t="s">
        <v>4275</v>
      </c>
      <c r="D221" s="132">
        <v>42949</v>
      </c>
      <c r="E221" s="132">
        <v>21268872</v>
      </c>
      <c r="F221" s="130" t="s">
        <v>4770</v>
      </c>
      <c r="G221" s="130" t="s">
        <v>190</v>
      </c>
      <c r="H221" s="130" t="s">
        <v>46</v>
      </c>
      <c r="I221" s="103">
        <v>32020</v>
      </c>
      <c r="J221" s="85">
        <v>51</v>
      </c>
    </row>
    <row r="222" spans="1:10" x14ac:dyDescent="0.25">
      <c r="A222" s="130" t="s">
        <v>8</v>
      </c>
      <c r="B222" s="131" t="s">
        <v>4370</v>
      </c>
      <c r="C222" s="130" t="s">
        <v>4276</v>
      </c>
      <c r="D222" s="132">
        <v>42969</v>
      </c>
      <c r="E222" s="132" t="s">
        <v>4557</v>
      </c>
      <c r="F222" s="130" t="s">
        <v>4771</v>
      </c>
      <c r="G222" s="130" t="s">
        <v>190</v>
      </c>
      <c r="H222" s="130" t="s">
        <v>46</v>
      </c>
      <c r="I222" s="103">
        <v>2308.2600000000002</v>
      </c>
      <c r="J222" s="85">
        <v>51</v>
      </c>
    </row>
    <row r="223" spans="1:10" x14ac:dyDescent="0.25">
      <c r="A223" s="130" t="s">
        <v>8</v>
      </c>
      <c r="B223" s="131" t="s">
        <v>1432</v>
      </c>
      <c r="C223" s="130" t="s">
        <v>1081</v>
      </c>
      <c r="D223" s="132">
        <v>42977</v>
      </c>
      <c r="E223" s="132">
        <v>21360418</v>
      </c>
      <c r="F223" s="130" t="s">
        <v>4772</v>
      </c>
      <c r="G223" s="130" t="s">
        <v>225</v>
      </c>
      <c r="H223" s="130" t="s">
        <v>46</v>
      </c>
      <c r="I223" s="103">
        <v>174.5</v>
      </c>
      <c r="J223" s="85">
        <v>51</v>
      </c>
    </row>
    <row r="224" spans="1:10" x14ac:dyDescent="0.25">
      <c r="A224" s="130" t="s">
        <v>8</v>
      </c>
      <c r="B224" s="131" t="s">
        <v>1432</v>
      </c>
      <c r="C224" s="130" t="s">
        <v>3840</v>
      </c>
      <c r="D224" s="132">
        <v>42977</v>
      </c>
      <c r="E224" s="132">
        <v>21360420</v>
      </c>
      <c r="F224" s="130" t="s">
        <v>4773</v>
      </c>
      <c r="G224" s="130" t="s">
        <v>225</v>
      </c>
      <c r="H224" s="130" t="s">
        <v>46</v>
      </c>
      <c r="I224" s="103">
        <v>214.73</v>
      </c>
      <c r="J224" s="85">
        <v>51</v>
      </c>
    </row>
    <row r="225" spans="1:10" x14ac:dyDescent="0.25">
      <c r="A225" s="130" t="s">
        <v>8</v>
      </c>
      <c r="B225" s="131" t="s">
        <v>1432</v>
      </c>
      <c r="C225" s="130" t="s">
        <v>4277</v>
      </c>
      <c r="D225" s="132">
        <v>42977</v>
      </c>
      <c r="E225" s="132">
        <v>21360417</v>
      </c>
      <c r="F225" s="130" t="s">
        <v>4774</v>
      </c>
      <c r="G225" s="130" t="s">
        <v>225</v>
      </c>
      <c r="H225" s="130" t="s">
        <v>46</v>
      </c>
      <c r="I225" s="103">
        <v>2086.42</v>
      </c>
      <c r="J225" s="85">
        <v>51</v>
      </c>
    </row>
    <row r="226" spans="1:10" x14ac:dyDescent="0.25">
      <c r="A226" s="130" t="s">
        <v>9</v>
      </c>
      <c r="B226" s="131" t="s">
        <v>193</v>
      </c>
      <c r="C226" s="130" t="s">
        <v>4278</v>
      </c>
      <c r="D226" s="132">
        <v>42952</v>
      </c>
      <c r="E226" s="132">
        <v>30715</v>
      </c>
      <c r="F226" s="130">
        <v>16190</v>
      </c>
      <c r="G226" s="130" t="s">
        <v>45</v>
      </c>
      <c r="H226" s="130" t="s">
        <v>90</v>
      </c>
      <c r="I226" s="103">
        <v>239.64</v>
      </c>
      <c r="J226" s="85">
        <v>52</v>
      </c>
    </row>
    <row r="227" spans="1:10" x14ac:dyDescent="0.25">
      <c r="A227" s="130" t="s">
        <v>9</v>
      </c>
      <c r="B227" s="131" t="s">
        <v>193</v>
      </c>
      <c r="C227" s="130" t="s">
        <v>4279</v>
      </c>
      <c r="D227" s="132">
        <v>42952</v>
      </c>
      <c r="E227" s="132">
        <v>30712</v>
      </c>
      <c r="F227" s="130">
        <v>16191</v>
      </c>
      <c r="G227" s="130" t="s">
        <v>45</v>
      </c>
      <c r="H227" s="130" t="s">
        <v>90</v>
      </c>
      <c r="I227" s="103">
        <v>407.6</v>
      </c>
      <c r="J227" s="85">
        <v>52</v>
      </c>
    </row>
    <row r="228" spans="1:10" x14ac:dyDescent="0.25">
      <c r="A228" s="130" t="s">
        <v>9</v>
      </c>
      <c r="B228" s="131" t="s">
        <v>193</v>
      </c>
      <c r="C228" s="130" t="s">
        <v>4280</v>
      </c>
      <c r="D228" s="132">
        <v>42954</v>
      </c>
      <c r="E228" s="132">
        <v>30713</v>
      </c>
      <c r="F228" s="130">
        <v>16192</v>
      </c>
      <c r="G228" s="130" t="s">
        <v>45</v>
      </c>
      <c r="H228" s="130" t="s">
        <v>46</v>
      </c>
      <c r="I228" s="103">
        <v>213.02</v>
      </c>
      <c r="J228" s="85">
        <v>52</v>
      </c>
    </row>
    <row r="229" spans="1:10" x14ac:dyDescent="0.25">
      <c r="A229" s="130" t="s">
        <v>9</v>
      </c>
      <c r="B229" s="131" t="s">
        <v>193</v>
      </c>
      <c r="C229" s="130" t="s">
        <v>2671</v>
      </c>
      <c r="D229" s="132">
        <v>42958</v>
      </c>
      <c r="E229" s="132" t="s">
        <v>4558</v>
      </c>
      <c r="F229" s="130">
        <v>16195</v>
      </c>
      <c r="G229" s="130" t="s">
        <v>45</v>
      </c>
      <c r="H229" s="130" t="s">
        <v>46</v>
      </c>
      <c r="I229" s="103">
        <v>776.7</v>
      </c>
      <c r="J229" s="85">
        <v>52</v>
      </c>
    </row>
    <row r="230" spans="1:10" x14ac:dyDescent="0.25">
      <c r="A230" s="130" t="s">
        <v>9</v>
      </c>
      <c r="B230" s="131" t="s">
        <v>193</v>
      </c>
      <c r="C230" s="130" t="s">
        <v>3454</v>
      </c>
      <c r="D230" s="132">
        <v>42962</v>
      </c>
      <c r="E230" s="132">
        <v>30881</v>
      </c>
      <c r="F230" s="130">
        <v>16212</v>
      </c>
      <c r="G230" s="130" t="s">
        <v>45</v>
      </c>
      <c r="H230" s="130" t="s">
        <v>90</v>
      </c>
      <c r="I230" s="103">
        <v>124.14</v>
      </c>
      <c r="J230" s="85">
        <v>52</v>
      </c>
    </row>
    <row r="231" spans="1:10" x14ac:dyDescent="0.25">
      <c r="A231" s="130" t="s">
        <v>9</v>
      </c>
      <c r="B231" s="131" t="s">
        <v>193</v>
      </c>
      <c r="C231" s="130" t="s">
        <v>2577</v>
      </c>
      <c r="D231" s="132">
        <v>42962</v>
      </c>
      <c r="E231" s="132">
        <v>3365</v>
      </c>
      <c r="F231" s="130">
        <v>16214</v>
      </c>
      <c r="G231" s="130" t="s">
        <v>45</v>
      </c>
      <c r="H231" s="130" t="s">
        <v>46</v>
      </c>
      <c r="I231" s="103">
        <v>35.56</v>
      </c>
      <c r="J231" s="85">
        <v>52</v>
      </c>
    </row>
    <row r="232" spans="1:10" x14ac:dyDescent="0.25">
      <c r="A232" s="130" t="s">
        <v>9</v>
      </c>
      <c r="B232" s="131" t="s">
        <v>193</v>
      </c>
      <c r="C232" s="130" t="s">
        <v>4281</v>
      </c>
      <c r="D232" s="132">
        <v>42963</v>
      </c>
      <c r="E232" s="132">
        <v>825046988</v>
      </c>
      <c r="F232" s="130">
        <v>16215</v>
      </c>
      <c r="G232" s="130" t="s">
        <v>45</v>
      </c>
      <c r="H232" s="130" t="s">
        <v>46</v>
      </c>
      <c r="I232" s="103">
        <v>42.29</v>
      </c>
      <c r="J232" s="85">
        <v>52</v>
      </c>
    </row>
    <row r="233" spans="1:10" x14ac:dyDescent="0.25">
      <c r="A233" s="130" t="s">
        <v>9</v>
      </c>
      <c r="B233" s="131" t="s">
        <v>193</v>
      </c>
      <c r="C233" s="130" t="s">
        <v>627</v>
      </c>
      <c r="D233" s="132">
        <v>42970</v>
      </c>
      <c r="E233" s="132" t="s">
        <v>4559</v>
      </c>
      <c r="F233" s="130">
        <v>16234</v>
      </c>
      <c r="G233" s="130" t="s">
        <v>45</v>
      </c>
      <c r="H233" s="130" t="s">
        <v>4792</v>
      </c>
      <c r="I233" s="103">
        <v>158.07</v>
      </c>
      <c r="J233" s="85">
        <v>52</v>
      </c>
    </row>
    <row r="234" spans="1:10" x14ac:dyDescent="0.25">
      <c r="A234" s="130" t="s">
        <v>9</v>
      </c>
      <c r="B234" s="131" t="s">
        <v>470</v>
      </c>
      <c r="C234" s="130" t="s">
        <v>4282</v>
      </c>
      <c r="D234" s="132">
        <v>42970</v>
      </c>
      <c r="E234" s="132" t="s">
        <v>4560</v>
      </c>
      <c r="F234" s="130">
        <v>16235</v>
      </c>
      <c r="G234" s="130" t="s">
        <v>45</v>
      </c>
      <c r="H234" s="130" t="s">
        <v>4792</v>
      </c>
      <c r="I234" s="103">
        <v>191.52</v>
      </c>
      <c r="J234" s="85">
        <v>52</v>
      </c>
    </row>
    <row r="235" spans="1:10" x14ac:dyDescent="0.25">
      <c r="A235" s="130" t="s">
        <v>9</v>
      </c>
      <c r="B235" s="131" t="s">
        <v>193</v>
      </c>
      <c r="C235" s="130" t="s">
        <v>4283</v>
      </c>
      <c r="D235" s="132">
        <v>42970</v>
      </c>
      <c r="E235" s="132">
        <v>5704</v>
      </c>
      <c r="F235" s="130">
        <v>16243</v>
      </c>
      <c r="G235" s="130" t="s">
        <v>45</v>
      </c>
      <c r="H235" s="130" t="s">
        <v>4792</v>
      </c>
      <c r="I235" s="103">
        <v>258.81</v>
      </c>
      <c r="J235" s="85">
        <v>52</v>
      </c>
    </row>
    <row r="236" spans="1:10" x14ac:dyDescent="0.25">
      <c r="A236" s="130" t="s">
        <v>9</v>
      </c>
      <c r="B236" s="131" t="s">
        <v>193</v>
      </c>
      <c r="C236" s="130" t="s">
        <v>4094</v>
      </c>
      <c r="D236" s="132">
        <v>42978</v>
      </c>
      <c r="E236" s="132" t="s">
        <v>4561</v>
      </c>
      <c r="F236" s="130">
        <v>16317</v>
      </c>
      <c r="G236" s="130" t="s">
        <v>45</v>
      </c>
      <c r="H236" s="130" t="s">
        <v>4792</v>
      </c>
      <c r="I236" s="103">
        <v>14.36</v>
      </c>
      <c r="J236" s="85">
        <v>52</v>
      </c>
    </row>
    <row r="237" spans="1:10" x14ac:dyDescent="0.25">
      <c r="A237" s="130" t="s">
        <v>17</v>
      </c>
      <c r="B237" s="131" t="s">
        <v>193</v>
      </c>
      <c r="C237" s="130" t="s">
        <v>4278</v>
      </c>
      <c r="D237" s="132">
        <v>42952</v>
      </c>
      <c r="E237" s="130">
        <v>30715</v>
      </c>
      <c r="F237" s="130">
        <v>16190</v>
      </c>
      <c r="G237" s="130" t="s">
        <v>45</v>
      </c>
      <c r="H237" s="130" t="s">
        <v>90</v>
      </c>
      <c r="I237" s="103">
        <v>39.94</v>
      </c>
      <c r="J237" s="85">
        <v>52</v>
      </c>
    </row>
    <row r="238" spans="1:10" x14ac:dyDescent="0.25">
      <c r="A238" s="130" t="s">
        <v>17</v>
      </c>
      <c r="B238" s="131" t="s">
        <v>193</v>
      </c>
      <c r="C238" s="130" t="s">
        <v>4279</v>
      </c>
      <c r="D238" s="132">
        <v>42952</v>
      </c>
      <c r="E238" s="130">
        <v>30712</v>
      </c>
      <c r="F238" s="130">
        <v>16191</v>
      </c>
      <c r="G238" s="130" t="s">
        <v>45</v>
      </c>
      <c r="H238" s="130" t="s">
        <v>90</v>
      </c>
      <c r="I238" s="103">
        <v>67.930000000000007</v>
      </c>
      <c r="J238" s="85">
        <v>52</v>
      </c>
    </row>
    <row r="239" spans="1:10" x14ac:dyDescent="0.25">
      <c r="A239" s="130" t="s">
        <v>17</v>
      </c>
      <c r="B239" s="131" t="s">
        <v>193</v>
      </c>
      <c r="C239" s="130" t="s">
        <v>4280</v>
      </c>
      <c r="D239" s="132">
        <v>42954</v>
      </c>
      <c r="E239" s="130">
        <v>30713</v>
      </c>
      <c r="F239" s="130">
        <v>16192</v>
      </c>
      <c r="G239" s="130" t="s">
        <v>45</v>
      </c>
      <c r="H239" s="130" t="s">
        <v>46</v>
      </c>
      <c r="I239" s="103">
        <v>35.5</v>
      </c>
      <c r="J239" s="85">
        <v>52</v>
      </c>
    </row>
    <row r="240" spans="1:10" x14ac:dyDescent="0.25">
      <c r="A240" s="130" t="s">
        <v>17</v>
      </c>
      <c r="B240" s="131" t="s">
        <v>193</v>
      </c>
      <c r="C240" s="130" t="s">
        <v>2671</v>
      </c>
      <c r="D240" s="132">
        <v>42958</v>
      </c>
      <c r="E240" s="130" t="s">
        <v>4558</v>
      </c>
      <c r="F240" s="130">
        <v>16195</v>
      </c>
      <c r="G240" s="130" t="s">
        <v>45</v>
      </c>
      <c r="H240" s="130" t="s">
        <v>46</v>
      </c>
      <c r="I240" s="103">
        <v>129.44999999999999</v>
      </c>
      <c r="J240" s="85">
        <v>52</v>
      </c>
    </row>
    <row r="241" spans="1:10" x14ac:dyDescent="0.25">
      <c r="A241" s="130" t="s">
        <v>17</v>
      </c>
      <c r="B241" s="131" t="s">
        <v>193</v>
      </c>
      <c r="C241" s="130" t="s">
        <v>3454</v>
      </c>
      <c r="D241" s="132">
        <v>42962</v>
      </c>
      <c r="E241" s="130">
        <v>30881</v>
      </c>
      <c r="F241" s="130">
        <v>16212</v>
      </c>
      <c r="G241" s="130" t="s">
        <v>45</v>
      </c>
      <c r="H241" s="130" t="s">
        <v>90</v>
      </c>
      <c r="I241" s="103">
        <v>20.69</v>
      </c>
      <c r="J241" s="85">
        <v>52</v>
      </c>
    </row>
    <row r="242" spans="1:10" x14ac:dyDescent="0.25">
      <c r="A242" s="130" t="s">
        <v>17</v>
      </c>
      <c r="B242" s="131" t="s">
        <v>193</v>
      </c>
      <c r="C242" s="130" t="s">
        <v>2577</v>
      </c>
      <c r="D242" s="132">
        <v>42962</v>
      </c>
      <c r="E242" s="130">
        <v>3365</v>
      </c>
      <c r="F242" s="130">
        <v>16214</v>
      </c>
      <c r="G242" s="130" t="s">
        <v>45</v>
      </c>
      <c r="H242" s="130" t="s">
        <v>46</v>
      </c>
      <c r="I242" s="103">
        <v>5.93</v>
      </c>
      <c r="J242" s="85">
        <v>52</v>
      </c>
    </row>
    <row r="243" spans="1:10" x14ac:dyDescent="0.25">
      <c r="A243" s="130" t="s">
        <v>17</v>
      </c>
      <c r="B243" s="131" t="s">
        <v>193</v>
      </c>
      <c r="C243" s="130" t="s">
        <v>4281</v>
      </c>
      <c r="D243" s="132">
        <v>42963</v>
      </c>
      <c r="E243" s="130">
        <v>825046988</v>
      </c>
      <c r="F243" s="130">
        <v>16215</v>
      </c>
      <c r="G243" s="130" t="s">
        <v>45</v>
      </c>
      <c r="H243" s="130" t="s">
        <v>46</v>
      </c>
      <c r="I243" s="103">
        <v>7.05</v>
      </c>
      <c r="J243" s="85">
        <v>52</v>
      </c>
    </row>
    <row r="244" spans="1:10" x14ac:dyDescent="0.25">
      <c r="A244" s="130" t="s">
        <v>17</v>
      </c>
      <c r="B244" s="131" t="s">
        <v>193</v>
      </c>
      <c r="C244" s="130" t="s">
        <v>627</v>
      </c>
      <c r="D244" s="132">
        <v>42970</v>
      </c>
      <c r="E244" s="130" t="s">
        <v>4559</v>
      </c>
      <c r="F244" s="130">
        <v>16234</v>
      </c>
      <c r="G244" s="130" t="s">
        <v>45</v>
      </c>
      <c r="H244" s="130" t="s">
        <v>4792</v>
      </c>
      <c r="I244" s="103">
        <v>26.35</v>
      </c>
      <c r="J244" s="85">
        <v>52</v>
      </c>
    </row>
    <row r="245" spans="1:10" x14ac:dyDescent="0.25">
      <c r="A245" s="130" t="s">
        <v>17</v>
      </c>
      <c r="B245" s="131" t="s">
        <v>470</v>
      </c>
      <c r="C245" s="130" t="s">
        <v>4282</v>
      </c>
      <c r="D245" s="132">
        <v>42970</v>
      </c>
      <c r="E245" s="130" t="s">
        <v>4560</v>
      </c>
      <c r="F245" s="130">
        <v>16235</v>
      </c>
      <c r="G245" s="130" t="s">
        <v>45</v>
      </c>
      <c r="H245" s="130" t="s">
        <v>4792</v>
      </c>
      <c r="I245" s="103">
        <v>31.92</v>
      </c>
      <c r="J245" s="85">
        <v>52</v>
      </c>
    </row>
    <row r="246" spans="1:10" x14ac:dyDescent="0.25">
      <c r="A246" s="130" t="s">
        <v>17</v>
      </c>
      <c r="B246" s="131" t="s">
        <v>193</v>
      </c>
      <c r="C246" s="130" t="s">
        <v>4283</v>
      </c>
      <c r="D246" s="132">
        <v>42970</v>
      </c>
      <c r="E246" s="130">
        <v>5704</v>
      </c>
      <c r="F246" s="130">
        <v>16243</v>
      </c>
      <c r="G246" s="130" t="s">
        <v>45</v>
      </c>
      <c r="H246" s="130" t="s">
        <v>4792</v>
      </c>
      <c r="I246" s="103">
        <v>43.14</v>
      </c>
      <c r="J246" s="85">
        <v>52</v>
      </c>
    </row>
    <row r="247" spans="1:10" x14ac:dyDescent="0.25">
      <c r="A247" s="130" t="s">
        <v>17</v>
      </c>
      <c r="B247" s="131" t="s">
        <v>193</v>
      </c>
      <c r="C247" s="130" t="s">
        <v>4094</v>
      </c>
      <c r="D247" s="132">
        <v>42978</v>
      </c>
      <c r="E247" s="130" t="s">
        <v>4561</v>
      </c>
      <c r="F247" s="130">
        <v>16317</v>
      </c>
      <c r="G247" s="130" t="s">
        <v>45</v>
      </c>
      <c r="H247" s="130" t="s">
        <v>4792</v>
      </c>
      <c r="I247" s="103">
        <v>2.39</v>
      </c>
      <c r="J247" s="85">
        <v>52</v>
      </c>
    </row>
    <row r="248" spans="1:10" x14ac:dyDescent="0.25">
      <c r="A248" s="130" t="s">
        <v>25</v>
      </c>
      <c r="B248" s="131" t="s">
        <v>193</v>
      </c>
      <c r="C248" s="130" t="s">
        <v>4278</v>
      </c>
      <c r="D248" s="132">
        <v>42952</v>
      </c>
      <c r="E248" s="130">
        <v>30715</v>
      </c>
      <c r="F248" s="130">
        <v>16190</v>
      </c>
      <c r="G248" s="130" t="s">
        <v>45</v>
      </c>
      <c r="H248" s="130" t="s">
        <v>90</v>
      </c>
      <c r="I248" s="103">
        <v>199.7</v>
      </c>
      <c r="J248" s="85">
        <v>52</v>
      </c>
    </row>
    <row r="249" spans="1:10" x14ac:dyDescent="0.25">
      <c r="A249" s="130" t="s">
        <v>25</v>
      </c>
      <c r="B249" s="131" t="s">
        <v>193</v>
      </c>
      <c r="C249" s="130" t="s">
        <v>4279</v>
      </c>
      <c r="D249" s="132">
        <v>42952</v>
      </c>
      <c r="E249" s="130">
        <v>30712</v>
      </c>
      <c r="F249" s="130">
        <v>16191</v>
      </c>
      <c r="G249" s="130" t="s">
        <v>45</v>
      </c>
      <c r="H249" s="130" t="s">
        <v>90</v>
      </c>
      <c r="I249" s="103">
        <v>339.66</v>
      </c>
      <c r="J249" s="85">
        <v>52</v>
      </c>
    </row>
    <row r="250" spans="1:10" x14ac:dyDescent="0.25">
      <c r="A250" s="130" t="s">
        <v>25</v>
      </c>
      <c r="B250" s="131" t="s">
        <v>193</v>
      </c>
      <c r="C250" s="130" t="s">
        <v>4280</v>
      </c>
      <c r="D250" s="132">
        <v>42954</v>
      </c>
      <c r="E250" s="130">
        <v>30713</v>
      </c>
      <c r="F250" s="130">
        <v>16192</v>
      </c>
      <c r="G250" s="130" t="s">
        <v>45</v>
      </c>
      <c r="H250" s="130" t="s">
        <v>46</v>
      </c>
      <c r="I250" s="103">
        <v>177.51</v>
      </c>
      <c r="J250" s="85">
        <v>52</v>
      </c>
    </row>
    <row r="251" spans="1:10" x14ac:dyDescent="0.25">
      <c r="A251" s="130" t="s">
        <v>25</v>
      </c>
      <c r="B251" s="131" t="s">
        <v>193</v>
      </c>
      <c r="C251" s="130" t="s">
        <v>2671</v>
      </c>
      <c r="D251" s="132">
        <v>42958</v>
      </c>
      <c r="E251" s="130" t="s">
        <v>4558</v>
      </c>
      <c r="F251" s="130">
        <v>16195</v>
      </c>
      <c r="G251" s="130" t="s">
        <v>45</v>
      </c>
      <c r="H251" s="130" t="s">
        <v>46</v>
      </c>
      <c r="I251" s="103">
        <v>647.25</v>
      </c>
      <c r="J251" s="85">
        <v>52</v>
      </c>
    </row>
    <row r="252" spans="1:10" x14ac:dyDescent="0.25">
      <c r="A252" s="130" t="s">
        <v>25</v>
      </c>
      <c r="B252" s="131" t="s">
        <v>193</v>
      </c>
      <c r="C252" s="130" t="s">
        <v>3454</v>
      </c>
      <c r="D252" s="132">
        <v>42962</v>
      </c>
      <c r="E252" s="130">
        <v>30881</v>
      </c>
      <c r="F252" s="130">
        <v>16212</v>
      </c>
      <c r="G252" s="130" t="s">
        <v>45</v>
      </c>
      <c r="H252" s="130" t="s">
        <v>90</v>
      </c>
      <c r="I252" s="103">
        <v>103.45</v>
      </c>
      <c r="J252" s="85">
        <v>52</v>
      </c>
    </row>
    <row r="253" spans="1:10" x14ac:dyDescent="0.25">
      <c r="A253" s="130" t="s">
        <v>25</v>
      </c>
      <c r="B253" s="131" t="s">
        <v>193</v>
      </c>
      <c r="C253" s="130" t="s">
        <v>2577</v>
      </c>
      <c r="D253" s="132">
        <v>42962</v>
      </c>
      <c r="E253" s="130">
        <v>3365</v>
      </c>
      <c r="F253" s="130">
        <v>16214</v>
      </c>
      <c r="G253" s="130" t="s">
        <v>45</v>
      </c>
      <c r="H253" s="130" t="s">
        <v>46</v>
      </c>
      <c r="I253" s="103">
        <v>29.63</v>
      </c>
      <c r="J253" s="85">
        <v>52</v>
      </c>
    </row>
    <row r="254" spans="1:10" x14ac:dyDescent="0.25">
      <c r="A254" s="130" t="s">
        <v>25</v>
      </c>
      <c r="B254" s="131" t="s">
        <v>193</v>
      </c>
      <c r="C254" s="130" t="s">
        <v>4281</v>
      </c>
      <c r="D254" s="132">
        <v>42963</v>
      </c>
      <c r="E254" s="130">
        <v>825046988</v>
      </c>
      <c r="F254" s="130">
        <v>16215</v>
      </c>
      <c r="G254" s="130" t="s">
        <v>45</v>
      </c>
      <c r="H254" s="130" t="s">
        <v>46</v>
      </c>
      <c r="I254" s="103">
        <v>35.24</v>
      </c>
      <c r="J254" s="85">
        <v>52</v>
      </c>
    </row>
    <row r="255" spans="1:10" x14ac:dyDescent="0.25">
      <c r="A255" s="130" t="s">
        <v>25</v>
      </c>
      <c r="B255" s="131" t="s">
        <v>193</v>
      </c>
      <c r="C255" s="130" t="s">
        <v>627</v>
      </c>
      <c r="D255" s="132">
        <v>42970</v>
      </c>
      <c r="E255" s="130" t="s">
        <v>4559</v>
      </c>
      <c r="F255" s="130">
        <v>16234</v>
      </c>
      <c r="G255" s="130" t="s">
        <v>45</v>
      </c>
      <c r="H255" s="130" t="s">
        <v>4792</v>
      </c>
      <c r="I255" s="103">
        <v>131.72999999999999</v>
      </c>
      <c r="J255" s="85">
        <v>52</v>
      </c>
    </row>
    <row r="256" spans="1:10" x14ac:dyDescent="0.25">
      <c r="A256" s="130" t="s">
        <v>25</v>
      </c>
      <c r="B256" s="131" t="s">
        <v>470</v>
      </c>
      <c r="C256" s="130" t="s">
        <v>4282</v>
      </c>
      <c r="D256" s="132">
        <v>42970</v>
      </c>
      <c r="E256" s="130" t="s">
        <v>4560</v>
      </c>
      <c r="F256" s="130">
        <v>16235</v>
      </c>
      <c r="G256" s="130" t="s">
        <v>45</v>
      </c>
      <c r="H256" s="130" t="s">
        <v>4792</v>
      </c>
      <c r="I256" s="103">
        <v>159.6</v>
      </c>
      <c r="J256" s="85">
        <v>52</v>
      </c>
    </row>
    <row r="257" spans="1:10" x14ac:dyDescent="0.25">
      <c r="A257" s="130" t="s">
        <v>25</v>
      </c>
      <c r="B257" s="131" t="s">
        <v>193</v>
      </c>
      <c r="C257" s="130" t="s">
        <v>4283</v>
      </c>
      <c r="D257" s="132">
        <v>42970</v>
      </c>
      <c r="E257" s="130">
        <v>5704</v>
      </c>
      <c r="F257" s="130">
        <v>16243</v>
      </c>
      <c r="G257" s="130" t="s">
        <v>45</v>
      </c>
      <c r="H257" s="130" t="s">
        <v>4792</v>
      </c>
      <c r="I257" s="103">
        <v>215.68</v>
      </c>
      <c r="J257" s="85">
        <v>52</v>
      </c>
    </row>
    <row r="258" spans="1:10" x14ac:dyDescent="0.25">
      <c r="A258" s="130" t="s">
        <v>25</v>
      </c>
      <c r="B258" s="131" t="s">
        <v>193</v>
      </c>
      <c r="C258" s="130" t="s">
        <v>4094</v>
      </c>
      <c r="D258" s="132">
        <v>42978</v>
      </c>
      <c r="E258" s="130" t="s">
        <v>4561</v>
      </c>
      <c r="F258" s="130">
        <v>16317</v>
      </c>
      <c r="G258" s="130" t="s">
        <v>45</v>
      </c>
      <c r="H258" s="130" t="s">
        <v>4792</v>
      </c>
      <c r="I258" s="103">
        <v>11.96</v>
      </c>
      <c r="J258" s="85">
        <v>52</v>
      </c>
    </row>
    <row r="259" spans="1:10" x14ac:dyDescent="0.25">
      <c r="A259" s="130" t="s">
        <v>32</v>
      </c>
      <c r="B259" s="131" t="s">
        <v>193</v>
      </c>
      <c r="C259" s="130" t="s">
        <v>4278</v>
      </c>
      <c r="D259" s="132">
        <v>42952</v>
      </c>
      <c r="E259" s="130">
        <v>30715</v>
      </c>
      <c r="F259" s="130">
        <v>16190</v>
      </c>
      <c r="G259" s="130" t="s">
        <v>45</v>
      </c>
      <c r="H259" s="130" t="s">
        <v>90</v>
      </c>
      <c r="I259" s="103">
        <v>79.88</v>
      </c>
      <c r="J259" s="85">
        <v>52</v>
      </c>
    </row>
    <row r="260" spans="1:10" x14ac:dyDescent="0.25">
      <c r="A260" s="130" t="s">
        <v>32</v>
      </c>
      <c r="B260" s="131" t="s">
        <v>193</v>
      </c>
      <c r="C260" s="130" t="s">
        <v>4279</v>
      </c>
      <c r="D260" s="132">
        <v>42952</v>
      </c>
      <c r="E260" s="130">
        <v>30712</v>
      </c>
      <c r="F260" s="130">
        <v>16191</v>
      </c>
      <c r="G260" s="130" t="s">
        <v>45</v>
      </c>
      <c r="H260" s="130" t="s">
        <v>90</v>
      </c>
      <c r="I260" s="103">
        <v>135.87</v>
      </c>
      <c r="J260" s="85">
        <v>52</v>
      </c>
    </row>
    <row r="261" spans="1:10" x14ac:dyDescent="0.25">
      <c r="A261" s="130" t="s">
        <v>32</v>
      </c>
      <c r="B261" s="131" t="s">
        <v>193</v>
      </c>
      <c r="C261" s="130" t="s">
        <v>4280</v>
      </c>
      <c r="D261" s="132">
        <v>42954</v>
      </c>
      <c r="E261" s="130">
        <v>30713</v>
      </c>
      <c r="F261" s="130">
        <v>16192</v>
      </c>
      <c r="G261" s="130" t="s">
        <v>45</v>
      </c>
      <c r="H261" s="130" t="s">
        <v>46</v>
      </c>
      <c r="I261" s="103">
        <v>71.010000000000005</v>
      </c>
      <c r="J261" s="85">
        <v>52</v>
      </c>
    </row>
    <row r="262" spans="1:10" x14ac:dyDescent="0.25">
      <c r="A262" s="130" t="s">
        <v>32</v>
      </c>
      <c r="B262" s="131" t="s">
        <v>193</v>
      </c>
      <c r="C262" s="130" t="s">
        <v>2671</v>
      </c>
      <c r="D262" s="132">
        <v>42958</v>
      </c>
      <c r="E262" s="130" t="s">
        <v>4558</v>
      </c>
      <c r="F262" s="130">
        <v>16195</v>
      </c>
      <c r="G262" s="130" t="s">
        <v>45</v>
      </c>
      <c r="H262" s="130" t="s">
        <v>46</v>
      </c>
      <c r="I262" s="103">
        <v>258.89999999999998</v>
      </c>
      <c r="J262" s="85">
        <v>52</v>
      </c>
    </row>
    <row r="263" spans="1:10" x14ac:dyDescent="0.25">
      <c r="A263" s="130" t="s">
        <v>32</v>
      </c>
      <c r="B263" s="131" t="s">
        <v>193</v>
      </c>
      <c r="C263" s="130" t="s">
        <v>3454</v>
      </c>
      <c r="D263" s="132">
        <v>42962</v>
      </c>
      <c r="E263" s="130">
        <v>30881</v>
      </c>
      <c r="F263" s="130">
        <v>16212</v>
      </c>
      <c r="G263" s="130" t="s">
        <v>45</v>
      </c>
      <c r="H263" s="130" t="s">
        <v>90</v>
      </c>
      <c r="I263" s="103">
        <v>41.38</v>
      </c>
      <c r="J263" s="85">
        <v>52</v>
      </c>
    </row>
    <row r="264" spans="1:10" x14ac:dyDescent="0.25">
      <c r="A264" s="130" t="s">
        <v>32</v>
      </c>
      <c r="B264" s="131" t="s">
        <v>193</v>
      </c>
      <c r="C264" s="130" t="s">
        <v>2577</v>
      </c>
      <c r="D264" s="132">
        <v>42962</v>
      </c>
      <c r="E264" s="130">
        <v>3365</v>
      </c>
      <c r="F264" s="130">
        <v>16214</v>
      </c>
      <c r="G264" s="130" t="s">
        <v>45</v>
      </c>
      <c r="H264" s="130" t="s">
        <v>46</v>
      </c>
      <c r="I264" s="103">
        <v>11.85</v>
      </c>
      <c r="J264" s="85">
        <v>52</v>
      </c>
    </row>
    <row r="265" spans="1:10" x14ac:dyDescent="0.25">
      <c r="A265" s="130" t="s">
        <v>32</v>
      </c>
      <c r="B265" s="131" t="s">
        <v>193</v>
      </c>
      <c r="C265" s="130" t="s">
        <v>4281</v>
      </c>
      <c r="D265" s="132">
        <v>42963</v>
      </c>
      <c r="E265" s="130">
        <v>825046988</v>
      </c>
      <c r="F265" s="130">
        <v>16215</v>
      </c>
      <c r="G265" s="130" t="s">
        <v>45</v>
      </c>
      <c r="H265" s="130" t="s">
        <v>46</v>
      </c>
      <c r="I265" s="103">
        <v>14.1</v>
      </c>
      <c r="J265" s="85">
        <v>52</v>
      </c>
    </row>
    <row r="266" spans="1:10" x14ac:dyDescent="0.25">
      <c r="A266" s="130" t="s">
        <v>32</v>
      </c>
      <c r="B266" s="131" t="s">
        <v>193</v>
      </c>
      <c r="C266" s="130" t="s">
        <v>627</v>
      </c>
      <c r="D266" s="132">
        <v>42970</v>
      </c>
      <c r="E266" s="130" t="s">
        <v>4559</v>
      </c>
      <c r="F266" s="130">
        <v>16234</v>
      </c>
      <c r="G266" s="130" t="s">
        <v>45</v>
      </c>
      <c r="H266" s="130" t="s">
        <v>4792</v>
      </c>
      <c r="I266" s="103">
        <v>52.69</v>
      </c>
      <c r="J266" s="85">
        <v>52</v>
      </c>
    </row>
    <row r="267" spans="1:10" x14ac:dyDescent="0.25">
      <c r="A267" s="130" t="s">
        <v>32</v>
      </c>
      <c r="B267" s="131" t="s">
        <v>470</v>
      </c>
      <c r="C267" s="130" t="s">
        <v>4282</v>
      </c>
      <c r="D267" s="132">
        <v>42970</v>
      </c>
      <c r="E267" s="130" t="s">
        <v>4560</v>
      </c>
      <c r="F267" s="130">
        <v>16235</v>
      </c>
      <c r="G267" s="130" t="s">
        <v>45</v>
      </c>
      <c r="H267" s="130" t="s">
        <v>4792</v>
      </c>
      <c r="I267" s="103">
        <v>63.84</v>
      </c>
      <c r="J267" s="85">
        <v>52</v>
      </c>
    </row>
    <row r="268" spans="1:10" x14ac:dyDescent="0.25">
      <c r="A268" s="130" t="s">
        <v>32</v>
      </c>
      <c r="B268" s="131" t="s">
        <v>193</v>
      </c>
      <c r="C268" s="130" t="s">
        <v>4283</v>
      </c>
      <c r="D268" s="132">
        <v>42970</v>
      </c>
      <c r="E268" s="130">
        <v>5704</v>
      </c>
      <c r="F268" s="130">
        <v>16243</v>
      </c>
      <c r="G268" s="130" t="s">
        <v>45</v>
      </c>
      <c r="H268" s="130" t="s">
        <v>4792</v>
      </c>
      <c r="I268" s="103">
        <v>86.27</v>
      </c>
      <c r="J268" s="85">
        <v>52</v>
      </c>
    </row>
    <row r="269" spans="1:10" x14ac:dyDescent="0.25">
      <c r="A269" s="130" t="s">
        <v>32</v>
      </c>
      <c r="B269" s="131" t="s">
        <v>193</v>
      </c>
      <c r="C269" s="130" t="s">
        <v>4094</v>
      </c>
      <c r="D269" s="132">
        <v>42978</v>
      </c>
      <c r="E269" s="130" t="s">
        <v>4561</v>
      </c>
      <c r="F269" s="130">
        <v>16317</v>
      </c>
      <c r="G269" s="130" t="s">
        <v>45</v>
      </c>
      <c r="H269" s="130" t="s">
        <v>4792</v>
      </c>
      <c r="I269" s="103">
        <v>4.79</v>
      </c>
      <c r="J269" s="85">
        <v>52</v>
      </c>
    </row>
    <row r="270" spans="1:10" x14ac:dyDescent="0.25">
      <c r="A270" s="130" t="s">
        <v>38</v>
      </c>
      <c r="B270" s="131" t="s">
        <v>193</v>
      </c>
      <c r="C270" s="130" t="s">
        <v>4278</v>
      </c>
      <c r="D270" s="132">
        <v>42952</v>
      </c>
      <c r="E270" s="130">
        <v>30715</v>
      </c>
      <c r="F270" s="130">
        <v>16190</v>
      </c>
      <c r="G270" s="130" t="s">
        <v>45</v>
      </c>
      <c r="H270" s="130" t="s">
        <v>90</v>
      </c>
      <c r="I270" s="103">
        <v>239.64</v>
      </c>
      <c r="J270" s="85">
        <v>52</v>
      </c>
    </row>
    <row r="271" spans="1:10" x14ac:dyDescent="0.25">
      <c r="A271" s="130" t="s">
        <v>38</v>
      </c>
      <c r="B271" s="131" t="s">
        <v>193</v>
      </c>
      <c r="C271" s="130" t="s">
        <v>4279</v>
      </c>
      <c r="D271" s="132">
        <v>42952</v>
      </c>
      <c r="E271" s="130">
        <v>30712</v>
      </c>
      <c r="F271" s="130">
        <v>16191</v>
      </c>
      <c r="G271" s="130" t="s">
        <v>45</v>
      </c>
      <c r="H271" s="130" t="s">
        <v>90</v>
      </c>
      <c r="I271" s="103">
        <v>407.6</v>
      </c>
      <c r="J271" s="85">
        <v>52</v>
      </c>
    </row>
    <row r="272" spans="1:10" x14ac:dyDescent="0.25">
      <c r="A272" s="130" t="s">
        <v>38</v>
      </c>
      <c r="B272" s="131" t="s">
        <v>193</v>
      </c>
      <c r="C272" s="130" t="s">
        <v>4280</v>
      </c>
      <c r="D272" s="132">
        <v>42954</v>
      </c>
      <c r="E272" s="130">
        <v>30713</v>
      </c>
      <c r="F272" s="130">
        <v>16192</v>
      </c>
      <c r="G272" s="130" t="s">
        <v>45</v>
      </c>
      <c r="H272" s="130" t="s">
        <v>46</v>
      </c>
      <c r="I272" s="103">
        <v>213.02</v>
      </c>
      <c r="J272" s="85">
        <v>52</v>
      </c>
    </row>
    <row r="273" spans="1:10" x14ac:dyDescent="0.25">
      <c r="A273" s="130" t="s">
        <v>38</v>
      </c>
      <c r="B273" s="131" t="s">
        <v>193</v>
      </c>
      <c r="C273" s="130" t="s">
        <v>2671</v>
      </c>
      <c r="D273" s="132">
        <v>42958</v>
      </c>
      <c r="E273" s="130" t="s">
        <v>4558</v>
      </c>
      <c r="F273" s="130">
        <v>16195</v>
      </c>
      <c r="G273" s="130" t="s">
        <v>45</v>
      </c>
      <c r="H273" s="130" t="s">
        <v>46</v>
      </c>
      <c r="I273" s="103">
        <v>776.7</v>
      </c>
      <c r="J273" s="85">
        <v>52</v>
      </c>
    </row>
    <row r="274" spans="1:10" x14ac:dyDescent="0.25">
      <c r="A274" s="130" t="s">
        <v>38</v>
      </c>
      <c r="B274" s="131" t="s">
        <v>193</v>
      </c>
      <c r="C274" s="130" t="s">
        <v>3454</v>
      </c>
      <c r="D274" s="132">
        <v>42962</v>
      </c>
      <c r="E274" s="130">
        <v>30881</v>
      </c>
      <c r="F274" s="130">
        <v>16212</v>
      </c>
      <c r="G274" s="130" t="s">
        <v>45</v>
      </c>
      <c r="H274" s="130" t="s">
        <v>90</v>
      </c>
      <c r="I274" s="103">
        <v>124.14</v>
      </c>
      <c r="J274" s="85">
        <v>52</v>
      </c>
    </row>
    <row r="275" spans="1:10" x14ac:dyDescent="0.25">
      <c r="A275" s="130" t="s">
        <v>38</v>
      </c>
      <c r="B275" s="131" t="s">
        <v>193</v>
      </c>
      <c r="C275" s="130" t="s">
        <v>2577</v>
      </c>
      <c r="D275" s="132">
        <v>42962</v>
      </c>
      <c r="E275" s="130">
        <v>3365</v>
      </c>
      <c r="F275" s="130">
        <v>16214</v>
      </c>
      <c r="G275" s="130" t="s">
        <v>45</v>
      </c>
      <c r="H275" s="130" t="s">
        <v>46</v>
      </c>
      <c r="I275" s="103">
        <v>35.56</v>
      </c>
      <c r="J275" s="85">
        <v>52</v>
      </c>
    </row>
    <row r="276" spans="1:10" x14ac:dyDescent="0.25">
      <c r="A276" s="130" t="s">
        <v>38</v>
      </c>
      <c r="B276" s="131" t="s">
        <v>193</v>
      </c>
      <c r="C276" s="130" t="s">
        <v>4281</v>
      </c>
      <c r="D276" s="132">
        <v>42963</v>
      </c>
      <c r="E276" s="130">
        <v>825046988</v>
      </c>
      <c r="F276" s="130">
        <v>16215</v>
      </c>
      <c r="G276" s="130" t="s">
        <v>45</v>
      </c>
      <c r="H276" s="130" t="s">
        <v>46</v>
      </c>
      <c r="I276" s="103">
        <v>42.29</v>
      </c>
      <c r="J276" s="85">
        <v>52</v>
      </c>
    </row>
    <row r="277" spans="1:10" x14ac:dyDescent="0.25">
      <c r="A277" s="130" t="s">
        <v>38</v>
      </c>
      <c r="B277" s="131" t="s">
        <v>193</v>
      </c>
      <c r="C277" s="130" t="s">
        <v>627</v>
      </c>
      <c r="D277" s="132">
        <v>42970</v>
      </c>
      <c r="E277" s="130" t="s">
        <v>4559</v>
      </c>
      <c r="F277" s="130">
        <v>16234</v>
      </c>
      <c r="G277" s="130" t="s">
        <v>45</v>
      </c>
      <c r="H277" s="130" t="s">
        <v>4792</v>
      </c>
      <c r="I277" s="103">
        <v>158.07</v>
      </c>
      <c r="J277" s="85">
        <v>52</v>
      </c>
    </row>
    <row r="278" spans="1:10" x14ac:dyDescent="0.25">
      <c r="A278" s="130" t="s">
        <v>38</v>
      </c>
      <c r="B278" s="131" t="s">
        <v>470</v>
      </c>
      <c r="C278" s="130" t="s">
        <v>4282</v>
      </c>
      <c r="D278" s="132">
        <v>42970</v>
      </c>
      <c r="E278" s="130" t="s">
        <v>4560</v>
      </c>
      <c r="F278" s="130">
        <v>16235</v>
      </c>
      <c r="G278" s="130" t="s">
        <v>45</v>
      </c>
      <c r="H278" s="130" t="s">
        <v>4792</v>
      </c>
      <c r="I278" s="103">
        <v>191.53</v>
      </c>
      <c r="J278" s="85">
        <v>52</v>
      </c>
    </row>
    <row r="279" spans="1:10" x14ac:dyDescent="0.25">
      <c r="A279" s="130" t="s">
        <v>38</v>
      </c>
      <c r="B279" s="131" t="s">
        <v>193</v>
      </c>
      <c r="C279" s="130" t="s">
        <v>4283</v>
      </c>
      <c r="D279" s="132">
        <v>42970</v>
      </c>
      <c r="E279" s="130">
        <v>5704</v>
      </c>
      <c r="F279" s="130">
        <v>16243</v>
      </c>
      <c r="G279" s="130" t="s">
        <v>45</v>
      </c>
      <c r="H279" s="130" t="s">
        <v>4792</v>
      </c>
      <c r="I279" s="103">
        <v>258.81</v>
      </c>
      <c r="J279" s="85">
        <v>52</v>
      </c>
    </row>
    <row r="280" spans="1:10" x14ac:dyDescent="0.25">
      <c r="A280" s="130" t="s">
        <v>38</v>
      </c>
      <c r="B280" s="131" t="s">
        <v>193</v>
      </c>
      <c r="C280" s="130" t="s">
        <v>4094</v>
      </c>
      <c r="D280" s="132">
        <v>42978</v>
      </c>
      <c r="E280" s="130" t="s">
        <v>4561</v>
      </c>
      <c r="F280" s="130">
        <v>16317</v>
      </c>
      <c r="G280" s="130" t="s">
        <v>45</v>
      </c>
      <c r="H280" s="130" t="s">
        <v>4792</v>
      </c>
      <c r="I280" s="103">
        <v>14.36</v>
      </c>
      <c r="J280" s="85">
        <v>52</v>
      </c>
    </row>
    <row r="281" spans="1:10" x14ac:dyDescent="0.25">
      <c r="A281" s="130" t="s">
        <v>10</v>
      </c>
      <c r="B281" s="131" t="s">
        <v>3284</v>
      </c>
      <c r="C281" s="130" t="s">
        <v>4270</v>
      </c>
      <c r="D281" s="132">
        <v>42969</v>
      </c>
      <c r="E281" s="132" t="s">
        <v>4550</v>
      </c>
      <c r="F281" s="130">
        <v>16228</v>
      </c>
      <c r="G281" s="130" t="s">
        <v>45</v>
      </c>
      <c r="H281" s="130" t="s">
        <v>46</v>
      </c>
      <c r="I281" s="103">
        <v>66964.289999999994</v>
      </c>
      <c r="J281" s="85">
        <v>56</v>
      </c>
    </row>
    <row r="282" spans="1:10" x14ac:dyDescent="0.25">
      <c r="A282" s="130" t="s">
        <v>10</v>
      </c>
      <c r="B282" s="131" t="s">
        <v>3286</v>
      </c>
      <c r="C282" s="130" t="s">
        <v>4271</v>
      </c>
      <c r="D282" s="132">
        <v>42969</v>
      </c>
      <c r="E282" s="132" t="s">
        <v>4551</v>
      </c>
      <c r="F282" s="130">
        <v>16229</v>
      </c>
      <c r="G282" s="130" t="s">
        <v>45</v>
      </c>
      <c r="H282" s="130" t="s">
        <v>46</v>
      </c>
      <c r="I282" s="103">
        <v>66964.289999999994</v>
      </c>
      <c r="J282" s="85">
        <v>56</v>
      </c>
    </row>
    <row r="283" spans="1:10" x14ac:dyDescent="0.25">
      <c r="A283" s="130" t="s">
        <v>39</v>
      </c>
      <c r="B283" s="131" t="s">
        <v>3284</v>
      </c>
      <c r="C283" s="130" t="s">
        <v>4270</v>
      </c>
      <c r="D283" s="132">
        <v>42969</v>
      </c>
      <c r="E283" s="130" t="s">
        <v>4550</v>
      </c>
      <c r="F283" s="130">
        <v>16228</v>
      </c>
      <c r="G283" s="130" t="s">
        <v>45</v>
      </c>
      <c r="H283" s="130" t="s">
        <v>46</v>
      </c>
      <c r="I283" s="103">
        <v>40178.57</v>
      </c>
      <c r="J283" s="85">
        <v>56</v>
      </c>
    </row>
    <row r="284" spans="1:10" x14ac:dyDescent="0.25">
      <c r="A284" s="130" t="s">
        <v>39</v>
      </c>
      <c r="B284" s="131" t="s">
        <v>3286</v>
      </c>
      <c r="C284" s="130" t="s">
        <v>4271</v>
      </c>
      <c r="D284" s="132">
        <v>42969</v>
      </c>
      <c r="E284" s="130" t="s">
        <v>4551</v>
      </c>
      <c r="F284" s="130">
        <v>16229</v>
      </c>
      <c r="G284" s="130" t="s">
        <v>45</v>
      </c>
      <c r="H284" s="130" t="s">
        <v>46</v>
      </c>
      <c r="I284" s="103">
        <v>40178.57</v>
      </c>
      <c r="J284" s="85">
        <v>56</v>
      </c>
    </row>
    <row r="285" spans="1:10" x14ac:dyDescent="0.25">
      <c r="A285" s="130" t="s">
        <v>11</v>
      </c>
      <c r="B285" s="131" t="s">
        <v>208</v>
      </c>
      <c r="C285" s="130" t="s">
        <v>1033</v>
      </c>
      <c r="D285" s="132">
        <v>42976</v>
      </c>
      <c r="E285" s="132" t="s">
        <v>4562</v>
      </c>
      <c r="F285" s="130">
        <v>16280</v>
      </c>
      <c r="G285" s="130" t="s">
        <v>45</v>
      </c>
      <c r="H285" s="130" t="s">
        <v>46</v>
      </c>
      <c r="I285" s="103">
        <v>4080</v>
      </c>
      <c r="J285" s="85">
        <v>57</v>
      </c>
    </row>
    <row r="286" spans="1:10" x14ac:dyDescent="0.25">
      <c r="A286" s="130" t="s">
        <v>11</v>
      </c>
      <c r="B286" s="131" t="s">
        <v>208</v>
      </c>
      <c r="C286" s="130" t="s">
        <v>2595</v>
      </c>
      <c r="D286" s="132">
        <v>42977</v>
      </c>
      <c r="E286" s="132">
        <v>627</v>
      </c>
      <c r="F286" s="130">
        <v>16339</v>
      </c>
      <c r="G286" s="130" t="s">
        <v>45</v>
      </c>
      <c r="H286" s="130" t="s">
        <v>46</v>
      </c>
      <c r="I286" s="103">
        <v>4200</v>
      </c>
      <c r="J286" s="85">
        <v>57</v>
      </c>
    </row>
    <row r="287" spans="1:10" x14ac:dyDescent="0.25">
      <c r="A287" s="130" t="s">
        <v>428</v>
      </c>
      <c r="B287" s="131" t="s">
        <v>472</v>
      </c>
      <c r="C287" s="130" t="s">
        <v>4284</v>
      </c>
      <c r="D287" s="132">
        <v>42962</v>
      </c>
      <c r="E287" s="132" t="s">
        <v>4563</v>
      </c>
      <c r="F287" s="130">
        <v>19239</v>
      </c>
      <c r="G287" s="130" t="s">
        <v>190</v>
      </c>
      <c r="H287" s="130" t="s">
        <v>46</v>
      </c>
      <c r="I287" s="103">
        <v>951.88</v>
      </c>
      <c r="J287" s="85">
        <v>58</v>
      </c>
    </row>
    <row r="288" spans="1:10" x14ac:dyDescent="0.25">
      <c r="A288" s="130" t="s">
        <v>428</v>
      </c>
      <c r="B288" s="131" t="s">
        <v>4371</v>
      </c>
      <c r="C288" s="130" t="s">
        <v>1604</v>
      </c>
      <c r="D288" s="132">
        <v>42975</v>
      </c>
      <c r="E288" s="132" t="s">
        <v>4564</v>
      </c>
      <c r="F288" s="130">
        <v>19271</v>
      </c>
      <c r="G288" s="130" t="s">
        <v>190</v>
      </c>
      <c r="H288" s="130" t="s">
        <v>46</v>
      </c>
      <c r="I288" s="103">
        <v>1452.57</v>
      </c>
      <c r="J288" s="85">
        <v>58</v>
      </c>
    </row>
    <row r="289" spans="1:10" x14ac:dyDescent="0.25">
      <c r="A289" s="130" t="s">
        <v>428</v>
      </c>
      <c r="B289" s="131" t="s">
        <v>1434</v>
      </c>
      <c r="C289" s="130" t="s">
        <v>2319</v>
      </c>
      <c r="D289" s="132">
        <v>42975</v>
      </c>
      <c r="E289" s="132" t="s">
        <v>4565</v>
      </c>
      <c r="F289" s="130">
        <v>19272</v>
      </c>
      <c r="G289" s="130" t="s">
        <v>190</v>
      </c>
      <c r="H289" s="130" t="s">
        <v>46</v>
      </c>
      <c r="I289" s="103">
        <v>1237.8499999999999</v>
      </c>
      <c r="J289" s="85">
        <v>58</v>
      </c>
    </row>
    <row r="290" spans="1:10" x14ac:dyDescent="0.25">
      <c r="A290" s="130" t="s">
        <v>428</v>
      </c>
      <c r="B290" s="131" t="s">
        <v>4372</v>
      </c>
      <c r="C290" s="130" t="s">
        <v>1605</v>
      </c>
      <c r="D290" s="132">
        <v>42975</v>
      </c>
      <c r="E290" s="132" t="s">
        <v>4566</v>
      </c>
      <c r="F290" s="130">
        <v>19273</v>
      </c>
      <c r="G290" s="130" t="s">
        <v>190</v>
      </c>
      <c r="H290" s="130" t="s">
        <v>46</v>
      </c>
      <c r="I290" s="103">
        <v>1726.45</v>
      </c>
      <c r="J290" s="85">
        <v>58</v>
      </c>
    </row>
    <row r="291" spans="1:10" x14ac:dyDescent="0.25">
      <c r="A291" s="130" t="s">
        <v>428</v>
      </c>
      <c r="B291" s="131" t="s">
        <v>2492</v>
      </c>
      <c r="C291" s="130" t="s">
        <v>4110</v>
      </c>
      <c r="D291" s="132">
        <v>42977</v>
      </c>
      <c r="E291" s="132" t="s">
        <v>4567</v>
      </c>
      <c r="F291" s="130" t="s">
        <v>4775</v>
      </c>
      <c r="G291" s="130" t="s">
        <v>190</v>
      </c>
      <c r="H291" s="130" t="s">
        <v>46</v>
      </c>
      <c r="I291" s="103">
        <v>570</v>
      </c>
      <c r="J291" s="85">
        <v>58</v>
      </c>
    </row>
    <row r="292" spans="1:10" x14ac:dyDescent="0.25">
      <c r="A292" s="130" t="s">
        <v>428</v>
      </c>
      <c r="B292" s="131" t="s">
        <v>2492</v>
      </c>
      <c r="C292" s="130" t="s">
        <v>4110</v>
      </c>
      <c r="D292" s="132">
        <v>42977</v>
      </c>
      <c r="E292" s="132" t="s">
        <v>4567</v>
      </c>
      <c r="F292" s="130" t="s">
        <v>4775</v>
      </c>
      <c r="G292" s="130" t="s">
        <v>190</v>
      </c>
      <c r="H292" s="130" t="s">
        <v>46</v>
      </c>
      <c r="I292" s="103">
        <v>250</v>
      </c>
      <c r="J292" s="85">
        <v>58</v>
      </c>
    </row>
    <row r="293" spans="1:10" x14ac:dyDescent="0.25">
      <c r="A293" s="130" t="s">
        <v>428</v>
      </c>
      <c r="B293" s="131" t="s">
        <v>2492</v>
      </c>
      <c r="C293" s="130" t="s">
        <v>4110</v>
      </c>
      <c r="D293" s="132">
        <v>42977</v>
      </c>
      <c r="E293" s="132" t="s">
        <v>4567</v>
      </c>
      <c r="F293" s="130" t="s">
        <v>4775</v>
      </c>
      <c r="G293" s="130" t="s">
        <v>190</v>
      </c>
      <c r="H293" s="130" t="s">
        <v>46</v>
      </c>
      <c r="I293" s="133">
        <v>59432.959999999999</v>
      </c>
      <c r="J293" s="85">
        <v>58</v>
      </c>
    </row>
    <row r="294" spans="1:10" x14ac:dyDescent="0.25">
      <c r="A294" s="130" t="s">
        <v>434</v>
      </c>
      <c r="B294" s="131" t="s">
        <v>2492</v>
      </c>
      <c r="C294" s="130" t="s">
        <v>4110</v>
      </c>
      <c r="D294" s="132">
        <v>42977</v>
      </c>
      <c r="E294" s="130" t="s">
        <v>4567</v>
      </c>
      <c r="F294" s="130" t="s">
        <v>4775</v>
      </c>
      <c r="G294" s="130" t="s">
        <v>190</v>
      </c>
      <c r="H294" s="130" t="s">
        <v>46</v>
      </c>
      <c r="I294" s="103">
        <v>10519.92</v>
      </c>
      <c r="J294" s="85">
        <v>58</v>
      </c>
    </row>
    <row r="295" spans="1:10" x14ac:dyDescent="0.25">
      <c r="A295" s="130" t="s">
        <v>434</v>
      </c>
      <c r="B295" s="131" t="s">
        <v>2492</v>
      </c>
      <c r="C295" s="130" t="s">
        <v>4110</v>
      </c>
      <c r="D295" s="132">
        <v>42977</v>
      </c>
      <c r="E295" s="130" t="s">
        <v>4567</v>
      </c>
      <c r="F295" s="130" t="s">
        <v>4775</v>
      </c>
      <c r="G295" s="130" t="s">
        <v>190</v>
      </c>
      <c r="H295" s="130" t="s">
        <v>46</v>
      </c>
      <c r="I295" s="103">
        <v>2930.74</v>
      </c>
      <c r="J295" s="85">
        <v>58</v>
      </c>
    </row>
    <row r="296" spans="1:10" x14ac:dyDescent="0.25">
      <c r="A296" s="130" t="s">
        <v>434</v>
      </c>
      <c r="B296" s="131" t="s">
        <v>2492</v>
      </c>
      <c r="C296" s="130" t="s">
        <v>4110</v>
      </c>
      <c r="D296" s="132">
        <v>42977</v>
      </c>
      <c r="E296" s="130" t="s">
        <v>4567</v>
      </c>
      <c r="F296" s="130" t="s">
        <v>4775</v>
      </c>
      <c r="G296" s="130" t="s">
        <v>190</v>
      </c>
      <c r="H296" s="130" t="s">
        <v>46</v>
      </c>
      <c r="I296" s="103">
        <v>600</v>
      </c>
      <c r="J296" s="85">
        <v>58</v>
      </c>
    </row>
    <row r="297" spans="1:10" x14ac:dyDescent="0.25">
      <c r="A297" s="130" t="s">
        <v>12</v>
      </c>
      <c r="B297" s="131" t="s">
        <v>213</v>
      </c>
      <c r="C297" s="130" t="s">
        <v>3415</v>
      </c>
      <c r="D297" s="132">
        <v>42949</v>
      </c>
      <c r="E297" s="132" t="s">
        <v>4568</v>
      </c>
      <c r="F297" s="130">
        <v>16173</v>
      </c>
      <c r="G297" s="130" t="s">
        <v>45</v>
      </c>
      <c r="H297" s="130" t="s">
        <v>46</v>
      </c>
      <c r="I297" s="133">
        <v>120000</v>
      </c>
      <c r="J297" s="85">
        <v>59</v>
      </c>
    </row>
    <row r="298" spans="1:10" x14ac:dyDescent="0.25">
      <c r="A298" s="130" t="s">
        <v>13</v>
      </c>
      <c r="B298" s="131" t="s">
        <v>475</v>
      </c>
      <c r="C298" s="130" t="s">
        <v>4285</v>
      </c>
      <c r="D298" s="132">
        <v>42952</v>
      </c>
      <c r="E298" s="132" t="s">
        <v>4569</v>
      </c>
      <c r="F298" s="130">
        <v>16185</v>
      </c>
      <c r="G298" s="130" t="s">
        <v>45</v>
      </c>
      <c r="H298" s="130" t="s">
        <v>90</v>
      </c>
      <c r="I298" s="103">
        <v>29046.62</v>
      </c>
      <c r="J298" s="85">
        <v>60</v>
      </c>
    </row>
    <row r="299" spans="1:10" x14ac:dyDescent="0.25">
      <c r="A299" s="130" t="s">
        <v>13</v>
      </c>
      <c r="B299" s="131" t="s">
        <v>475</v>
      </c>
      <c r="C299" s="130" t="s">
        <v>4286</v>
      </c>
      <c r="D299" s="132">
        <v>42958</v>
      </c>
      <c r="E299" s="132" t="s">
        <v>4570</v>
      </c>
      <c r="F299" s="130">
        <v>16197</v>
      </c>
      <c r="G299" s="130" t="s">
        <v>45</v>
      </c>
      <c r="H299" s="130" t="s">
        <v>46</v>
      </c>
      <c r="I299" s="103">
        <v>27145.32</v>
      </c>
      <c r="J299" s="85">
        <v>60</v>
      </c>
    </row>
    <row r="300" spans="1:10" x14ac:dyDescent="0.25">
      <c r="A300" s="130" t="s">
        <v>13</v>
      </c>
      <c r="B300" s="131" t="s">
        <v>216</v>
      </c>
      <c r="C300" s="130" t="s">
        <v>3452</v>
      </c>
      <c r="D300" s="132">
        <v>42962</v>
      </c>
      <c r="E300" s="132" t="s">
        <v>4571</v>
      </c>
      <c r="F300" s="130">
        <v>16210</v>
      </c>
      <c r="G300" s="130" t="s">
        <v>45</v>
      </c>
      <c r="H300" s="130" t="s">
        <v>90</v>
      </c>
      <c r="I300" s="103">
        <v>29174.67</v>
      </c>
      <c r="J300" s="85">
        <v>60</v>
      </c>
    </row>
    <row r="301" spans="1:10" x14ac:dyDescent="0.25">
      <c r="A301" s="130" t="s">
        <v>13</v>
      </c>
      <c r="B301" s="131" t="s">
        <v>2495</v>
      </c>
      <c r="C301" s="130" t="s">
        <v>3370</v>
      </c>
      <c r="D301" s="132">
        <v>42962</v>
      </c>
      <c r="E301" s="132" t="s">
        <v>4571</v>
      </c>
      <c r="F301" s="130">
        <v>16210</v>
      </c>
      <c r="G301" s="130" t="s">
        <v>45</v>
      </c>
      <c r="H301" s="130" t="s">
        <v>90</v>
      </c>
      <c r="I301" s="133">
        <v>-29174.67</v>
      </c>
      <c r="J301" s="85">
        <v>60</v>
      </c>
    </row>
    <row r="302" spans="1:10" x14ac:dyDescent="0.25">
      <c r="A302" s="130" t="s">
        <v>13</v>
      </c>
      <c r="B302" s="131" t="s">
        <v>475</v>
      </c>
      <c r="C302" s="130" t="s">
        <v>3205</v>
      </c>
      <c r="D302" s="132">
        <v>42962</v>
      </c>
      <c r="E302" s="132" t="s">
        <v>4572</v>
      </c>
      <c r="F302" s="130">
        <v>16211</v>
      </c>
      <c r="G302" s="130" t="s">
        <v>45</v>
      </c>
      <c r="H302" s="130" t="s">
        <v>90</v>
      </c>
      <c r="I302" s="103">
        <v>29286.89</v>
      </c>
      <c r="J302" s="85">
        <v>60</v>
      </c>
    </row>
    <row r="303" spans="1:10" x14ac:dyDescent="0.25">
      <c r="A303" s="130" t="s">
        <v>13</v>
      </c>
      <c r="B303" s="131" t="s">
        <v>4373</v>
      </c>
      <c r="C303" s="130" t="s">
        <v>4287</v>
      </c>
      <c r="D303" s="132">
        <v>42969</v>
      </c>
      <c r="E303" s="132" t="s">
        <v>4573</v>
      </c>
      <c r="F303" s="130">
        <v>34165</v>
      </c>
      <c r="G303" s="130" t="s">
        <v>50</v>
      </c>
      <c r="H303" s="130" t="s">
        <v>46</v>
      </c>
      <c r="I303" s="103">
        <v>25120</v>
      </c>
      <c r="J303" s="85">
        <v>60</v>
      </c>
    </row>
    <row r="304" spans="1:10" x14ac:dyDescent="0.25">
      <c r="A304" s="130" t="s">
        <v>13</v>
      </c>
      <c r="B304" s="131" t="s">
        <v>216</v>
      </c>
      <c r="C304" s="130" t="s">
        <v>4288</v>
      </c>
      <c r="D304" s="132">
        <v>42972</v>
      </c>
      <c r="E304" s="132" t="s">
        <v>4574</v>
      </c>
      <c r="F304" s="130">
        <v>16254</v>
      </c>
      <c r="G304" s="130" t="s">
        <v>45</v>
      </c>
      <c r="H304" s="130" t="s">
        <v>4792</v>
      </c>
      <c r="I304" s="103">
        <v>23093.61</v>
      </c>
      <c r="J304" s="85">
        <v>60</v>
      </c>
    </row>
    <row r="305" spans="1:10" x14ac:dyDescent="0.25">
      <c r="A305" s="130" t="s">
        <v>13</v>
      </c>
      <c r="B305" s="131" t="s">
        <v>216</v>
      </c>
      <c r="C305" s="130" t="s">
        <v>2589</v>
      </c>
      <c r="D305" s="132">
        <v>42975</v>
      </c>
      <c r="E305" s="132" t="s">
        <v>4575</v>
      </c>
      <c r="F305" s="130">
        <v>16264</v>
      </c>
      <c r="G305" s="130" t="s">
        <v>45</v>
      </c>
      <c r="H305" s="130" t="s">
        <v>4792</v>
      </c>
      <c r="I305" s="103">
        <v>19354.46</v>
      </c>
      <c r="J305" s="85">
        <v>60</v>
      </c>
    </row>
    <row r="306" spans="1:10" x14ac:dyDescent="0.25">
      <c r="A306" s="130" t="s">
        <v>13</v>
      </c>
      <c r="B306" s="131" t="s">
        <v>475</v>
      </c>
      <c r="C306" s="130" t="s">
        <v>1653</v>
      </c>
      <c r="D306" s="132">
        <v>42977</v>
      </c>
      <c r="E306" s="132" t="s">
        <v>4576</v>
      </c>
      <c r="F306" s="130">
        <v>16291</v>
      </c>
      <c r="G306" s="130" t="s">
        <v>45</v>
      </c>
      <c r="H306" s="130" t="s">
        <v>4792</v>
      </c>
      <c r="I306" s="103">
        <v>129.81</v>
      </c>
      <c r="J306" s="85">
        <v>60</v>
      </c>
    </row>
    <row r="307" spans="1:10" x14ac:dyDescent="0.25">
      <c r="A307" s="130" t="s">
        <v>13</v>
      </c>
      <c r="B307" s="131" t="s">
        <v>4374</v>
      </c>
      <c r="C307" s="130" t="s">
        <v>2652</v>
      </c>
      <c r="D307" s="132">
        <v>42977</v>
      </c>
      <c r="E307" s="132" t="s">
        <v>4577</v>
      </c>
      <c r="F307" s="130">
        <v>34337</v>
      </c>
      <c r="G307" s="130" t="s">
        <v>50</v>
      </c>
      <c r="H307" s="130" t="s">
        <v>46</v>
      </c>
      <c r="I307" s="103">
        <v>7632.6</v>
      </c>
      <c r="J307" s="85">
        <v>60</v>
      </c>
    </row>
    <row r="308" spans="1:10" x14ac:dyDescent="0.25">
      <c r="A308" s="130" t="s">
        <v>4150</v>
      </c>
      <c r="B308" s="131" t="s">
        <v>4373</v>
      </c>
      <c r="C308" s="130" t="s">
        <v>4287</v>
      </c>
      <c r="D308" s="132">
        <v>42969</v>
      </c>
      <c r="E308" s="130" t="s">
        <v>4573</v>
      </c>
      <c r="F308" s="130">
        <v>34165</v>
      </c>
      <c r="G308" s="130" t="s">
        <v>50</v>
      </c>
      <c r="H308" s="130" t="s">
        <v>46</v>
      </c>
      <c r="I308" s="103">
        <v>8400</v>
      </c>
      <c r="J308" s="85">
        <v>60</v>
      </c>
    </row>
    <row r="309" spans="1:10" x14ac:dyDescent="0.25">
      <c r="A309" s="130" t="s">
        <v>4151</v>
      </c>
      <c r="B309" s="131" t="s">
        <v>4373</v>
      </c>
      <c r="C309" s="130" t="s">
        <v>4287</v>
      </c>
      <c r="D309" s="132">
        <v>42969</v>
      </c>
      <c r="E309" s="130" t="s">
        <v>4573</v>
      </c>
      <c r="F309" s="130">
        <v>34165</v>
      </c>
      <c r="G309" s="130" t="s">
        <v>50</v>
      </c>
      <c r="H309" s="130" t="s">
        <v>46</v>
      </c>
      <c r="I309" s="103">
        <v>3092.86</v>
      </c>
      <c r="J309" s="85">
        <v>60</v>
      </c>
    </row>
    <row r="310" spans="1:10" x14ac:dyDescent="0.25">
      <c r="A310" s="130" t="s">
        <v>4152</v>
      </c>
      <c r="B310" s="131" t="s">
        <v>3391</v>
      </c>
      <c r="C310" s="130" t="s">
        <v>301</v>
      </c>
      <c r="D310" s="132">
        <v>42959</v>
      </c>
      <c r="E310" s="130">
        <v>66</v>
      </c>
      <c r="F310" s="130" t="s">
        <v>4776</v>
      </c>
      <c r="G310" s="130" t="s">
        <v>190</v>
      </c>
      <c r="H310" s="130" t="s">
        <v>46</v>
      </c>
      <c r="I310" s="103">
        <v>51000</v>
      </c>
      <c r="J310" s="85">
        <v>62</v>
      </c>
    </row>
    <row r="311" spans="1:10" x14ac:dyDescent="0.25">
      <c r="A311" s="130" t="s">
        <v>4152</v>
      </c>
      <c r="B311" s="131" t="s">
        <v>4375</v>
      </c>
      <c r="C311" s="130" t="s">
        <v>4289</v>
      </c>
      <c r="D311" s="132">
        <v>42977</v>
      </c>
      <c r="E311" s="130" t="s">
        <v>4578</v>
      </c>
      <c r="F311" s="130" t="s">
        <v>4777</v>
      </c>
      <c r="G311" s="130" t="s">
        <v>225</v>
      </c>
      <c r="H311" s="130" t="s">
        <v>46</v>
      </c>
      <c r="I311" s="103">
        <v>25950</v>
      </c>
      <c r="J311" s="85">
        <v>62</v>
      </c>
    </row>
    <row r="312" spans="1:10" x14ac:dyDescent="0.25">
      <c r="A312" s="130" t="s">
        <v>15</v>
      </c>
      <c r="B312" s="131" t="s">
        <v>830</v>
      </c>
      <c r="C312" s="130" t="s">
        <v>4157</v>
      </c>
      <c r="D312" s="132">
        <v>42959</v>
      </c>
      <c r="E312" s="132" t="s">
        <v>49</v>
      </c>
      <c r="F312" s="130">
        <v>34063</v>
      </c>
      <c r="G312" s="130" t="s">
        <v>50</v>
      </c>
      <c r="H312" s="130" t="s">
        <v>51</v>
      </c>
      <c r="I312" s="103">
        <v>574</v>
      </c>
      <c r="J312" s="85">
        <v>64</v>
      </c>
    </row>
    <row r="313" spans="1:10" x14ac:dyDescent="0.25">
      <c r="A313" s="130" t="s">
        <v>15</v>
      </c>
      <c r="B313" s="131" t="s">
        <v>500</v>
      </c>
      <c r="C313" s="130" t="s">
        <v>3017</v>
      </c>
      <c r="D313" s="132">
        <v>42959</v>
      </c>
      <c r="E313" s="132" t="s">
        <v>4579</v>
      </c>
      <c r="F313" s="130" t="s">
        <v>4778</v>
      </c>
      <c r="G313" s="130" t="s">
        <v>225</v>
      </c>
      <c r="H313" s="130" t="s">
        <v>46</v>
      </c>
      <c r="I313" s="103">
        <v>950</v>
      </c>
      <c r="J313" s="85">
        <v>64</v>
      </c>
    </row>
    <row r="314" spans="1:10" x14ac:dyDescent="0.25">
      <c r="A314" s="130" t="s">
        <v>15</v>
      </c>
      <c r="B314" s="131" t="s">
        <v>4376</v>
      </c>
      <c r="C314" s="130" t="s">
        <v>2204</v>
      </c>
      <c r="D314" s="132">
        <v>42969</v>
      </c>
      <c r="E314" s="132" t="s">
        <v>4580</v>
      </c>
      <c r="F314" s="130" t="s">
        <v>4779</v>
      </c>
      <c r="G314" s="130" t="s">
        <v>225</v>
      </c>
      <c r="H314" s="130" t="s">
        <v>46</v>
      </c>
      <c r="I314" s="103">
        <v>500</v>
      </c>
      <c r="J314" s="85">
        <v>64</v>
      </c>
    </row>
    <row r="315" spans="1:10" x14ac:dyDescent="0.25">
      <c r="A315" s="130" t="s">
        <v>15</v>
      </c>
      <c r="B315" s="131" t="s">
        <v>500</v>
      </c>
      <c r="C315" s="130" t="s">
        <v>4290</v>
      </c>
      <c r="D315" s="132">
        <v>42969</v>
      </c>
      <c r="E315" s="132" t="s">
        <v>4581</v>
      </c>
      <c r="F315" s="130" t="s">
        <v>4780</v>
      </c>
      <c r="G315" s="130" t="s">
        <v>225</v>
      </c>
      <c r="H315" s="130" t="s">
        <v>46</v>
      </c>
      <c r="I315" s="103">
        <v>49.06</v>
      </c>
      <c r="J315" s="85">
        <v>64</v>
      </c>
    </row>
    <row r="316" spans="1:10" x14ac:dyDescent="0.25">
      <c r="A316" s="130" t="s">
        <v>15</v>
      </c>
      <c r="B316" s="131"/>
      <c r="C316" s="130" t="s">
        <v>4291</v>
      </c>
      <c r="D316" s="132">
        <v>42970</v>
      </c>
      <c r="E316" s="132" t="s">
        <v>4582</v>
      </c>
      <c r="F316" s="130" t="s">
        <v>4781</v>
      </c>
      <c r="G316" s="130" t="s">
        <v>225</v>
      </c>
      <c r="H316" s="130" t="s">
        <v>46</v>
      </c>
      <c r="I316" s="103">
        <v>1000</v>
      </c>
      <c r="J316" s="85">
        <v>64</v>
      </c>
    </row>
    <row r="317" spans="1:10" x14ac:dyDescent="0.25">
      <c r="A317" s="130" t="s">
        <v>15</v>
      </c>
      <c r="B317" s="131" t="s">
        <v>1410</v>
      </c>
      <c r="C317" s="130" t="s">
        <v>2390</v>
      </c>
      <c r="D317" s="132">
        <v>42977</v>
      </c>
      <c r="E317" s="132" t="s">
        <v>49</v>
      </c>
      <c r="F317" s="130">
        <v>34268</v>
      </c>
      <c r="G317" s="130" t="s">
        <v>50</v>
      </c>
      <c r="H317" s="130" t="s">
        <v>51</v>
      </c>
      <c r="I317" s="103">
        <v>335</v>
      </c>
      <c r="J317" s="85">
        <v>64</v>
      </c>
    </row>
    <row r="318" spans="1:10" x14ac:dyDescent="0.25">
      <c r="A318" s="130" t="s">
        <v>15</v>
      </c>
      <c r="B318" s="131" t="s">
        <v>476</v>
      </c>
      <c r="C318" s="130" t="s">
        <v>544</v>
      </c>
      <c r="D318" s="132">
        <v>42978</v>
      </c>
      <c r="E318" s="132">
        <v>2330497</v>
      </c>
      <c r="F318" s="130">
        <v>19583</v>
      </c>
      <c r="G318" s="130" t="s">
        <v>225</v>
      </c>
      <c r="H318" s="130" t="s">
        <v>46</v>
      </c>
      <c r="I318" s="103">
        <v>452.94</v>
      </c>
      <c r="J318" s="85">
        <v>64</v>
      </c>
    </row>
    <row r="319" spans="1:10" x14ac:dyDescent="0.25">
      <c r="A319" s="130" t="s">
        <v>444</v>
      </c>
      <c r="B319" s="131" t="s">
        <v>501</v>
      </c>
      <c r="C319" s="130" t="s">
        <v>4292</v>
      </c>
      <c r="D319" s="132">
        <v>42969</v>
      </c>
      <c r="E319" s="130"/>
      <c r="F319" s="130">
        <v>16231</v>
      </c>
      <c r="G319" s="130" t="s">
        <v>45</v>
      </c>
      <c r="H319" s="130" t="s">
        <v>4792</v>
      </c>
      <c r="I319" s="103">
        <v>24</v>
      </c>
      <c r="J319" s="85">
        <v>64</v>
      </c>
    </row>
    <row r="320" spans="1:10" x14ac:dyDescent="0.25">
      <c r="A320" s="130" t="s">
        <v>444</v>
      </c>
      <c r="B320" s="131" t="s">
        <v>4377</v>
      </c>
      <c r="C320" s="130" t="s">
        <v>953</v>
      </c>
      <c r="D320" s="132">
        <v>42970</v>
      </c>
      <c r="E320" s="130">
        <v>13098480</v>
      </c>
      <c r="F320" s="130">
        <v>16249</v>
      </c>
      <c r="G320" s="130" t="s">
        <v>45</v>
      </c>
      <c r="H320" s="130" t="s">
        <v>4792</v>
      </c>
      <c r="I320" s="103">
        <v>213.01</v>
      </c>
      <c r="J320" s="85">
        <v>64</v>
      </c>
    </row>
    <row r="321" spans="1:10" x14ac:dyDescent="0.25">
      <c r="A321" s="130" t="s">
        <v>444</v>
      </c>
      <c r="B321" s="131" t="s">
        <v>501</v>
      </c>
      <c r="C321" s="130" t="s">
        <v>1479</v>
      </c>
      <c r="D321" s="132">
        <v>42978</v>
      </c>
      <c r="E321" s="130" t="s">
        <v>4583</v>
      </c>
      <c r="F321" s="130">
        <v>16184</v>
      </c>
      <c r="G321" s="130" t="s">
        <v>45</v>
      </c>
      <c r="H321" s="130" t="s">
        <v>46</v>
      </c>
      <c r="I321" s="103">
        <v>120</v>
      </c>
      <c r="J321" s="85">
        <v>64</v>
      </c>
    </row>
    <row r="322" spans="1:10" x14ac:dyDescent="0.25">
      <c r="A322" s="130" t="s">
        <v>4142</v>
      </c>
      <c r="B322" s="131" t="s">
        <v>4358</v>
      </c>
      <c r="C322" s="130" t="s">
        <v>1515</v>
      </c>
      <c r="D322" s="132">
        <v>42977</v>
      </c>
      <c r="E322" s="130" t="s">
        <v>49</v>
      </c>
      <c r="F322" s="130">
        <v>34267</v>
      </c>
      <c r="G322" s="130" t="s">
        <v>50</v>
      </c>
      <c r="H322" s="130" t="s">
        <v>51</v>
      </c>
      <c r="I322" s="103">
        <v>450</v>
      </c>
      <c r="J322" s="85">
        <v>64</v>
      </c>
    </row>
    <row r="323" spans="1:10" x14ac:dyDescent="0.25">
      <c r="A323" s="130" t="s">
        <v>454</v>
      </c>
      <c r="B323" s="131" t="s">
        <v>2418</v>
      </c>
      <c r="C323" s="130" t="s">
        <v>4164</v>
      </c>
      <c r="D323" s="132">
        <v>42959</v>
      </c>
      <c r="E323" s="130" t="s">
        <v>49</v>
      </c>
      <c r="F323" s="130">
        <v>34062</v>
      </c>
      <c r="G323" s="130" t="s">
        <v>50</v>
      </c>
      <c r="H323" s="130" t="s">
        <v>51</v>
      </c>
      <c r="I323" s="103">
        <v>1402</v>
      </c>
      <c r="J323" s="85">
        <v>64</v>
      </c>
    </row>
    <row r="324" spans="1:10" x14ac:dyDescent="0.25">
      <c r="A324" s="130" t="s">
        <v>454</v>
      </c>
      <c r="B324" s="131" t="s">
        <v>4378</v>
      </c>
      <c r="C324" s="130" t="s">
        <v>598</v>
      </c>
      <c r="D324" s="132">
        <v>42970</v>
      </c>
      <c r="E324" s="130">
        <v>2283412</v>
      </c>
      <c r="F324" s="130">
        <v>16232</v>
      </c>
      <c r="G324" s="130" t="s">
        <v>286</v>
      </c>
      <c r="H324" s="130" t="s">
        <v>4792</v>
      </c>
      <c r="I324" s="103">
        <v>608.27</v>
      </c>
      <c r="J324" s="85">
        <v>64</v>
      </c>
    </row>
    <row r="325" spans="1:10" x14ac:dyDescent="0.25">
      <c r="A325" s="130" t="s">
        <v>2479</v>
      </c>
      <c r="B325" s="131" t="s">
        <v>4379</v>
      </c>
      <c r="C325" s="130" t="s">
        <v>4293</v>
      </c>
      <c r="D325" s="132">
        <v>42977</v>
      </c>
      <c r="E325" s="132">
        <v>1398342</v>
      </c>
      <c r="F325" s="130">
        <v>16346</v>
      </c>
      <c r="G325" s="130" t="s">
        <v>45</v>
      </c>
      <c r="H325" s="130" t="s">
        <v>46</v>
      </c>
      <c r="I325" s="103">
        <v>5281.26</v>
      </c>
      <c r="J325" s="85">
        <v>65</v>
      </c>
    </row>
    <row r="326" spans="1:10" x14ac:dyDescent="0.25">
      <c r="A326" s="130" t="s">
        <v>3965</v>
      </c>
      <c r="B326" s="131" t="s">
        <v>4379</v>
      </c>
      <c r="C326" s="130" t="s">
        <v>4293</v>
      </c>
      <c r="D326" s="132">
        <v>42977</v>
      </c>
      <c r="E326" s="130">
        <v>1398342</v>
      </c>
      <c r="F326" s="130">
        <v>16346</v>
      </c>
      <c r="G326" s="130" t="s">
        <v>45</v>
      </c>
      <c r="H326" s="130" t="s">
        <v>46</v>
      </c>
      <c r="I326" s="103">
        <v>1436.48</v>
      </c>
      <c r="J326" s="85">
        <v>65</v>
      </c>
    </row>
    <row r="327" spans="1:10" x14ac:dyDescent="0.25">
      <c r="A327" s="130" t="s">
        <v>3966</v>
      </c>
      <c r="B327" s="131" t="s">
        <v>4379</v>
      </c>
      <c r="C327" s="130" t="s">
        <v>4293</v>
      </c>
      <c r="D327" s="132">
        <v>42977</v>
      </c>
      <c r="E327" s="130">
        <v>1398342</v>
      </c>
      <c r="F327" s="130">
        <v>16346</v>
      </c>
      <c r="G327" s="130" t="s">
        <v>45</v>
      </c>
      <c r="H327" s="130" t="s">
        <v>46</v>
      </c>
      <c r="I327" s="103">
        <v>1053.25</v>
      </c>
      <c r="J327" s="85">
        <v>65</v>
      </c>
    </row>
    <row r="328" spans="1:10" x14ac:dyDescent="0.25">
      <c r="A328" s="130" t="s">
        <v>2480</v>
      </c>
      <c r="B328" s="131" t="s">
        <v>4379</v>
      </c>
      <c r="C328" s="130" t="s">
        <v>4293</v>
      </c>
      <c r="D328" s="132">
        <v>42977</v>
      </c>
      <c r="E328" s="130">
        <v>1398342</v>
      </c>
      <c r="F328" s="130">
        <v>16346</v>
      </c>
      <c r="G328" s="130" t="s">
        <v>45</v>
      </c>
      <c r="H328" s="130" t="s">
        <v>46</v>
      </c>
      <c r="I328" s="103">
        <v>3168.76</v>
      </c>
      <c r="J328" s="85">
        <v>65</v>
      </c>
    </row>
    <row r="329" spans="1:10" x14ac:dyDescent="0.25">
      <c r="A329" s="130" t="s">
        <v>28</v>
      </c>
      <c r="B329" s="131" t="s">
        <v>295</v>
      </c>
      <c r="C329" s="130" t="s">
        <v>3744</v>
      </c>
      <c r="D329" s="132">
        <v>42969</v>
      </c>
      <c r="E329" s="130">
        <v>679</v>
      </c>
      <c r="F329" s="130">
        <v>16226</v>
      </c>
      <c r="G329" s="130" t="s">
        <v>286</v>
      </c>
      <c r="H329" s="130" t="s">
        <v>46</v>
      </c>
      <c r="I329" s="103">
        <v>200</v>
      </c>
      <c r="J329" s="85">
        <v>66</v>
      </c>
    </row>
    <row r="330" spans="1:10" x14ac:dyDescent="0.25">
      <c r="A330" s="130" t="s">
        <v>28</v>
      </c>
      <c r="B330" s="131" t="s">
        <v>295</v>
      </c>
      <c r="C330" s="130" t="s">
        <v>4294</v>
      </c>
      <c r="D330" s="132">
        <v>42969</v>
      </c>
      <c r="E330" s="130" t="s">
        <v>4584</v>
      </c>
      <c r="F330" s="130">
        <v>16227</v>
      </c>
      <c r="G330" s="130" t="s">
        <v>286</v>
      </c>
      <c r="H330" s="130" t="s">
        <v>46</v>
      </c>
      <c r="I330" s="103">
        <v>5000</v>
      </c>
      <c r="J330" s="85">
        <v>66</v>
      </c>
    </row>
    <row r="331" spans="1:10" x14ac:dyDescent="0.25">
      <c r="A331" s="130" t="s">
        <v>28</v>
      </c>
      <c r="B331" s="131" t="s">
        <v>295</v>
      </c>
      <c r="C331" s="130" t="s">
        <v>2058</v>
      </c>
      <c r="D331" s="132">
        <v>42977</v>
      </c>
      <c r="E331" s="130">
        <v>4078</v>
      </c>
      <c r="F331" s="130">
        <v>16284</v>
      </c>
      <c r="G331" s="130" t="s">
        <v>286</v>
      </c>
      <c r="H331" s="130" t="s">
        <v>46</v>
      </c>
      <c r="I331" s="103">
        <v>1000</v>
      </c>
      <c r="J331" s="85">
        <v>66</v>
      </c>
    </row>
    <row r="332" spans="1:10" x14ac:dyDescent="0.25">
      <c r="A332" s="130" t="s">
        <v>16</v>
      </c>
      <c r="B332" s="131" t="s">
        <v>1392</v>
      </c>
      <c r="C332" s="130" t="s">
        <v>1539</v>
      </c>
      <c r="D332" s="132">
        <v>42948</v>
      </c>
      <c r="E332" s="132" t="s">
        <v>16</v>
      </c>
      <c r="F332" s="130">
        <v>31858</v>
      </c>
      <c r="G332" s="130" t="s">
        <v>50</v>
      </c>
      <c r="H332" s="130" t="s">
        <v>46</v>
      </c>
      <c r="I332" s="103">
        <v>30000</v>
      </c>
      <c r="J332" s="85">
        <v>70</v>
      </c>
    </row>
    <row r="333" spans="1:10" x14ac:dyDescent="0.25">
      <c r="A333" s="130" t="s">
        <v>16</v>
      </c>
      <c r="B333" s="131" t="s">
        <v>3312</v>
      </c>
      <c r="C333" s="130" t="s">
        <v>3967</v>
      </c>
      <c r="D333" s="132">
        <v>42948</v>
      </c>
      <c r="E333" s="132" t="s">
        <v>2506</v>
      </c>
      <c r="F333" s="130">
        <v>33279</v>
      </c>
      <c r="G333" s="130" t="s">
        <v>50</v>
      </c>
      <c r="H333" s="130" t="s">
        <v>46</v>
      </c>
      <c r="I333" s="103">
        <v>12509.23</v>
      </c>
      <c r="J333" s="85">
        <v>70</v>
      </c>
    </row>
    <row r="334" spans="1:10" x14ac:dyDescent="0.25">
      <c r="A334" s="130" t="s">
        <v>16</v>
      </c>
      <c r="B334" s="131" t="s">
        <v>2506</v>
      </c>
      <c r="C334" s="130" t="s">
        <v>3968</v>
      </c>
      <c r="D334" s="132">
        <v>42948</v>
      </c>
      <c r="E334" s="132" t="s">
        <v>2506</v>
      </c>
      <c r="F334" s="130">
        <v>33287</v>
      </c>
      <c r="G334" s="130" t="s">
        <v>50</v>
      </c>
      <c r="H334" s="130" t="s">
        <v>46</v>
      </c>
      <c r="I334" s="103">
        <v>15219.56</v>
      </c>
      <c r="J334" s="85">
        <v>70</v>
      </c>
    </row>
    <row r="335" spans="1:10" x14ac:dyDescent="0.25">
      <c r="A335" s="130" t="s">
        <v>16</v>
      </c>
      <c r="B335" s="131" t="s">
        <v>4380</v>
      </c>
      <c r="C335" s="130" t="s">
        <v>4295</v>
      </c>
      <c r="D335" s="132">
        <v>42951</v>
      </c>
      <c r="E335" s="132" t="s">
        <v>4585</v>
      </c>
      <c r="F335" s="130">
        <v>19198</v>
      </c>
      <c r="G335" s="130" t="s">
        <v>190</v>
      </c>
      <c r="H335" s="130" t="s">
        <v>46</v>
      </c>
      <c r="I335" s="103">
        <v>90021.63</v>
      </c>
      <c r="J335" s="85">
        <v>70</v>
      </c>
    </row>
    <row r="336" spans="1:10" x14ac:dyDescent="0.25">
      <c r="A336" s="130" t="s">
        <v>16</v>
      </c>
      <c r="B336" s="131" t="s">
        <v>4381</v>
      </c>
      <c r="C336" s="130" t="s">
        <v>4296</v>
      </c>
      <c r="D336" s="132">
        <v>42958</v>
      </c>
      <c r="E336" s="132" t="s">
        <v>4586</v>
      </c>
      <c r="F336" s="130">
        <v>19222</v>
      </c>
      <c r="G336" s="130" t="s">
        <v>190</v>
      </c>
      <c r="H336" s="130" t="s">
        <v>46</v>
      </c>
      <c r="I336" s="103">
        <v>147934.62</v>
      </c>
      <c r="J336" s="85">
        <v>70</v>
      </c>
    </row>
    <row r="337" spans="1:10" x14ac:dyDescent="0.25">
      <c r="A337" s="130" t="s">
        <v>16</v>
      </c>
      <c r="B337" s="131" t="s">
        <v>4382</v>
      </c>
      <c r="C337" s="130" t="s">
        <v>4297</v>
      </c>
      <c r="D337" s="132">
        <v>42961</v>
      </c>
      <c r="E337" s="132" t="s">
        <v>4587</v>
      </c>
      <c r="F337" s="130">
        <v>19237</v>
      </c>
      <c r="G337" s="130" t="s">
        <v>190</v>
      </c>
      <c r="H337" s="130" t="s">
        <v>46</v>
      </c>
      <c r="I337" s="103">
        <v>159554.16</v>
      </c>
      <c r="J337" s="85">
        <v>70</v>
      </c>
    </row>
    <row r="338" spans="1:10" x14ac:dyDescent="0.25">
      <c r="A338" s="130" t="s">
        <v>16</v>
      </c>
      <c r="B338" s="131" t="s">
        <v>4383</v>
      </c>
      <c r="C338" s="130" t="s">
        <v>156</v>
      </c>
      <c r="D338" s="132">
        <v>42965</v>
      </c>
      <c r="E338" s="132" t="s">
        <v>4588</v>
      </c>
      <c r="F338" s="130">
        <v>19244</v>
      </c>
      <c r="G338" s="130" t="s">
        <v>190</v>
      </c>
      <c r="H338" s="130" t="s">
        <v>46</v>
      </c>
      <c r="I338" s="103">
        <v>163667.78</v>
      </c>
      <c r="J338" s="85">
        <v>70</v>
      </c>
    </row>
    <row r="339" spans="1:10" x14ac:dyDescent="0.25">
      <c r="A339" s="130" t="s">
        <v>16</v>
      </c>
      <c r="B339" s="131" t="s">
        <v>4384</v>
      </c>
      <c r="C339" s="130" t="s">
        <v>4298</v>
      </c>
      <c r="D339" s="132">
        <v>42972</v>
      </c>
      <c r="E339" s="132" t="s">
        <v>4589</v>
      </c>
      <c r="F339" s="130">
        <v>19269</v>
      </c>
      <c r="G339" s="130" t="s">
        <v>190</v>
      </c>
      <c r="H339" s="130" t="s">
        <v>46</v>
      </c>
      <c r="I339" s="103">
        <v>159285.54999999999</v>
      </c>
      <c r="J339" s="85">
        <v>70</v>
      </c>
    </row>
    <row r="340" spans="1:10" x14ac:dyDescent="0.25">
      <c r="A340" s="130" t="s">
        <v>16</v>
      </c>
      <c r="B340" s="131" t="s">
        <v>4385</v>
      </c>
      <c r="C340" s="130" t="s">
        <v>2617</v>
      </c>
      <c r="D340" s="132">
        <v>42977</v>
      </c>
      <c r="E340" s="132" t="s">
        <v>4590</v>
      </c>
      <c r="F340" s="130">
        <v>19711</v>
      </c>
      <c r="G340" s="130" t="s">
        <v>190</v>
      </c>
      <c r="H340" s="130" t="s">
        <v>46</v>
      </c>
      <c r="I340" s="103">
        <v>79910.179999999993</v>
      </c>
      <c r="J340" s="85">
        <v>70</v>
      </c>
    </row>
    <row r="341" spans="1:10" x14ac:dyDescent="0.25">
      <c r="A341" s="130" t="s">
        <v>16</v>
      </c>
      <c r="B341" s="131" t="s">
        <v>4386</v>
      </c>
      <c r="C341" s="130" t="s">
        <v>561</v>
      </c>
      <c r="D341" s="132">
        <v>42978</v>
      </c>
      <c r="E341" s="132" t="s">
        <v>4591</v>
      </c>
      <c r="F341" s="130">
        <v>19719</v>
      </c>
      <c r="G341" s="130" t="s">
        <v>190</v>
      </c>
      <c r="H341" s="130" t="s">
        <v>46</v>
      </c>
      <c r="I341" s="103">
        <v>269084.78999999998</v>
      </c>
      <c r="J341" s="85">
        <v>70</v>
      </c>
    </row>
    <row r="342" spans="1:10" x14ac:dyDescent="0.25">
      <c r="A342" s="130" t="s">
        <v>19</v>
      </c>
      <c r="B342" s="131" t="s">
        <v>1392</v>
      </c>
      <c r="C342" s="130" t="s">
        <v>1539</v>
      </c>
      <c r="D342" s="132">
        <v>42948</v>
      </c>
      <c r="E342" s="130" t="s">
        <v>16</v>
      </c>
      <c r="F342" s="130">
        <v>31858</v>
      </c>
      <c r="G342" s="130" t="s">
        <v>50</v>
      </c>
      <c r="H342" s="130" t="s">
        <v>46</v>
      </c>
      <c r="I342" s="103">
        <v>10000</v>
      </c>
      <c r="J342" s="85">
        <v>70</v>
      </c>
    </row>
    <row r="343" spans="1:10" x14ac:dyDescent="0.25">
      <c r="A343" s="130" t="s">
        <v>19</v>
      </c>
      <c r="B343" s="131" t="s">
        <v>3312</v>
      </c>
      <c r="C343" s="130" t="s">
        <v>3967</v>
      </c>
      <c r="D343" s="132">
        <v>42948</v>
      </c>
      <c r="E343" s="130" t="s">
        <v>2506</v>
      </c>
      <c r="F343" s="130">
        <v>33279</v>
      </c>
      <c r="G343" s="130" t="s">
        <v>50</v>
      </c>
      <c r="H343" s="130" t="s">
        <v>46</v>
      </c>
      <c r="I343" s="103">
        <v>1096.97</v>
      </c>
      <c r="J343" s="85">
        <v>70</v>
      </c>
    </row>
    <row r="344" spans="1:10" x14ac:dyDescent="0.25">
      <c r="A344" s="130" t="s">
        <v>19</v>
      </c>
      <c r="B344" s="131" t="s">
        <v>2506</v>
      </c>
      <c r="C344" s="130" t="s">
        <v>3968</v>
      </c>
      <c r="D344" s="132">
        <v>42948</v>
      </c>
      <c r="E344" s="130" t="s">
        <v>2506</v>
      </c>
      <c r="F344" s="130">
        <v>33287</v>
      </c>
      <c r="G344" s="130" t="s">
        <v>50</v>
      </c>
      <c r="H344" s="130" t="s">
        <v>46</v>
      </c>
      <c r="I344" s="103">
        <v>4121.97</v>
      </c>
      <c r="J344" s="85">
        <v>70</v>
      </c>
    </row>
    <row r="345" spans="1:10" x14ac:dyDescent="0.25">
      <c r="A345" s="130" t="s">
        <v>19</v>
      </c>
      <c r="B345" s="131" t="s">
        <v>4380</v>
      </c>
      <c r="C345" s="130" t="s">
        <v>4295</v>
      </c>
      <c r="D345" s="132">
        <v>42951</v>
      </c>
      <c r="E345" s="130" t="s">
        <v>4585</v>
      </c>
      <c r="F345" s="130">
        <v>19198</v>
      </c>
      <c r="G345" s="130" t="s">
        <v>190</v>
      </c>
      <c r="H345" s="130" t="s">
        <v>46</v>
      </c>
      <c r="I345" s="103">
        <v>13667.4</v>
      </c>
      <c r="J345" s="85">
        <v>70</v>
      </c>
    </row>
    <row r="346" spans="1:10" x14ac:dyDescent="0.25">
      <c r="A346" s="130" t="s">
        <v>19</v>
      </c>
      <c r="B346" s="131" t="s">
        <v>4381</v>
      </c>
      <c r="C346" s="130" t="s">
        <v>4296</v>
      </c>
      <c r="D346" s="132">
        <v>42958</v>
      </c>
      <c r="E346" s="130" t="s">
        <v>4586</v>
      </c>
      <c r="F346" s="130">
        <v>19222</v>
      </c>
      <c r="G346" s="130" t="s">
        <v>190</v>
      </c>
      <c r="H346" s="130" t="s">
        <v>46</v>
      </c>
      <c r="I346" s="103">
        <v>15000.72</v>
      </c>
      <c r="J346" s="85">
        <v>70</v>
      </c>
    </row>
    <row r="347" spans="1:10" x14ac:dyDescent="0.25">
      <c r="A347" s="130" t="s">
        <v>19</v>
      </c>
      <c r="B347" s="131" t="s">
        <v>4382</v>
      </c>
      <c r="C347" s="130" t="s">
        <v>4297</v>
      </c>
      <c r="D347" s="132">
        <v>42961</v>
      </c>
      <c r="E347" s="130" t="s">
        <v>4587</v>
      </c>
      <c r="F347" s="130">
        <v>19237</v>
      </c>
      <c r="G347" s="130" t="s">
        <v>190</v>
      </c>
      <c r="H347" s="130" t="s">
        <v>46</v>
      </c>
      <c r="I347" s="103">
        <v>22173.8</v>
      </c>
      <c r="J347" s="85">
        <v>70</v>
      </c>
    </row>
    <row r="348" spans="1:10" x14ac:dyDescent="0.25">
      <c r="A348" s="130" t="s">
        <v>19</v>
      </c>
      <c r="B348" s="131" t="s">
        <v>4383</v>
      </c>
      <c r="C348" s="130" t="s">
        <v>156</v>
      </c>
      <c r="D348" s="132">
        <v>42965</v>
      </c>
      <c r="E348" s="130" t="s">
        <v>4588</v>
      </c>
      <c r="F348" s="130">
        <v>19244</v>
      </c>
      <c r="G348" s="130" t="s">
        <v>190</v>
      </c>
      <c r="H348" s="130" t="s">
        <v>46</v>
      </c>
      <c r="I348" s="103">
        <v>36268.980000000003</v>
      </c>
      <c r="J348" s="85">
        <v>70</v>
      </c>
    </row>
    <row r="349" spans="1:10" x14ac:dyDescent="0.25">
      <c r="A349" s="130" t="s">
        <v>19</v>
      </c>
      <c r="B349" s="131" t="s">
        <v>4384</v>
      </c>
      <c r="C349" s="130" t="s">
        <v>4298</v>
      </c>
      <c r="D349" s="132">
        <v>42972</v>
      </c>
      <c r="E349" s="130" t="s">
        <v>4589</v>
      </c>
      <c r="F349" s="130">
        <v>19269</v>
      </c>
      <c r="G349" s="130" t="s">
        <v>190</v>
      </c>
      <c r="H349" s="130" t="s">
        <v>46</v>
      </c>
      <c r="I349" s="103">
        <v>12947.17</v>
      </c>
      <c r="J349" s="85">
        <v>70</v>
      </c>
    </row>
    <row r="350" spans="1:10" x14ac:dyDescent="0.25">
      <c r="A350" s="130" t="s">
        <v>19</v>
      </c>
      <c r="B350" s="131" t="s">
        <v>4385</v>
      </c>
      <c r="C350" s="130" t="s">
        <v>2617</v>
      </c>
      <c r="D350" s="132">
        <v>42977</v>
      </c>
      <c r="E350" s="130" t="s">
        <v>4590</v>
      </c>
      <c r="F350" s="130">
        <v>19711</v>
      </c>
      <c r="G350" s="130" t="s">
        <v>190</v>
      </c>
      <c r="H350" s="130" t="s">
        <v>46</v>
      </c>
      <c r="I350" s="103">
        <v>5201.3</v>
      </c>
      <c r="J350" s="85">
        <v>70</v>
      </c>
    </row>
    <row r="351" spans="1:10" x14ac:dyDescent="0.25">
      <c r="A351" s="130" t="s">
        <v>19</v>
      </c>
      <c r="B351" s="131" t="s">
        <v>4386</v>
      </c>
      <c r="C351" s="130" t="s">
        <v>561</v>
      </c>
      <c r="D351" s="132">
        <v>42978</v>
      </c>
      <c r="E351" s="130" t="s">
        <v>4591</v>
      </c>
      <c r="F351" s="130">
        <v>19719</v>
      </c>
      <c r="G351" s="130" t="s">
        <v>190</v>
      </c>
      <c r="H351" s="130" t="s">
        <v>46</v>
      </c>
      <c r="I351" s="103">
        <v>20139.689999999999</v>
      </c>
      <c r="J351" s="85">
        <v>70</v>
      </c>
    </row>
    <row r="352" spans="1:10" x14ac:dyDescent="0.25">
      <c r="A352" s="130" t="s">
        <v>20</v>
      </c>
      <c r="B352" s="131" t="s">
        <v>1392</v>
      </c>
      <c r="C352" s="130" t="s">
        <v>1539</v>
      </c>
      <c r="D352" s="132">
        <v>42948</v>
      </c>
      <c r="E352" s="130" t="s">
        <v>16</v>
      </c>
      <c r="F352" s="130">
        <v>31858</v>
      </c>
      <c r="G352" s="130" t="s">
        <v>50</v>
      </c>
      <c r="H352" s="130" t="s">
        <v>46</v>
      </c>
      <c r="I352" s="103">
        <v>5000</v>
      </c>
      <c r="J352" s="85">
        <v>70</v>
      </c>
    </row>
    <row r="353" spans="1:10" x14ac:dyDescent="0.25">
      <c r="A353" s="130" t="s">
        <v>20</v>
      </c>
      <c r="B353" s="131" t="s">
        <v>3312</v>
      </c>
      <c r="C353" s="130" t="s">
        <v>3967</v>
      </c>
      <c r="D353" s="132">
        <v>42948</v>
      </c>
      <c r="E353" s="130" t="s">
        <v>2506</v>
      </c>
      <c r="F353" s="130">
        <v>33279</v>
      </c>
      <c r="G353" s="130" t="s">
        <v>50</v>
      </c>
      <c r="H353" s="130" t="s">
        <v>46</v>
      </c>
      <c r="I353" s="103">
        <v>1868.63</v>
      </c>
      <c r="J353" s="85">
        <v>70</v>
      </c>
    </row>
    <row r="354" spans="1:10" x14ac:dyDescent="0.25">
      <c r="A354" s="130" t="s">
        <v>20</v>
      </c>
      <c r="B354" s="131" t="s">
        <v>4382</v>
      </c>
      <c r="C354" s="130" t="s">
        <v>4297</v>
      </c>
      <c r="D354" s="132">
        <v>42961</v>
      </c>
      <c r="E354" s="130" t="s">
        <v>4587</v>
      </c>
      <c r="F354" s="130">
        <v>19237</v>
      </c>
      <c r="G354" s="130" t="s">
        <v>190</v>
      </c>
      <c r="H354" s="130" t="s">
        <v>46</v>
      </c>
      <c r="I354" s="103">
        <v>60851.06</v>
      </c>
      <c r="J354" s="85">
        <v>70</v>
      </c>
    </row>
    <row r="355" spans="1:10" x14ac:dyDescent="0.25">
      <c r="A355" s="130" t="s">
        <v>20</v>
      </c>
      <c r="B355" s="131" t="s">
        <v>4385</v>
      </c>
      <c r="C355" s="130" t="s">
        <v>2617</v>
      </c>
      <c r="D355" s="132">
        <v>42977</v>
      </c>
      <c r="E355" s="130" t="s">
        <v>4590</v>
      </c>
      <c r="F355" s="130">
        <v>19711</v>
      </c>
      <c r="G355" s="130" t="s">
        <v>190</v>
      </c>
      <c r="H355" s="130" t="s">
        <v>46</v>
      </c>
      <c r="I355" s="103">
        <v>12318.75</v>
      </c>
      <c r="J355" s="85">
        <v>70</v>
      </c>
    </row>
    <row r="356" spans="1:10" x14ac:dyDescent="0.25">
      <c r="A356" s="130" t="s">
        <v>29</v>
      </c>
      <c r="B356" s="131" t="s">
        <v>1392</v>
      </c>
      <c r="C356" s="130" t="s">
        <v>1539</v>
      </c>
      <c r="D356" s="132">
        <v>42948</v>
      </c>
      <c r="E356" s="130" t="s">
        <v>16</v>
      </c>
      <c r="F356" s="130">
        <v>31858</v>
      </c>
      <c r="G356" s="130" t="s">
        <v>50</v>
      </c>
      <c r="H356" s="130" t="s">
        <v>46</v>
      </c>
      <c r="I356" s="103">
        <v>20000</v>
      </c>
      <c r="J356" s="85">
        <v>70</v>
      </c>
    </row>
    <row r="357" spans="1:10" x14ac:dyDescent="0.25">
      <c r="A357" s="130" t="s">
        <v>29</v>
      </c>
      <c r="B357" s="131" t="s">
        <v>3312</v>
      </c>
      <c r="C357" s="130" t="s">
        <v>3967</v>
      </c>
      <c r="D357" s="132">
        <v>42948</v>
      </c>
      <c r="E357" s="130" t="s">
        <v>2506</v>
      </c>
      <c r="F357" s="130">
        <v>33279</v>
      </c>
      <c r="G357" s="130" t="s">
        <v>50</v>
      </c>
      <c r="H357" s="130" t="s">
        <v>46</v>
      </c>
      <c r="I357" s="103">
        <v>4655.5</v>
      </c>
      <c r="J357" s="85">
        <v>70</v>
      </c>
    </row>
    <row r="358" spans="1:10" x14ac:dyDescent="0.25">
      <c r="A358" s="130" t="s">
        <v>29</v>
      </c>
      <c r="B358" s="131" t="s">
        <v>4380</v>
      </c>
      <c r="C358" s="130" t="s">
        <v>4295</v>
      </c>
      <c r="D358" s="132">
        <v>42951</v>
      </c>
      <c r="E358" s="130" t="s">
        <v>4585</v>
      </c>
      <c r="F358" s="130">
        <v>19198</v>
      </c>
      <c r="G358" s="130" t="s">
        <v>190</v>
      </c>
      <c r="H358" s="130" t="s">
        <v>46</v>
      </c>
      <c r="I358" s="103">
        <v>2080.5100000000002</v>
      </c>
      <c r="J358" s="85">
        <v>70</v>
      </c>
    </row>
    <row r="359" spans="1:10" x14ac:dyDescent="0.25">
      <c r="A359" s="130" t="s">
        <v>29</v>
      </c>
      <c r="B359" s="131" t="s">
        <v>4381</v>
      </c>
      <c r="C359" s="130" t="s">
        <v>4296</v>
      </c>
      <c r="D359" s="132">
        <v>42958</v>
      </c>
      <c r="E359" s="130" t="s">
        <v>4586</v>
      </c>
      <c r="F359" s="130">
        <v>19222</v>
      </c>
      <c r="G359" s="130" t="s">
        <v>190</v>
      </c>
      <c r="H359" s="130" t="s">
        <v>46</v>
      </c>
      <c r="I359" s="103">
        <v>2080.81</v>
      </c>
      <c r="J359" s="85">
        <v>70</v>
      </c>
    </row>
    <row r="360" spans="1:10" x14ac:dyDescent="0.25">
      <c r="A360" s="130" t="s">
        <v>29</v>
      </c>
      <c r="B360" s="131" t="s">
        <v>4382</v>
      </c>
      <c r="C360" s="130" t="s">
        <v>4297</v>
      </c>
      <c r="D360" s="132">
        <v>42961</v>
      </c>
      <c r="E360" s="130" t="s">
        <v>4587</v>
      </c>
      <c r="F360" s="130">
        <v>19237</v>
      </c>
      <c r="G360" s="130" t="s">
        <v>190</v>
      </c>
      <c r="H360" s="130" t="s">
        <v>46</v>
      </c>
      <c r="I360" s="103">
        <v>220908.57</v>
      </c>
      <c r="J360" s="85">
        <v>70</v>
      </c>
    </row>
    <row r="361" spans="1:10" x14ac:dyDescent="0.25">
      <c r="A361" s="130" t="s">
        <v>29</v>
      </c>
      <c r="B361" s="131" t="s">
        <v>4383</v>
      </c>
      <c r="C361" s="130" t="s">
        <v>156</v>
      </c>
      <c r="D361" s="132">
        <v>42965</v>
      </c>
      <c r="E361" s="130" t="s">
        <v>4588</v>
      </c>
      <c r="F361" s="130">
        <v>19244</v>
      </c>
      <c r="G361" s="130" t="s">
        <v>190</v>
      </c>
      <c r="H361" s="130" t="s">
        <v>46</v>
      </c>
      <c r="I361" s="103">
        <v>2080.5100000000002</v>
      </c>
      <c r="J361" s="85">
        <v>70</v>
      </c>
    </row>
    <row r="362" spans="1:10" x14ac:dyDescent="0.25">
      <c r="A362" s="130" t="s">
        <v>29</v>
      </c>
      <c r="B362" s="131" t="s">
        <v>4384</v>
      </c>
      <c r="C362" s="130" t="s">
        <v>4298</v>
      </c>
      <c r="D362" s="132">
        <v>42972</v>
      </c>
      <c r="E362" s="130" t="s">
        <v>4589</v>
      </c>
      <c r="F362" s="130">
        <v>19269</v>
      </c>
      <c r="G362" s="130" t="s">
        <v>190</v>
      </c>
      <c r="H362" s="130" t="s">
        <v>46</v>
      </c>
      <c r="I362" s="103">
        <v>9672.35</v>
      </c>
      <c r="J362" s="85">
        <v>70</v>
      </c>
    </row>
    <row r="363" spans="1:10" x14ac:dyDescent="0.25">
      <c r="A363" s="130" t="s">
        <v>29</v>
      </c>
      <c r="B363" s="131" t="s">
        <v>4385</v>
      </c>
      <c r="C363" s="130" t="s">
        <v>2617</v>
      </c>
      <c r="D363" s="132">
        <v>42977</v>
      </c>
      <c r="E363" s="130" t="s">
        <v>4590</v>
      </c>
      <c r="F363" s="130">
        <v>19711</v>
      </c>
      <c r="G363" s="130" t="s">
        <v>190</v>
      </c>
      <c r="H363" s="130" t="s">
        <v>46</v>
      </c>
      <c r="I363" s="103">
        <v>130783.99</v>
      </c>
      <c r="J363" s="85">
        <v>70</v>
      </c>
    </row>
    <row r="364" spans="1:10" x14ac:dyDescent="0.25">
      <c r="A364" s="130" t="s">
        <v>29</v>
      </c>
      <c r="B364" s="131" t="s">
        <v>4386</v>
      </c>
      <c r="C364" s="130" t="s">
        <v>561</v>
      </c>
      <c r="D364" s="132">
        <v>42978</v>
      </c>
      <c r="E364" s="130" t="s">
        <v>4591</v>
      </c>
      <c r="F364" s="130">
        <v>19719</v>
      </c>
      <c r="G364" s="130" t="s">
        <v>190</v>
      </c>
      <c r="H364" s="130" t="s">
        <v>46</v>
      </c>
      <c r="I364" s="103">
        <v>10201.59</v>
      </c>
      <c r="J364" s="85">
        <v>70</v>
      </c>
    </row>
    <row r="365" spans="1:10" x14ac:dyDescent="0.25">
      <c r="A365" s="130" t="s">
        <v>33</v>
      </c>
      <c r="B365" s="131" t="s">
        <v>3312</v>
      </c>
      <c r="C365" s="130" t="s">
        <v>3967</v>
      </c>
      <c r="D365" s="132">
        <v>42948</v>
      </c>
      <c r="E365" s="130" t="s">
        <v>2506</v>
      </c>
      <c r="F365" s="130">
        <v>33279</v>
      </c>
      <c r="G365" s="130" t="s">
        <v>50</v>
      </c>
      <c r="H365" s="130" t="s">
        <v>46</v>
      </c>
      <c r="I365" s="103">
        <v>865.85</v>
      </c>
      <c r="J365" s="85">
        <v>70</v>
      </c>
    </row>
    <row r="366" spans="1:10" x14ac:dyDescent="0.25">
      <c r="A366" s="130" t="s">
        <v>33</v>
      </c>
      <c r="B366" s="131" t="s">
        <v>4382</v>
      </c>
      <c r="C366" s="130" t="s">
        <v>4297</v>
      </c>
      <c r="D366" s="132">
        <v>42961</v>
      </c>
      <c r="E366" s="130" t="s">
        <v>4587</v>
      </c>
      <c r="F366" s="130">
        <v>19237</v>
      </c>
      <c r="G366" s="130" t="s">
        <v>190</v>
      </c>
      <c r="H366" s="130" t="s">
        <v>46</v>
      </c>
      <c r="I366" s="103">
        <v>51840.56</v>
      </c>
      <c r="J366" s="85">
        <v>70</v>
      </c>
    </row>
    <row r="367" spans="1:10" x14ac:dyDescent="0.25">
      <c r="A367" s="130" t="s">
        <v>33</v>
      </c>
      <c r="B367" s="131" t="s">
        <v>4385</v>
      </c>
      <c r="C367" s="130" t="s">
        <v>2617</v>
      </c>
      <c r="D367" s="132">
        <v>42977</v>
      </c>
      <c r="E367" s="130" t="s">
        <v>4590</v>
      </c>
      <c r="F367" s="130">
        <v>19711</v>
      </c>
      <c r="G367" s="130" t="s">
        <v>190</v>
      </c>
      <c r="H367" s="130" t="s">
        <v>46</v>
      </c>
      <c r="I367" s="103">
        <v>9855</v>
      </c>
      <c r="J367" s="85">
        <v>70</v>
      </c>
    </row>
    <row r="368" spans="1:10" x14ac:dyDescent="0.25">
      <c r="A368" s="130" t="s">
        <v>41</v>
      </c>
      <c r="B368" s="131" t="s">
        <v>1392</v>
      </c>
      <c r="C368" s="130" t="s">
        <v>1539</v>
      </c>
      <c r="D368" s="132">
        <v>42948</v>
      </c>
      <c r="E368" s="130" t="s">
        <v>16</v>
      </c>
      <c r="F368" s="130">
        <v>31858</v>
      </c>
      <c r="G368" s="130" t="s">
        <v>50</v>
      </c>
      <c r="H368" s="130" t="s">
        <v>46</v>
      </c>
      <c r="I368" s="103">
        <v>15000</v>
      </c>
      <c r="J368" s="85">
        <v>70</v>
      </c>
    </row>
    <row r="369" spans="1:10" x14ac:dyDescent="0.25">
      <c r="A369" s="130" t="s">
        <v>41</v>
      </c>
      <c r="B369" s="131" t="s">
        <v>3312</v>
      </c>
      <c r="C369" s="130" t="s">
        <v>3967</v>
      </c>
      <c r="D369" s="132">
        <v>42948</v>
      </c>
      <c r="E369" s="130" t="s">
        <v>2506</v>
      </c>
      <c r="F369" s="130">
        <v>33279</v>
      </c>
      <c r="G369" s="130" t="s">
        <v>50</v>
      </c>
      <c r="H369" s="130" t="s">
        <v>46</v>
      </c>
      <c r="I369" s="103">
        <v>5377.85</v>
      </c>
      <c r="J369" s="85">
        <v>70</v>
      </c>
    </row>
    <row r="370" spans="1:10" x14ac:dyDescent="0.25">
      <c r="A370" s="130" t="s">
        <v>41</v>
      </c>
      <c r="B370" s="131" t="s">
        <v>2506</v>
      </c>
      <c r="C370" s="130" t="s">
        <v>3968</v>
      </c>
      <c r="D370" s="132">
        <v>42948</v>
      </c>
      <c r="E370" s="130" t="s">
        <v>2506</v>
      </c>
      <c r="F370" s="130">
        <v>33287</v>
      </c>
      <c r="G370" s="130" t="s">
        <v>50</v>
      </c>
      <c r="H370" s="130" t="s">
        <v>46</v>
      </c>
      <c r="I370" s="103">
        <v>677.26</v>
      </c>
      <c r="J370" s="85">
        <v>70</v>
      </c>
    </row>
    <row r="371" spans="1:10" x14ac:dyDescent="0.25">
      <c r="A371" s="130" t="s">
        <v>41</v>
      </c>
      <c r="B371" s="131" t="s">
        <v>4380</v>
      </c>
      <c r="C371" s="130" t="s">
        <v>4295</v>
      </c>
      <c r="D371" s="132">
        <v>42951</v>
      </c>
      <c r="E371" s="130" t="s">
        <v>4585</v>
      </c>
      <c r="F371" s="130">
        <v>19198</v>
      </c>
      <c r="G371" s="130" t="s">
        <v>190</v>
      </c>
      <c r="H371" s="130" t="s">
        <v>46</v>
      </c>
      <c r="I371" s="103">
        <v>9118.6</v>
      </c>
      <c r="J371" s="85">
        <v>70</v>
      </c>
    </row>
    <row r="372" spans="1:10" x14ac:dyDescent="0.25">
      <c r="A372" s="130" t="s">
        <v>41</v>
      </c>
      <c r="B372" s="131" t="s">
        <v>4381</v>
      </c>
      <c r="C372" s="130" t="s">
        <v>4296</v>
      </c>
      <c r="D372" s="132">
        <v>42958</v>
      </c>
      <c r="E372" s="130" t="s">
        <v>4586</v>
      </c>
      <c r="F372" s="130">
        <v>19222</v>
      </c>
      <c r="G372" s="130" t="s">
        <v>190</v>
      </c>
      <c r="H372" s="130" t="s">
        <v>46</v>
      </c>
      <c r="I372" s="103">
        <v>16152.73</v>
      </c>
      <c r="J372" s="85">
        <v>70</v>
      </c>
    </row>
    <row r="373" spans="1:10" x14ac:dyDescent="0.25">
      <c r="A373" s="130" t="s">
        <v>41</v>
      </c>
      <c r="B373" s="131" t="s">
        <v>4382</v>
      </c>
      <c r="C373" s="130" t="s">
        <v>4297</v>
      </c>
      <c r="D373" s="132">
        <v>42961</v>
      </c>
      <c r="E373" s="130" t="s">
        <v>4587</v>
      </c>
      <c r="F373" s="130">
        <v>19237</v>
      </c>
      <c r="G373" s="130" t="s">
        <v>190</v>
      </c>
      <c r="H373" s="130" t="s">
        <v>46</v>
      </c>
      <c r="I373" s="103">
        <v>80686.95</v>
      </c>
      <c r="J373" s="85">
        <v>70</v>
      </c>
    </row>
    <row r="374" spans="1:10" x14ac:dyDescent="0.25">
      <c r="A374" s="130" t="s">
        <v>41</v>
      </c>
      <c r="B374" s="131" t="s">
        <v>4383</v>
      </c>
      <c r="C374" s="130" t="s">
        <v>156</v>
      </c>
      <c r="D374" s="132">
        <v>42965</v>
      </c>
      <c r="E374" s="130" t="s">
        <v>4588</v>
      </c>
      <c r="F374" s="130">
        <v>19244</v>
      </c>
      <c r="G374" s="130" t="s">
        <v>190</v>
      </c>
      <c r="H374" s="130" t="s">
        <v>46</v>
      </c>
      <c r="I374" s="103">
        <v>11159.16</v>
      </c>
      <c r="J374" s="85">
        <v>70</v>
      </c>
    </row>
    <row r="375" spans="1:10" x14ac:dyDescent="0.25">
      <c r="A375" s="130" t="s">
        <v>41</v>
      </c>
      <c r="B375" s="131" t="s">
        <v>4384</v>
      </c>
      <c r="C375" s="130" t="s">
        <v>4298</v>
      </c>
      <c r="D375" s="132">
        <v>42972</v>
      </c>
      <c r="E375" s="130" t="s">
        <v>4589</v>
      </c>
      <c r="F375" s="130">
        <v>19269</v>
      </c>
      <c r="G375" s="130" t="s">
        <v>190</v>
      </c>
      <c r="H375" s="130" t="s">
        <v>46</v>
      </c>
      <c r="I375" s="103">
        <v>8122.84</v>
      </c>
      <c r="J375" s="85">
        <v>70</v>
      </c>
    </row>
    <row r="376" spans="1:10" x14ac:dyDescent="0.25">
      <c r="A376" s="130" t="s">
        <v>41</v>
      </c>
      <c r="B376" s="131" t="s">
        <v>4385</v>
      </c>
      <c r="C376" s="130" t="s">
        <v>2617</v>
      </c>
      <c r="D376" s="132">
        <v>42977</v>
      </c>
      <c r="E376" s="130" t="s">
        <v>4590</v>
      </c>
      <c r="F376" s="130">
        <v>19711</v>
      </c>
      <c r="G376" s="130" t="s">
        <v>190</v>
      </c>
      <c r="H376" s="130" t="s">
        <v>46</v>
      </c>
      <c r="I376" s="103">
        <v>39182.25</v>
      </c>
      <c r="J376" s="85">
        <v>70</v>
      </c>
    </row>
    <row r="377" spans="1:10" x14ac:dyDescent="0.25">
      <c r="A377" s="130" t="s">
        <v>41</v>
      </c>
      <c r="B377" s="131" t="s">
        <v>4386</v>
      </c>
      <c r="C377" s="130" t="s">
        <v>561</v>
      </c>
      <c r="D377" s="132">
        <v>42978</v>
      </c>
      <c r="E377" s="130" t="s">
        <v>4591</v>
      </c>
      <c r="F377" s="130">
        <v>19719</v>
      </c>
      <c r="G377" s="130" t="s">
        <v>190</v>
      </c>
      <c r="H377" s="130" t="s">
        <v>46</v>
      </c>
      <c r="I377" s="103">
        <v>8884.92</v>
      </c>
      <c r="J377" s="85">
        <v>70</v>
      </c>
    </row>
    <row r="378" spans="1:10" x14ac:dyDescent="0.25">
      <c r="A378" s="130" t="s">
        <v>42</v>
      </c>
      <c r="B378" s="131" t="s">
        <v>1392</v>
      </c>
      <c r="C378" s="130" t="s">
        <v>1539</v>
      </c>
      <c r="D378" s="132">
        <v>42948</v>
      </c>
      <c r="E378" s="130" t="s">
        <v>16</v>
      </c>
      <c r="F378" s="130">
        <v>31858</v>
      </c>
      <c r="G378" s="130" t="s">
        <v>50</v>
      </c>
      <c r="H378" s="130" t="s">
        <v>46</v>
      </c>
      <c r="I378" s="103">
        <v>20000</v>
      </c>
      <c r="J378" s="85">
        <v>70</v>
      </c>
    </row>
    <row r="379" spans="1:10" x14ac:dyDescent="0.25">
      <c r="A379" s="130" t="s">
        <v>42</v>
      </c>
      <c r="B379" s="131" t="s">
        <v>4387</v>
      </c>
      <c r="C379" s="130" t="s">
        <v>4299</v>
      </c>
      <c r="D379" s="132">
        <v>42958</v>
      </c>
      <c r="E379" s="130" t="s">
        <v>4592</v>
      </c>
      <c r="F379" s="130" t="s">
        <v>4782</v>
      </c>
      <c r="G379" s="130" t="s">
        <v>190</v>
      </c>
      <c r="H379" s="130" t="s">
        <v>46</v>
      </c>
      <c r="I379" s="103">
        <v>426595.74</v>
      </c>
      <c r="J379" s="85">
        <v>70</v>
      </c>
    </row>
    <row r="380" spans="1:10" x14ac:dyDescent="0.25">
      <c r="A380" s="130" t="s">
        <v>42</v>
      </c>
      <c r="B380" s="131" t="s">
        <v>347</v>
      </c>
      <c r="C380" s="130" t="s">
        <v>4300</v>
      </c>
      <c r="D380" s="132">
        <v>42976</v>
      </c>
      <c r="E380" s="130" t="s">
        <v>4593</v>
      </c>
      <c r="F380" s="130" t="s">
        <v>4783</v>
      </c>
      <c r="G380" s="130" t="s">
        <v>190</v>
      </c>
      <c r="H380" s="130" t="s">
        <v>46</v>
      </c>
      <c r="I380" s="103">
        <v>116489.36</v>
      </c>
      <c r="J380" s="85">
        <v>70</v>
      </c>
    </row>
    <row r="381" spans="1:10" x14ac:dyDescent="0.25">
      <c r="A381" s="130" t="s">
        <v>4153</v>
      </c>
      <c r="B381" s="131" t="s">
        <v>4388</v>
      </c>
      <c r="C381" s="130" t="s">
        <v>923</v>
      </c>
      <c r="D381" s="132">
        <v>42977</v>
      </c>
      <c r="E381" s="132" t="s">
        <v>4594</v>
      </c>
      <c r="F381" s="130">
        <v>16287</v>
      </c>
      <c r="G381" s="130" t="s">
        <v>45</v>
      </c>
      <c r="H381" s="130" t="s">
        <v>4792</v>
      </c>
      <c r="I381" s="103">
        <v>79.31</v>
      </c>
      <c r="J381" s="85">
        <v>71</v>
      </c>
    </row>
    <row r="382" spans="1:10" x14ac:dyDescent="0.25">
      <c r="A382" s="130" t="s">
        <v>4153</v>
      </c>
      <c r="B382" s="131" t="s">
        <v>4389</v>
      </c>
      <c r="C382" s="130" t="s">
        <v>1092</v>
      </c>
      <c r="D382" s="132">
        <v>42977</v>
      </c>
      <c r="E382" s="132" t="s">
        <v>4595</v>
      </c>
      <c r="F382" s="130">
        <v>16288</v>
      </c>
      <c r="G382" s="130" t="s">
        <v>286</v>
      </c>
      <c r="H382" s="130" t="s">
        <v>4792</v>
      </c>
      <c r="I382" s="103">
        <v>208</v>
      </c>
      <c r="J382" s="85">
        <v>71</v>
      </c>
    </row>
    <row r="383" spans="1:10" x14ac:dyDescent="0.25">
      <c r="A383" s="130" t="s">
        <v>429</v>
      </c>
      <c r="B383" s="131" t="s">
        <v>2492</v>
      </c>
      <c r="C383" s="130" t="s">
        <v>4284</v>
      </c>
      <c r="D383" s="132">
        <v>42962</v>
      </c>
      <c r="E383" s="132" t="s">
        <v>4563</v>
      </c>
      <c r="F383" s="130">
        <v>19239</v>
      </c>
      <c r="G383" s="130" t="s">
        <v>190</v>
      </c>
      <c r="H383" s="130" t="s">
        <v>46</v>
      </c>
      <c r="I383" s="103">
        <v>4615.04</v>
      </c>
      <c r="J383" s="85">
        <v>80</v>
      </c>
    </row>
    <row r="384" spans="1:10" x14ac:dyDescent="0.25">
      <c r="A384" s="130" t="s">
        <v>429</v>
      </c>
      <c r="B384" s="131" t="s">
        <v>2492</v>
      </c>
      <c r="C384" s="130" t="s">
        <v>1604</v>
      </c>
      <c r="D384" s="132">
        <v>42975</v>
      </c>
      <c r="E384" s="132" t="s">
        <v>4564</v>
      </c>
      <c r="F384" s="130">
        <v>19271</v>
      </c>
      <c r="G384" s="130" t="s">
        <v>190</v>
      </c>
      <c r="H384" s="130" t="s">
        <v>46</v>
      </c>
      <c r="I384" s="103">
        <v>6658.33</v>
      </c>
      <c r="J384" s="85">
        <v>80</v>
      </c>
    </row>
    <row r="385" spans="1:10" x14ac:dyDescent="0.25">
      <c r="A385" s="130" t="s">
        <v>429</v>
      </c>
      <c r="B385" s="131" t="s">
        <v>2492</v>
      </c>
      <c r="C385" s="130" t="s">
        <v>2319</v>
      </c>
      <c r="D385" s="132">
        <v>42975</v>
      </c>
      <c r="E385" s="132" t="s">
        <v>4565</v>
      </c>
      <c r="F385" s="130">
        <v>19272</v>
      </c>
      <c r="G385" s="130" t="s">
        <v>190</v>
      </c>
      <c r="H385" s="130" t="s">
        <v>46</v>
      </c>
      <c r="I385" s="103">
        <v>16622.63</v>
      </c>
      <c r="J385" s="85">
        <v>80</v>
      </c>
    </row>
    <row r="386" spans="1:10" x14ac:dyDescent="0.25">
      <c r="A386" s="130" t="s">
        <v>429</v>
      </c>
      <c r="B386" s="131" t="s">
        <v>2492</v>
      </c>
      <c r="C386" s="130" t="s">
        <v>1605</v>
      </c>
      <c r="D386" s="132">
        <v>42975</v>
      </c>
      <c r="E386" s="132" t="s">
        <v>4566</v>
      </c>
      <c r="F386" s="130">
        <v>19273</v>
      </c>
      <c r="G386" s="130" t="s">
        <v>190</v>
      </c>
      <c r="H386" s="130" t="s">
        <v>46</v>
      </c>
      <c r="I386" s="103">
        <v>14015.53</v>
      </c>
      <c r="J386" s="85">
        <v>80</v>
      </c>
    </row>
    <row r="387" spans="1:10" x14ac:dyDescent="0.25">
      <c r="A387" s="130" t="s">
        <v>429</v>
      </c>
      <c r="B387" s="131" t="s">
        <v>2492</v>
      </c>
      <c r="C387" s="130" t="s">
        <v>547</v>
      </c>
      <c r="D387" s="132">
        <v>42975</v>
      </c>
      <c r="E387" s="132" t="s">
        <v>4596</v>
      </c>
      <c r="F387" s="130">
        <v>19274</v>
      </c>
      <c r="G387" s="130" t="s">
        <v>190</v>
      </c>
      <c r="H387" s="130" t="s">
        <v>46</v>
      </c>
      <c r="I387" s="103">
        <v>310.35000000000002</v>
      </c>
      <c r="J387" s="85">
        <v>80</v>
      </c>
    </row>
    <row r="388" spans="1:10" x14ac:dyDescent="0.25">
      <c r="A388" s="130" t="s">
        <v>30</v>
      </c>
      <c r="B388" s="131" t="s">
        <v>501</v>
      </c>
      <c r="C388" s="130" t="s">
        <v>4301</v>
      </c>
      <c r="D388" s="132">
        <v>42948</v>
      </c>
      <c r="E388" s="130">
        <v>94835</v>
      </c>
      <c r="F388" s="130">
        <v>16148</v>
      </c>
      <c r="G388" s="130" t="s">
        <v>45</v>
      </c>
      <c r="H388" s="130" t="s">
        <v>46</v>
      </c>
      <c r="I388" s="103">
        <v>734.59</v>
      </c>
      <c r="J388" s="85">
        <v>90</v>
      </c>
    </row>
    <row r="389" spans="1:10" x14ac:dyDescent="0.25">
      <c r="A389" s="130" t="s">
        <v>30</v>
      </c>
      <c r="B389" s="131" t="s">
        <v>298</v>
      </c>
      <c r="C389" s="130" t="s">
        <v>2264</v>
      </c>
      <c r="D389" s="132">
        <v>42948</v>
      </c>
      <c r="E389" s="130" t="s">
        <v>4093</v>
      </c>
      <c r="F389" s="130">
        <v>16149</v>
      </c>
      <c r="G389" s="130" t="s">
        <v>45</v>
      </c>
      <c r="H389" s="130" t="s">
        <v>46</v>
      </c>
      <c r="I389" s="103">
        <v>724.14</v>
      </c>
      <c r="J389" s="85">
        <v>90</v>
      </c>
    </row>
    <row r="390" spans="1:10" x14ac:dyDescent="0.25">
      <c r="A390" s="130" t="s">
        <v>30</v>
      </c>
      <c r="B390" s="131" t="s">
        <v>298</v>
      </c>
      <c r="C390" s="130" t="s">
        <v>2266</v>
      </c>
      <c r="D390" s="132">
        <v>42948</v>
      </c>
      <c r="E390" s="130" t="s">
        <v>4095</v>
      </c>
      <c r="F390" s="130">
        <v>16150</v>
      </c>
      <c r="G390" s="130" t="s">
        <v>45</v>
      </c>
      <c r="H390" s="130" t="s">
        <v>46</v>
      </c>
      <c r="I390" s="103">
        <v>1037.93</v>
      </c>
      <c r="J390" s="85">
        <v>90</v>
      </c>
    </row>
    <row r="391" spans="1:10" x14ac:dyDescent="0.25">
      <c r="A391" s="130" t="s">
        <v>30</v>
      </c>
      <c r="B391" s="131" t="s">
        <v>298</v>
      </c>
      <c r="C391" s="130" t="s">
        <v>4302</v>
      </c>
      <c r="D391" s="132">
        <v>42948</v>
      </c>
      <c r="E391" s="130" t="s">
        <v>4597</v>
      </c>
      <c r="F391" s="130">
        <v>16151</v>
      </c>
      <c r="G391" s="130" t="s">
        <v>45</v>
      </c>
      <c r="H391" s="130" t="s">
        <v>46</v>
      </c>
      <c r="I391" s="103">
        <v>258.62</v>
      </c>
      <c r="J391" s="85">
        <v>90</v>
      </c>
    </row>
    <row r="392" spans="1:10" x14ac:dyDescent="0.25">
      <c r="A392" s="130" t="s">
        <v>30</v>
      </c>
      <c r="B392" s="131" t="s">
        <v>298</v>
      </c>
      <c r="C392" s="130" t="s">
        <v>4303</v>
      </c>
      <c r="D392" s="132">
        <v>42948</v>
      </c>
      <c r="E392" s="130" t="s">
        <v>4098</v>
      </c>
      <c r="F392" s="130">
        <v>16152</v>
      </c>
      <c r="G392" s="130" t="s">
        <v>45</v>
      </c>
      <c r="H392" s="130" t="s">
        <v>46</v>
      </c>
      <c r="I392" s="103">
        <v>322.41000000000003</v>
      </c>
      <c r="J392" s="85">
        <v>90</v>
      </c>
    </row>
    <row r="393" spans="1:10" x14ac:dyDescent="0.25">
      <c r="A393" s="130" t="s">
        <v>30</v>
      </c>
      <c r="B393" s="131" t="s">
        <v>298</v>
      </c>
      <c r="C393" s="130" t="s">
        <v>4304</v>
      </c>
      <c r="D393" s="132">
        <v>42948</v>
      </c>
      <c r="E393" s="130" t="s">
        <v>4099</v>
      </c>
      <c r="F393" s="130">
        <v>16153</v>
      </c>
      <c r="G393" s="130" t="s">
        <v>45</v>
      </c>
      <c r="H393" s="130" t="s">
        <v>46</v>
      </c>
      <c r="I393" s="103">
        <v>372.41</v>
      </c>
      <c r="J393" s="85">
        <v>90</v>
      </c>
    </row>
    <row r="394" spans="1:10" x14ac:dyDescent="0.25">
      <c r="A394" s="130" t="s">
        <v>30</v>
      </c>
      <c r="B394" s="131" t="s">
        <v>298</v>
      </c>
      <c r="C394" s="130" t="s">
        <v>4305</v>
      </c>
      <c r="D394" s="132">
        <v>42948</v>
      </c>
      <c r="E394" s="130" t="s">
        <v>4091</v>
      </c>
      <c r="F394" s="130">
        <v>16154</v>
      </c>
      <c r="G394" s="130" t="s">
        <v>45</v>
      </c>
      <c r="H394" s="130" t="s">
        <v>46</v>
      </c>
      <c r="I394" s="103">
        <v>243.97</v>
      </c>
      <c r="J394" s="85">
        <v>90</v>
      </c>
    </row>
    <row r="395" spans="1:10" x14ac:dyDescent="0.25">
      <c r="A395" s="130" t="s">
        <v>30</v>
      </c>
      <c r="B395" s="131" t="s">
        <v>298</v>
      </c>
      <c r="C395" s="130" t="s">
        <v>4306</v>
      </c>
      <c r="D395" s="132">
        <v>42948</v>
      </c>
      <c r="E395" s="130" t="s">
        <v>4092</v>
      </c>
      <c r="F395" s="130">
        <v>16155</v>
      </c>
      <c r="G395" s="130" t="s">
        <v>45</v>
      </c>
      <c r="H395" s="130" t="s">
        <v>46</v>
      </c>
      <c r="I395" s="103">
        <v>62.07</v>
      </c>
      <c r="J395" s="85">
        <v>90</v>
      </c>
    </row>
    <row r="396" spans="1:10" x14ac:dyDescent="0.25">
      <c r="A396" s="130" t="s">
        <v>30</v>
      </c>
      <c r="B396" s="131" t="s">
        <v>300</v>
      </c>
      <c r="C396" s="130" t="s">
        <v>853</v>
      </c>
      <c r="D396" s="132">
        <v>42948</v>
      </c>
      <c r="E396" s="130" t="s">
        <v>4091</v>
      </c>
      <c r="F396" s="130">
        <v>16154</v>
      </c>
      <c r="G396" s="130" t="s">
        <v>45</v>
      </c>
      <c r="H396" s="130" t="s">
        <v>46</v>
      </c>
      <c r="I396" s="130">
        <v>-243.97</v>
      </c>
      <c r="J396" s="85">
        <v>90</v>
      </c>
    </row>
    <row r="397" spans="1:10" x14ac:dyDescent="0.25">
      <c r="A397" s="130" t="s">
        <v>30</v>
      </c>
      <c r="B397" s="131" t="s">
        <v>300</v>
      </c>
      <c r="C397" s="130" t="s">
        <v>4307</v>
      </c>
      <c r="D397" s="132">
        <v>42948</v>
      </c>
      <c r="E397" s="130" t="s">
        <v>4092</v>
      </c>
      <c r="F397" s="130">
        <v>16155</v>
      </c>
      <c r="G397" s="130" t="s">
        <v>45</v>
      </c>
      <c r="H397" s="130" t="s">
        <v>46</v>
      </c>
      <c r="I397" s="130">
        <v>-62.07</v>
      </c>
      <c r="J397" s="85">
        <v>90</v>
      </c>
    </row>
    <row r="398" spans="1:10" x14ac:dyDescent="0.25">
      <c r="A398" s="130" t="s">
        <v>30</v>
      </c>
      <c r="B398" s="131" t="s">
        <v>300</v>
      </c>
      <c r="C398" s="130" t="s">
        <v>854</v>
      </c>
      <c r="D398" s="132">
        <v>42948</v>
      </c>
      <c r="E398" s="130" t="s">
        <v>4093</v>
      </c>
      <c r="F398" s="130">
        <v>16149</v>
      </c>
      <c r="G398" s="130" t="s">
        <v>45</v>
      </c>
      <c r="H398" s="130" t="s">
        <v>46</v>
      </c>
      <c r="I398" s="130">
        <v>-724.14</v>
      </c>
      <c r="J398" s="85">
        <v>90</v>
      </c>
    </row>
    <row r="399" spans="1:10" x14ac:dyDescent="0.25">
      <c r="A399" s="130" t="s">
        <v>30</v>
      </c>
      <c r="B399" s="131" t="s">
        <v>300</v>
      </c>
      <c r="C399" s="130" t="s">
        <v>855</v>
      </c>
      <c r="D399" s="132">
        <v>42948</v>
      </c>
      <c r="E399" s="130" t="s">
        <v>4095</v>
      </c>
      <c r="F399" s="130">
        <v>16150</v>
      </c>
      <c r="G399" s="130" t="s">
        <v>45</v>
      </c>
      <c r="H399" s="130" t="s">
        <v>46</v>
      </c>
      <c r="I399" s="133">
        <v>-1037.93</v>
      </c>
      <c r="J399" s="85">
        <v>90</v>
      </c>
    </row>
    <row r="400" spans="1:10" x14ac:dyDescent="0.25">
      <c r="A400" s="130" t="s">
        <v>30</v>
      </c>
      <c r="B400" s="131" t="s">
        <v>300</v>
      </c>
      <c r="C400" s="130" t="s">
        <v>4308</v>
      </c>
      <c r="D400" s="132">
        <v>42948</v>
      </c>
      <c r="E400" s="130" t="s">
        <v>4597</v>
      </c>
      <c r="F400" s="130">
        <v>16151</v>
      </c>
      <c r="G400" s="130" t="s">
        <v>45</v>
      </c>
      <c r="H400" s="130" t="s">
        <v>46</v>
      </c>
      <c r="I400" s="130">
        <v>-258.62</v>
      </c>
      <c r="J400" s="85">
        <v>90</v>
      </c>
    </row>
    <row r="401" spans="1:10" x14ac:dyDescent="0.25">
      <c r="A401" s="130" t="s">
        <v>30</v>
      </c>
      <c r="B401" s="131" t="s">
        <v>300</v>
      </c>
      <c r="C401" s="130" t="s">
        <v>4309</v>
      </c>
      <c r="D401" s="132">
        <v>42948</v>
      </c>
      <c r="E401" s="130" t="s">
        <v>4098</v>
      </c>
      <c r="F401" s="130">
        <v>16152</v>
      </c>
      <c r="G401" s="130" t="s">
        <v>45</v>
      </c>
      <c r="H401" s="130" t="s">
        <v>46</v>
      </c>
      <c r="I401" s="130">
        <v>-322.41000000000003</v>
      </c>
      <c r="J401" s="85">
        <v>90</v>
      </c>
    </row>
    <row r="402" spans="1:10" x14ac:dyDescent="0.25">
      <c r="A402" s="130" t="s">
        <v>30</v>
      </c>
      <c r="B402" s="131" t="s">
        <v>300</v>
      </c>
      <c r="C402" s="130" t="s">
        <v>4310</v>
      </c>
      <c r="D402" s="132">
        <v>42948</v>
      </c>
      <c r="E402" s="130" t="s">
        <v>4099</v>
      </c>
      <c r="F402" s="130">
        <v>16153</v>
      </c>
      <c r="G402" s="130" t="s">
        <v>45</v>
      </c>
      <c r="H402" s="130" t="s">
        <v>46</v>
      </c>
      <c r="I402" s="130">
        <v>-372.41</v>
      </c>
      <c r="J402" s="85">
        <v>90</v>
      </c>
    </row>
    <row r="403" spans="1:10" x14ac:dyDescent="0.25">
      <c r="A403" s="130" t="s">
        <v>30</v>
      </c>
      <c r="B403" s="131" t="s">
        <v>298</v>
      </c>
      <c r="C403" s="130" t="s">
        <v>4311</v>
      </c>
      <c r="D403" s="132">
        <v>42949</v>
      </c>
      <c r="E403" s="130" t="s">
        <v>4091</v>
      </c>
      <c r="F403" s="130">
        <v>16161</v>
      </c>
      <c r="G403" s="130" t="s">
        <v>45</v>
      </c>
      <c r="H403" s="130" t="s">
        <v>46</v>
      </c>
      <c r="I403" s="103">
        <v>243.97</v>
      </c>
      <c r="J403" s="85">
        <v>90</v>
      </c>
    </row>
    <row r="404" spans="1:10" x14ac:dyDescent="0.25">
      <c r="A404" s="130" t="s">
        <v>30</v>
      </c>
      <c r="B404" s="131" t="s">
        <v>300</v>
      </c>
      <c r="C404" s="130" t="s">
        <v>4312</v>
      </c>
      <c r="D404" s="132">
        <v>42949</v>
      </c>
      <c r="E404" s="130" t="s">
        <v>4091</v>
      </c>
      <c r="F404" s="130">
        <v>16161</v>
      </c>
      <c r="G404" s="130" t="s">
        <v>45</v>
      </c>
      <c r="H404" s="130" t="s">
        <v>46</v>
      </c>
      <c r="I404" s="130">
        <v>-243.97</v>
      </c>
      <c r="J404" s="85">
        <v>90</v>
      </c>
    </row>
    <row r="405" spans="1:10" x14ac:dyDescent="0.25">
      <c r="A405" s="130" t="s">
        <v>30</v>
      </c>
      <c r="B405" s="131" t="s">
        <v>298</v>
      </c>
      <c r="C405" s="130" t="s">
        <v>4313</v>
      </c>
      <c r="D405" s="132">
        <v>42952</v>
      </c>
      <c r="E405" s="130">
        <v>83791</v>
      </c>
      <c r="F405" s="130">
        <v>16186</v>
      </c>
      <c r="G405" s="130" t="s">
        <v>45</v>
      </c>
      <c r="H405" s="130" t="s">
        <v>90</v>
      </c>
      <c r="I405" s="103">
        <v>2580</v>
      </c>
      <c r="J405" s="85">
        <v>90</v>
      </c>
    </row>
    <row r="406" spans="1:10" x14ac:dyDescent="0.25">
      <c r="A406" s="130" t="s">
        <v>30</v>
      </c>
      <c r="B406" s="131" t="s">
        <v>298</v>
      </c>
      <c r="C406" s="130" t="s">
        <v>4314</v>
      </c>
      <c r="D406" s="132">
        <v>42952</v>
      </c>
      <c r="E406" s="130">
        <v>83792</v>
      </c>
      <c r="F406" s="130">
        <v>16187</v>
      </c>
      <c r="G406" s="130" t="s">
        <v>45</v>
      </c>
      <c r="H406" s="130" t="s">
        <v>90</v>
      </c>
      <c r="I406" s="103">
        <v>1980</v>
      </c>
      <c r="J406" s="85">
        <v>90</v>
      </c>
    </row>
    <row r="407" spans="1:10" x14ac:dyDescent="0.25">
      <c r="A407" s="130" t="s">
        <v>30</v>
      </c>
      <c r="B407" s="131" t="s">
        <v>298</v>
      </c>
      <c r="C407" s="130" t="s">
        <v>1451</v>
      </c>
      <c r="D407" s="132">
        <v>42952</v>
      </c>
      <c r="E407" s="130" t="s">
        <v>4598</v>
      </c>
      <c r="F407" s="130">
        <v>16188</v>
      </c>
      <c r="G407" s="130" t="s">
        <v>45</v>
      </c>
      <c r="H407" s="130" t="s">
        <v>90</v>
      </c>
      <c r="I407" s="103">
        <v>3901.6</v>
      </c>
      <c r="J407" s="85">
        <v>90</v>
      </c>
    </row>
    <row r="408" spans="1:10" x14ac:dyDescent="0.25">
      <c r="A408" s="130" t="s">
        <v>30</v>
      </c>
      <c r="B408" s="131" t="s">
        <v>298</v>
      </c>
      <c r="C408" s="130" t="s">
        <v>1480</v>
      </c>
      <c r="D408" s="132">
        <v>42952</v>
      </c>
      <c r="E408" s="130">
        <v>30711</v>
      </c>
      <c r="F408" s="130">
        <v>16189</v>
      </c>
      <c r="G408" s="130" t="s">
        <v>45</v>
      </c>
      <c r="H408" s="130" t="s">
        <v>90</v>
      </c>
      <c r="I408" s="103">
        <v>3412.36</v>
      </c>
      <c r="J408" s="85">
        <v>90</v>
      </c>
    </row>
    <row r="409" spans="1:10" x14ac:dyDescent="0.25">
      <c r="A409" s="130" t="s">
        <v>30</v>
      </c>
      <c r="B409" s="131" t="s">
        <v>298</v>
      </c>
      <c r="C409" s="130" t="s">
        <v>1959</v>
      </c>
      <c r="D409" s="132">
        <v>42963</v>
      </c>
      <c r="E409" s="130" t="s">
        <v>4599</v>
      </c>
      <c r="F409" s="130">
        <v>16217</v>
      </c>
      <c r="G409" s="130" t="s">
        <v>45</v>
      </c>
      <c r="H409" s="130" t="s">
        <v>46</v>
      </c>
      <c r="I409" s="103">
        <v>122.98</v>
      </c>
      <c r="J409" s="85">
        <v>90</v>
      </c>
    </row>
    <row r="410" spans="1:10" x14ac:dyDescent="0.25">
      <c r="A410" s="130" t="s">
        <v>30</v>
      </c>
      <c r="B410" s="131" t="s">
        <v>298</v>
      </c>
      <c r="C410" s="130" t="s">
        <v>4130</v>
      </c>
      <c r="D410" s="132">
        <v>42963</v>
      </c>
      <c r="E410" s="130" t="s">
        <v>4600</v>
      </c>
      <c r="F410" s="130">
        <v>16218</v>
      </c>
      <c r="G410" s="130" t="s">
        <v>45</v>
      </c>
      <c r="H410" s="130" t="s">
        <v>46</v>
      </c>
      <c r="I410" s="103">
        <v>258.36</v>
      </c>
      <c r="J410" s="85">
        <v>90</v>
      </c>
    </row>
    <row r="411" spans="1:10" x14ac:dyDescent="0.25">
      <c r="A411" s="130" t="s">
        <v>30</v>
      </c>
      <c r="B411" s="131" t="s">
        <v>298</v>
      </c>
      <c r="C411" s="130" t="s">
        <v>4315</v>
      </c>
      <c r="D411" s="132">
        <v>42963</v>
      </c>
      <c r="E411" s="130" t="s">
        <v>4601</v>
      </c>
      <c r="F411" s="130">
        <v>16219</v>
      </c>
      <c r="G411" s="130" t="s">
        <v>45</v>
      </c>
      <c r="H411" s="130" t="s">
        <v>46</v>
      </c>
      <c r="I411" s="103">
        <v>144.38999999999999</v>
      </c>
      <c r="J411" s="85">
        <v>90</v>
      </c>
    </row>
    <row r="412" spans="1:10" x14ac:dyDescent="0.25">
      <c r="A412" s="130" t="s">
        <v>30</v>
      </c>
      <c r="B412" s="131" t="s">
        <v>298</v>
      </c>
      <c r="C412" s="130" t="s">
        <v>4316</v>
      </c>
      <c r="D412" s="132">
        <v>42963</v>
      </c>
      <c r="E412" s="130" t="s">
        <v>4602</v>
      </c>
      <c r="F412" s="130">
        <v>16220</v>
      </c>
      <c r="G412" s="130" t="s">
        <v>45</v>
      </c>
      <c r="H412" s="130" t="s">
        <v>46</v>
      </c>
      <c r="I412" s="103">
        <v>218.1</v>
      </c>
      <c r="J412" s="85">
        <v>90</v>
      </c>
    </row>
    <row r="413" spans="1:10" x14ac:dyDescent="0.25">
      <c r="A413" s="130" t="s">
        <v>30</v>
      </c>
      <c r="B413" s="131" t="s">
        <v>298</v>
      </c>
      <c r="C413" s="130" t="s">
        <v>4317</v>
      </c>
      <c r="D413" s="132">
        <v>42970</v>
      </c>
      <c r="E413" s="130">
        <v>294146</v>
      </c>
      <c r="F413" s="130">
        <v>16238</v>
      </c>
      <c r="G413" s="130" t="s">
        <v>45</v>
      </c>
      <c r="H413" s="130" t="s">
        <v>4792</v>
      </c>
      <c r="I413" s="103">
        <v>280.60000000000002</v>
      </c>
      <c r="J413" s="85">
        <v>90</v>
      </c>
    </row>
    <row r="414" spans="1:10" x14ac:dyDescent="0.25">
      <c r="A414" s="130" t="s">
        <v>30</v>
      </c>
      <c r="B414" s="131" t="s">
        <v>298</v>
      </c>
      <c r="C414" s="130" t="s">
        <v>4318</v>
      </c>
      <c r="D414" s="132">
        <v>42970</v>
      </c>
      <c r="E414" s="130" t="s">
        <v>4603</v>
      </c>
      <c r="F414" s="130">
        <v>16240</v>
      </c>
      <c r="G414" s="130" t="s">
        <v>45</v>
      </c>
      <c r="H414" s="130" t="s">
        <v>4792</v>
      </c>
      <c r="I414" s="103">
        <v>581.88</v>
      </c>
      <c r="J414" s="85">
        <v>90</v>
      </c>
    </row>
    <row r="415" spans="1:10" x14ac:dyDescent="0.25">
      <c r="A415" s="130" t="s">
        <v>30</v>
      </c>
      <c r="B415" s="131" t="s">
        <v>501</v>
      </c>
      <c r="C415" s="130" t="s">
        <v>4319</v>
      </c>
      <c r="D415" s="132">
        <v>42970</v>
      </c>
      <c r="E415" s="130" t="s">
        <v>4604</v>
      </c>
      <c r="F415" s="130">
        <v>16241</v>
      </c>
      <c r="G415" s="130" t="s">
        <v>45</v>
      </c>
      <c r="H415" s="130" t="s">
        <v>4792</v>
      </c>
      <c r="I415" s="103">
        <v>382.74</v>
      </c>
      <c r="J415" s="85">
        <v>90</v>
      </c>
    </row>
    <row r="416" spans="1:10" x14ac:dyDescent="0.25">
      <c r="A416" s="130" t="s">
        <v>30</v>
      </c>
      <c r="B416" s="131" t="s">
        <v>4390</v>
      </c>
      <c r="C416" s="130" t="s">
        <v>4320</v>
      </c>
      <c r="D416" s="132">
        <v>42970</v>
      </c>
      <c r="E416" s="130" t="s">
        <v>4605</v>
      </c>
      <c r="F416" s="130">
        <v>16242</v>
      </c>
      <c r="G416" s="130" t="s">
        <v>45</v>
      </c>
      <c r="H416" s="130" t="s">
        <v>4792</v>
      </c>
      <c r="I416" s="103">
        <v>738.16</v>
      </c>
      <c r="J416" s="85">
        <v>90</v>
      </c>
    </row>
    <row r="417" spans="1:10" x14ac:dyDescent="0.25">
      <c r="A417" s="130" t="s">
        <v>30</v>
      </c>
      <c r="B417" s="131" t="s">
        <v>501</v>
      </c>
      <c r="C417" s="130" t="s">
        <v>4321</v>
      </c>
      <c r="D417" s="132">
        <v>42970</v>
      </c>
      <c r="E417" s="130" t="s">
        <v>4606</v>
      </c>
      <c r="F417" s="130">
        <v>16245</v>
      </c>
      <c r="G417" s="130" t="s">
        <v>45</v>
      </c>
      <c r="H417" s="130" t="s">
        <v>4792</v>
      </c>
      <c r="I417" s="103">
        <v>66.95</v>
      </c>
      <c r="J417" s="85">
        <v>90</v>
      </c>
    </row>
    <row r="418" spans="1:10" x14ac:dyDescent="0.25">
      <c r="A418" s="130" t="s">
        <v>30</v>
      </c>
      <c r="B418" s="131" t="s">
        <v>298</v>
      </c>
      <c r="C418" s="130" t="s">
        <v>950</v>
      </c>
      <c r="D418" s="132">
        <v>42970</v>
      </c>
      <c r="E418" s="130" t="s">
        <v>4607</v>
      </c>
      <c r="F418" s="130">
        <v>16246</v>
      </c>
      <c r="G418" s="130" t="s">
        <v>286</v>
      </c>
      <c r="H418" s="130" t="s">
        <v>4792</v>
      </c>
      <c r="I418" s="103">
        <v>28</v>
      </c>
      <c r="J418" s="85">
        <v>90</v>
      </c>
    </row>
    <row r="419" spans="1:10" x14ac:dyDescent="0.25">
      <c r="A419" s="130" t="s">
        <v>30</v>
      </c>
      <c r="B419" s="131" t="s">
        <v>501</v>
      </c>
      <c r="C419" s="130" t="s">
        <v>2605</v>
      </c>
      <c r="D419" s="132">
        <v>42970</v>
      </c>
      <c r="E419" s="130" t="s">
        <v>4608</v>
      </c>
      <c r="F419" s="130">
        <v>16247</v>
      </c>
      <c r="G419" s="130" t="s">
        <v>45</v>
      </c>
      <c r="H419" s="130" t="s">
        <v>4792</v>
      </c>
      <c r="I419" s="103">
        <v>133.9</v>
      </c>
      <c r="J419" s="85">
        <v>90</v>
      </c>
    </row>
    <row r="420" spans="1:10" x14ac:dyDescent="0.25">
      <c r="A420" s="130" t="s">
        <v>30</v>
      </c>
      <c r="B420" s="131" t="s">
        <v>298</v>
      </c>
      <c r="C420" s="130" t="s">
        <v>952</v>
      </c>
      <c r="D420" s="132">
        <v>42970</v>
      </c>
      <c r="E420" s="130" t="s">
        <v>4609</v>
      </c>
      <c r="F420" s="130">
        <v>16248</v>
      </c>
      <c r="G420" s="130" t="s">
        <v>45</v>
      </c>
      <c r="H420" s="130" t="s">
        <v>4792</v>
      </c>
      <c r="I420" s="103">
        <v>607.59</v>
      </c>
      <c r="J420" s="85">
        <v>90</v>
      </c>
    </row>
    <row r="421" spans="1:10" x14ac:dyDescent="0.25">
      <c r="A421" s="130" t="s">
        <v>30</v>
      </c>
      <c r="B421" s="131" t="s">
        <v>298</v>
      </c>
      <c r="C421" s="130" t="s">
        <v>4322</v>
      </c>
      <c r="D421" s="132">
        <v>42972</v>
      </c>
      <c r="E421" s="130">
        <v>1</v>
      </c>
      <c r="F421" s="130">
        <v>16253</v>
      </c>
      <c r="G421" s="130" t="s">
        <v>45</v>
      </c>
      <c r="H421" s="130" t="s">
        <v>4792</v>
      </c>
      <c r="I421" s="103">
        <v>789</v>
      </c>
      <c r="J421" s="85">
        <v>90</v>
      </c>
    </row>
    <row r="422" spans="1:10" x14ac:dyDescent="0.25">
      <c r="A422" s="130" t="s">
        <v>30</v>
      </c>
      <c r="B422" s="131" t="s">
        <v>298</v>
      </c>
      <c r="C422" s="130" t="s">
        <v>1013</v>
      </c>
      <c r="D422" s="132">
        <v>42975</v>
      </c>
      <c r="E422" s="130">
        <v>13341527</v>
      </c>
      <c r="F422" s="130">
        <v>16260</v>
      </c>
      <c r="G422" s="130" t="s">
        <v>45</v>
      </c>
      <c r="H422" s="130" t="s">
        <v>4792</v>
      </c>
      <c r="I422" s="103">
        <v>125</v>
      </c>
      <c r="J422" s="85">
        <v>90</v>
      </c>
    </row>
    <row r="423" spans="1:10" x14ac:dyDescent="0.25">
      <c r="A423" s="130" t="s">
        <v>30</v>
      </c>
      <c r="B423" s="131" t="s">
        <v>298</v>
      </c>
      <c r="C423" s="130" t="s">
        <v>4323</v>
      </c>
      <c r="D423" s="132">
        <v>42975</v>
      </c>
      <c r="E423" s="130" t="s">
        <v>4610</v>
      </c>
      <c r="F423" s="130">
        <v>16261</v>
      </c>
      <c r="G423" s="130" t="s">
        <v>45</v>
      </c>
      <c r="H423" s="130" t="s">
        <v>4792</v>
      </c>
      <c r="I423" s="103">
        <v>88.87</v>
      </c>
      <c r="J423" s="85">
        <v>90</v>
      </c>
    </row>
    <row r="424" spans="1:10" x14ac:dyDescent="0.25">
      <c r="A424" s="130" t="s">
        <v>30</v>
      </c>
      <c r="B424" s="131" t="s">
        <v>298</v>
      </c>
      <c r="C424" s="130" t="s">
        <v>4324</v>
      </c>
      <c r="D424" s="132">
        <v>42975</v>
      </c>
      <c r="E424" s="130" t="s">
        <v>4611</v>
      </c>
      <c r="F424" s="130">
        <v>16262</v>
      </c>
      <c r="G424" s="130" t="s">
        <v>45</v>
      </c>
      <c r="H424" s="130" t="s">
        <v>4792</v>
      </c>
      <c r="I424" s="103">
        <v>280</v>
      </c>
      <c r="J424" s="85">
        <v>90</v>
      </c>
    </row>
    <row r="425" spans="1:10" x14ac:dyDescent="0.25">
      <c r="A425" s="130" t="s">
        <v>30</v>
      </c>
      <c r="B425" s="131" t="s">
        <v>298</v>
      </c>
      <c r="C425" s="130" t="s">
        <v>4325</v>
      </c>
      <c r="D425" s="132">
        <v>42975</v>
      </c>
      <c r="E425" s="130" t="s">
        <v>4612</v>
      </c>
      <c r="F425" s="130">
        <v>16263</v>
      </c>
      <c r="G425" s="130" t="s">
        <v>45</v>
      </c>
      <c r="H425" s="130" t="s">
        <v>4792</v>
      </c>
      <c r="I425" s="103">
        <v>218.1</v>
      </c>
      <c r="J425" s="85">
        <v>90</v>
      </c>
    </row>
    <row r="426" spans="1:10" x14ac:dyDescent="0.25">
      <c r="A426" s="130" t="s">
        <v>30</v>
      </c>
      <c r="B426" s="131" t="s">
        <v>501</v>
      </c>
      <c r="C426" s="130" t="s">
        <v>529</v>
      </c>
      <c r="D426" s="132">
        <v>42975</v>
      </c>
      <c r="E426" s="130" t="s">
        <v>4613</v>
      </c>
      <c r="F426" s="130">
        <v>16266</v>
      </c>
      <c r="G426" s="130" t="s">
        <v>45</v>
      </c>
      <c r="H426" s="130" t="s">
        <v>4792</v>
      </c>
      <c r="I426" s="103">
        <v>52.58</v>
      </c>
      <c r="J426" s="85">
        <v>90</v>
      </c>
    </row>
    <row r="427" spans="1:10" x14ac:dyDescent="0.25">
      <c r="A427" s="130" t="s">
        <v>30</v>
      </c>
      <c r="B427" s="131" t="s">
        <v>501</v>
      </c>
      <c r="C427" s="130" t="s">
        <v>2405</v>
      </c>
      <c r="D427" s="132">
        <v>42977</v>
      </c>
      <c r="E427" s="130">
        <v>3438</v>
      </c>
      <c r="F427" s="130">
        <v>16292</v>
      </c>
      <c r="G427" s="130" t="s">
        <v>45</v>
      </c>
      <c r="H427" s="130" t="s">
        <v>4792</v>
      </c>
      <c r="I427" s="103">
        <v>330</v>
      </c>
      <c r="J427" s="85">
        <v>90</v>
      </c>
    </row>
    <row r="428" spans="1:10" x14ac:dyDescent="0.25">
      <c r="A428" s="130" t="s">
        <v>30</v>
      </c>
      <c r="B428" s="131" t="s">
        <v>298</v>
      </c>
      <c r="C428" s="130" t="s">
        <v>4326</v>
      </c>
      <c r="D428" s="132">
        <v>42977</v>
      </c>
      <c r="E428" s="130" t="s">
        <v>4614</v>
      </c>
      <c r="F428" s="130">
        <v>16294</v>
      </c>
      <c r="G428" s="130" t="s">
        <v>286</v>
      </c>
      <c r="H428" s="130" t="s">
        <v>4792</v>
      </c>
      <c r="I428" s="103">
        <v>30</v>
      </c>
      <c r="J428" s="85">
        <v>90</v>
      </c>
    </row>
    <row r="429" spans="1:10" x14ac:dyDescent="0.25">
      <c r="A429" s="130" t="s">
        <v>30</v>
      </c>
      <c r="B429" s="131" t="s">
        <v>298</v>
      </c>
      <c r="C429" s="130" t="s">
        <v>4327</v>
      </c>
      <c r="D429" s="132">
        <v>42977</v>
      </c>
      <c r="E429" s="130" t="s">
        <v>4615</v>
      </c>
      <c r="F429" s="130">
        <v>16295</v>
      </c>
      <c r="G429" s="130" t="s">
        <v>45</v>
      </c>
      <c r="H429" s="130" t="s">
        <v>4792</v>
      </c>
      <c r="I429" s="103">
        <v>112.07</v>
      </c>
      <c r="J429" s="85">
        <v>90</v>
      </c>
    </row>
    <row r="430" spans="1:10" x14ac:dyDescent="0.25">
      <c r="A430" s="130" t="s">
        <v>30</v>
      </c>
      <c r="B430" s="131" t="s">
        <v>298</v>
      </c>
      <c r="C430" s="130" t="s">
        <v>4328</v>
      </c>
      <c r="D430" s="132">
        <v>42977</v>
      </c>
      <c r="E430" s="130" t="s">
        <v>4616</v>
      </c>
      <c r="F430" s="130">
        <v>16296</v>
      </c>
      <c r="G430" s="130" t="s">
        <v>45</v>
      </c>
      <c r="H430" s="130" t="s">
        <v>4792</v>
      </c>
      <c r="I430" s="103">
        <v>68</v>
      </c>
      <c r="J430" s="85">
        <v>90</v>
      </c>
    </row>
    <row r="431" spans="1:10" x14ac:dyDescent="0.25">
      <c r="A431" s="130" t="s">
        <v>30</v>
      </c>
      <c r="B431" s="131" t="s">
        <v>298</v>
      </c>
      <c r="C431" s="130" t="s">
        <v>4070</v>
      </c>
      <c r="D431" s="132">
        <v>42978</v>
      </c>
      <c r="E431" s="130">
        <v>23775</v>
      </c>
      <c r="F431" s="130">
        <v>16297</v>
      </c>
      <c r="G431" s="130" t="s">
        <v>45</v>
      </c>
      <c r="H431" s="130" t="s">
        <v>4792</v>
      </c>
      <c r="I431" s="103">
        <v>49.57</v>
      </c>
      <c r="J431" s="85">
        <v>90</v>
      </c>
    </row>
    <row r="432" spans="1:10" x14ac:dyDescent="0.25">
      <c r="A432" s="130" t="s">
        <v>30</v>
      </c>
      <c r="B432" s="131" t="s">
        <v>298</v>
      </c>
      <c r="C432" s="130" t="s">
        <v>2706</v>
      </c>
      <c r="D432" s="132">
        <v>42978</v>
      </c>
      <c r="E432" s="130">
        <v>13315</v>
      </c>
      <c r="F432" s="130">
        <v>16300</v>
      </c>
      <c r="G432" s="130" t="s">
        <v>45</v>
      </c>
      <c r="H432" s="130" t="s">
        <v>4792</v>
      </c>
      <c r="I432" s="103">
        <v>337.5</v>
      </c>
      <c r="J432" s="85">
        <v>90</v>
      </c>
    </row>
    <row r="433" spans="1:10" x14ac:dyDescent="0.25">
      <c r="A433" s="130" t="s">
        <v>30</v>
      </c>
      <c r="B433" s="131" t="s">
        <v>501</v>
      </c>
      <c r="C433" s="130" t="s">
        <v>2710</v>
      </c>
      <c r="D433" s="132">
        <v>42978</v>
      </c>
      <c r="E433" s="130" t="s">
        <v>4617</v>
      </c>
      <c r="F433" s="130">
        <v>16302</v>
      </c>
      <c r="G433" s="130" t="s">
        <v>45</v>
      </c>
      <c r="H433" s="130" t="s">
        <v>4792</v>
      </c>
      <c r="I433" s="103">
        <v>242.03</v>
      </c>
      <c r="J433" s="85">
        <v>90</v>
      </c>
    </row>
    <row r="434" spans="1:10" x14ac:dyDescent="0.25">
      <c r="A434" s="130" t="s">
        <v>30</v>
      </c>
      <c r="B434" s="131" t="s">
        <v>298</v>
      </c>
      <c r="C434" s="130" t="s">
        <v>1465</v>
      </c>
      <c r="D434" s="132">
        <v>42978</v>
      </c>
      <c r="E434" s="130" t="s">
        <v>4618</v>
      </c>
      <c r="F434" s="130">
        <v>16303</v>
      </c>
      <c r="G434" s="130" t="s">
        <v>45</v>
      </c>
      <c r="H434" s="130" t="s">
        <v>4792</v>
      </c>
      <c r="I434" s="103">
        <v>258.36</v>
      </c>
      <c r="J434" s="85">
        <v>90</v>
      </c>
    </row>
    <row r="435" spans="1:10" x14ac:dyDescent="0.25">
      <c r="A435" s="130" t="s">
        <v>30</v>
      </c>
      <c r="B435" s="131" t="s">
        <v>298</v>
      </c>
      <c r="C435" s="130" t="s">
        <v>638</v>
      </c>
      <c r="D435" s="132">
        <v>42978</v>
      </c>
      <c r="E435" s="130" t="s">
        <v>4619</v>
      </c>
      <c r="F435" s="130">
        <v>16304</v>
      </c>
      <c r="G435" s="130" t="s">
        <v>45</v>
      </c>
      <c r="H435" s="130" t="s">
        <v>4792</v>
      </c>
      <c r="I435" s="103">
        <v>392.67</v>
      </c>
      <c r="J435" s="85">
        <v>90</v>
      </c>
    </row>
    <row r="436" spans="1:10" x14ac:dyDescent="0.25">
      <c r="A436" s="130" t="s">
        <v>30</v>
      </c>
      <c r="B436" s="131" t="s">
        <v>298</v>
      </c>
      <c r="C436" s="130" t="s">
        <v>1592</v>
      </c>
      <c r="D436" s="132">
        <v>42978</v>
      </c>
      <c r="E436" s="130" t="s">
        <v>4620</v>
      </c>
      <c r="F436" s="130">
        <v>16305</v>
      </c>
      <c r="G436" s="130" t="s">
        <v>45</v>
      </c>
      <c r="H436" s="130" t="s">
        <v>4792</v>
      </c>
      <c r="I436" s="103">
        <v>148.28</v>
      </c>
      <c r="J436" s="85">
        <v>90</v>
      </c>
    </row>
    <row r="437" spans="1:10" x14ac:dyDescent="0.25">
      <c r="A437" s="130" t="s">
        <v>30</v>
      </c>
      <c r="B437" s="131" t="s">
        <v>298</v>
      </c>
      <c r="C437" s="130" t="s">
        <v>4078</v>
      </c>
      <c r="D437" s="132">
        <v>42978</v>
      </c>
      <c r="E437" s="130" t="s">
        <v>4621</v>
      </c>
      <c r="F437" s="130">
        <v>16306</v>
      </c>
      <c r="G437" s="130" t="s">
        <v>45</v>
      </c>
      <c r="H437" s="130" t="s">
        <v>4792</v>
      </c>
      <c r="I437" s="103">
        <v>86.21</v>
      </c>
      <c r="J437" s="85">
        <v>90</v>
      </c>
    </row>
    <row r="438" spans="1:10" x14ac:dyDescent="0.25">
      <c r="A438" s="130" t="s">
        <v>30</v>
      </c>
      <c r="B438" s="131" t="s">
        <v>501</v>
      </c>
      <c r="C438" s="130" t="s">
        <v>1470</v>
      </c>
      <c r="D438" s="132">
        <v>42978</v>
      </c>
      <c r="E438" s="130" t="s">
        <v>4622</v>
      </c>
      <c r="F438" s="130">
        <v>16308</v>
      </c>
      <c r="G438" s="130" t="s">
        <v>45</v>
      </c>
      <c r="H438" s="130" t="s">
        <v>4792</v>
      </c>
      <c r="I438" s="103">
        <v>1193.1099999999999</v>
      </c>
      <c r="J438" s="85">
        <v>90</v>
      </c>
    </row>
    <row r="439" spans="1:10" x14ac:dyDescent="0.25">
      <c r="A439" s="130" t="s">
        <v>30</v>
      </c>
      <c r="B439" s="131" t="s">
        <v>501</v>
      </c>
      <c r="C439" s="130" t="s">
        <v>1626</v>
      </c>
      <c r="D439" s="132">
        <v>42978</v>
      </c>
      <c r="E439" s="130" t="s">
        <v>4623</v>
      </c>
      <c r="F439" s="130">
        <v>16309</v>
      </c>
      <c r="G439" s="130" t="s">
        <v>45</v>
      </c>
      <c r="H439" s="130" t="s">
        <v>4792</v>
      </c>
      <c r="I439" s="103">
        <v>200.87</v>
      </c>
      <c r="J439" s="85">
        <v>90</v>
      </c>
    </row>
    <row r="440" spans="1:10" x14ac:dyDescent="0.25">
      <c r="A440" s="130" t="s">
        <v>30</v>
      </c>
      <c r="B440" s="131" t="s">
        <v>298</v>
      </c>
      <c r="C440" s="130" t="s">
        <v>4329</v>
      </c>
      <c r="D440" s="132">
        <v>42978</v>
      </c>
      <c r="E440" s="130" t="s">
        <v>4624</v>
      </c>
      <c r="F440" s="130">
        <v>16310</v>
      </c>
      <c r="G440" s="130" t="s">
        <v>45</v>
      </c>
      <c r="H440" s="130" t="s">
        <v>4792</v>
      </c>
      <c r="I440" s="103">
        <v>71.55</v>
      </c>
      <c r="J440" s="85">
        <v>90</v>
      </c>
    </row>
    <row r="441" spans="1:10" x14ac:dyDescent="0.25">
      <c r="A441" s="130" t="s">
        <v>30</v>
      </c>
      <c r="B441" s="131" t="s">
        <v>298</v>
      </c>
      <c r="C441" s="130" t="s">
        <v>3874</v>
      </c>
      <c r="D441" s="132">
        <v>42978</v>
      </c>
      <c r="E441" s="130" t="s">
        <v>4625</v>
      </c>
      <c r="F441" s="130">
        <v>16312</v>
      </c>
      <c r="G441" s="130" t="s">
        <v>45</v>
      </c>
      <c r="H441" s="130" t="s">
        <v>4792</v>
      </c>
      <c r="I441" s="103">
        <v>2426.7199999999998</v>
      </c>
      <c r="J441" s="85">
        <v>90</v>
      </c>
    </row>
    <row r="442" spans="1:10" x14ac:dyDescent="0.25">
      <c r="A442" s="130" t="s">
        <v>30</v>
      </c>
      <c r="B442" s="131" t="s">
        <v>298</v>
      </c>
      <c r="C442" s="130" t="s">
        <v>4330</v>
      </c>
      <c r="D442" s="132">
        <v>42978</v>
      </c>
      <c r="E442" s="130" t="s">
        <v>4626</v>
      </c>
      <c r="F442" s="130">
        <v>16314</v>
      </c>
      <c r="G442" s="130" t="s">
        <v>45</v>
      </c>
      <c r="H442" s="130" t="s">
        <v>4792</v>
      </c>
      <c r="I442" s="103">
        <v>67.239999999999995</v>
      </c>
      <c r="J442" s="85">
        <v>90</v>
      </c>
    </row>
    <row r="443" spans="1:10" x14ac:dyDescent="0.25">
      <c r="A443" s="130" t="s">
        <v>30</v>
      </c>
      <c r="B443" s="131" t="s">
        <v>298</v>
      </c>
      <c r="C443" s="130" t="s">
        <v>4331</v>
      </c>
      <c r="D443" s="132">
        <v>42978</v>
      </c>
      <c r="E443" s="130" t="s">
        <v>4627</v>
      </c>
      <c r="F443" s="130">
        <v>16315</v>
      </c>
      <c r="G443" s="130" t="s">
        <v>45</v>
      </c>
      <c r="H443" s="130" t="s">
        <v>4792</v>
      </c>
      <c r="I443" s="103">
        <v>129.9</v>
      </c>
      <c r="J443" s="85">
        <v>90</v>
      </c>
    </row>
    <row r="444" spans="1:10" x14ac:dyDescent="0.25">
      <c r="A444" s="130" t="s">
        <v>30</v>
      </c>
      <c r="B444" s="131" t="s">
        <v>501</v>
      </c>
      <c r="C444" s="130" t="s">
        <v>605</v>
      </c>
      <c r="D444" s="132">
        <v>42978</v>
      </c>
      <c r="E444" s="130" t="s">
        <v>4628</v>
      </c>
      <c r="F444" s="130">
        <v>16316</v>
      </c>
      <c r="G444" s="130" t="s">
        <v>45</v>
      </c>
      <c r="H444" s="130" t="s">
        <v>4792</v>
      </c>
      <c r="I444" s="103">
        <v>482.37</v>
      </c>
      <c r="J444" s="85">
        <v>90</v>
      </c>
    </row>
    <row r="445" spans="1:10" x14ac:dyDescent="0.25">
      <c r="A445" s="130" t="s">
        <v>30</v>
      </c>
      <c r="B445" s="131" t="s">
        <v>298</v>
      </c>
      <c r="C445" s="130" t="s">
        <v>4100</v>
      </c>
      <c r="D445" s="132">
        <v>42978</v>
      </c>
      <c r="E445" s="130" t="s">
        <v>4629</v>
      </c>
      <c r="F445" s="130">
        <v>16319</v>
      </c>
      <c r="G445" s="130" t="s">
        <v>45</v>
      </c>
      <c r="H445" s="130" t="s">
        <v>4792</v>
      </c>
      <c r="I445" s="103">
        <v>11.21</v>
      </c>
      <c r="J445" s="85">
        <v>90</v>
      </c>
    </row>
    <row r="446" spans="1:10" x14ac:dyDescent="0.25">
      <c r="A446" s="130" t="s">
        <v>30</v>
      </c>
      <c r="B446" s="131" t="s">
        <v>298</v>
      </c>
      <c r="C446" s="130" t="s">
        <v>4332</v>
      </c>
      <c r="D446" s="132">
        <v>42978</v>
      </c>
      <c r="E446" s="130" t="s">
        <v>4630</v>
      </c>
      <c r="F446" s="130">
        <v>16320</v>
      </c>
      <c r="G446" s="130" t="s">
        <v>45</v>
      </c>
      <c r="H446" s="130" t="s">
        <v>4792</v>
      </c>
      <c r="I446" s="103">
        <v>11.21</v>
      </c>
      <c r="J446" s="85">
        <v>90</v>
      </c>
    </row>
    <row r="447" spans="1:10" x14ac:dyDescent="0.25">
      <c r="A447" s="130" t="s">
        <v>30</v>
      </c>
      <c r="B447" s="131" t="s">
        <v>4391</v>
      </c>
      <c r="C447" s="130" t="s">
        <v>4333</v>
      </c>
      <c r="D447" s="132">
        <v>42978</v>
      </c>
      <c r="E447" s="130" t="s">
        <v>4631</v>
      </c>
      <c r="F447" s="130">
        <v>16321</v>
      </c>
      <c r="G447" s="130" t="s">
        <v>286</v>
      </c>
      <c r="H447" s="130" t="s">
        <v>4792</v>
      </c>
      <c r="I447" s="103">
        <v>1122.5</v>
      </c>
      <c r="J447" s="85">
        <v>90</v>
      </c>
    </row>
    <row r="448" spans="1:10" x14ac:dyDescent="0.25">
      <c r="A448" s="130" t="s">
        <v>30</v>
      </c>
      <c r="B448" s="131" t="s">
        <v>4391</v>
      </c>
      <c r="C448" s="130" t="s">
        <v>3023</v>
      </c>
      <c r="D448" s="132">
        <v>42978</v>
      </c>
      <c r="E448" s="130" t="s">
        <v>4632</v>
      </c>
      <c r="F448" s="130">
        <v>16323</v>
      </c>
      <c r="G448" s="130" t="s">
        <v>45</v>
      </c>
      <c r="H448" s="130" t="s">
        <v>4792</v>
      </c>
      <c r="I448" s="103">
        <v>441.93</v>
      </c>
      <c r="J448" s="85">
        <v>90</v>
      </c>
    </row>
    <row r="449" spans="1:10" x14ac:dyDescent="0.25">
      <c r="A449" s="130" t="s">
        <v>30</v>
      </c>
      <c r="B449" s="131" t="s">
        <v>4390</v>
      </c>
      <c r="C449" s="130" t="s">
        <v>4334</v>
      </c>
      <c r="D449" s="132">
        <v>42978</v>
      </c>
      <c r="E449" s="130" t="s">
        <v>4633</v>
      </c>
      <c r="F449" s="130">
        <v>16324</v>
      </c>
      <c r="G449" s="130" t="s">
        <v>45</v>
      </c>
      <c r="H449" s="130" t="s">
        <v>4792</v>
      </c>
      <c r="I449" s="103">
        <v>816.48</v>
      </c>
      <c r="J449" s="85">
        <v>90</v>
      </c>
    </row>
    <row r="450" spans="1:10" x14ac:dyDescent="0.25">
      <c r="A450" s="130" t="s">
        <v>30</v>
      </c>
      <c r="B450" s="131" t="s">
        <v>4391</v>
      </c>
      <c r="C450" s="130" t="s">
        <v>4335</v>
      </c>
      <c r="D450" s="132">
        <v>42978</v>
      </c>
      <c r="E450" s="130"/>
      <c r="F450" s="130">
        <v>16325</v>
      </c>
      <c r="G450" s="130" t="s">
        <v>286</v>
      </c>
      <c r="H450" s="130" t="s">
        <v>4792</v>
      </c>
      <c r="I450" s="103">
        <v>1111</v>
      </c>
      <c r="J450" s="85">
        <v>90</v>
      </c>
    </row>
    <row r="451" spans="1:10" x14ac:dyDescent="0.25">
      <c r="A451" s="130" t="s">
        <v>30</v>
      </c>
      <c r="B451" s="131" t="s">
        <v>4391</v>
      </c>
      <c r="C451" s="130" t="s">
        <v>4336</v>
      </c>
      <c r="D451" s="132">
        <v>42978</v>
      </c>
      <c r="E451" s="130" t="s">
        <v>4634</v>
      </c>
      <c r="F451" s="130">
        <v>16326</v>
      </c>
      <c r="G451" s="130" t="s">
        <v>286</v>
      </c>
      <c r="H451" s="130" t="s">
        <v>4792</v>
      </c>
      <c r="I451" s="103">
        <v>1262.5</v>
      </c>
      <c r="J451" s="85">
        <v>90</v>
      </c>
    </row>
    <row r="452" spans="1:10" x14ac:dyDescent="0.25">
      <c r="A452" s="130" t="s">
        <v>30</v>
      </c>
      <c r="B452" s="131" t="s">
        <v>298</v>
      </c>
      <c r="C452" s="130" t="s">
        <v>4337</v>
      </c>
      <c r="D452" s="132">
        <v>42978</v>
      </c>
      <c r="E452" s="130" t="s">
        <v>4635</v>
      </c>
      <c r="F452" s="130">
        <v>16327</v>
      </c>
      <c r="G452" s="130" t="s">
        <v>45</v>
      </c>
      <c r="H452" s="130" t="s">
        <v>4792</v>
      </c>
      <c r="I452" s="103">
        <v>67.239999999999995</v>
      </c>
      <c r="J452" s="85">
        <v>90</v>
      </c>
    </row>
    <row r="453" spans="1:10" x14ac:dyDescent="0.25">
      <c r="A453" s="130" t="s">
        <v>30</v>
      </c>
      <c r="B453" s="131" t="s">
        <v>298</v>
      </c>
      <c r="C453" s="130" t="s">
        <v>4338</v>
      </c>
      <c r="D453" s="132">
        <v>42978</v>
      </c>
      <c r="E453" s="130">
        <v>1798</v>
      </c>
      <c r="F453" s="130">
        <v>16329</v>
      </c>
      <c r="G453" s="130" t="s">
        <v>45</v>
      </c>
      <c r="H453" s="130" t="s">
        <v>4792</v>
      </c>
      <c r="I453" s="103">
        <v>1100</v>
      </c>
      <c r="J453" s="85">
        <v>90</v>
      </c>
    </row>
    <row r="454" spans="1:10" x14ac:dyDescent="0.25">
      <c r="A454" s="130" t="s">
        <v>455</v>
      </c>
      <c r="B454" s="131" t="s">
        <v>508</v>
      </c>
      <c r="C454" s="130" t="s">
        <v>4339</v>
      </c>
      <c r="D454" s="132">
        <v>42958</v>
      </c>
      <c r="E454" s="130" t="s">
        <v>4636</v>
      </c>
      <c r="F454" s="130">
        <v>16202</v>
      </c>
      <c r="G454" s="130" t="s">
        <v>45</v>
      </c>
      <c r="H454" s="130" t="s">
        <v>46</v>
      </c>
      <c r="I454" s="103">
        <v>4080</v>
      </c>
      <c r="J454" s="85">
        <v>90</v>
      </c>
    </row>
    <row r="455" spans="1:10" x14ac:dyDescent="0.25">
      <c r="A455" s="130" t="s">
        <v>455</v>
      </c>
      <c r="B455" s="131" t="s">
        <v>508</v>
      </c>
      <c r="C455" s="130" t="s">
        <v>4340</v>
      </c>
      <c r="D455" s="132">
        <v>42959</v>
      </c>
      <c r="E455" s="130">
        <v>19195</v>
      </c>
      <c r="F455" s="130">
        <v>16209</v>
      </c>
      <c r="G455" s="130" t="s">
        <v>45</v>
      </c>
      <c r="H455" s="130" t="s">
        <v>46</v>
      </c>
      <c r="I455" s="103">
        <v>3178</v>
      </c>
      <c r="J455" s="85">
        <v>90</v>
      </c>
    </row>
    <row r="456" spans="1:10" x14ac:dyDescent="0.25">
      <c r="A456" s="130" t="s">
        <v>455</v>
      </c>
      <c r="B456" s="131" t="s">
        <v>508</v>
      </c>
      <c r="C456" s="130" t="s">
        <v>4341</v>
      </c>
      <c r="D456" s="132">
        <v>42969</v>
      </c>
      <c r="E456" s="130">
        <v>2934</v>
      </c>
      <c r="F456" s="130">
        <v>16225</v>
      </c>
      <c r="G456" s="130" t="s">
        <v>45</v>
      </c>
      <c r="H456" s="130" t="s">
        <v>46</v>
      </c>
      <c r="I456" s="103">
        <v>300</v>
      </c>
      <c r="J456" s="85">
        <v>90</v>
      </c>
    </row>
    <row r="457" spans="1:10" x14ac:dyDescent="0.25">
      <c r="A457" s="130" t="s">
        <v>455</v>
      </c>
      <c r="B457" s="131" t="s">
        <v>508</v>
      </c>
      <c r="C457" s="130" t="s">
        <v>1512</v>
      </c>
      <c r="D457" s="132">
        <v>42977</v>
      </c>
      <c r="E457" s="130" t="s">
        <v>4637</v>
      </c>
      <c r="F457" s="130">
        <v>16283</v>
      </c>
      <c r="G457" s="130" t="s">
        <v>45</v>
      </c>
      <c r="H457" s="130" t="s">
        <v>46</v>
      </c>
      <c r="I457" s="103">
        <v>2553</v>
      </c>
      <c r="J457" s="85">
        <v>90</v>
      </c>
    </row>
    <row r="458" spans="1:10" x14ac:dyDescent="0.25">
      <c r="A458" s="130" t="s">
        <v>455</v>
      </c>
      <c r="B458" s="131" t="s">
        <v>4392</v>
      </c>
      <c r="C458" s="130" t="s">
        <v>1591</v>
      </c>
      <c r="D458" s="132">
        <v>42978</v>
      </c>
      <c r="E458" s="130" t="s">
        <v>4638</v>
      </c>
      <c r="F458" s="130" t="s">
        <v>4784</v>
      </c>
      <c r="G458" s="130" t="s">
        <v>190</v>
      </c>
      <c r="H458" s="130" t="s">
        <v>46</v>
      </c>
      <c r="I458" s="103">
        <v>387.84</v>
      </c>
      <c r="J458" s="85">
        <v>90</v>
      </c>
    </row>
    <row r="459" spans="1:10" x14ac:dyDescent="0.25">
      <c r="A459" s="130" t="s">
        <v>459</v>
      </c>
      <c r="B459" s="131" t="s">
        <v>500</v>
      </c>
      <c r="C459" s="130" t="s">
        <v>3017</v>
      </c>
      <c r="D459" s="132">
        <v>42959</v>
      </c>
      <c r="E459" s="130" t="s">
        <v>4579</v>
      </c>
      <c r="F459" s="130" t="s">
        <v>4778</v>
      </c>
      <c r="G459" s="130" t="s">
        <v>225</v>
      </c>
      <c r="H459" s="130" t="s">
        <v>46</v>
      </c>
      <c r="I459" s="103">
        <v>1569.52</v>
      </c>
      <c r="J459" s="85">
        <v>90</v>
      </c>
    </row>
    <row r="460" spans="1:10" x14ac:dyDescent="0.25">
      <c r="A460" s="130" t="s">
        <v>459</v>
      </c>
      <c r="B460" s="131" t="s">
        <v>4393</v>
      </c>
      <c r="C460" s="130" t="s">
        <v>3785</v>
      </c>
      <c r="D460" s="132">
        <v>42968</v>
      </c>
      <c r="E460" s="130" t="s">
        <v>4639</v>
      </c>
      <c r="F460" s="130">
        <v>19245</v>
      </c>
      <c r="G460" s="130" t="s">
        <v>190</v>
      </c>
      <c r="H460" s="130" t="s">
        <v>46</v>
      </c>
      <c r="I460" s="103">
        <v>43357.760000000002</v>
      </c>
      <c r="J460" s="85">
        <v>90</v>
      </c>
    </row>
    <row r="461" spans="1:10" x14ac:dyDescent="0.25">
      <c r="A461" s="130" t="s">
        <v>459</v>
      </c>
      <c r="B461" s="131" t="s">
        <v>4376</v>
      </c>
      <c r="C461" s="130" t="s">
        <v>2204</v>
      </c>
      <c r="D461" s="132">
        <v>42969</v>
      </c>
      <c r="E461" s="130" t="s">
        <v>4580</v>
      </c>
      <c r="F461" s="130" t="s">
        <v>4779</v>
      </c>
      <c r="G461" s="130" t="s">
        <v>225</v>
      </c>
      <c r="H461" s="130" t="s">
        <v>46</v>
      </c>
      <c r="I461" s="103">
        <v>2341.11</v>
      </c>
      <c r="J461" s="85">
        <v>90</v>
      </c>
    </row>
    <row r="462" spans="1:10" x14ac:dyDescent="0.25">
      <c r="A462" s="130" t="s">
        <v>459</v>
      </c>
      <c r="B462" s="131" t="s">
        <v>500</v>
      </c>
      <c r="C462" s="130" t="s">
        <v>4290</v>
      </c>
      <c r="D462" s="132">
        <v>42969</v>
      </c>
      <c r="E462" s="130" t="s">
        <v>4581</v>
      </c>
      <c r="F462" s="130" t="s">
        <v>4780</v>
      </c>
      <c r="G462" s="130" t="s">
        <v>225</v>
      </c>
      <c r="H462" s="130" t="s">
        <v>46</v>
      </c>
      <c r="I462" s="103">
        <v>2461.1999999999998</v>
      </c>
      <c r="J462" s="85">
        <v>90</v>
      </c>
    </row>
    <row r="463" spans="1:10" x14ac:dyDescent="0.25">
      <c r="A463" s="130" t="s">
        <v>459</v>
      </c>
      <c r="B463" s="131" t="s">
        <v>514</v>
      </c>
      <c r="C463" s="130" t="s">
        <v>4342</v>
      </c>
      <c r="D463" s="132">
        <v>42969</v>
      </c>
      <c r="E463" s="130" t="s">
        <v>4640</v>
      </c>
      <c r="F463" s="130" t="s">
        <v>4785</v>
      </c>
      <c r="G463" s="130" t="s">
        <v>225</v>
      </c>
      <c r="H463" s="130" t="s">
        <v>46</v>
      </c>
      <c r="I463" s="103">
        <v>2360.35</v>
      </c>
      <c r="J463" s="85">
        <v>90</v>
      </c>
    </row>
    <row r="464" spans="1:10" x14ac:dyDescent="0.25">
      <c r="A464" s="130" t="s">
        <v>459</v>
      </c>
      <c r="B464" s="131" t="s">
        <v>514</v>
      </c>
      <c r="C464" s="130" t="s">
        <v>1075</v>
      </c>
      <c r="D464" s="132">
        <v>42976</v>
      </c>
      <c r="E464" s="130">
        <v>622</v>
      </c>
      <c r="F464" s="130" t="s">
        <v>4786</v>
      </c>
      <c r="G464" s="130" t="s">
        <v>190</v>
      </c>
      <c r="H464" s="130" t="s">
        <v>46</v>
      </c>
      <c r="I464" s="103">
        <v>39958.449999999997</v>
      </c>
      <c r="J464" s="85">
        <v>90</v>
      </c>
    </row>
    <row r="465" spans="1:10" x14ac:dyDescent="0.25">
      <c r="A465" s="130" t="s">
        <v>1422</v>
      </c>
      <c r="B465" s="131" t="s">
        <v>4394</v>
      </c>
      <c r="C465" s="130" t="s">
        <v>2277</v>
      </c>
      <c r="D465" s="132">
        <v>42968</v>
      </c>
      <c r="E465" s="132" t="s">
        <v>4641</v>
      </c>
      <c r="F465" s="130">
        <v>34137</v>
      </c>
      <c r="G465" s="130" t="s">
        <v>50</v>
      </c>
      <c r="H465" s="130" t="s">
        <v>46</v>
      </c>
      <c r="I465" s="103">
        <v>0</v>
      </c>
      <c r="J465" s="85">
        <v>95</v>
      </c>
    </row>
    <row r="466" spans="1:10" x14ac:dyDescent="0.25">
      <c r="A466" s="130" t="s">
        <v>4154</v>
      </c>
      <c r="B466" s="131"/>
      <c r="C466" s="130" t="s">
        <v>1553</v>
      </c>
      <c r="D466" s="132">
        <v>42969</v>
      </c>
      <c r="E466" s="130"/>
      <c r="F466" s="130" t="s">
        <v>4787</v>
      </c>
      <c r="G466" s="130" t="s">
        <v>225</v>
      </c>
      <c r="H466" s="130" t="s">
        <v>4792</v>
      </c>
      <c r="I466" s="103">
        <v>362.5</v>
      </c>
      <c r="J466" s="85">
        <v>95</v>
      </c>
    </row>
    <row r="467" spans="1:10" x14ac:dyDescent="0.25">
      <c r="A467" s="130" t="s">
        <v>4155</v>
      </c>
      <c r="B467" s="131"/>
      <c r="C467" s="130" t="s">
        <v>4090</v>
      </c>
      <c r="D467" s="132">
        <v>42978</v>
      </c>
      <c r="E467" s="130">
        <v>5024</v>
      </c>
      <c r="F467" s="130" t="s">
        <v>4788</v>
      </c>
      <c r="G467" s="130" t="s">
        <v>225</v>
      </c>
      <c r="H467" s="130" t="s">
        <v>46</v>
      </c>
      <c r="I467" s="103">
        <v>243.03</v>
      </c>
      <c r="J467" s="85">
        <v>95</v>
      </c>
    </row>
    <row r="468" spans="1:10" x14ac:dyDescent="0.25">
      <c r="A468" s="130" t="s">
        <v>432</v>
      </c>
      <c r="B468" s="131" t="s">
        <v>4395</v>
      </c>
      <c r="C468" s="130" t="s">
        <v>4343</v>
      </c>
      <c r="D468" s="132">
        <v>42962</v>
      </c>
      <c r="E468" s="132" t="s">
        <v>4642</v>
      </c>
      <c r="F468" s="130">
        <v>19240</v>
      </c>
      <c r="G468" s="130" t="s">
        <v>190</v>
      </c>
      <c r="H468" s="130" t="s">
        <v>46</v>
      </c>
      <c r="I468" s="103">
        <v>103909.2</v>
      </c>
      <c r="J468" s="85">
        <v>101</v>
      </c>
    </row>
    <row r="469" spans="1:10" x14ac:dyDescent="0.25">
      <c r="A469" s="130" t="s">
        <v>432</v>
      </c>
      <c r="B469" s="131" t="s">
        <v>4396</v>
      </c>
      <c r="C469" s="130" t="s">
        <v>4344</v>
      </c>
      <c r="D469" s="132">
        <v>42962</v>
      </c>
      <c r="E469" s="132" t="s">
        <v>4643</v>
      </c>
      <c r="F469" s="130">
        <v>19241</v>
      </c>
      <c r="G469" s="130" t="s">
        <v>190</v>
      </c>
      <c r="H469" s="130" t="s">
        <v>46</v>
      </c>
      <c r="I469" s="103">
        <v>109.09</v>
      </c>
      <c r="J469" s="85">
        <v>101</v>
      </c>
    </row>
    <row r="470" spans="1:10" x14ac:dyDescent="0.25">
      <c r="A470" s="130" t="s">
        <v>432</v>
      </c>
      <c r="B470" s="131" t="s">
        <v>4396</v>
      </c>
      <c r="C470" s="130" t="s">
        <v>4345</v>
      </c>
      <c r="D470" s="132">
        <v>42962</v>
      </c>
      <c r="E470" s="132" t="s">
        <v>4644</v>
      </c>
      <c r="F470" s="130">
        <v>19242</v>
      </c>
      <c r="G470" s="130" t="s">
        <v>190</v>
      </c>
      <c r="H470" s="130" t="s">
        <v>46</v>
      </c>
      <c r="I470" s="103">
        <v>1723.65</v>
      </c>
      <c r="J470" s="85">
        <v>101</v>
      </c>
    </row>
    <row r="471" spans="1:10" x14ac:dyDescent="0.25">
      <c r="A471" s="130" t="s">
        <v>4004</v>
      </c>
      <c r="B471" s="131" t="s">
        <v>4395</v>
      </c>
      <c r="C471" s="130" t="s">
        <v>4343</v>
      </c>
      <c r="D471" s="132">
        <v>42962</v>
      </c>
      <c r="E471" s="130" t="s">
        <v>4642</v>
      </c>
      <c r="F471" s="130">
        <v>19240</v>
      </c>
      <c r="G471" s="130" t="s">
        <v>190</v>
      </c>
      <c r="H471" s="130" t="s">
        <v>46</v>
      </c>
      <c r="I471" s="103">
        <v>19930.13</v>
      </c>
      <c r="J471" s="85">
        <v>101</v>
      </c>
    </row>
    <row r="472" spans="1:10" x14ac:dyDescent="0.25">
      <c r="A472" s="130" t="s">
        <v>4156</v>
      </c>
      <c r="B472" s="131" t="s">
        <v>4395</v>
      </c>
      <c r="C472" s="130" t="s">
        <v>4343</v>
      </c>
      <c r="D472" s="132">
        <v>42962</v>
      </c>
      <c r="E472" s="130" t="s">
        <v>4642</v>
      </c>
      <c r="F472" s="130">
        <v>19240</v>
      </c>
      <c r="G472" s="130" t="s">
        <v>190</v>
      </c>
      <c r="H472" s="130" t="s">
        <v>46</v>
      </c>
      <c r="I472" s="103">
        <v>6739.15</v>
      </c>
      <c r="J472" s="85">
        <v>101</v>
      </c>
    </row>
    <row r="473" spans="1:10" x14ac:dyDescent="0.25">
      <c r="A473" s="130" t="s">
        <v>446</v>
      </c>
      <c r="B473" s="131" t="s">
        <v>4395</v>
      </c>
      <c r="C473" s="130" t="s">
        <v>4343</v>
      </c>
      <c r="D473" s="132">
        <v>42962</v>
      </c>
      <c r="E473" s="130" t="s">
        <v>4642</v>
      </c>
      <c r="F473" s="130">
        <v>19240</v>
      </c>
      <c r="G473" s="130" t="s">
        <v>190</v>
      </c>
      <c r="H473" s="130" t="s">
        <v>46</v>
      </c>
      <c r="I473" s="103">
        <v>38363.94</v>
      </c>
      <c r="J473" s="85">
        <v>101</v>
      </c>
    </row>
    <row r="474" spans="1:10" x14ac:dyDescent="0.25">
      <c r="A474" s="130" t="s">
        <v>451</v>
      </c>
      <c r="B474" s="131" t="s">
        <v>4395</v>
      </c>
      <c r="C474" s="130" t="s">
        <v>4343</v>
      </c>
      <c r="D474" s="132">
        <v>42962</v>
      </c>
      <c r="E474" s="130" t="s">
        <v>4642</v>
      </c>
      <c r="F474" s="130">
        <v>19240</v>
      </c>
      <c r="G474" s="130" t="s">
        <v>190</v>
      </c>
      <c r="H474" s="130" t="s">
        <v>46</v>
      </c>
      <c r="I474" s="103">
        <v>4586.43</v>
      </c>
      <c r="J474" s="85">
        <v>101</v>
      </c>
    </row>
    <row r="475" spans="1:10" x14ac:dyDescent="0.25">
      <c r="A475" s="130" t="s">
        <v>457</v>
      </c>
      <c r="B475" s="131" t="s">
        <v>4395</v>
      </c>
      <c r="C475" s="130" t="s">
        <v>4343</v>
      </c>
      <c r="D475" s="132">
        <v>42962</v>
      </c>
      <c r="E475" s="130" t="s">
        <v>4642</v>
      </c>
      <c r="F475" s="130">
        <v>19240</v>
      </c>
      <c r="G475" s="130" t="s">
        <v>190</v>
      </c>
      <c r="H475" s="130" t="s">
        <v>46</v>
      </c>
      <c r="I475" s="103">
        <v>20388.09</v>
      </c>
      <c r="J475" s="85">
        <v>101</v>
      </c>
    </row>
    <row r="476" spans="1:10" x14ac:dyDescent="0.25">
      <c r="A476" s="130" t="s">
        <v>1935</v>
      </c>
      <c r="B476" s="131" t="s">
        <v>4397</v>
      </c>
      <c r="C476" s="130" t="s">
        <v>563</v>
      </c>
      <c r="D476" s="132">
        <v>42978</v>
      </c>
      <c r="E476" s="132" t="s">
        <v>4645</v>
      </c>
      <c r="F476" s="130">
        <v>19712</v>
      </c>
      <c r="G476" s="130" t="s">
        <v>190</v>
      </c>
      <c r="H476" s="130" t="s">
        <v>46</v>
      </c>
      <c r="I476" s="103">
        <v>365.75</v>
      </c>
      <c r="J476" s="85">
        <v>104</v>
      </c>
    </row>
    <row r="477" spans="1:10" x14ac:dyDescent="0.25">
      <c r="A477" s="130" t="s">
        <v>1940</v>
      </c>
      <c r="B477" s="131" t="s">
        <v>4398</v>
      </c>
      <c r="C477" s="130" t="s">
        <v>4346</v>
      </c>
      <c r="D477" s="132">
        <v>42962</v>
      </c>
      <c r="E477" s="130" t="s">
        <v>4646</v>
      </c>
      <c r="F477" s="130">
        <v>19243</v>
      </c>
      <c r="G477" s="130" t="s">
        <v>190</v>
      </c>
      <c r="H477" s="130" t="s">
        <v>46</v>
      </c>
      <c r="I477" s="103">
        <v>660</v>
      </c>
      <c r="J477" s="85">
        <v>105</v>
      </c>
    </row>
    <row r="478" spans="1:10" x14ac:dyDescent="0.25">
      <c r="A478" s="130" t="s">
        <v>1940</v>
      </c>
      <c r="B478" s="131" t="s">
        <v>4385</v>
      </c>
      <c r="C478" s="130" t="s">
        <v>564</v>
      </c>
      <c r="D478" s="132">
        <v>42978</v>
      </c>
      <c r="E478" s="130" t="s">
        <v>4647</v>
      </c>
      <c r="F478" s="130">
        <v>19713</v>
      </c>
      <c r="G478" s="130" t="s">
        <v>190</v>
      </c>
      <c r="H478" s="130" t="s">
        <v>46</v>
      </c>
      <c r="I478" s="103">
        <v>1540</v>
      </c>
      <c r="J478" s="85">
        <v>105</v>
      </c>
    </row>
    <row r="479" spans="1:10" x14ac:dyDescent="0.25">
      <c r="A479" s="130" t="s">
        <v>1942</v>
      </c>
      <c r="B479" s="131" t="s">
        <v>4398</v>
      </c>
      <c r="C479" s="130" t="s">
        <v>4346</v>
      </c>
      <c r="D479" s="132">
        <v>42962</v>
      </c>
      <c r="E479" s="130" t="s">
        <v>4646</v>
      </c>
      <c r="F479" s="130">
        <v>19243</v>
      </c>
      <c r="G479" s="130" t="s">
        <v>190</v>
      </c>
      <c r="H479" s="130" t="s">
        <v>46</v>
      </c>
      <c r="I479" s="103">
        <v>3960</v>
      </c>
      <c r="J479" s="85">
        <v>105</v>
      </c>
    </row>
    <row r="480" spans="1:10" x14ac:dyDescent="0.25">
      <c r="A480" s="130" t="s">
        <v>1942</v>
      </c>
      <c r="B480" s="131" t="s">
        <v>4385</v>
      </c>
      <c r="C480" s="130" t="s">
        <v>564</v>
      </c>
      <c r="D480" s="132">
        <v>42978</v>
      </c>
      <c r="E480" s="130" t="s">
        <v>4647</v>
      </c>
      <c r="F480" s="130">
        <v>19713</v>
      </c>
      <c r="G480" s="130" t="s">
        <v>190</v>
      </c>
      <c r="H480" s="130" t="s">
        <v>46</v>
      </c>
      <c r="I480" s="103">
        <v>4986.3</v>
      </c>
      <c r="J480" s="85">
        <v>105</v>
      </c>
    </row>
    <row r="481" spans="1:10" x14ac:dyDescent="0.25">
      <c r="A481" s="130" t="s">
        <v>1423</v>
      </c>
      <c r="B481" s="131" t="s">
        <v>4399</v>
      </c>
      <c r="C481" s="130" t="s">
        <v>4347</v>
      </c>
      <c r="D481" s="132">
        <v>42954</v>
      </c>
      <c r="E481" s="132" t="s">
        <v>4648</v>
      </c>
      <c r="F481" s="130" t="s">
        <v>4789</v>
      </c>
      <c r="G481" s="130" t="s">
        <v>190</v>
      </c>
      <c r="H481" s="130" t="s">
        <v>46</v>
      </c>
      <c r="I481" s="103">
        <v>3643.39</v>
      </c>
      <c r="J481" s="85">
        <v>110</v>
      </c>
    </row>
    <row r="482" spans="1:10" x14ac:dyDescent="0.25">
      <c r="A482" s="130" t="s">
        <v>1423</v>
      </c>
      <c r="B482" s="131" t="s">
        <v>4400</v>
      </c>
      <c r="C482" s="130" t="s">
        <v>4348</v>
      </c>
      <c r="D482" s="132">
        <v>42958</v>
      </c>
      <c r="E482" s="132" t="s">
        <v>4649</v>
      </c>
      <c r="F482" s="130">
        <v>19199</v>
      </c>
      <c r="G482" s="130" t="s">
        <v>190</v>
      </c>
      <c r="H482" s="130" t="s">
        <v>46</v>
      </c>
      <c r="I482" s="103">
        <v>1901.02</v>
      </c>
      <c r="J482" s="85">
        <v>110</v>
      </c>
    </row>
    <row r="483" spans="1:10" x14ac:dyDescent="0.25">
      <c r="A483" s="130" t="s">
        <v>1423</v>
      </c>
      <c r="B483" s="131" t="s">
        <v>4401</v>
      </c>
      <c r="C483" s="130" t="s">
        <v>2674</v>
      </c>
      <c r="D483" s="132">
        <v>42976</v>
      </c>
      <c r="E483" s="132" t="s">
        <v>4650</v>
      </c>
      <c r="F483" s="130">
        <v>19285</v>
      </c>
      <c r="G483" s="130" t="s">
        <v>190</v>
      </c>
      <c r="H483" s="130" t="s">
        <v>46</v>
      </c>
      <c r="I483" s="103">
        <v>20822.599999999999</v>
      </c>
      <c r="J483" s="85">
        <v>110</v>
      </c>
    </row>
    <row r="484" spans="1:10" x14ac:dyDescent="0.25">
      <c r="A484" s="130" t="s">
        <v>1423</v>
      </c>
      <c r="B484" s="131" t="s">
        <v>4402</v>
      </c>
      <c r="C484" s="130" t="s">
        <v>4349</v>
      </c>
      <c r="D484" s="132">
        <v>42976</v>
      </c>
      <c r="E484" s="132" t="s">
        <v>4651</v>
      </c>
      <c r="F484" s="130">
        <v>19286</v>
      </c>
      <c r="G484" s="130" t="s">
        <v>190</v>
      </c>
      <c r="H484" s="130" t="s">
        <v>46</v>
      </c>
      <c r="I484" s="103">
        <v>21675.439999999999</v>
      </c>
      <c r="J484" s="85">
        <v>110</v>
      </c>
    </row>
    <row r="485" spans="1:10" x14ac:dyDescent="0.25">
      <c r="A485" s="130" t="s">
        <v>1423</v>
      </c>
      <c r="B485" s="131" t="s">
        <v>4403</v>
      </c>
      <c r="C485" s="130" t="s">
        <v>1023</v>
      </c>
      <c r="D485" s="132">
        <v>42977</v>
      </c>
      <c r="E485" s="132" t="s">
        <v>4652</v>
      </c>
      <c r="F485" s="130">
        <v>19710</v>
      </c>
      <c r="G485" s="130" t="s">
        <v>190</v>
      </c>
      <c r="H485" s="130" t="s">
        <v>46</v>
      </c>
      <c r="I485" s="103">
        <v>108176.66</v>
      </c>
      <c r="J485" s="85">
        <v>110</v>
      </c>
    </row>
    <row r="486" spans="1:10" x14ac:dyDescent="0.25">
      <c r="A486" s="130" t="s">
        <v>1424</v>
      </c>
      <c r="B486" s="131" t="s">
        <v>4404</v>
      </c>
      <c r="C486" s="130" t="s">
        <v>4350</v>
      </c>
      <c r="D486" s="132">
        <v>42970</v>
      </c>
      <c r="E486" s="130" t="s">
        <v>4653</v>
      </c>
      <c r="F486" s="130">
        <v>19267</v>
      </c>
      <c r="G486" s="130" t="s">
        <v>190</v>
      </c>
      <c r="H486" s="130" t="s">
        <v>46</v>
      </c>
      <c r="I486" s="103">
        <v>6093.97</v>
      </c>
      <c r="J486" s="85">
        <v>110</v>
      </c>
    </row>
    <row r="487" spans="1:10" x14ac:dyDescent="0.25">
      <c r="A487" s="130" t="s">
        <v>1427</v>
      </c>
      <c r="B487" s="131" t="s">
        <v>4405</v>
      </c>
      <c r="C487" s="130" t="s">
        <v>940</v>
      </c>
      <c r="D487" s="132">
        <v>42958</v>
      </c>
      <c r="E487" s="130" t="s">
        <v>4654</v>
      </c>
      <c r="F487" s="130">
        <v>19200</v>
      </c>
      <c r="G487" s="130" t="s">
        <v>190</v>
      </c>
      <c r="H487" s="130" t="s">
        <v>46</v>
      </c>
      <c r="I487" s="103">
        <v>40650.19</v>
      </c>
      <c r="J487" s="85">
        <v>110</v>
      </c>
    </row>
    <row r="488" spans="1:10" x14ac:dyDescent="0.25">
      <c r="A488" s="130" t="s">
        <v>1427</v>
      </c>
      <c r="B488" s="131" t="s">
        <v>4406</v>
      </c>
      <c r="C488" s="130" t="s">
        <v>4351</v>
      </c>
      <c r="D488" s="132">
        <v>42970</v>
      </c>
      <c r="E488" s="130" t="s">
        <v>4655</v>
      </c>
      <c r="F488" s="130">
        <v>19246</v>
      </c>
      <c r="G488" s="130" t="s">
        <v>190</v>
      </c>
      <c r="H488" s="130" t="s">
        <v>46</v>
      </c>
      <c r="I488" s="103">
        <v>22373.16</v>
      </c>
      <c r="J488" s="85">
        <v>110</v>
      </c>
    </row>
    <row r="489" spans="1:10" x14ac:dyDescent="0.25">
      <c r="A489" s="130" t="s">
        <v>1427</v>
      </c>
      <c r="B489" s="131" t="s">
        <v>4407</v>
      </c>
      <c r="C489" s="130" t="s">
        <v>4352</v>
      </c>
      <c r="D489" s="132">
        <v>42970</v>
      </c>
      <c r="E489" s="130" t="s">
        <v>4656</v>
      </c>
      <c r="F489" s="130">
        <v>19268</v>
      </c>
      <c r="G489" s="130" t="s">
        <v>190</v>
      </c>
      <c r="H489" s="130" t="s">
        <v>46</v>
      </c>
      <c r="I489" s="103">
        <v>339.53</v>
      </c>
      <c r="J489" s="85">
        <v>110</v>
      </c>
    </row>
    <row r="490" spans="1:10" x14ac:dyDescent="0.25">
      <c r="A490" s="130" t="s">
        <v>1427</v>
      </c>
      <c r="B490" s="131" t="s">
        <v>4408</v>
      </c>
      <c r="C490" s="130" t="s">
        <v>2649</v>
      </c>
      <c r="D490" s="132">
        <v>42976</v>
      </c>
      <c r="E490" s="130" t="s">
        <v>4657</v>
      </c>
      <c r="F490" s="130">
        <v>19287</v>
      </c>
      <c r="G490" s="130" t="s">
        <v>190</v>
      </c>
      <c r="H490" s="130" t="s">
        <v>46</v>
      </c>
      <c r="I490" s="103">
        <v>7570.54</v>
      </c>
      <c r="J490" s="85">
        <v>110</v>
      </c>
    </row>
    <row r="491" spans="1:10" x14ac:dyDescent="0.25">
      <c r="A491" s="130" t="s">
        <v>1427</v>
      </c>
      <c r="B491" s="131" t="s">
        <v>4409</v>
      </c>
      <c r="C491" s="130" t="s">
        <v>4065</v>
      </c>
      <c r="D491" s="132">
        <v>42976</v>
      </c>
      <c r="E491" s="130" t="s">
        <v>4658</v>
      </c>
      <c r="F491" s="130">
        <v>19288</v>
      </c>
      <c r="G491" s="130" t="s">
        <v>190</v>
      </c>
      <c r="H491" s="130" t="s">
        <v>46</v>
      </c>
      <c r="I491" s="103">
        <v>8116.03</v>
      </c>
      <c r="J491" s="85">
        <v>110</v>
      </c>
    </row>
    <row r="492" spans="1:10" x14ac:dyDescent="0.25">
      <c r="A492" s="130" t="s">
        <v>1427</v>
      </c>
      <c r="B492" s="131" t="s">
        <v>4410</v>
      </c>
      <c r="C492" s="130" t="s">
        <v>1097</v>
      </c>
      <c r="D492" s="132">
        <v>42976</v>
      </c>
      <c r="E492" s="130" t="s">
        <v>4659</v>
      </c>
      <c r="F492" s="130">
        <v>19289</v>
      </c>
      <c r="G492" s="130" t="s">
        <v>190</v>
      </c>
      <c r="H492" s="130" t="s">
        <v>46</v>
      </c>
      <c r="I492" s="103">
        <v>6381.75</v>
      </c>
      <c r="J492" s="85">
        <v>110</v>
      </c>
    </row>
    <row r="493" spans="1:10" x14ac:dyDescent="0.25">
      <c r="A493" s="130" t="s">
        <v>1427</v>
      </c>
      <c r="B493" s="131" t="s">
        <v>4411</v>
      </c>
      <c r="C493" s="130" t="s">
        <v>4353</v>
      </c>
      <c r="D493" s="132">
        <v>42976</v>
      </c>
      <c r="E493" s="130" t="s">
        <v>4660</v>
      </c>
      <c r="F493" s="130">
        <v>19290</v>
      </c>
      <c r="G493" s="130" t="s">
        <v>190</v>
      </c>
      <c r="H493" s="130" t="s">
        <v>46</v>
      </c>
      <c r="I493" s="103">
        <v>7845.53</v>
      </c>
      <c r="J493" s="85">
        <v>110</v>
      </c>
    </row>
    <row r="494" spans="1:10" x14ac:dyDescent="0.25">
      <c r="A494" s="33"/>
      <c r="B494" s="112"/>
      <c r="C494" s="112"/>
    </row>
    <row r="495" spans="1:10" x14ac:dyDescent="0.25">
      <c r="A495" s="33"/>
      <c r="B495" s="112"/>
      <c r="C495" s="112"/>
      <c r="G495" s="72" t="s">
        <v>1933</v>
      </c>
      <c r="I495" s="113">
        <f>+SUBTOTAL(9,I7:I493)</f>
        <v>4866682.1100000031</v>
      </c>
    </row>
    <row r="496" spans="1:10" x14ac:dyDescent="0.25">
      <c r="A496" s="33"/>
      <c r="B496" s="112"/>
      <c r="C496" s="37"/>
      <c r="I496" s="113"/>
    </row>
    <row r="497" spans="1:9" x14ac:dyDescent="0.25">
      <c r="A497" s="33"/>
      <c r="B497" s="112"/>
      <c r="C497" s="37"/>
      <c r="G497" s="112" t="s">
        <v>363</v>
      </c>
      <c r="I497" s="113">
        <v>4866682.1100000003</v>
      </c>
    </row>
    <row r="498" spans="1:9" x14ac:dyDescent="0.25">
      <c r="A498" s="33"/>
      <c r="B498" s="112"/>
      <c r="C498" s="37"/>
    </row>
    <row r="499" spans="1:9" x14ac:dyDescent="0.25">
      <c r="A499" s="33"/>
      <c r="B499" s="112"/>
      <c r="C499" s="112"/>
    </row>
    <row r="500" spans="1:9" x14ac:dyDescent="0.25">
      <c r="A500" s="33">
        <v>1</v>
      </c>
      <c r="B500" s="112"/>
      <c r="C500" s="37"/>
    </row>
    <row r="501" spans="1:9" x14ac:dyDescent="0.25">
      <c r="A501" s="33">
        <v>2</v>
      </c>
      <c r="B501" s="112" t="s">
        <v>364</v>
      </c>
      <c r="C501" s="37"/>
    </row>
    <row r="502" spans="1:9" x14ac:dyDescent="0.25">
      <c r="A502" s="33">
        <v>3</v>
      </c>
      <c r="B502" s="112"/>
      <c r="C502" s="112"/>
    </row>
    <row r="503" spans="1:9" x14ac:dyDescent="0.25">
      <c r="A503" s="33">
        <v>4</v>
      </c>
      <c r="B503" s="112" t="s">
        <v>365</v>
      </c>
      <c r="C503" s="112"/>
    </row>
    <row r="504" spans="1:9" x14ac:dyDescent="0.25">
      <c r="A504" s="33">
        <v>5</v>
      </c>
      <c r="B504" s="112" t="s">
        <v>366</v>
      </c>
      <c r="C504" s="37"/>
    </row>
    <row r="505" spans="1:9" x14ac:dyDescent="0.25">
      <c r="A505" s="33">
        <v>6</v>
      </c>
      <c r="B505" s="112" t="s">
        <v>367</v>
      </c>
      <c r="C505" s="112"/>
    </row>
    <row r="506" spans="1:9" x14ac:dyDescent="0.25">
      <c r="A506" s="33">
        <v>7</v>
      </c>
      <c r="B506" s="112" t="s">
        <v>368</v>
      </c>
      <c r="C506" s="37">
        <f>+I7+I8+I9+I10+I11+I12+I13+I14+I15</f>
        <v>103128.48</v>
      </c>
    </row>
    <row r="507" spans="1:9" x14ac:dyDescent="0.25">
      <c r="A507" s="33">
        <v>8</v>
      </c>
      <c r="B507" s="112" t="s">
        <v>369</v>
      </c>
      <c r="C507" s="112"/>
    </row>
    <row r="508" spans="1:9" x14ac:dyDescent="0.25">
      <c r="A508" s="33">
        <v>9</v>
      </c>
      <c r="B508" s="112" t="s">
        <v>370</v>
      </c>
      <c r="C508" s="37"/>
    </row>
    <row r="509" spans="1:9" x14ac:dyDescent="0.25">
      <c r="A509" s="33">
        <v>10</v>
      </c>
      <c r="B509" s="112" t="s">
        <v>371</v>
      </c>
      <c r="C509" s="37">
        <f>+I26+I25+I24+I23+I22+I21+I20+I19+I18+I17+I16</f>
        <v>76209.819999999992</v>
      </c>
    </row>
    <row r="510" spans="1:9" x14ac:dyDescent="0.25">
      <c r="A510" s="33">
        <v>11</v>
      </c>
      <c r="B510" s="112" t="s">
        <v>372</v>
      </c>
      <c r="C510" s="37">
        <f>+I42+I41+I40+I39+I38+I37+I36+I35+I34+I33+I32+I31+I30+I29+I28+I27</f>
        <v>94271.07</v>
      </c>
    </row>
    <row r="511" spans="1:9" x14ac:dyDescent="0.25">
      <c r="A511" s="33">
        <v>12</v>
      </c>
      <c r="B511" s="112" t="s">
        <v>373</v>
      </c>
      <c r="C511" s="37">
        <f>+I43</f>
        <v>405.95</v>
      </c>
    </row>
    <row r="512" spans="1:9" x14ac:dyDescent="0.25">
      <c r="A512" s="33">
        <v>13</v>
      </c>
      <c r="B512" s="112" t="s">
        <v>374</v>
      </c>
      <c r="C512" s="112"/>
    </row>
    <row r="513" spans="1:3" x14ac:dyDescent="0.25">
      <c r="A513" s="33">
        <v>14</v>
      </c>
      <c r="B513" s="112" t="s">
        <v>375</v>
      </c>
      <c r="C513" s="37">
        <f>+I142+I141+I140+I139+I138+I137+I136+I135+I134+I133+I132+I131+I130+I129+I128+I127+I126+I125+I124+I123+I122+I121+I120+I119+I118+I117+I116+I115+I114+I113+I112+I111+I110+I109+I108+I107+I106+I105+I104+I103+I102+I101+I100+I99+I98+I97+I96+I95+I94+I93+I92+I91+I90+I89+I88+I87+I86+I85+I84+I83+I82+I81+I80+I79+I78+I77+I76+I75+I74+I73+I72+I71+I70+I69+I68+I67+I66+I65+I64+I63+I62+I61+I60+I59+I58+I57+I56+I55+I54+I53+I52+I51+I50+I49+I48+I47+I46+I45+I44</f>
        <v>303446.85999999987</v>
      </c>
    </row>
    <row r="514" spans="1:3" x14ac:dyDescent="0.25">
      <c r="A514" s="33">
        <v>15</v>
      </c>
      <c r="B514" s="112" t="s">
        <v>376</v>
      </c>
      <c r="C514" s="37"/>
    </row>
    <row r="515" spans="1:3" x14ac:dyDescent="0.25">
      <c r="A515" s="33">
        <v>16</v>
      </c>
      <c r="B515" s="112" t="s">
        <v>377</v>
      </c>
      <c r="C515" s="37"/>
    </row>
    <row r="516" spans="1:3" x14ac:dyDescent="0.25">
      <c r="A516" s="33">
        <v>20</v>
      </c>
      <c r="B516" s="112" t="s">
        <v>378</v>
      </c>
      <c r="C516" s="37"/>
    </row>
    <row r="517" spans="1:3" x14ac:dyDescent="0.25">
      <c r="A517" s="33">
        <v>23</v>
      </c>
      <c r="B517" s="112" t="s">
        <v>379</v>
      </c>
      <c r="C517" s="37"/>
    </row>
    <row r="518" spans="1:3" x14ac:dyDescent="0.25">
      <c r="A518" s="33">
        <v>24</v>
      </c>
      <c r="B518" s="112" t="s">
        <v>380</v>
      </c>
      <c r="C518" s="37"/>
    </row>
    <row r="519" spans="1:3" x14ac:dyDescent="0.25">
      <c r="A519" s="33">
        <v>25</v>
      </c>
      <c r="B519" s="112" t="s">
        <v>381</v>
      </c>
      <c r="C519" s="37">
        <f>+I149+I148+I147+I146+I145+I144+I143</f>
        <v>100865.14</v>
      </c>
    </row>
    <row r="520" spans="1:3" x14ac:dyDescent="0.25">
      <c r="A520" s="33">
        <v>26</v>
      </c>
      <c r="B520" s="112" t="s">
        <v>382</v>
      </c>
      <c r="C520" s="112"/>
    </row>
    <row r="521" spans="1:3" x14ac:dyDescent="0.25">
      <c r="A521" s="33">
        <v>27</v>
      </c>
      <c r="B521" s="112" t="s">
        <v>383</v>
      </c>
      <c r="C521" s="37">
        <f>+I158+I157+I156+I155+I154+I153+I152+I151+I150</f>
        <v>1140.72</v>
      </c>
    </row>
    <row r="522" spans="1:3" x14ac:dyDescent="0.25">
      <c r="A522" s="33">
        <v>30</v>
      </c>
      <c r="B522" s="112" t="s">
        <v>384</v>
      </c>
      <c r="C522" s="37"/>
    </row>
    <row r="523" spans="1:3" x14ac:dyDescent="0.25">
      <c r="A523" s="33">
        <v>35</v>
      </c>
      <c r="B523" s="112" t="s">
        <v>385</v>
      </c>
      <c r="C523" s="37">
        <f>+I174+I173+I172+I171+I170+I169+I168+I167+I166+I165+I164+I163+I162+I161+I160+I159</f>
        <v>12231.16</v>
      </c>
    </row>
    <row r="524" spans="1:3" x14ac:dyDescent="0.25">
      <c r="A524" s="33">
        <v>38</v>
      </c>
      <c r="B524" s="112" t="s">
        <v>386</v>
      </c>
      <c r="C524" s="37"/>
    </row>
    <row r="525" spans="1:3" x14ac:dyDescent="0.25">
      <c r="A525" s="33">
        <v>40</v>
      </c>
      <c r="B525" s="112" t="s">
        <v>387</v>
      </c>
      <c r="C525" s="37"/>
    </row>
    <row r="526" spans="1:3" x14ac:dyDescent="0.25">
      <c r="A526" s="33">
        <v>42</v>
      </c>
      <c r="B526" s="35" t="s">
        <v>388</v>
      </c>
      <c r="C526" s="37"/>
    </row>
    <row r="527" spans="1:3" x14ac:dyDescent="0.25">
      <c r="A527" s="33">
        <v>43</v>
      </c>
      <c r="B527" s="35" t="s">
        <v>287</v>
      </c>
      <c r="C527" s="37">
        <f>+I175</f>
        <v>500</v>
      </c>
    </row>
    <row r="528" spans="1:3" x14ac:dyDescent="0.25">
      <c r="A528" s="33">
        <v>45</v>
      </c>
      <c r="B528" s="34" t="s">
        <v>389</v>
      </c>
      <c r="C528" s="37">
        <f>+I192+I191+I190+I189+I188+I187+I186+I185+I183+I184+I182+I181+I180+I179+I178+I177+I176</f>
        <v>57725.299999999996</v>
      </c>
    </row>
    <row r="529" spans="1:3" x14ac:dyDescent="0.25">
      <c r="A529" s="33">
        <v>46</v>
      </c>
      <c r="B529" s="35" t="s">
        <v>390</v>
      </c>
      <c r="C529" s="37">
        <f>+I201+I200+I199+I198+I197+I196+I195+I194+I193</f>
        <v>138481.97</v>
      </c>
    </row>
    <row r="530" spans="1:3" x14ac:dyDescent="0.25">
      <c r="A530" s="33">
        <v>47</v>
      </c>
      <c r="B530" s="35" t="s">
        <v>391</v>
      </c>
      <c r="C530" s="37">
        <f>+I207+I206+I205+I204+I203+I202</f>
        <v>285.53999999999996</v>
      </c>
    </row>
    <row r="531" spans="1:3" x14ac:dyDescent="0.25">
      <c r="A531" s="33">
        <v>48</v>
      </c>
      <c r="B531" s="35" t="s">
        <v>392</v>
      </c>
      <c r="C531" s="37">
        <f>+I210+I209+I208</f>
        <v>15499.56</v>
      </c>
    </row>
    <row r="532" spans="1:3" x14ac:dyDescent="0.25">
      <c r="A532" s="33">
        <v>49</v>
      </c>
      <c r="B532" s="112" t="s">
        <v>393</v>
      </c>
      <c r="C532" s="37">
        <f>+I220+I219+I218+I217+I216+I215+I214+I213+I212+I211</f>
        <v>13046.029999999999</v>
      </c>
    </row>
    <row r="533" spans="1:3" x14ac:dyDescent="0.25">
      <c r="A533" s="33">
        <v>50</v>
      </c>
      <c r="B533" s="112" t="s">
        <v>394</v>
      </c>
      <c r="C533" s="37"/>
    </row>
    <row r="534" spans="1:3" x14ac:dyDescent="0.25">
      <c r="A534" s="33">
        <v>51</v>
      </c>
      <c r="B534" s="36" t="s">
        <v>395</v>
      </c>
      <c r="C534" s="37">
        <f>+I225+I224+I223+I222+I221</f>
        <v>36803.910000000003</v>
      </c>
    </row>
    <row r="535" spans="1:3" x14ac:dyDescent="0.25">
      <c r="A535" s="33">
        <v>52</v>
      </c>
      <c r="B535" s="112" t="s">
        <v>396</v>
      </c>
      <c r="C535" s="37">
        <f>+I280+I279+I278+I277+I276+I275+I274+I273+I272+I271+I270+I269+I268+I267+I266+I265+I264+I263+I262+I261+I260+I259+I258+I257+I256+I255+I254+I253+I252+I250+I251+I249+I248+I247+I246+I245+I244+I243+I242+I241+I240+I239+I238+I237+I236+I235+I234+I233+I232+I231+I230+I229+I228+I227+I226</f>
        <v>8205.7100000000009</v>
      </c>
    </row>
    <row r="536" spans="1:3" x14ac:dyDescent="0.25">
      <c r="A536" s="33">
        <v>55</v>
      </c>
      <c r="B536" s="112" t="s">
        <v>397</v>
      </c>
      <c r="C536" s="112"/>
    </row>
    <row r="537" spans="1:3" x14ac:dyDescent="0.25">
      <c r="A537" s="33">
        <v>56</v>
      </c>
      <c r="B537" s="34" t="s">
        <v>398</v>
      </c>
      <c r="C537" s="37">
        <f>+I284+I283+I282+I281</f>
        <v>214285.71999999997</v>
      </c>
    </row>
    <row r="538" spans="1:3" x14ac:dyDescent="0.25">
      <c r="A538" s="33">
        <v>57</v>
      </c>
      <c r="B538" s="112" t="s">
        <v>399</v>
      </c>
      <c r="C538" s="37">
        <f>+I286+I285</f>
        <v>8280</v>
      </c>
    </row>
    <row r="539" spans="1:3" x14ac:dyDescent="0.25">
      <c r="A539" s="33">
        <v>58</v>
      </c>
      <c r="B539" s="112" t="s">
        <v>400</v>
      </c>
      <c r="C539" s="37">
        <f>+I296+I295+I294+I293+I292+I291+I290+I289+I288+I287</f>
        <v>79672.37000000001</v>
      </c>
    </row>
    <row r="540" spans="1:3" x14ac:dyDescent="0.25">
      <c r="A540" s="33">
        <v>59</v>
      </c>
      <c r="B540" s="112" t="s">
        <v>401</v>
      </c>
      <c r="C540" s="134">
        <f>+I297</f>
        <v>120000</v>
      </c>
    </row>
    <row r="541" spans="1:3" x14ac:dyDescent="0.25">
      <c r="A541" s="33">
        <v>59</v>
      </c>
      <c r="B541" s="112" t="s">
        <v>402</v>
      </c>
      <c r="C541" s="37"/>
    </row>
    <row r="542" spans="1:3" x14ac:dyDescent="0.25">
      <c r="A542" s="33">
        <v>60</v>
      </c>
      <c r="B542" s="112" t="s">
        <v>403</v>
      </c>
      <c r="C542" s="37">
        <f>+I309+I308+I307+I306+I305+I304+I303+I302+I301+I300+I299+I298</f>
        <v>172302.16999999998</v>
      </c>
    </row>
    <row r="543" spans="1:3" x14ac:dyDescent="0.25">
      <c r="A543" s="33">
        <v>61</v>
      </c>
      <c r="B543" s="112" t="s">
        <v>404</v>
      </c>
      <c r="C543" s="37"/>
    </row>
    <row r="544" spans="1:3" x14ac:dyDescent="0.25">
      <c r="A544" s="33">
        <v>62</v>
      </c>
      <c r="B544" s="112" t="s">
        <v>405</v>
      </c>
      <c r="C544" s="37">
        <f>+I311+I310</f>
        <v>76950</v>
      </c>
    </row>
    <row r="545" spans="1:3" x14ac:dyDescent="0.25">
      <c r="A545" s="33">
        <v>63</v>
      </c>
      <c r="B545" s="112" t="s">
        <v>406</v>
      </c>
      <c r="C545" s="112"/>
    </row>
    <row r="546" spans="1:3" x14ac:dyDescent="0.25">
      <c r="A546" s="33">
        <v>64</v>
      </c>
      <c r="B546" s="112" t="s">
        <v>407</v>
      </c>
      <c r="C546" s="37">
        <f>+I324+I323+I322+I321+I320+I319+I318+I317+I316+I315+I314+I313+I312</f>
        <v>6678.28</v>
      </c>
    </row>
    <row r="547" spans="1:3" x14ac:dyDescent="0.25">
      <c r="A547" s="33">
        <v>65</v>
      </c>
      <c r="B547" s="112" t="s">
        <v>408</v>
      </c>
      <c r="C547" s="37">
        <f>+I328+I327+I326+I325</f>
        <v>10939.75</v>
      </c>
    </row>
    <row r="548" spans="1:3" x14ac:dyDescent="0.25">
      <c r="A548" s="33">
        <v>66</v>
      </c>
      <c r="B548" s="112" t="s">
        <v>409</v>
      </c>
      <c r="C548" s="37">
        <f>+I331+I330+I329</f>
        <v>6200</v>
      </c>
    </row>
    <row r="549" spans="1:3" x14ac:dyDescent="0.25">
      <c r="A549" s="33">
        <v>67</v>
      </c>
      <c r="B549" s="112" t="s">
        <v>410</v>
      </c>
      <c r="C549" s="112"/>
    </row>
    <row r="550" spans="1:3" x14ac:dyDescent="0.25">
      <c r="A550" s="33">
        <v>68</v>
      </c>
      <c r="B550" s="112" t="s">
        <v>411</v>
      </c>
      <c r="C550" s="112"/>
    </row>
    <row r="551" spans="1:3" x14ac:dyDescent="0.25">
      <c r="A551" s="33">
        <v>70</v>
      </c>
      <c r="B551" s="112" t="s">
        <v>412</v>
      </c>
      <c r="C551" s="37">
        <f>+I380+I379+I378+I377+I376+I375+I374+I373+I372+I371+I370+I369+I368+I367+I366+I365+I364+I363+I362+I361+I360+I359+I358+I357+I356+I355+I354+I353+I352+I351+I350+I349+I348+I347+I346+I345+I344+I343+I342+I341+I340+I339+I338+I337+I336+I335+I334+I333+I332</f>
        <v>2570316.84</v>
      </c>
    </row>
    <row r="552" spans="1:3" x14ac:dyDescent="0.25">
      <c r="A552" s="33">
        <v>71</v>
      </c>
      <c r="B552" s="112" t="s">
        <v>413</v>
      </c>
      <c r="C552" s="37">
        <f>+I381+I382</f>
        <v>287.31</v>
      </c>
    </row>
    <row r="553" spans="1:3" x14ac:dyDescent="0.25">
      <c r="A553" s="33">
        <v>80</v>
      </c>
      <c r="B553" s="112" t="s">
        <v>414</v>
      </c>
      <c r="C553" s="37">
        <f>+I387+I386+I385+I384+I383</f>
        <v>42221.880000000005</v>
      </c>
    </row>
    <row r="554" spans="1:3" x14ac:dyDescent="0.25">
      <c r="A554" s="33">
        <v>90</v>
      </c>
      <c r="B554" s="112" t="s">
        <v>415</v>
      </c>
      <c r="C554" s="37">
        <f>+I464+I463+I462+I461+I460+I459+I458+I457+I456+I455+I454+I453+I452+I451+I450+I449+I448+I447+I446+I445+I444+I443+I442+I441+I440+I439+I438+I437+I436+I435+I434+I433+I432+I431+I430+I429+I428+I427+I426+I425+I424+I423+I422+I421+I420+I419+I418+I417+I416+I415+I414+I413+I412+I411+I410+I409+I408+I407+I406+I405+I404+I403+I402+I401+I400+I399+I398+I397+I396+I395+I393+I394+I392+I391+I390+I389+I388</f>
        <v>132843.50000000006</v>
      </c>
    </row>
    <row r="555" spans="1:3" x14ac:dyDescent="0.25">
      <c r="A555" s="33">
        <v>95</v>
      </c>
      <c r="B555" s="112" t="s">
        <v>416</v>
      </c>
      <c r="C555" s="37">
        <f>+I467+I466</f>
        <v>605.53</v>
      </c>
    </row>
    <row r="556" spans="1:3" x14ac:dyDescent="0.25">
      <c r="A556" s="33">
        <v>100</v>
      </c>
      <c r="B556" s="112" t="s">
        <v>417</v>
      </c>
      <c r="C556" s="113"/>
    </row>
    <row r="557" spans="1:3" x14ac:dyDescent="0.25">
      <c r="A557" s="33">
        <v>101</v>
      </c>
      <c r="B557" s="112" t="s">
        <v>418</v>
      </c>
      <c r="C557" s="37">
        <f>+I475+I474+I473+I472+I471+I470+I469+I468</f>
        <v>195749.68</v>
      </c>
    </row>
    <row r="558" spans="1:3" x14ac:dyDescent="0.25">
      <c r="A558" s="33">
        <v>102</v>
      </c>
      <c r="B558" s="112" t="s">
        <v>419</v>
      </c>
      <c r="C558" s="112"/>
    </row>
    <row r="559" spans="1:3" x14ac:dyDescent="0.25">
      <c r="A559" s="33">
        <v>103</v>
      </c>
      <c r="B559" s="112" t="s">
        <v>420</v>
      </c>
      <c r="C559" s="112"/>
    </row>
    <row r="560" spans="1:3" x14ac:dyDescent="0.25">
      <c r="A560" s="33">
        <v>104</v>
      </c>
      <c r="B560" s="112" t="s">
        <v>421</v>
      </c>
      <c r="C560" s="37">
        <f>+I476</f>
        <v>365.75</v>
      </c>
    </row>
    <row r="561" spans="1:3" x14ac:dyDescent="0.25">
      <c r="A561" s="33">
        <v>105</v>
      </c>
      <c r="B561" s="112" t="s">
        <v>422</v>
      </c>
      <c r="C561" s="37">
        <f>+I480+I479+I478+I477</f>
        <v>11146.3</v>
      </c>
    </row>
    <row r="562" spans="1:3" x14ac:dyDescent="0.25">
      <c r="A562" s="33">
        <v>106</v>
      </c>
      <c r="B562" s="112" t="s">
        <v>423</v>
      </c>
      <c r="C562" s="112"/>
    </row>
    <row r="563" spans="1:3" x14ac:dyDescent="0.25">
      <c r="A563" s="33">
        <v>107</v>
      </c>
      <c r="B563" s="112" t="s">
        <v>424</v>
      </c>
      <c r="C563" s="112"/>
    </row>
    <row r="564" spans="1:3" x14ac:dyDescent="0.25">
      <c r="A564" s="33">
        <v>108</v>
      </c>
      <c r="B564" s="112" t="s">
        <v>425</v>
      </c>
      <c r="C564" s="112"/>
    </row>
    <row r="565" spans="1:3" x14ac:dyDescent="0.25">
      <c r="A565" s="33">
        <v>109</v>
      </c>
      <c r="B565" s="112" t="s">
        <v>426</v>
      </c>
      <c r="C565" s="112"/>
    </row>
    <row r="566" spans="1:3" x14ac:dyDescent="0.25">
      <c r="A566" s="33">
        <v>110</v>
      </c>
      <c r="B566" s="112" t="s">
        <v>425</v>
      </c>
      <c r="C566" s="37">
        <f>+I493+I492+I491+I490+I489+I488+I487+I486+I485+I484+I483+I482+I481</f>
        <v>255589.81</v>
      </c>
    </row>
    <row r="569" spans="1:3" x14ac:dyDescent="0.25">
      <c r="C569" s="43">
        <f>+SUM(C500:C566)</f>
        <v>4866682.1099999985</v>
      </c>
    </row>
  </sheetData>
  <autoFilter ref="A6:J493"/>
  <mergeCells count="3">
    <mergeCell ref="B1:H1"/>
    <mergeCell ref="B2:H2"/>
    <mergeCell ref="B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1"/>
  <sheetViews>
    <sheetView workbookViewId="0">
      <selection sqref="A1:XFD1048576"/>
    </sheetView>
  </sheetViews>
  <sheetFormatPr baseColWidth="10" defaultRowHeight="15" x14ac:dyDescent="0.25"/>
  <cols>
    <col min="1" max="1" width="11.140625" style="123" bestFit="1" customWidth="1"/>
    <col min="2" max="2" width="38" style="123" bestFit="1" customWidth="1"/>
    <col min="3" max="3" width="13.140625" style="123" bestFit="1" customWidth="1"/>
    <col min="4" max="4" width="9.85546875" style="123" bestFit="1" customWidth="1"/>
    <col min="5" max="5" width="12.7109375" style="123" bestFit="1" customWidth="1"/>
    <col min="6" max="6" width="10.7109375" style="123" bestFit="1" customWidth="1"/>
    <col min="7" max="7" width="17.7109375" style="123" bestFit="1" customWidth="1"/>
    <col min="8" max="8" width="11.140625" style="123" bestFit="1" customWidth="1"/>
    <col min="9" max="9" width="12.42578125" style="123" bestFit="1" customWidth="1"/>
    <col min="10" max="10" width="6.42578125" style="123" bestFit="1" customWidth="1"/>
    <col min="11" max="16384" width="11.42578125" style="123"/>
  </cols>
  <sheetData>
    <row r="1" spans="1:10" ht="18" x14ac:dyDescent="0.25">
      <c r="A1" s="23"/>
      <c r="B1" s="137" t="s">
        <v>351</v>
      </c>
      <c r="C1" s="138"/>
      <c r="D1" s="137"/>
      <c r="E1" s="137"/>
      <c r="F1" s="137"/>
      <c r="G1" s="137"/>
      <c r="H1" s="137"/>
      <c r="I1" s="23"/>
      <c r="J1" s="69"/>
    </row>
    <row r="2" spans="1:10" ht="18" x14ac:dyDescent="0.25">
      <c r="A2" s="112"/>
      <c r="B2" s="137" t="s">
        <v>352</v>
      </c>
      <c r="C2" s="138"/>
      <c r="D2" s="137"/>
      <c r="E2" s="137"/>
      <c r="F2" s="137"/>
      <c r="G2" s="137"/>
      <c r="H2" s="137"/>
      <c r="I2" s="113"/>
      <c r="J2" s="66"/>
    </row>
    <row r="3" spans="1:10" ht="20.25" x14ac:dyDescent="0.3">
      <c r="A3" s="4"/>
      <c r="B3" s="139">
        <v>42979</v>
      </c>
      <c r="C3" s="140"/>
      <c r="D3" s="141"/>
      <c r="E3" s="141"/>
      <c r="F3" s="141"/>
      <c r="G3" s="141"/>
      <c r="H3" s="141"/>
      <c r="I3" s="7"/>
      <c r="J3" s="67"/>
    </row>
    <row r="4" spans="1:10" s="112" customFormat="1" ht="11.25" x14ac:dyDescent="0.2">
      <c r="A4" s="4"/>
      <c r="B4" s="5"/>
      <c r="C4" s="29"/>
      <c r="D4" s="5"/>
      <c r="E4" s="5"/>
      <c r="F4" s="5"/>
      <c r="G4" s="5"/>
      <c r="H4" s="5"/>
      <c r="I4" s="7"/>
      <c r="J4" s="67"/>
    </row>
    <row r="5" spans="1:10" s="112" customFormat="1" ht="12" thickBot="1" x14ac:dyDescent="0.25">
      <c r="A5" s="5"/>
      <c r="B5" s="5"/>
      <c r="C5" s="29"/>
      <c r="D5" s="5"/>
      <c r="E5" s="5"/>
      <c r="F5" s="5"/>
      <c r="G5" s="5"/>
      <c r="H5" s="5"/>
      <c r="I5" s="7"/>
      <c r="J5" s="67"/>
    </row>
    <row r="6" spans="1:10" s="112" customFormat="1" ht="12" thickBot="1" x14ac:dyDescent="0.25">
      <c r="A6" s="59" t="s">
        <v>353</v>
      </c>
      <c r="B6" s="60" t="s">
        <v>354</v>
      </c>
      <c r="C6" s="61" t="s">
        <v>355</v>
      </c>
      <c r="D6" s="60" t="s">
        <v>356</v>
      </c>
      <c r="E6" s="62"/>
      <c r="F6" s="60" t="s">
        <v>357</v>
      </c>
      <c r="G6" s="63"/>
      <c r="H6" s="60" t="s">
        <v>358</v>
      </c>
      <c r="I6" s="64" t="s">
        <v>360</v>
      </c>
      <c r="J6" s="65" t="s">
        <v>361</v>
      </c>
    </row>
    <row r="7" spans="1:10" x14ac:dyDescent="0.25">
      <c r="A7" s="130" t="s">
        <v>0</v>
      </c>
      <c r="B7" s="130" t="s">
        <v>47</v>
      </c>
      <c r="C7" s="130" t="s">
        <v>4793</v>
      </c>
      <c r="D7" s="132">
        <v>42989</v>
      </c>
      <c r="E7" s="130" t="s">
        <v>4794</v>
      </c>
      <c r="F7" s="130">
        <v>16355</v>
      </c>
      <c r="G7" s="130" t="s">
        <v>45</v>
      </c>
      <c r="H7" s="130" t="s">
        <v>46</v>
      </c>
      <c r="I7" s="103">
        <v>8318</v>
      </c>
      <c r="J7" s="135">
        <v>7</v>
      </c>
    </row>
    <row r="8" spans="1:10" x14ac:dyDescent="0.25">
      <c r="A8" s="130" t="s">
        <v>0</v>
      </c>
      <c r="B8" s="130" t="s">
        <v>47</v>
      </c>
      <c r="C8" s="130" t="s">
        <v>4795</v>
      </c>
      <c r="D8" s="132">
        <v>42989</v>
      </c>
      <c r="E8" s="130" t="s">
        <v>4796</v>
      </c>
      <c r="F8" s="130">
        <v>16358</v>
      </c>
      <c r="G8" s="130" t="s">
        <v>45</v>
      </c>
      <c r="H8" s="130" t="s">
        <v>46</v>
      </c>
      <c r="I8" s="103">
        <v>18150</v>
      </c>
      <c r="J8" s="135">
        <v>7</v>
      </c>
    </row>
    <row r="9" spans="1:10" x14ac:dyDescent="0.25">
      <c r="A9" s="130" t="s">
        <v>0</v>
      </c>
      <c r="B9" s="130" t="s">
        <v>47</v>
      </c>
      <c r="C9" s="130" t="s">
        <v>4078</v>
      </c>
      <c r="D9" s="132">
        <v>43008</v>
      </c>
      <c r="E9" s="130">
        <v>660</v>
      </c>
      <c r="F9" s="130">
        <v>16452</v>
      </c>
      <c r="G9" s="130" t="s">
        <v>45</v>
      </c>
      <c r="H9" s="130" t="s">
        <v>46</v>
      </c>
      <c r="I9" s="103">
        <v>2777.78</v>
      </c>
      <c r="J9" s="135">
        <v>7</v>
      </c>
    </row>
    <row r="10" spans="1:10" x14ac:dyDescent="0.25">
      <c r="A10" s="130" t="s">
        <v>0</v>
      </c>
      <c r="B10" s="130" t="s">
        <v>5325</v>
      </c>
      <c r="C10" s="130" t="s">
        <v>1628</v>
      </c>
      <c r="D10" s="132">
        <v>43008</v>
      </c>
      <c r="E10" s="130" t="s">
        <v>4797</v>
      </c>
      <c r="F10" s="130" t="s">
        <v>4798</v>
      </c>
      <c r="G10" s="130" t="s">
        <v>225</v>
      </c>
      <c r="H10" s="130" t="s">
        <v>46</v>
      </c>
      <c r="I10" s="103">
        <v>1205.17</v>
      </c>
      <c r="J10" s="135">
        <v>7</v>
      </c>
    </row>
    <row r="11" spans="1:10" x14ac:dyDescent="0.25">
      <c r="A11" s="130" t="s">
        <v>0</v>
      </c>
      <c r="B11" s="130" t="s">
        <v>47</v>
      </c>
      <c r="C11" s="130" t="s">
        <v>4799</v>
      </c>
      <c r="D11" s="132">
        <v>43008</v>
      </c>
      <c r="E11" s="130" t="s">
        <v>4800</v>
      </c>
      <c r="F11" s="130">
        <v>16504</v>
      </c>
      <c r="G11" s="130" t="s">
        <v>45</v>
      </c>
      <c r="H11" s="130" t="s">
        <v>46</v>
      </c>
      <c r="I11" s="103">
        <v>42053.5</v>
      </c>
      <c r="J11" s="135">
        <v>7</v>
      </c>
    </row>
    <row r="12" spans="1:10" x14ac:dyDescent="0.25">
      <c r="A12" s="130" t="s">
        <v>1</v>
      </c>
      <c r="B12" s="130" t="s">
        <v>5326</v>
      </c>
      <c r="C12" s="130" t="s">
        <v>4801</v>
      </c>
      <c r="D12" s="132">
        <v>42993</v>
      </c>
      <c r="E12" s="130" t="s">
        <v>4802</v>
      </c>
      <c r="F12" s="130" t="s">
        <v>4803</v>
      </c>
      <c r="G12" s="130" t="s">
        <v>190</v>
      </c>
      <c r="H12" s="130" t="s">
        <v>46</v>
      </c>
      <c r="I12" s="103">
        <v>28103.45</v>
      </c>
      <c r="J12" s="135">
        <v>10</v>
      </c>
    </row>
    <row r="13" spans="1:10" x14ac:dyDescent="0.25">
      <c r="A13" s="130" t="s">
        <v>1</v>
      </c>
      <c r="B13" s="130" t="s">
        <v>5327</v>
      </c>
      <c r="C13" s="130" t="s">
        <v>1457</v>
      </c>
      <c r="D13" s="132">
        <v>42998</v>
      </c>
      <c r="E13" s="130" t="s">
        <v>49</v>
      </c>
      <c r="F13" s="130">
        <v>34448</v>
      </c>
      <c r="G13" s="130" t="s">
        <v>50</v>
      </c>
      <c r="H13" s="130" t="s">
        <v>51</v>
      </c>
      <c r="I13" s="103">
        <v>2106.44</v>
      </c>
      <c r="J13" s="135">
        <v>10</v>
      </c>
    </row>
    <row r="14" spans="1:10" x14ac:dyDescent="0.25">
      <c r="A14" s="130" t="s">
        <v>1</v>
      </c>
      <c r="B14" s="130" t="s">
        <v>1410</v>
      </c>
      <c r="C14" s="130" t="s">
        <v>1514</v>
      </c>
      <c r="D14" s="132">
        <v>43007</v>
      </c>
      <c r="E14" s="130" t="s">
        <v>49</v>
      </c>
      <c r="F14" s="130">
        <v>34512</v>
      </c>
      <c r="G14" s="130" t="s">
        <v>50</v>
      </c>
      <c r="H14" s="130" t="s">
        <v>51</v>
      </c>
      <c r="I14" s="103">
        <v>906.9</v>
      </c>
      <c r="J14" s="135">
        <v>10</v>
      </c>
    </row>
    <row r="15" spans="1:10" x14ac:dyDescent="0.25">
      <c r="A15" s="130" t="s">
        <v>1</v>
      </c>
      <c r="B15" s="130" t="s">
        <v>5328</v>
      </c>
      <c r="C15" s="130" t="s">
        <v>1628</v>
      </c>
      <c r="D15" s="132">
        <v>43008</v>
      </c>
      <c r="E15" s="130" t="s">
        <v>4797</v>
      </c>
      <c r="F15" s="130" t="s">
        <v>4798</v>
      </c>
      <c r="G15" s="130" t="s">
        <v>225</v>
      </c>
      <c r="H15" s="130" t="s">
        <v>46</v>
      </c>
      <c r="I15" s="103">
        <v>231.04</v>
      </c>
      <c r="J15" s="135">
        <v>10</v>
      </c>
    </row>
    <row r="16" spans="1:10" x14ac:dyDescent="0.25">
      <c r="A16" s="130" t="s">
        <v>1</v>
      </c>
      <c r="B16" s="130" t="s">
        <v>4355</v>
      </c>
      <c r="C16" s="130" t="s">
        <v>4089</v>
      </c>
      <c r="D16" s="132">
        <v>43008</v>
      </c>
      <c r="E16" s="130" t="s">
        <v>49</v>
      </c>
      <c r="F16" s="130">
        <v>34607</v>
      </c>
      <c r="G16" s="130" t="s">
        <v>50</v>
      </c>
      <c r="H16" s="130" t="s">
        <v>46</v>
      </c>
      <c r="I16" s="103">
        <v>1762.07</v>
      </c>
      <c r="J16" s="135">
        <v>10</v>
      </c>
    </row>
    <row r="17" spans="1:10" x14ac:dyDescent="0.25">
      <c r="A17" s="130" t="s">
        <v>1</v>
      </c>
      <c r="B17" s="130" t="s">
        <v>5329</v>
      </c>
      <c r="C17" s="130" t="s">
        <v>3872</v>
      </c>
      <c r="D17" s="132">
        <v>43008</v>
      </c>
      <c r="E17" s="130" t="s">
        <v>49</v>
      </c>
      <c r="F17" s="130">
        <v>34648</v>
      </c>
      <c r="G17" s="130" t="s">
        <v>50</v>
      </c>
      <c r="H17" s="130" t="s">
        <v>46</v>
      </c>
      <c r="I17" s="103">
        <v>3501.31</v>
      </c>
      <c r="J17" s="135">
        <v>10</v>
      </c>
    </row>
    <row r="18" spans="1:10" x14ac:dyDescent="0.25">
      <c r="A18" s="130" t="s">
        <v>1</v>
      </c>
      <c r="B18" s="130" t="s">
        <v>5330</v>
      </c>
      <c r="C18" s="130" t="s">
        <v>4238</v>
      </c>
      <c r="D18" s="132">
        <v>43008</v>
      </c>
      <c r="E18" s="130" t="s">
        <v>49</v>
      </c>
      <c r="F18" s="130">
        <v>34650</v>
      </c>
      <c r="G18" s="130" t="s">
        <v>50</v>
      </c>
      <c r="H18" s="130" t="s">
        <v>46</v>
      </c>
      <c r="I18" s="103">
        <v>4728.5200000000004</v>
      </c>
      <c r="J18" s="135">
        <v>10</v>
      </c>
    </row>
    <row r="19" spans="1:10" x14ac:dyDescent="0.25">
      <c r="A19" s="130" t="s">
        <v>821</v>
      </c>
      <c r="B19" s="130" t="s">
        <v>5331</v>
      </c>
      <c r="C19" s="130" t="s">
        <v>1487</v>
      </c>
      <c r="D19" s="132">
        <v>42998</v>
      </c>
      <c r="E19" s="130" t="s">
        <v>49</v>
      </c>
      <c r="F19" s="130">
        <v>34449</v>
      </c>
      <c r="G19" s="130" t="s">
        <v>50</v>
      </c>
      <c r="H19" s="130" t="s">
        <v>51</v>
      </c>
      <c r="I19" s="103">
        <v>2918.1</v>
      </c>
      <c r="J19" s="135">
        <v>10</v>
      </c>
    </row>
    <row r="20" spans="1:10" x14ac:dyDescent="0.25">
      <c r="A20" s="130" t="s">
        <v>447</v>
      </c>
      <c r="B20" s="130" t="s">
        <v>491</v>
      </c>
      <c r="C20" s="130" t="s">
        <v>2263</v>
      </c>
      <c r="D20" s="132">
        <v>42989</v>
      </c>
      <c r="E20" s="130" t="s">
        <v>49</v>
      </c>
      <c r="F20" s="130">
        <v>34399</v>
      </c>
      <c r="G20" s="130" t="s">
        <v>50</v>
      </c>
      <c r="H20" s="130" t="s">
        <v>51</v>
      </c>
      <c r="I20" s="103">
        <v>4891.12</v>
      </c>
      <c r="J20" s="135">
        <v>10</v>
      </c>
    </row>
    <row r="21" spans="1:10" x14ac:dyDescent="0.25">
      <c r="A21" s="130" t="s">
        <v>447</v>
      </c>
      <c r="B21" s="130" t="s">
        <v>5332</v>
      </c>
      <c r="C21" s="130" t="s">
        <v>656</v>
      </c>
      <c r="D21" s="132">
        <v>43008</v>
      </c>
      <c r="E21" s="130" t="s">
        <v>5277</v>
      </c>
      <c r="F21" s="130" t="s">
        <v>5278</v>
      </c>
      <c r="G21" s="130" t="s">
        <v>190</v>
      </c>
      <c r="H21" s="130" t="s">
        <v>46</v>
      </c>
      <c r="I21" s="103">
        <v>6600</v>
      </c>
      <c r="J21" s="135">
        <v>10</v>
      </c>
    </row>
    <row r="22" spans="1:10" x14ac:dyDescent="0.25">
      <c r="A22" s="130" t="s">
        <v>34</v>
      </c>
      <c r="B22" s="130" t="s">
        <v>5333</v>
      </c>
      <c r="C22" s="130" t="s">
        <v>4088</v>
      </c>
      <c r="D22" s="132">
        <v>43008</v>
      </c>
      <c r="E22" s="130" t="s">
        <v>49</v>
      </c>
      <c r="F22" s="130">
        <v>34606</v>
      </c>
      <c r="G22" s="130" t="s">
        <v>50</v>
      </c>
      <c r="H22" s="130" t="s">
        <v>46</v>
      </c>
      <c r="I22" s="103">
        <v>989.21</v>
      </c>
      <c r="J22" s="135">
        <v>10</v>
      </c>
    </row>
    <row r="23" spans="1:10" x14ac:dyDescent="0.25">
      <c r="A23" s="130" t="s">
        <v>34</v>
      </c>
      <c r="B23" s="130" t="s">
        <v>5334</v>
      </c>
      <c r="C23" s="130" t="s">
        <v>5279</v>
      </c>
      <c r="D23" s="132">
        <v>42984</v>
      </c>
      <c r="E23" s="130" t="s">
        <v>4417</v>
      </c>
      <c r="F23" s="130" t="s">
        <v>4664</v>
      </c>
      <c r="G23" s="130" t="s">
        <v>190</v>
      </c>
      <c r="H23" s="130" t="s">
        <v>46</v>
      </c>
      <c r="I23" s="103">
        <v>-6142.23</v>
      </c>
      <c r="J23" s="135">
        <v>10</v>
      </c>
    </row>
    <row r="24" spans="1:10" x14ac:dyDescent="0.25">
      <c r="A24" s="130" t="s">
        <v>34</v>
      </c>
      <c r="B24" s="130" t="s">
        <v>5335</v>
      </c>
      <c r="C24" s="130" t="s">
        <v>613</v>
      </c>
      <c r="D24" s="132">
        <v>43008</v>
      </c>
      <c r="E24" s="130" t="s">
        <v>5280</v>
      </c>
      <c r="F24" s="130" t="s">
        <v>5281</v>
      </c>
      <c r="G24" s="130" t="s">
        <v>190</v>
      </c>
      <c r="H24" s="130" t="s">
        <v>46</v>
      </c>
      <c r="I24" s="103">
        <v>7400</v>
      </c>
      <c r="J24" s="135">
        <v>10</v>
      </c>
    </row>
    <row r="25" spans="1:10" x14ac:dyDescent="0.25">
      <c r="A25" s="130" t="s">
        <v>34</v>
      </c>
      <c r="B25" s="130" t="s">
        <v>4359</v>
      </c>
      <c r="C25" s="130" t="s">
        <v>2630</v>
      </c>
      <c r="D25" s="132">
        <v>43008</v>
      </c>
      <c r="E25" s="130" t="s">
        <v>5282</v>
      </c>
      <c r="F25" s="130" t="s">
        <v>5283</v>
      </c>
      <c r="G25" s="130" t="s">
        <v>190</v>
      </c>
      <c r="H25" s="130" t="s">
        <v>46</v>
      </c>
      <c r="I25" s="103">
        <v>6159.9</v>
      </c>
      <c r="J25" s="135">
        <v>10</v>
      </c>
    </row>
    <row r="26" spans="1:10" x14ac:dyDescent="0.25">
      <c r="A26" s="130" t="s">
        <v>2</v>
      </c>
      <c r="B26" s="130" t="s">
        <v>5336</v>
      </c>
      <c r="C26" s="130" t="s">
        <v>4804</v>
      </c>
      <c r="D26" s="132">
        <v>42984</v>
      </c>
      <c r="E26" s="130" t="s">
        <v>4805</v>
      </c>
      <c r="F26" s="130" t="s">
        <v>4806</v>
      </c>
      <c r="G26" s="130" t="s">
        <v>56</v>
      </c>
      <c r="H26" s="130" t="s">
        <v>4791</v>
      </c>
      <c r="I26" s="103">
        <v>1392</v>
      </c>
      <c r="J26" s="135">
        <v>11</v>
      </c>
    </row>
    <row r="27" spans="1:10" x14ac:dyDescent="0.25">
      <c r="A27" s="130" t="s">
        <v>2</v>
      </c>
      <c r="B27" s="130" t="s">
        <v>58</v>
      </c>
      <c r="C27" s="130" t="s">
        <v>2353</v>
      </c>
      <c r="D27" s="132">
        <v>42989</v>
      </c>
      <c r="E27" s="130" t="s">
        <v>4807</v>
      </c>
      <c r="F27" s="130" t="s">
        <v>4808</v>
      </c>
      <c r="G27" s="130" t="s">
        <v>56</v>
      </c>
      <c r="H27" s="130" t="s">
        <v>4791</v>
      </c>
      <c r="I27" s="103">
        <v>5329.53</v>
      </c>
      <c r="J27" s="135">
        <v>11</v>
      </c>
    </row>
    <row r="28" spans="1:10" x14ac:dyDescent="0.25">
      <c r="A28" s="130" t="s">
        <v>2</v>
      </c>
      <c r="B28" s="130" t="s">
        <v>58</v>
      </c>
      <c r="C28" s="130" t="s">
        <v>2244</v>
      </c>
      <c r="D28" s="132">
        <v>42989</v>
      </c>
      <c r="E28" s="130" t="s">
        <v>4809</v>
      </c>
      <c r="F28" s="130" t="s">
        <v>4810</v>
      </c>
      <c r="G28" s="130" t="s">
        <v>56</v>
      </c>
      <c r="H28" s="130" t="s">
        <v>4791</v>
      </c>
      <c r="I28" s="103">
        <v>2610</v>
      </c>
      <c r="J28" s="135">
        <v>11</v>
      </c>
    </row>
    <row r="29" spans="1:10" x14ac:dyDescent="0.25">
      <c r="A29" s="130" t="s">
        <v>2</v>
      </c>
      <c r="B29" s="130" t="s">
        <v>58</v>
      </c>
      <c r="C29" s="130" t="s">
        <v>4811</v>
      </c>
      <c r="D29" s="132">
        <v>42989</v>
      </c>
      <c r="E29" s="130" t="s">
        <v>4812</v>
      </c>
      <c r="F29" s="130" t="s">
        <v>4813</v>
      </c>
      <c r="G29" s="130" t="s">
        <v>56</v>
      </c>
      <c r="H29" s="130" t="s">
        <v>4791</v>
      </c>
      <c r="I29" s="103">
        <v>2436</v>
      </c>
      <c r="J29" s="135">
        <v>11</v>
      </c>
    </row>
    <row r="30" spans="1:10" x14ac:dyDescent="0.25">
      <c r="A30" s="130" t="s">
        <v>2</v>
      </c>
      <c r="B30" s="130" t="s">
        <v>58</v>
      </c>
      <c r="C30" s="130" t="s">
        <v>4814</v>
      </c>
      <c r="D30" s="132">
        <v>42989</v>
      </c>
      <c r="E30" s="130" t="s">
        <v>4815</v>
      </c>
      <c r="F30" s="130" t="s">
        <v>4816</v>
      </c>
      <c r="G30" s="130" t="s">
        <v>56</v>
      </c>
      <c r="H30" s="130" t="s">
        <v>4791</v>
      </c>
      <c r="I30" s="103">
        <v>2175</v>
      </c>
      <c r="J30" s="135">
        <v>11</v>
      </c>
    </row>
    <row r="31" spans="1:10" x14ac:dyDescent="0.25">
      <c r="A31" s="130" t="s">
        <v>2</v>
      </c>
      <c r="B31" s="130" t="s">
        <v>5337</v>
      </c>
      <c r="C31" s="130" t="s">
        <v>4817</v>
      </c>
      <c r="D31" s="132">
        <v>42989</v>
      </c>
      <c r="E31" s="130" t="s">
        <v>4818</v>
      </c>
      <c r="F31" s="130" t="s">
        <v>4819</v>
      </c>
      <c r="G31" s="130" t="s">
        <v>56</v>
      </c>
      <c r="H31" s="130" t="s">
        <v>4791</v>
      </c>
      <c r="I31" s="103">
        <v>1566</v>
      </c>
      <c r="J31" s="135">
        <v>11</v>
      </c>
    </row>
    <row r="32" spans="1:10" x14ac:dyDescent="0.25">
      <c r="A32" s="130" t="s">
        <v>2</v>
      </c>
      <c r="B32" s="130" t="s">
        <v>58</v>
      </c>
      <c r="C32" s="130" t="s">
        <v>1947</v>
      </c>
      <c r="D32" s="132">
        <v>42989</v>
      </c>
      <c r="E32" s="130" t="s">
        <v>4820</v>
      </c>
      <c r="F32" s="130" t="s">
        <v>4821</v>
      </c>
      <c r="G32" s="130" t="s">
        <v>56</v>
      </c>
      <c r="H32" s="130" t="s">
        <v>4791</v>
      </c>
      <c r="I32" s="103">
        <v>16965</v>
      </c>
      <c r="J32" s="135">
        <v>11</v>
      </c>
    </row>
    <row r="33" spans="1:10" x14ac:dyDescent="0.25">
      <c r="A33" s="130" t="s">
        <v>2</v>
      </c>
      <c r="B33" s="130" t="s">
        <v>58</v>
      </c>
      <c r="C33" s="130" t="s">
        <v>980</v>
      </c>
      <c r="D33" s="132">
        <v>42990</v>
      </c>
      <c r="E33" s="130" t="s">
        <v>4822</v>
      </c>
      <c r="F33" s="130" t="s">
        <v>4823</v>
      </c>
      <c r="G33" s="130" t="s">
        <v>56</v>
      </c>
      <c r="H33" s="130" t="s">
        <v>4790</v>
      </c>
      <c r="I33" s="103">
        <v>16182</v>
      </c>
      <c r="J33" s="135">
        <v>11</v>
      </c>
    </row>
    <row r="34" spans="1:10" x14ac:dyDescent="0.25">
      <c r="A34" s="130" t="s">
        <v>2</v>
      </c>
      <c r="B34" s="130" t="s">
        <v>58</v>
      </c>
      <c r="C34" s="130" t="s">
        <v>4824</v>
      </c>
      <c r="D34" s="132">
        <v>42990</v>
      </c>
      <c r="E34" s="130" t="s">
        <v>4825</v>
      </c>
      <c r="F34" s="130" t="s">
        <v>4826</v>
      </c>
      <c r="G34" s="130" t="s">
        <v>56</v>
      </c>
      <c r="H34" s="130" t="s">
        <v>4790</v>
      </c>
      <c r="I34" s="103">
        <v>435</v>
      </c>
      <c r="J34" s="135">
        <v>11</v>
      </c>
    </row>
    <row r="35" spans="1:10" x14ac:dyDescent="0.25">
      <c r="A35" s="130" t="s">
        <v>2</v>
      </c>
      <c r="B35" s="130" t="s">
        <v>58</v>
      </c>
      <c r="C35" s="130" t="s">
        <v>4827</v>
      </c>
      <c r="D35" s="132">
        <v>42997</v>
      </c>
      <c r="E35" s="130" t="s">
        <v>4828</v>
      </c>
      <c r="F35" s="130" t="s">
        <v>4829</v>
      </c>
      <c r="G35" s="130" t="s">
        <v>56</v>
      </c>
      <c r="H35" s="130" t="s">
        <v>4790</v>
      </c>
      <c r="I35" s="103">
        <v>1531.2</v>
      </c>
      <c r="J35" s="135">
        <v>11</v>
      </c>
    </row>
    <row r="36" spans="1:10" x14ac:dyDescent="0.25">
      <c r="A36" s="130" t="s">
        <v>2</v>
      </c>
      <c r="B36" s="130" t="s">
        <v>58</v>
      </c>
      <c r="C36" s="130" t="s">
        <v>4830</v>
      </c>
      <c r="D36" s="132">
        <v>42997</v>
      </c>
      <c r="E36" s="130" t="s">
        <v>4831</v>
      </c>
      <c r="F36" s="130" t="s">
        <v>4832</v>
      </c>
      <c r="G36" s="130" t="s">
        <v>56</v>
      </c>
      <c r="H36" s="130" t="s">
        <v>4790</v>
      </c>
      <c r="I36" s="103">
        <v>2424.4</v>
      </c>
      <c r="J36" s="135">
        <v>11</v>
      </c>
    </row>
    <row r="37" spans="1:10" x14ac:dyDescent="0.25">
      <c r="A37" s="130" t="s">
        <v>2</v>
      </c>
      <c r="B37" s="130" t="s">
        <v>58</v>
      </c>
      <c r="C37" s="130" t="s">
        <v>2428</v>
      </c>
      <c r="D37" s="132">
        <v>42999</v>
      </c>
      <c r="E37" s="130" t="s">
        <v>4833</v>
      </c>
      <c r="F37" s="130" t="s">
        <v>4834</v>
      </c>
      <c r="G37" s="130" t="s">
        <v>56</v>
      </c>
      <c r="H37" s="130" t="s">
        <v>4791</v>
      </c>
      <c r="I37" s="103">
        <v>6960</v>
      </c>
      <c r="J37" s="135">
        <v>11</v>
      </c>
    </row>
    <row r="38" spans="1:10" x14ac:dyDescent="0.25">
      <c r="A38" s="130" t="s">
        <v>2</v>
      </c>
      <c r="B38" s="130" t="s">
        <v>58</v>
      </c>
      <c r="C38" s="130" t="s">
        <v>2332</v>
      </c>
      <c r="D38" s="132">
        <v>42999</v>
      </c>
      <c r="E38" s="130" t="s">
        <v>4835</v>
      </c>
      <c r="F38" s="130" t="s">
        <v>4836</v>
      </c>
      <c r="G38" s="130" t="s">
        <v>56</v>
      </c>
      <c r="H38" s="130" t="s">
        <v>4791</v>
      </c>
      <c r="I38" s="103">
        <v>6960</v>
      </c>
      <c r="J38" s="135">
        <v>11</v>
      </c>
    </row>
    <row r="39" spans="1:10" x14ac:dyDescent="0.25">
      <c r="A39" s="130" t="s">
        <v>2</v>
      </c>
      <c r="B39" s="130" t="s">
        <v>58</v>
      </c>
      <c r="C39" s="130" t="s">
        <v>1047</v>
      </c>
      <c r="D39" s="132">
        <v>43003</v>
      </c>
      <c r="E39" s="130" t="s">
        <v>4837</v>
      </c>
      <c r="F39" s="130" t="s">
        <v>4838</v>
      </c>
      <c r="G39" s="130" t="s">
        <v>56</v>
      </c>
      <c r="H39" s="130" t="s">
        <v>4791</v>
      </c>
      <c r="I39" s="103">
        <v>174</v>
      </c>
      <c r="J39" s="135">
        <v>11</v>
      </c>
    </row>
    <row r="40" spans="1:10" x14ac:dyDescent="0.25">
      <c r="A40" s="130" t="s">
        <v>2</v>
      </c>
      <c r="B40" s="130" t="s">
        <v>58</v>
      </c>
      <c r="C40" s="130" t="s">
        <v>4839</v>
      </c>
      <c r="D40" s="132">
        <v>43005</v>
      </c>
      <c r="E40" s="130" t="s">
        <v>4840</v>
      </c>
      <c r="F40" s="130" t="s">
        <v>4841</v>
      </c>
      <c r="G40" s="130" t="s">
        <v>56</v>
      </c>
      <c r="H40" s="130" t="s">
        <v>4791</v>
      </c>
      <c r="I40" s="103">
        <v>5240.0200000000004</v>
      </c>
      <c r="J40" s="135">
        <v>11</v>
      </c>
    </row>
    <row r="41" spans="1:10" x14ac:dyDescent="0.25">
      <c r="A41" s="130" t="s">
        <v>3</v>
      </c>
      <c r="B41" s="130" t="s">
        <v>461</v>
      </c>
      <c r="C41" s="130" t="s">
        <v>4842</v>
      </c>
      <c r="D41" s="132">
        <v>43007</v>
      </c>
      <c r="E41" s="130">
        <v>558285</v>
      </c>
      <c r="F41" s="130">
        <v>16427</v>
      </c>
      <c r="G41" s="130" t="s">
        <v>286</v>
      </c>
      <c r="H41" s="130" t="s">
        <v>4792</v>
      </c>
      <c r="I41" s="103">
        <v>780.5</v>
      </c>
      <c r="J41" s="135">
        <v>12</v>
      </c>
    </row>
    <row r="42" spans="1:10" x14ac:dyDescent="0.25">
      <c r="A42" s="130" t="s">
        <v>3</v>
      </c>
      <c r="B42" s="130" t="s">
        <v>461</v>
      </c>
      <c r="C42" s="130" t="s">
        <v>2282</v>
      </c>
      <c r="D42" s="132">
        <v>43007</v>
      </c>
      <c r="E42" s="130">
        <v>553096</v>
      </c>
      <c r="F42" s="130">
        <v>16438</v>
      </c>
      <c r="G42" s="130" t="s">
        <v>45</v>
      </c>
      <c r="H42" s="130" t="s">
        <v>4792</v>
      </c>
      <c r="I42" s="103">
        <v>1164.6300000000001</v>
      </c>
      <c r="J42" s="135">
        <v>12</v>
      </c>
    </row>
    <row r="43" spans="1:10" x14ac:dyDescent="0.25">
      <c r="A43" s="130" t="s">
        <v>3</v>
      </c>
      <c r="B43" s="130" t="s">
        <v>461</v>
      </c>
      <c r="C43" s="130" t="s">
        <v>1580</v>
      </c>
      <c r="D43" s="132">
        <v>43008</v>
      </c>
      <c r="E43" s="130" t="s">
        <v>4843</v>
      </c>
      <c r="F43" s="130">
        <v>16445</v>
      </c>
      <c r="G43" s="130" t="s">
        <v>45</v>
      </c>
      <c r="H43" s="130" t="s">
        <v>4792</v>
      </c>
      <c r="I43" s="103">
        <v>780.5</v>
      </c>
      <c r="J43" s="135">
        <v>12</v>
      </c>
    </row>
    <row r="44" spans="1:10" x14ac:dyDescent="0.25">
      <c r="A44" s="130" t="s">
        <v>4</v>
      </c>
      <c r="B44" s="130" t="s">
        <v>58</v>
      </c>
      <c r="C44" s="130" t="s">
        <v>4844</v>
      </c>
      <c r="D44" s="132">
        <v>42985</v>
      </c>
      <c r="E44" s="130" t="s">
        <v>2099</v>
      </c>
      <c r="F44" s="130" t="s">
        <v>4845</v>
      </c>
      <c r="G44" s="130" t="s">
        <v>170</v>
      </c>
      <c r="H44" s="130" t="s">
        <v>46</v>
      </c>
      <c r="I44" s="103">
        <v>-6105.6</v>
      </c>
      <c r="J44" s="135">
        <v>14</v>
      </c>
    </row>
    <row r="45" spans="1:10" x14ac:dyDescent="0.25">
      <c r="A45" s="130" t="s">
        <v>4</v>
      </c>
      <c r="B45" s="130" t="s">
        <v>58</v>
      </c>
      <c r="C45" s="130" t="s">
        <v>4846</v>
      </c>
      <c r="D45" s="132">
        <v>42986</v>
      </c>
      <c r="E45" s="130" t="s">
        <v>4847</v>
      </c>
      <c r="F45" s="130" t="s">
        <v>4848</v>
      </c>
      <c r="G45" s="130" t="s">
        <v>110</v>
      </c>
      <c r="H45" s="130" t="s">
        <v>4791</v>
      </c>
      <c r="I45" s="103">
        <v>208.8</v>
      </c>
      <c r="J45" s="135">
        <v>14</v>
      </c>
    </row>
    <row r="46" spans="1:10" x14ac:dyDescent="0.25">
      <c r="A46" s="130" t="s">
        <v>4</v>
      </c>
      <c r="B46" s="130" t="s">
        <v>58</v>
      </c>
      <c r="C46" s="130" t="s">
        <v>4849</v>
      </c>
      <c r="D46" s="132">
        <v>42986</v>
      </c>
      <c r="E46" s="130" t="s">
        <v>4850</v>
      </c>
      <c r="F46" s="130" t="s">
        <v>4851</v>
      </c>
      <c r="G46" s="130" t="s">
        <v>110</v>
      </c>
      <c r="H46" s="130" t="s">
        <v>4791</v>
      </c>
      <c r="I46" s="103">
        <v>708.93</v>
      </c>
      <c r="J46" s="135">
        <v>14</v>
      </c>
    </row>
    <row r="47" spans="1:10" x14ac:dyDescent="0.25">
      <c r="A47" s="130" t="s">
        <v>4</v>
      </c>
      <c r="B47" s="130" t="s">
        <v>58</v>
      </c>
      <c r="C47" s="130" t="s">
        <v>4852</v>
      </c>
      <c r="D47" s="132">
        <v>42986</v>
      </c>
      <c r="E47" s="130" t="s">
        <v>4853</v>
      </c>
      <c r="F47" s="130" t="s">
        <v>4854</v>
      </c>
      <c r="G47" s="130" t="s">
        <v>110</v>
      </c>
      <c r="H47" s="130" t="s">
        <v>4791</v>
      </c>
      <c r="I47" s="103">
        <v>723.19</v>
      </c>
      <c r="J47" s="135">
        <v>14</v>
      </c>
    </row>
    <row r="48" spans="1:10" x14ac:dyDescent="0.25">
      <c r="A48" s="130" t="s">
        <v>4</v>
      </c>
      <c r="B48" s="130" t="s">
        <v>5338</v>
      </c>
      <c r="C48" s="130" t="s">
        <v>4855</v>
      </c>
      <c r="D48" s="132">
        <v>42986</v>
      </c>
      <c r="E48" s="130" t="s">
        <v>4856</v>
      </c>
      <c r="F48" s="130" t="s">
        <v>4857</v>
      </c>
      <c r="G48" s="130" t="s">
        <v>110</v>
      </c>
      <c r="H48" s="130" t="s">
        <v>4791</v>
      </c>
      <c r="I48" s="103">
        <v>2677.13</v>
      </c>
      <c r="J48" s="135">
        <v>14</v>
      </c>
    </row>
    <row r="49" spans="1:10" x14ac:dyDescent="0.25">
      <c r="A49" s="130" t="s">
        <v>4</v>
      </c>
      <c r="B49" s="130" t="s">
        <v>3823</v>
      </c>
      <c r="C49" s="130" t="s">
        <v>237</v>
      </c>
      <c r="D49" s="132">
        <v>42986</v>
      </c>
      <c r="E49" s="130" t="s">
        <v>4858</v>
      </c>
      <c r="F49" s="130" t="s">
        <v>4859</v>
      </c>
      <c r="G49" s="130" t="s">
        <v>110</v>
      </c>
      <c r="H49" s="130" t="s">
        <v>4791</v>
      </c>
      <c r="I49" s="103">
        <v>768.16</v>
      </c>
      <c r="J49" s="135">
        <v>14</v>
      </c>
    </row>
    <row r="50" spans="1:10" x14ac:dyDescent="0.25">
      <c r="A50" s="130" t="s">
        <v>4</v>
      </c>
      <c r="B50" s="130" t="s">
        <v>58</v>
      </c>
      <c r="C50" s="130" t="s">
        <v>4860</v>
      </c>
      <c r="D50" s="132">
        <v>42986</v>
      </c>
      <c r="E50" s="130" t="s">
        <v>4861</v>
      </c>
      <c r="F50" s="130" t="s">
        <v>4862</v>
      </c>
      <c r="G50" s="130" t="s">
        <v>110</v>
      </c>
      <c r="H50" s="130" t="s">
        <v>4791</v>
      </c>
      <c r="I50" s="103">
        <v>208.8</v>
      </c>
      <c r="J50" s="135">
        <v>14</v>
      </c>
    </row>
    <row r="51" spans="1:10" x14ac:dyDescent="0.25">
      <c r="A51" s="130" t="s">
        <v>4</v>
      </c>
      <c r="B51" s="130" t="s">
        <v>119</v>
      </c>
      <c r="C51" s="130" t="s">
        <v>181</v>
      </c>
      <c r="D51" s="132">
        <v>42986</v>
      </c>
      <c r="E51" s="130" t="s">
        <v>4863</v>
      </c>
      <c r="F51" s="130">
        <v>16348</v>
      </c>
      <c r="G51" s="130" t="s">
        <v>45</v>
      </c>
      <c r="H51" s="130" t="s">
        <v>4792</v>
      </c>
      <c r="I51" s="103">
        <v>3552.8</v>
      </c>
      <c r="J51" s="135">
        <v>14</v>
      </c>
    </row>
    <row r="52" spans="1:10" x14ac:dyDescent="0.25">
      <c r="A52" s="130" t="s">
        <v>4</v>
      </c>
      <c r="B52" s="130" t="s">
        <v>58</v>
      </c>
      <c r="C52" s="130" t="s">
        <v>2660</v>
      </c>
      <c r="D52" s="132">
        <v>42989</v>
      </c>
      <c r="E52" s="130" t="s">
        <v>4864</v>
      </c>
      <c r="F52" s="130" t="s">
        <v>4865</v>
      </c>
      <c r="G52" s="130" t="s">
        <v>110</v>
      </c>
      <c r="H52" s="130" t="s">
        <v>4790</v>
      </c>
      <c r="I52" s="103">
        <v>2773.37</v>
      </c>
      <c r="J52" s="135">
        <v>14</v>
      </c>
    </row>
    <row r="53" spans="1:10" x14ac:dyDescent="0.25">
      <c r="A53" s="130" t="s">
        <v>4</v>
      </c>
      <c r="B53" s="130" t="s">
        <v>58</v>
      </c>
      <c r="C53" s="130" t="s">
        <v>1554</v>
      </c>
      <c r="D53" s="132">
        <v>42989</v>
      </c>
      <c r="E53" s="130" t="s">
        <v>4866</v>
      </c>
      <c r="F53" s="130" t="s">
        <v>4867</v>
      </c>
      <c r="G53" s="130" t="s">
        <v>110</v>
      </c>
      <c r="H53" s="130" t="s">
        <v>4790</v>
      </c>
      <c r="I53" s="103">
        <v>1339.8</v>
      </c>
      <c r="J53" s="135">
        <v>14</v>
      </c>
    </row>
    <row r="54" spans="1:10" x14ac:dyDescent="0.25">
      <c r="A54" s="130" t="s">
        <v>4</v>
      </c>
      <c r="B54" s="130" t="s">
        <v>5339</v>
      </c>
      <c r="C54" s="130" t="s">
        <v>4868</v>
      </c>
      <c r="D54" s="132">
        <v>42989</v>
      </c>
      <c r="E54" s="130" t="s">
        <v>4869</v>
      </c>
      <c r="F54" s="130" t="s">
        <v>4870</v>
      </c>
      <c r="G54" s="130" t="s">
        <v>110</v>
      </c>
      <c r="H54" s="130" t="s">
        <v>4791</v>
      </c>
      <c r="I54" s="103">
        <v>208.8</v>
      </c>
      <c r="J54" s="135">
        <v>14</v>
      </c>
    </row>
    <row r="55" spans="1:10" x14ac:dyDescent="0.25">
      <c r="A55" s="130" t="s">
        <v>4</v>
      </c>
      <c r="B55" s="130" t="s">
        <v>58</v>
      </c>
      <c r="C55" s="130" t="s">
        <v>1100</v>
      </c>
      <c r="D55" s="132">
        <v>42989</v>
      </c>
      <c r="E55" s="130" t="s">
        <v>4871</v>
      </c>
      <c r="F55" s="130" t="s">
        <v>4872</v>
      </c>
      <c r="G55" s="130" t="s">
        <v>110</v>
      </c>
      <c r="H55" s="130" t="s">
        <v>4791</v>
      </c>
      <c r="I55" s="103">
        <v>208.8</v>
      </c>
      <c r="J55" s="135">
        <v>14</v>
      </c>
    </row>
    <row r="56" spans="1:10" x14ac:dyDescent="0.25">
      <c r="A56" s="130" t="s">
        <v>4</v>
      </c>
      <c r="B56" s="130" t="s">
        <v>58</v>
      </c>
      <c r="C56" s="130" t="s">
        <v>4873</v>
      </c>
      <c r="D56" s="132">
        <v>42989</v>
      </c>
      <c r="E56" s="130" t="s">
        <v>4874</v>
      </c>
      <c r="F56" s="130" t="s">
        <v>4875</v>
      </c>
      <c r="G56" s="130" t="s">
        <v>110</v>
      </c>
      <c r="H56" s="130" t="s">
        <v>4791</v>
      </c>
      <c r="I56" s="103">
        <v>208.8</v>
      </c>
      <c r="J56" s="135">
        <v>14</v>
      </c>
    </row>
    <row r="57" spans="1:10" x14ac:dyDescent="0.25">
      <c r="A57" s="130" t="s">
        <v>4</v>
      </c>
      <c r="B57" s="130" t="s">
        <v>58</v>
      </c>
      <c r="C57" s="130" t="s">
        <v>4876</v>
      </c>
      <c r="D57" s="132">
        <v>42989</v>
      </c>
      <c r="E57" s="130" t="s">
        <v>4877</v>
      </c>
      <c r="F57" s="130" t="s">
        <v>4878</v>
      </c>
      <c r="G57" s="130" t="s">
        <v>110</v>
      </c>
      <c r="H57" s="130" t="s">
        <v>4791</v>
      </c>
      <c r="I57" s="103">
        <v>208.8</v>
      </c>
      <c r="J57" s="135">
        <v>14</v>
      </c>
    </row>
    <row r="58" spans="1:10" x14ac:dyDescent="0.25">
      <c r="A58" s="130" t="s">
        <v>4</v>
      </c>
      <c r="B58" s="130" t="s">
        <v>58</v>
      </c>
      <c r="C58" s="130" t="s">
        <v>3933</v>
      </c>
      <c r="D58" s="132">
        <v>42990</v>
      </c>
      <c r="E58" s="130" t="s">
        <v>4879</v>
      </c>
      <c r="F58" s="130" t="s">
        <v>4880</v>
      </c>
      <c r="G58" s="130" t="s">
        <v>110</v>
      </c>
      <c r="H58" s="130" t="s">
        <v>4792</v>
      </c>
      <c r="I58" s="103">
        <v>208.8</v>
      </c>
      <c r="J58" s="135">
        <v>14</v>
      </c>
    </row>
    <row r="59" spans="1:10" x14ac:dyDescent="0.25">
      <c r="A59" s="130" t="s">
        <v>4</v>
      </c>
      <c r="B59" s="130" t="s">
        <v>58</v>
      </c>
      <c r="C59" s="130" t="s">
        <v>1534</v>
      </c>
      <c r="D59" s="132">
        <v>42990</v>
      </c>
      <c r="E59" s="130" t="s">
        <v>4881</v>
      </c>
      <c r="F59" s="130" t="s">
        <v>4882</v>
      </c>
      <c r="G59" s="130" t="s">
        <v>110</v>
      </c>
      <c r="H59" s="130" t="s">
        <v>4792</v>
      </c>
      <c r="I59" s="103">
        <v>208.8</v>
      </c>
      <c r="J59" s="135">
        <v>14</v>
      </c>
    </row>
    <row r="60" spans="1:10" x14ac:dyDescent="0.25">
      <c r="A60" s="130" t="s">
        <v>4</v>
      </c>
      <c r="B60" s="130" t="s">
        <v>58</v>
      </c>
      <c r="C60" s="130" t="s">
        <v>4883</v>
      </c>
      <c r="D60" s="132">
        <v>42990</v>
      </c>
      <c r="E60" s="130" t="s">
        <v>4884</v>
      </c>
      <c r="F60" s="130" t="s">
        <v>4885</v>
      </c>
      <c r="G60" s="130" t="s">
        <v>110</v>
      </c>
      <c r="H60" s="130" t="s">
        <v>4792</v>
      </c>
      <c r="I60" s="103">
        <v>208.8</v>
      </c>
      <c r="J60" s="135">
        <v>14</v>
      </c>
    </row>
    <row r="61" spans="1:10" x14ac:dyDescent="0.25">
      <c r="A61" s="130" t="s">
        <v>4</v>
      </c>
      <c r="B61" s="130" t="s">
        <v>58</v>
      </c>
      <c r="C61" s="130" t="s">
        <v>3624</v>
      </c>
      <c r="D61" s="132">
        <v>42990</v>
      </c>
      <c r="E61" s="130" t="s">
        <v>4886</v>
      </c>
      <c r="F61" s="130" t="s">
        <v>4887</v>
      </c>
      <c r="G61" s="130" t="s">
        <v>110</v>
      </c>
      <c r="H61" s="130" t="s">
        <v>4792</v>
      </c>
      <c r="I61" s="103">
        <v>208.8</v>
      </c>
      <c r="J61" s="135">
        <v>14</v>
      </c>
    </row>
    <row r="62" spans="1:10" x14ac:dyDescent="0.25">
      <c r="A62" s="130" t="s">
        <v>4</v>
      </c>
      <c r="B62" s="130" t="s">
        <v>58</v>
      </c>
      <c r="C62" s="130" t="s">
        <v>4286</v>
      </c>
      <c r="D62" s="132">
        <v>42990</v>
      </c>
      <c r="E62" s="130" t="s">
        <v>4888</v>
      </c>
      <c r="F62" s="130" t="s">
        <v>4889</v>
      </c>
      <c r="G62" s="130" t="s">
        <v>110</v>
      </c>
      <c r="H62" s="130" t="s">
        <v>4792</v>
      </c>
      <c r="I62" s="103">
        <v>8281.73</v>
      </c>
      <c r="J62" s="135">
        <v>14</v>
      </c>
    </row>
    <row r="63" spans="1:10" x14ac:dyDescent="0.25">
      <c r="A63" s="130" t="s">
        <v>4</v>
      </c>
      <c r="B63" s="130" t="s">
        <v>58</v>
      </c>
      <c r="C63" s="130" t="s">
        <v>201</v>
      </c>
      <c r="D63" s="132">
        <v>42991</v>
      </c>
      <c r="E63" s="130" t="s">
        <v>4890</v>
      </c>
      <c r="F63" s="130" t="s">
        <v>4891</v>
      </c>
      <c r="G63" s="130" t="s">
        <v>110</v>
      </c>
      <c r="H63" s="130" t="s">
        <v>4790</v>
      </c>
      <c r="I63" s="103">
        <v>174.73</v>
      </c>
      <c r="J63" s="135">
        <v>14</v>
      </c>
    </row>
    <row r="64" spans="1:10" x14ac:dyDescent="0.25">
      <c r="A64" s="130" t="s">
        <v>4</v>
      </c>
      <c r="B64" s="130" t="s">
        <v>58</v>
      </c>
      <c r="C64" s="130" t="s">
        <v>4892</v>
      </c>
      <c r="D64" s="132">
        <v>42991</v>
      </c>
      <c r="E64" s="130" t="s">
        <v>4893</v>
      </c>
      <c r="F64" s="130" t="s">
        <v>4894</v>
      </c>
      <c r="G64" s="130" t="s">
        <v>110</v>
      </c>
      <c r="H64" s="130" t="s">
        <v>4790</v>
      </c>
      <c r="I64" s="103">
        <v>439.59</v>
      </c>
      <c r="J64" s="135">
        <v>14</v>
      </c>
    </row>
    <row r="65" spans="1:10" x14ac:dyDescent="0.25">
      <c r="A65" s="130" t="s">
        <v>4</v>
      </c>
      <c r="B65" s="130" t="s">
        <v>58</v>
      </c>
      <c r="C65" s="130" t="s">
        <v>3407</v>
      </c>
      <c r="D65" s="132">
        <v>42991</v>
      </c>
      <c r="E65" s="130" t="s">
        <v>4895</v>
      </c>
      <c r="F65" s="130" t="s">
        <v>4896</v>
      </c>
      <c r="G65" s="130" t="s">
        <v>110</v>
      </c>
      <c r="H65" s="130" t="s">
        <v>4790</v>
      </c>
      <c r="I65" s="103">
        <v>1794.72</v>
      </c>
      <c r="J65" s="135">
        <v>14</v>
      </c>
    </row>
    <row r="66" spans="1:10" x14ac:dyDescent="0.25">
      <c r="A66" s="130" t="s">
        <v>4</v>
      </c>
      <c r="B66" s="130" t="s">
        <v>5340</v>
      </c>
      <c r="C66" s="130" t="s">
        <v>4002</v>
      </c>
      <c r="D66" s="132">
        <v>42993</v>
      </c>
      <c r="E66" s="130" t="s">
        <v>4897</v>
      </c>
      <c r="F66" s="130">
        <v>16368</v>
      </c>
      <c r="G66" s="130" t="s">
        <v>45</v>
      </c>
      <c r="H66" s="130" t="s">
        <v>46</v>
      </c>
      <c r="I66" s="103">
        <v>1200</v>
      </c>
      <c r="J66" s="135">
        <v>14</v>
      </c>
    </row>
    <row r="67" spans="1:10" x14ac:dyDescent="0.25">
      <c r="A67" s="130" t="s">
        <v>4</v>
      </c>
      <c r="B67" s="130" t="s">
        <v>58</v>
      </c>
      <c r="C67" s="130" t="s">
        <v>1442</v>
      </c>
      <c r="D67" s="132">
        <v>42996</v>
      </c>
      <c r="E67" s="130" t="s">
        <v>4898</v>
      </c>
      <c r="F67" s="130" t="s">
        <v>4899</v>
      </c>
      <c r="G67" s="130" t="s">
        <v>110</v>
      </c>
      <c r="H67" s="130" t="s">
        <v>4790</v>
      </c>
      <c r="I67" s="103">
        <v>1508.19</v>
      </c>
      <c r="J67" s="135">
        <v>14</v>
      </c>
    </row>
    <row r="68" spans="1:10" x14ac:dyDescent="0.25">
      <c r="A68" s="130" t="s">
        <v>4</v>
      </c>
      <c r="B68" s="130" t="s">
        <v>58</v>
      </c>
      <c r="C68" s="130" t="s">
        <v>256</v>
      </c>
      <c r="D68" s="132">
        <v>42996</v>
      </c>
      <c r="E68" s="130" t="s">
        <v>4900</v>
      </c>
      <c r="F68" s="130" t="s">
        <v>4901</v>
      </c>
      <c r="G68" s="130" t="s">
        <v>110</v>
      </c>
      <c r="H68" s="130" t="s">
        <v>4790</v>
      </c>
      <c r="I68" s="103">
        <v>471.19</v>
      </c>
      <c r="J68" s="135">
        <v>14</v>
      </c>
    </row>
    <row r="69" spans="1:10" x14ac:dyDescent="0.25">
      <c r="A69" s="130" t="s">
        <v>4</v>
      </c>
      <c r="B69" s="130" t="s">
        <v>58</v>
      </c>
      <c r="C69" s="130" t="s">
        <v>1596</v>
      </c>
      <c r="D69" s="132">
        <v>42996</v>
      </c>
      <c r="E69" s="130" t="s">
        <v>4902</v>
      </c>
      <c r="F69" s="130" t="s">
        <v>4903</v>
      </c>
      <c r="G69" s="130" t="s">
        <v>110</v>
      </c>
      <c r="H69" s="130" t="s">
        <v>4790</v>
      </c>
      <c r="I69" s="103">
        <v>208.8</v>
      </c>
      <c r="J69" s="135">
        <v>14</v>
      </c>
    </row>
    <row r="70" spans="1:10" x14ac:dyDescent="0.25">
      <c r="A70" s="130" t="s">
        <v>4</v>
      </c>
      <c r="B70" s="130" t="s">
        <v>58</v>
      </c>
      <c r="C70" s="130" t="s">
        <v>4904</v>
      </c>
      <c r="D70" s="132">
        <v>42996</v>
      </c>
      <c r="E70" s="130" t="s">
        <v>4905</v>
      </c>
      <c r="F70" s="130" t="s">
        <v>4906</v>
      </c>
      <c r="G70" s="130" t="s">
        <v>110</v>
      </c>
      <c r="H70" s="130" t="s">
        <v>4790</v>
      </c>
      <c r="I70" s="103">
        <v>1100.4000000000001</v>
      </c>
      <c r="J70" s="135">
        <v>14</v>
      </c>
    </row>
    <row r="71" spans="1:10" x14ac:dyDescent="0.25">
      <c r="A71" s="130" t="s">
        <v>4</v>
      </c>
      <c r="B71" s="130" t="s">
        <v>58</v>
      </c>
      <c r="C71" s="130" t="s">
        <v>4907</v>
      </c>
      <c r="D71" s="132">
        <v>42996</v>
      </c>
      <c r="E71" s="130" t="s">
        <v>4908</v>
      </c>
      <c r="F71" s="130" t="s">
        <v>4909</v>
      </c>
      <c r="G71" s="130" t="s">
        <v>110</v>
      </c>
      <c r="H71" s="130" t="s">
        <v>4790</v>
      </c>
      <c r="I71" s="103">
        <v>208.8</v>
      </c>
      <c r="J71" s="135">
        <v>14</v>
      </c>
    </row>
    <row r="72" spans="1:10" x14ac:dyDescent="0.25">
      <c r="A72" s="130" t="s">
        <v>4</v>
      </c>
      <c r="B72" s="130" t="s">
        <v>58</v>
      </c>
      <c r="C72" s="130" t="s">
        <v>4910</v>
      </c>
      <c r="D72" s="132">
        <v>42996</v>
      </c>
      <c r="E72" s="130" t="s">
        <v>4911</v>
      </c>
      <c r="F72" s="130" t="s">
        <v>4912</v>
      </c>
      <c r="G72" s="130" t="s">
        <v>110</v>
      </c>
      <c r="H72" s="130" t="s">
        <v>4790</v>
      </c>
      <c r="I72" s="103">
        <v>208.8</v>
      </c>
      <c r="J72" s="135">
        <v>14</v>
      </c>
    </row>
    <row r="73" spans="1:10" x14ac:dyDescent="0.25">
      <c r="A73" s="130" t="s">
        <v>4</v>
      </c>
      <c r="B73" s="130" t="s">
        <v>58</v>
      </c>
      <c r="C73" s="130" t="s">
        <v>4913</v>
      </c>
      <c r="D73" s="132">
        <v>42996</v>
      </c>
      <c r="E73" s="130" t="s">
        <v>4914</v>
      </c>
      <c r="F73" s="130" t="s">
        <v>4915</v>
      </c>
      <c r="G73" s="130" t="s">
        <v>110</v>
      </c>
      <c r="H73" s="130" t="s">
        <v>4790</v>
      </c>
      <c r="I73" s="103">
        <v>2675.22</v>
      </c>
      <c r="J73" s="135">
        <v>14</v>
      </c>
    </row>
    <row r="74" spans="1:10" x14ac:dyDescent="0.25">
      <c r="A74" s="130" t="s">
        <v>4</v>
      </c>
      <c r="B74" s="130" t="s">
        <v>58</v>
      </c>
      <c r="C74" s="130" t="s">
        <v>4916</v>
      </c>
      <c r="D74" s="132">
        <v>42996</v>
      </c>
      <c r="E74" s="130" t="s">
        <v>4917</v>
      </c>
      <c r="F74" s="130" t="s">
        <v>4918</v>
      </c>
      <c r="G74" s="130" t="s">
        <v>110</v>
      </c>
      <c r="H74" s="130" t="s">
        <v>4790</v>
      </c>
      <c r="I74" s="103">
        <v>156.6</v>
      </c>
      <c r="J74" s="135">
        <v>14</v>
      </c>
    </row>
    <row r="75" spans="1:10" x14ac:dyDescent="0.25">
      <c r="A75" s="130" t="s">
        <v>4</v>
      </c>
      <c r="B75" s="130" t="s">
        <v>58</v>
      </c>
      <c r="C75" s="130" t="s">
        <v>4919</v>
      </c>
      <c r="D75" s="132">
        <v>42996</v>
      </c>
      <c r="E75" s="130" t="s">
        <v>4920</v>
      </c>
      <c r="F75" s="130" t="s">
        <v>4921</v>
      </c>
      <c r="G75" s="130" t="s">
        <v>110</v>
      </c>
      <c r="H75" s="130" t="s">
        <v>4790</v>
      </c>
      <c r="I75" s="103">
        <v>4750.2</v>
      </c>
      <c r="J75" s="135">
        <v>14</v>
      </c>
    </row>
    <row r="76" spans="1:10" x14ac:dyDescent="0.25">
      <c r="A76" s="130" t="s">
        <v>4</v>
      </c>
      <c r="B76" s="130" t="s">
        <v>119</v>
      </c>
      <c r="C76" s="130" t="s">
        <v>4922</v>
      </c>
      <c r="D76" s="132">
        <v>42997</v>
      </c>
      <c r="E76" s="130" t="s">
        <v>4923</v>
      </c>
      <c r="F76" s="130">
        <v>16378</v>
      </c>
      <c r="G76" s="130" t="s">
        <v>45</v>
      </c>
      <c r="H76" s="130" t="s">
        <v>4792</v>
      </c>
      <c r="I76" s="103">
        <v>2935.2</v>
      </c>
      <c r="J76" s="135">
        <v>14</v>
      </c>
    </row>
    <row r="77" spans="1:10" x14ac:dyDescent="0.25">
      <c r="A77" s="130" t="s">
        <v>4</v>
      </c>
      <c r="B77" s="130" t="s">
        <v>58</v>
      </c>
      <c r="C77" s="130" t="s">
        <v>4924</v>
      </c>
      <c r="D77" s="132">
        <v>42998</v>
      </c>
      <c r="E77" s="130" t="s">
        <v>4925</v>
      </c>
      <c r="F77" s="130" t="s">
        <v>4926</v>
      </c>
      <c r="G77" s="130" t="s">
        <v>110</v>
      </c>
      <c r="H77" s="130" t="s">
        <v>4791</v>
      </c>
      <c r="I77" s="103">
        <v>208.8</v>
      </c>
      <c r="J77" s="135">
        <v>14</v>
      </c>
    </row>
    <row r="78" spans="1:10" x14ac:dyDescent="0.25">
      <c r="A78" s="130" t="s">
        <v>4</v>
      </c>
      <c r="B78" s="130" t="s">
        <v>119</v>
      </c>
      <c r="C78" s="130" t="s">
        <v>4927</v>
      </c>
      <c r="D78" s="132">
        <v>43000</v>
      </c>
      <c r="E78" s="130" t="s">
        <v>4928</v>
      </c>
      <c r="F78" s="130">
        <v>16390</v>
      </c>
      <c r="G78" s="130" t="s">
        <v>45</v>
      </c>
      <c r="H78" s="130" t="s">
        <v>4792</v>
      </c>
      <c r="I78" s="103">
        <v>1200</v>
      </c>
      <c r="J78" s="135">
        <v>14</v>
      </c>
    </row>
    <row r="79" spans="1:10" x14ac:dyDescent="0.25">
      <c r="A79" s="130" t="s">
        <v>4</v>
      </c>
      <c r="B79" s="130" t="s">
        <v>58</v>
      </c>
      <c r="C79" s="130" t="s">
        <v>4351</v>
      </c>
      <c r="D79" s="132">
        <v>43003</v>
      </c>
      <c r="E79" s="130" t="s">
        <v>4929</v>
      </c>
      <c r="F79" s="130" t="s">
        <v>4930</v>
      </c>
      <c r="G79" s="130" t="s">
        <v>110</v>
      </c>
      <c r="H79" s="130" t="s">
        <v>4790</v>
      </c>
      <c r="I79" s="103">
        <v>212.25</v>
      </c>
      <c r="J79" s="135">
        <v>14</v>
      </c>
    </row>
    <row r="80" spans="1:10" x14ac:dyDescent="0.25">
      <c r="A80" s="130" t="s">
        <v>4</v>
      </c>
      <c r="B80" s="130" t="s">
        <v>58</v>
      </c>
      <c r="C80" s="130" t="s">
        <v>4352</v>
      </c>
      <c r="D80" s="132">
        <v>43003</v>
      </c>
      <c r="E80" s="130" t="s">
        <v>4931</v>
      </c>
      <c r="F80" s="130" t="s">
        <v>4932</v>
      </c>
      <c r="G80" s="130" t="s">
        <v>110</v>
      </c>
      <c r="H80" s="130" t="s">
        <v>4790</v>
      </c>
      <c r="I80" s="103">
        <v>3572.8</v>
      </c>
      <c r="J80" s="135">
        <v>14</v>
      </c>
    </row>
    <row r="81" spans="1:10" x14ac:dyDescent="0.25">
      <c r="A81" s="130" t="s">
        <v>4</v>
      </c>
      <c r="B81" s="130" t="s">
        <v>58</v>
      </c>
      <c r="C81" s="130" t="s">
        <v>4350</v>
      </c>
      <c r="D81" s="132">
        <v>43003</v>
      </c>
      <c r="E81" s="130" t="s">
        <v>4933</v>
      </c>
      <c r="F81" s="130" t="s">
        <v>4934</v>
      </c>
      <c r="G81" s="130" t="s">
        <v>110</v>
      </c>
      <c r="H81" s="130" t="s">
        <v>4790</v>
      </c>
      <c r="I81" s="103">
        <v>1339.8</v>
      </c>
      <c r="J81" s="135">
        <v>14</v>
      </c>
    </row>
    <row r="82" spans="1:10" x14ac:dyDescent="0.25">
      <c r="A82" s="130" t="s">
        <v>4</v>
      </c>
      <c r="B82" s="130" t="s">
        <v>58</v>
      </c>
      <c r="C82" s="130" t="s">
        <v>4935</v>
      </c>
      <c r="D82" s="132">
        <v>43003</v>
      </c>
      <c r="E82" s="130" t="s">
        <v>4936</v>
      </c>
      <c r="F82" s="130" t="s">
        <v>4937</v>
      </c>
      <c r="G82" s="130" t="s">
        <v>110</v>
      </c>
      <c r="H82" s="130" t="s">
        <v>4790</v>
      </c>
      <c r="I82" s="103">
        <v>1062.56</v>
      </c>
      <c r="J82" s="135">
        <v>14</v>
      </c>
    </row>
    <row r="83" spans="1:10" x14ac:dyDescent="0.25">
      <c r="A83" s="130" t="s">
        <v>4</v>
      </c>
      <c r="B83" s="130" t="s">
        <v>58</v>
      </c>
      <c r="C83" s="130" t="s">
        <v>1046</v>
      </c>
      <c r="D83" s="132">
        <v>43003</v>
      </c>
      <c r="E83" s="130" t="s">
        <v>4938</v>
      </c>
      <c r="F83" s="130" t="s">
        <v>4939</v>
      </c>
      <c r="G83" s="130" t="s">
        <v>110</v>
      </c>
      <c r="H83" s="130" t="s">
        <v>4791</v>
      </c>
      <c r="I83" s="103">
        <v>208.8</v>
      </c>
      <c r="J83" s="135">
        <v>14</v>
      </c>
    </row>
    <row r="84" spans="1:10" x14ac:dyDescent="0.25">
      <c r="A84" s="130" t="s">
        <v>4</v>
      </c>
      <c r="B84" s="130" t="s">
        <v>58</v>
      </c>
      <c r="C84" s="130" t="s">
        <v>910</v>
      </c>
      <c r="D84" s="132">
        <v>43003</v>
      </c>
      <c r="E84" s="130" t="s">
        <v>4940</v>
      </c>
      <c r="F84" s="130" t="s">
        <v>4941</v>
      </c>
      <c r="G84" s="130" t="s">
        <v>110</v>
      </c>
      <c r="H84" s="130" t="s">
        <v>4791</v>
      </c>
      <c r="I84" s="103">
        <v>208.8</v>
      </c>
      <c r="J84" s="135">
        <v>14</v>
      </c>
    </row>
    <row r="85" spans="1:10" x14ac:dyDescent="0.25">
      <c r="A85" s="130" t="s">
        <v>4</v>
      </c>
      <c r="B85" s="130" t="s">
        <v>58</v>
      </c>
      <c r="C85" s="130" t="s">
        <v>1588</v>
      </c>
      <c r="D85" s="132">
        <v>43003</v>
      </c>
      <c r="E85" s="130" t="s">
        <v>4942</v>
      </c>
      <c r="F85" s="130" t="s">
        <v>4943</v>
      </c>
      <c r="G85" s="130" t="s">
        <v>110</v>
      </c>
      <c r="H85" s="130" t="s">
        <v>4791</v>
      </c>
      <c r="I85" s="103">
        <v>208.8</v>
      </c>
      <c r="J85" s="135">
        <v>14</v>
      </c>
    </row>
    <row r="86" spans="1:10" x14ac:dyDescent="0.25">
      <c r="A86" s="130" t="s">
        <v>4</v>
      </c>
      <c r="B86" s="130" t="s">
        <v>58</v>
      </c>
      <c r="C86" s="130" t="s">
        <v>911</v>
      </c>
      <c r="D86" s="132">
        <v>43003</v>
      </c>
      <c r="E86" s="130" t="s">
        <v>4944</v>
      </c>
      <c r="F86" s="130" t="s">
        <v>4945</v>
      </c>
      <c r="G86" s="130" t="s">
        <v>110</v>
      </c>
      <c r="H86" s="130" t="s">
        <v>4791</v>
      </c>
      <c r="I86" s="103">
        <v>208.8</v>
      </c>
      <c r="J86" s="135">
        <v>14</v>
      </c>
    </row>
    <row r="87" spans="1:10" x14ac:dyDescent="0.25">
      <c r="A87" s="130" t="s">
        <v>4</v>
      </c>
      <c r="B87" s="130" t="s">
        <v>58</v>
      </c>
      <c r="C87" s="130" t="s">
        <v>4946</v>
      </c>
      <c r="D87" s="132">
        <v>43003</v>
      </c>
      <c r="E87" s="130" t="s">
        <v>4947</v>
      </c>
      <c r="F87" s="130" t="s">
        <v>4948</v>
      </c>
      <c r="G87" s="130" t="s">
        <v>110</v>
      </c>
      <c r="H87" s="130" t="s">
        <v>4791</v>
      </c>
      <c r="I87" s="103">
        <v>208.8</v>
      </c>
      <c r="J87" s="135">
        <v>14</v>
      </c>
    </row>
    <row r="88" spans="1:10" x14ac:dyDescent="0.25">
      <c r="A88" s="130" t="s">
        <v>4</v>
      </c>
      <c r="B88" s="130" t="s">
        <v>58</v>
      </c>
      <c r="C88" s="130" t="s">
        <v>1048</v>
      </c>
      <c r="D88" s="132">
        <v>43003</v>
      </c>
      <c r="E88" s="130" t="s">
        <v>4949</v>
      </c>
      <c r="F88" s="130" t="s">
        <v>4950</v>
      </c>
      <c r="G88" s="130" t="s">
        <v>110</v>
      </c>
      <c r="H88" s="130" t="s">
        <v>4791</v>
      </c>
      <c r="I88" s="103">
        <v>208.8</v>
      </c>
      <c r="J88" s="135">
        <v>14</v>
      </c>
    </row>
    <row r="89" spans="1:10" x14ac:dyDescent="0.25">
      <c r="A89" s="130" t="s">
        <v>4</v>
      </c>
      <c r="B89" s="130" t="s">
        <v>58</v>
      </c>
      <c r="C89" s="130" t="s">
        <v>1050</v>
      </c>
      <c r="D89" s="132">
        <v>43003</v>
      </c>
      <c r="E89" s="130" t="s">
        <v>4951</v>
      </c>
      <c r="F89" s="130" t="s">
        <v>4952</v>
      </c>
      <c r="G89" s="130" t="s">
        <v>110</v>
      </c>
      <c r="H89" s="130" t="s">
        <v>4791</v>
      </c>
      <c r="I89" s="103">
        <v>208.8</v>
      </c>
      <c r="J89" s="135">
        <v>14</v>
      </c>
    </row>
    <row r="90" spans="1:10" x14ac:dyDescent="0.25">
      <c r="A90" s="130" t="s">
        <v>4</v>
      </c>
      <c r="B90" s="130" t="s">
        <v>58</v>
      </c>
      <c r="C90" s="130" t="s">
        <v>4953</v>
      </c>
      <c r="D90" s="132">
        <v>43003</v>
      </c>
      <c r="E90" s="130" t="s">
        <v>4954</v>
      </c>
      <c r="F90" s="130" t="s">
        <v>4955</v>
      </c>
      <c r="G90" s="130" t="s">
        <v>110</v>
      </c>
      <c r="H90" s="130" t="s">
        <v>4791</v>
      </c>
      <c r="I90" s="103">
        <v>208.8</v>
      </c>
      <c r="J90" s="135">
        <v>14</v>
      </c>
    </row>
    <row r="91" spans="1:10" x14ac:dyDescent="0.25">
      <c r="A91" s="130" t="s">
        <v>4</v>
      </c>
      <c r="B91" s="130" t="s">
        <v>58</v>
      </c>
      <c r="C91" s="130" t="s">
        <v>912</v>
      </c>
      <c r="D91" s="132">
        <v>43003</v>
      </c>
      <c r="E91" s="130" t="s">
        <v>4956</v>
      </c>
      <c r="F91" s="130" t="s">
        <v>4957</v>
      </c>
      <c r="G91" s="130" t="s">
        <v>110</v>
      </c>
      <c r="H91" s="130" t="s">
        <v>4791</v>
      </c>
      <c r="I91" s="103">
        <v>208.8</v>
      </c>
      <c r="J91" s="135">
        <v>14</v>
      </c>
    </row>
    <row r="92" spans="1:10" x14ac:dyDescent="0.25">
      <c r="A92" s="130" t="s">
        <v>4</v>
      </c>
      <c r="B92" s="130" t="s">
        <v>58</v>
      </c>
      <c r="C92" s="130" t="s">
        <v>954</v>
      </c>
      <c r="D92" s="132">
        <v>43003</v>
      </c>
      <c r="E92" s="130" t="s">
        <v>4958</v>
      </c>
      <c r="F92" s="130" t="s">
        <v>4959</v>
      </c>
      <c r="G92" s="130" t="s">
        <v>110</v>
      </c>
      <c r="H92" s="130" t="s">
        <v>4791</v>
      </c>
      <c r="I92" s="103">
        <v>208.8</v>
      </c>
      <c r="J92" s="135">
        <v>14</v>
      </c>
    </row>
    <row r="93" spans="1:10" x14ac:dyDescent="0.25">
      <c r="A93" s="130" t="s">
        <v>4</v>
      </c>
      <c r="B93" s="130" t="s">
        <v>58</v>
      </c>
      <c r="C93" s="130" t="s">
        <v>1051</v>
      </c>
      <c r="D93" s="132">
        <v>43003</v>
      </c>
      <c r="E93" s="130" t="s">
        <v>4960</v>
      </c>
      <c r="F93" s="130" t="s">
        <v>4961</v>
      </c>
      <c r="G93" s="130" t="s">
        <v>110</v>
      </c>
      <c r="H93" s="130" t="s">
        <v>4791</v>
      </c>
      <c r="I93" s="103">
        <v>208.8</v>
      </c>
      <c r="J93" s="135">
        <v>14</v>
      </c>
    </row>
    <row r="94" spans="1:10" x14ac:dyDescent="0.25">
      <c r="A94" s="130" t="s">
        <v>4</v>
      </c>
      <c r="B94" s="130" t="s">
        <v>58</v>
      </c>
      <c r="C94" s="130" t="s">
        <v>1052</v>
      </c>
      <c r="D94" s="132">
        <v>43003</v>
      </c>
      <c r="E94" s="130" t="s">
        <v>4962</v>
      </c>
      <c r="F94" s="130" t="s">
        <v>4963</v>
      </c>
      <c r="G94" s="130" t="s">
        <v>110</v>
      </c>
      <c r="H94" s="130" t="s">
        <v>4791</v>
      </c>
      <c r="I94" s="103">
        <v>208.8</v>
      </c>
      <c r="J94" s="135">
        <v>14</v>
      </c>
    </row>
    <row r="95" spans="1:10" x14ac:dyDescent="0.25">
      <c r="A95" s="130" t="s">
        <v>4</v>
      </c>
      <c r="B95" s="130" t="s">
        <v>58</v>
      </c>
      <c r="C95" s="130" t="s">
        <v>4964</v>
      </c>
      <c r="D95" s="132">
        <v>43003</v>
      </c>
      <c r="E95" s="130" t="s">
        <v>4965</v>
      </c>
      <c r="F95" s="130" t="s">
        <v>4966</v>
      </c>
      <c r="G95" s="130" t="s">
        <v>110</v>
      </c>
      <c r="H95" s="130" t="s">
        <v>4791</v>
      </c>
      <c r="I95" s="103">
        <v>208.8</v>
      </c>
      <c r="J95" s="135">
        <v>14</v>
      </c>
    </row>
    <row r="96" spans="1:10" x14ac:dyDescent="0.25">
      <c r="A96" s="130" t="s">
        <v>4</v>
      </c>
      <c r="B96" s="130" t="s">
        <v>58</v>
      </c>
      <c r="C96" s="130" t="s">
        <v>2558</v>
      </c>
      <c r="D96" s="132">
        <v>43003</v>
      </c>
      <c r="E96" s="130" t="s">
        <v>4967</v>
      </c>
      <c r="F96" s="130" t="s">
        <v>4968</v>
      </c>
      <c r="G96" s="130" t="s">
        <v>110</v>
      </c>
      <c r="H96" s="130" t="s">
        <v>4791</v>
      </c>
      <c r="I96" s="103">
        <v>208.8</v>
      </c>
      <c r="J96" s="135">
        <v>14</v>
      </c>
    </row>
    <row r="97" spans="1:10" x14ac:dyDescent="0.25">
      <c r="A97" s="130" t="s">
        <v>4</v>
      </c>
      <c r="B97" s="130" t="s">
        <v>58</v>
      </c>
      <c r="C97" s="130" t="s">
        <v>4969</v>
      </c>
      <c r="D97" s="132">
        <v>43003</v>
      </c>
      <c r="E97" s="130" t="s">
        <v>4970</v>
      </c>
      <c r="F97" s="130" t="s">
        <v>4971</v>
      </c>
      <c r="G97" s="130" t="s">
        <v>110</v>
      </c>
      <c r="H97" s="130" t="s">
        <v>4791</v>
      </c>
      <c r="I97" s="103">
        <v>208.8</v>
      </c>
      <c r="J97" s="135">
        <v>14</v>
      </c>
    </row>
    <row r="98" spans="1:10" x14ac:dyDescent="0.25">
      <c r="A98" s="130" t="s">
        <v>4</v>
      </c>
      <c r="B98" s="130" t="s">
        <v>58</v>
      </c>
      <c r="C98" s="130" t="s">
        <v>4972</v>
      </c>
      <c r="D98" s="132">
        <v>43003</v>
      </c>
      <c r="E98" s="130" t="s">
        <v>4973</v>
      </c>
      <c r="F98" s="130" t="s">
        <v>4974</v>
      </c>
      <c r="G98" s="130" t="s">
        <v>110</v>
      </c>
      <c r="H98" s="130" t="s">
        <v>4791</v>
      </c>
      <c r="I98" s="103">
        <v>208.8</v>
      </c>
      <c r="J98" s="135">
        <v>14</v>
      </c>
    </row>
    <row r="99" spans="1:10" x14ac:dyDescent="0.25">
      <c r="A99" s="130" t="s">
        <v>4</v>
      </c>
      <c r="B99" s="130" t="s">
        <v>58</v>
      </c>
      <c r="C99" s="130" t="s">
        <v>4975</v>
      </c>
      <c r="D99" s="132">
        <v>43003</v>
      </c>
      <c r="E99" s="130" t="s">
        <v>4976</v>
      </c>
      <c r="F99" s="130" t="s">
        <v>4977</v>
      </c>
      <c r="G99" s="130" t="s">
        <v>110</v>
      </c>
      <c r="H99" s="130" t="s">
        <v>4791</v>
      </c>
      <c r="I99" s="103">
        <v>208.8</v>
      </c>
      <c r="J99" s="135">
        <v>14</v>
      </c>
    </row>
    <row r="100" spans="1:10" x14ac:dyDescent="0.25">
      <c r="A100" s="130" t="s">
        <v>4</v>
      </c>
      <c r="B100" s="130" t="s">
        <v>58</v>
      </c>
      <c r="C100" s="130" t="s">
        <v>2689</v>
      </c>
      <c r="D100" s="132">
        <v>43003</v>
      </c>
      <c r="E100" s="130" t="s">
        <v>4978</v>
      </c>
      <c r="F100" s="130" t="s">
        <v>4979</v>
      </c>
      <c r="G100" s="130" t="s">
        <v>110</v>
      </c>
      <c r="H100" s="130" t="s">
        <v>4791</v>
      </c>
      <c r="I100" s="103">
        <v>208.8</v>
      </c>
      <c r="J100" s="135">
        <v>14</v>
      </c>
    </row>
    <row r="101" spans="1:10" x14ac:dyDescent="0.25">
      <c r="A101" s="130" t="s">
        <v>4</v>
      </c>
      <c r="B101" s="130" t="s">
        <v>58</v>
      </c>
      <c r="C101" s="130" t="s">
        <v>2690</v>
      </c>
      <c r="D101" s="132">
        <v>43003</v>
      </c>
      <c r="E101" s="130" t="s">
        <v>4980</v>
      </c>
      <c r="F101" s="130" t="s">
        <v>4981</v>
      </c>
      <c r="G101" s="130" t="s">
        <v>110</v>
      </c>
      <c r="H101" s="130" t="s">
        <v>4791</v>
      </c>
      <c r="I101" s="103">
        <v>208.8</v>
      </c>
      <c r="J101" s="135">
        <v>14</v>
      </c>
    </row>
    <row r="102" spans="1:10" x14ac:dyDescent="0.25">
      <c r="A102" s="130" t="s">
        <v>4</v>
      </c>
      <c r="B102" s="130" t="s">
        <v>58</v>
      </c>
      <c r="C102" s="130" t="s">
        <v>1011</v>
      </c>
      <c r="D102" s="132">
        <v>43003</v>
      </c>
      <c r="E102" s="130" t="s">
        <v>4982</v>
      </c>
      <c r="F102" s="130" t="s">
        <v>4983</v>
      </c>
      <c r="G102" s="130" t="s">
        <v>110</v>
      </c>
      <c r="H102" s="130" t="s">
        <v>4791</v>
      </c>
      <c r="I102" s="103">
        <v>208.8</v>
      </c>
      <c r="J102" s="135">
        <v>14</v>
      </c>
    </row>
    <row r="103" spans="1:10" x14ac:dyDescent="0.25">
      <c r="A103" s="130" t="s">
        <v>4</v>
      </c>
      <c r="B103" s="130" t="s">
        <v>58</v>
      </c>
      <c r="C103" s="130" t="s">
        <v>4984</v>
      </c>
      <c r="D103" s="132">
        <v>43003</v>
      </c>
      <c r="E103" s="130" t="s">
        <v>4985</v>
      </c>
      <c r="F103" s="130" t="s">
        <v>4986</v>
      </c>
      <c r="G103" s="130" t="s">
        <v>110</v>
      </c>
      <c r="H103" s="130" t="s">
        <v>4791</v>
      </c>
      <c r="I103" s="103">
        <v>208.8</v>
      </c>
      <c r="J103" s="135">
        <v>14</v>
      </c>
    </row>
    <row r="104" spans="1:10" x14ac:dyDescent="0.25">
      <c r="A104" s="130" t="s">
        <v>4</v>
      </c>
      <c r="B104" s="130" t="s">
        <v>58</v>
      </c>
      <c r="C104" s="130" t="s">
        <v>4987</v>
      </c>
      <c r="D104" s="132">
        <v>43003</v>
      </c>
      <c r="E104" s="130" t="s">
        <v>4988</v>
      </c>
      <c r="F104" s="130" t="s">
        <v>4989</v>
      </c>
      <c r="G104" s="130" t="s">
        <v>110</v>
      </c>
      <c r="H104" s="130" t="s">
        <v>4791</v>
      </c>
      <c r="I104" s="103">
        <v>104.4</v>
      </c>
      <c r="J104" s="135">
        <v>14</v>
      </c>
    </row>
    <row r="105" spans="1:10" x14ac:dyDescent="0.25">
      <c r="A105" s="130" t="s">
        <v>4</v>
      </c>
      <c r="B105" s="130" t="s">
        <v>58</v>
      </c>
      <c r="C105" s="130" t="s">
        <v>2646</v>
      </c>
      <c r="D105" s="132">
        <v>43003</v>
      </c>
      <c r="E105" s="130" t="s">
        <v>4990</v>
      </c>
      <c r="F105" s="130" t="s">
        <v>4991</v>
      </c>
      <c r="G105" s="130" t="s">
        <v>110</v>
      </c>
      <c r="H105" s="130" t="s">
        <v>4791</v>
      </c>
      <c r="I105" s="103">
        <v>208.8</v>
      </c>
      <c r="J105" s="135">
        <v>14</v>
      </c>
    </row>
    <row r="106" spans="1:10" x14ac:dyDescent="0.25">
      <c r="A106" s="130" t="s">
        <v>4</v>
      </c>
      <c r="B106" s="130" t="s">
        <v>58</v>
      </c>
      <c r="C106" s="130" t="s">
        <v>4992</v>
      </c>
      <c r="D106" s="132">
        <v>43003</v>
      </c>
      <c r="E106" s="130" t="s">
        <v>4993</v>
      </c>
      <c r="F106" s="130" t="s">
        <v>4994</v>
      </c>
      <c r="G106" s="130" t="s">
        <v>110</v>
      </c>
      <c r="H106" s="130" t="s">
        <v>4791</v>
      </c>
      <c r="I106" s="103">
        <v>208.8</v>
      </c>
      <c r="J106" s="135">
        <v>14</v>
      </c>
    </row>
    <row r="107" spans="1:10" x14ac:dyDescent="0.25">
      <c r="A107" s="130" t="s">
        <v>4</v>
      </c>
      <c r="B107" s="130" t="s">
        <v>58</v>
      </c>
      <c r="C107" s="130" t="s">
        <v>2691</v>
      </c>
      <c r="D107" s="132">
        <v>43003</v>
      </c>
      <c r="E107" s="130" t="s">
        <v>4995</v>
      </c>
      <c r="F107" s="130" t="s">
        <v>4996</v>
      </c>
      <c r="G107" s="130" t="s">
        <v>110</v>
      </c>
      <c r="H107" s="130" t="s">
        <v>4791</v>
      </c>
      <c r="I107" s="103">
        <v>208.8</v>
      </c>
      <c r="J107" s="135">
        <v>14</v>
      </c>
    </row>
    <row r="108" spans="1:10" x14ac:dyDescent="0.25">
      <c r="A108" s="130" t="s">
        <v>4</v>
      </c>
      <c r="B108" s="130" t="s">
        <v>58</v>
      </c>
      <c r="C108" s="130" t="s">
        <v>4997</v>
      </c>
      <c r="D108" s="132">
        <v>43003</v>
      </c>
      <c r="E108" s="130" t="s">
        <v>4998</v>
      </c>
      <c r="F108" s="130" t="s">
        <v>4999</v>
      </c>
      <c r="G108" s="130" t="s">
        <v>110</v>
      </c>
      <c r="H108" s="130" t="s">
        <v>4791</v>
      </c>
      <c r="I108" s="103">
        <v>208.8</v>
      </c>
      <c r="J108" s="135">
        <v>14</v>
      </c>
    </row>
    <row r="109" spans="1:10" x14ac:dyDescent="0.25">
      <c r="A109" s="130" t="s">
        <v>4</v>
      </c>
      <c r="B109" s="130" t="s">
        <v>58</v>
      </c>
      <c r="C109" s="130" t="s">
        <v>5000</v>
      </c>
      <c r="D109" s="132">
        <v>43003</v>
      </c>
      <c r="E109" s="130" t="s">
        <v>5001</v>
      </c>
      <c r="F109" s="130" t="s">
        <v>5002</v>
      </c>
      <c r="G109" s="130" t="s">
        <v>110</v>
      </c>
      <c r="H109" s="130" t="s">
        <v>4791</v>
      </c>
      <c r="I109" s="103">
        <v>4334.75</v>
      </c>
      <c r="J109" s="135">
        <v>14</v>
      </c>
    </row>
    <row r="110" spans="1:10" x14ac:dyDescent="0.25">
      <c r="A110" s="130" t="s">
        <v>4</v>
      </c>
      <c r="B110" s="130" t="s">
        <v>58</v>
      </c>
      <c r="C110" s="130" t="s">
        <v>5003</v>
      </c>
      <c r="D110" s="132">
        <v>43003</v>
      </c>
      <c r="E110" s="130" t="s">
        <v>5004</v>
      </c>
      <c r="F110" s="130" t="s">
        <v>5005</v>
      </c>
      <c r="G110" s="130" t="s">
        <v>110</v>
      </c>
      <c r="H110" s="130" t="s">
        <v>4791</v>
      </c>
      <c r="I110" s="103">
        <v>208.8</v>
      </c>
      <c r="J110" s="135">
        <v>14</v>
      </c>
    </row>
    <row r="111" spans="1:10" x14ac:dyDescent="0.25">
      <c r="A111" s="130" t="s">
        <v>4</v>
      </c>
      <c r="B111" s="130" t="s">
        <v>58</v>
      </c>
      <c r="C111" s="130" t="s">
        <v>5006</v>
      </c>
      <c r="D111" s="132">
        <v>43003</v>
      </c>
      <c r="E111" s="130" t="s">
        <v>5007</v>
      </c>
      <c r="F111" s="130" t="s">
        <v>5008</v>
      </c>
      <c r="G111" s="130" t="s">
        <v>110</v>
      </c>
      <c r="H111" s="130" t="s">
        <v>4791</v>
      </c>
      <c r="I111" s="103">
        <v>1322.57</v>
      </c>
      <c r="J111" s="135">
        <v>14</v>
      </c>
    </row>
    <row r="112" spans="1:10" x14ac:dyDescent="0.25">
      <c r="A112" s="130" t="s">
        <v>4</v>
      </c>
      <c r="B112" s="130" t="s">
        <v>58</v>
      </c>
      <c r="C112" s="130" t="s">
        <v>2692</v>
      </c>
      <c r="D112" s="132">
        <v>43003</v>
      </c>
      <c r="E112" s="130" t="s">
        <v>5009</v>
      </c>
      <c r="F112" s="130" t="s">
        <v>5010</v>
      </c>
      <c r="G112" s="130" t="s">
        <v>110</v>
      </c>
      <c r="H112" s="130" t="s">
        <v>4791</v>
      </c>
      <c r="I112" s="103">
        <v>208.8</v>
      </c>
      <c r="J112" s="135">
        <v>14</v>
      </c>
    </row>
    <row r="113" spans="1:10" x14ac:dyDescent="0.25">
      <c r="A113" s="130" t="s">
        <v>4</v>
      </c>
      <c r="B113" s="130" t="s">
        <v>58</v>
      </c>
      <c r="C113" s="130" t="s">
        <v>5011</v>
      </c>
      <c r="D113" s="132">
        <v>43003</v>
      </c>
      <c r="E113" s="130" t="s">
        <v>5012</v>
      </c>
      <c r="F113" s="130" t="s">
        <v>5013</v>
      </c>
      <c r="G113" s="130" t="s">
        <v>110</v>
      </c>
      <c r="H113" s="130" t="s">
        <v>4791</v>
      </c>
      <c r="I113" s="103">
        <v>208.8</v>
      </c>
      <c r="J113" s="135">
        <v>14</v>
      </c>
    </row>
    <row r="114" spans="1:10" x14ac:dyDescent="0.25">
      <c r="A114" s="130" t="s">
        <v>4</v>
      </c>
      <c r="B114" s="130" t="s">
        <v>58</v>
      </c>
      <c r="C114" s="130" t="s">
        <v>5014</v>
      </c>
      <c r="D114" s="132">
        <v>43003</v>
      </c>
      <c r="E114" s="130" t="s">
        <v>5015</v>
      </c>
      <c r="F114" s="130" t="s">
        <v>5016</v>
      </c>
      <c r="G114" s="130" t="s">
        <v>110</v>
      </c>
      <c r="H114" s="130" t="s">
        <v>4791</v>
      </c>
      <c r="I114" s="103">
        <v>1002.34</v>
      </c>
      <c r="J114" s="135">
        <v>14</v>
      </c>
    </row>
    <row r="115" spans="1:10" x14ac:dyDescent="0.25">
      <c r="A115" s="130" t="s">
        <v>4</v>
      </c>
      <c r="B115" s="130" t="s">
        <v>58</v>
      </c>
      <c r="C115" s="130" t="s">
        <v>4016</v>
      </c>
      <c r="D115" s="132">
        <v>43003</v>
      </c>
      <c r="E115" s="130" t="s">
        <v>5017</v>
      </c>
      <c r="F115" s="130" t="s">
        <v>5018</v>
      </c>
      <c r="G115" s="130" t="s">
        <v>110</v>
      </c>
      <c r="H115" s="130" t="s">
        <v>4791</v>
      </c>
      <c r="I115" s="103">
        <v>854.22</v>
      </c>
      <c r="J115" s="135">
        <v>14</v>
      </c>
    </row>
    <row r="116" spans="1:10" x14ac:dyDescent="0.25">
      <c r="A116" s="130" t="s">
        <v>4</v>
      </c>
      <c r="B116" s="130" t="s">
        <v>58</v>
      </c>
      <c r="C116" s="130" t="s">
        <v>5019</v>
      </c>
      <c r="D116" s="132">
        <v>43003</v>
      </c>
      <c r="E116" s="130" t="s">
        <v>5020</v>
      </c>
      <c r="F116" s="130" t="s">
        <v>5021</v>
      </c>
      <c r="G116" s="130" t="s">
        <v>110</v>
      </c>
      <c r="H116" s="130" t="s">
        <v>4791</v>
      </c>
      <c r="I116" s="103">
        <v>9102.81</v>
      </c>
      <c r="J116" s="135">
        <v>14</v>
      </c>
    </row>
    <row r="117" spans="1:10" x14ac:dyDescent="0.25">
      <c r="A117" s="130" t="s">
        <v>4</v>
      </c>
      <c r="B117" s="130" t="s">
        <v>58</v>
      </c>
      <c r="C117" s="130" t="s">
        <v>5022</v>
      </c>
      <c r="D117" s="132">
        <v>43003</v>
      </c>
      <c r="E117" s="130" t="s">
        <v>5023</v>
      </c>
      <c r="F117" s="130" t="s">
        <v>5024</v>
      </c>
      <c r="G117" s="130" t="s">
        <v>110</v>
      </c>
      <c r="H117" s="130" t="s">
        <v>4791</v>
      </c>
      <c r="I117" s="103">
        <v>6421.61</v>
      </c>
      <c r="J117" s="135">
        <v>14</v>
      </c>
    </row>
    <row r="118" spans="1:10" x14ac:dyDescent="0.25">
      <c r="A118" s="130" t="s">
        <v>4</v>
      </c>
      <c r="B118" s="130" t="s">
        <v>58</v>
      </c>
      <c r="C118" s="130" t="s">
        <v>5025</v>
      </c>
      <c r="D118" s="132">
        <v>43003</v>
      </c>
      <c r="E118" s="130" t="s">
        <v>5026</v>
      </c>
      <c r="F118" s="130" t="s">
        <v>5027</v>
      </c>
      <c r="G118" s="130" t="s">
        <v>110</v>
      </c>
      <c r="H118" s="130" t="s">
        <v>4791</v>
      </c>
      <c r="I118" s="103">
        <v>2222.14</v>
      </c>
      <c r="J118" s="135">
        <v>14</v>
      </c>
    </row>
    <row r="119" spans="1:10" x14ac:dyDescent="0.25">
      <c r="A119" s="130" t="s">
        <v>4</v>
      </c>
      <c r="B119" s="130" t="s">
        <v>58</v>
      </c>
      <c r="C119" s="130" t="s">
        <v>5028</v>
      </c>
      <c r="D119" s="132">
        <v>43004</v>
      </c>
      <c r="E119" s="130" t="s">
        <v>5029</v>
      </c>
      <c r="F119" s="130" t="s">
        <v>5030</v>
      </c>
      <c r="G119" s="130" t="s">
        <v>110</v>
      </c>
      <c r="H119" s="130" t="s">
        <v>4790</v>
      </c>
      <c r="I119" s="103">
        <v>1044</v>
      </c>
      <c r="J119" s="135">
        <v>14</v>
      </c>
    </row>
    <row r="120" spans="1:10" x14ac:dyDescent="0.25">
      <c r="A120" s="130" t="s">
        <v>4</v>
      </c>
      <c r="B120" s="130" t="s">
        <v>58</v>
      </c>
      <c r="C120" s="130" t="s">
        <v>2560</v>
      </c>
      <c r="D120" s="132">
        <v>43004</v>
      </c>
      <c r="E120" s="130" t="s">
        <v>5031</v>
      </c>
      <c r="F120" s="130" t="s">
        <v>5032</v>
      </c>
      <c r="G120" s="130" t="s">
        <v>110</v>
      </c>
      <c r="H120" s="130" t="s">
        <v>4790</v>
      </c>
      <c r="I120" s="103">
        <v>1044</v>
      </c>
      <c r="J120" s="135">
        <v>14</v>
      </c>
    </row>
    <row r="121" spans="1:10" x14ac:dyDescent="0.25">
      <c r="A121" s="130" t="s">
        <v>4</v>
      </c>
      <c r="B121" s="130" t="s">
        <v>58</v>
      </c>
      <c r="C121" s="130" t="s">
        <v>5033</v>
      </c>
      <c r="D121" s="132">
        <v>43004</v>
      </c>
      <c r="E121" s="130" t="s">
        <v>5034</v>
      </c>
      <c r="F121" s="130" t="s">
        <v>5035</v>
      </c>
      <c r="G121" s="130" t="s">
        <v>110</v>
      </c>
      <c r="H121" s="130" t="s">
        <v>4790</v>
      </c>
      <c r="I121" s="103">
        <v>1044</v>
      </c>
      <c r="J121" s="135">
        <v>14</v>
      </c>
    </row>
    <row r="122" spans="1:10" x14ac:dyDescent="0.25">
      <c r="A122" s="130" t="s">
        <v>4</v>
      </c>
      <c r="B122" s="130" t="s">
        <v>58</v>
      </c>
      <c r="C122" s="130" t="s">
        <v>5036</v>
      </c>
      <c r="D122" s="132">
        <v>43004</v>
      </c>
      <c r="E122" s="130" t="s">
        <v>5037</v>
      </c>
      <c r="F122" s="130" t="s">
        <v>5038</v>
      </c>
      <c r="G122" s="130" t="s">
        <v>110</v>
      </c>
      <c r="H122" s="130" t="s">
        <v>4790</v>
      </c>
      <c r="I122" s="103">
        <v>1044</v>
      </c>
      <c r="J122" s="135">
        <v>14</v>
      </c>
    </row>
    <row r="123" spans="1:10" x14ac:dyDescent="0.25">
      <c r="A123" s="130" t="s">
        <v>4</v>
      </c>
      <c r="B123" s="130" t="s">
        <v>58</v>
      </c>
      <c r="C123" s="130" t="s">
        <v>2561</v>
      </c>
      <c r="D123" s="132">
        <v>43004</v>
      </c>
      <c r="E123" s="130" t="s">
        <v>5039</v>
      </c>
      <c r="F123" s="130" t="s">
        <v>5040</v>
      </c>
      <c r="G123" s="130" t="s">
        <v>110</v>
      </c>
      <c r="H123" s="130" t="s">
        <v>4790</v>
      </c>
      <c r="I123" s="103">
        <v>1148.4000000000001</v>
      </c>
      <c r="J123" s="135">
        <v>14</v>
      </c>
    </row>
    <row r="124" spans="1:10" x14ac:dyDescent="0.25">
      <c r="A124" s="130" t="s">
        <v>4</v>
      </c>
      <c r="B124" s="130" t="s">
        <v>58</v>
      </c>
      <c r="C124" s="130" t="s">
        <v>5041</v>
      </c>
      <c r="D124" s="132">
        <v>43004</v>
      </c>
      <c r="E124" s="130" t="s">
        <v>5042</v>
      </c>
      <c r="F124" s="130" t="s">
        <v>5043</v>
      </c>
      <c r="G124" s="130" t="s">
        <v>110</v>
      </c>
      <c r="H124" s="130" t="s">
        <v>4790</v>
      </c>
      <c r="I124" s="103">
        <v>1044</v>
      </c>
      <c r="J124" s="135">
        <v>14</v>
      </c>
    </row>
    <row r="125" spans="1:10" x14ac:dyDescent="0.25">
      <c r="A125" s="130" t="s">
        <v>4</v>
      </c>
      <c r="B125" s="130" t="s">
        <v>58</v>
      </c>
      <c r="C125" s="130" t="s">
        <v>5044</v>
      </c>
      <c r="D125" s="132">
        <v>43004</v>
      </c>
      <c r="E125" s="130" t="s">
        <v>5045</v>
      </c>
      <c r="F125" s="130" t="s">
        <v>5046</v>
      </c>
      <c r="G125" s="130" t="s">
        <v>110</v>
      </c>
      <c r="H125" s="130" t="s">
        <v>4790</v>
      </c>
      <c r="I125" s="103">
        <v>1044</v>
      </c>
      <c r="J125" s="135">
        <v>14</v>
      </c>
    </row>
    <row r="126" spans="1:10" x14ac:dyDescent="0.25">
      <c r="A126" s="130" t="s">
        <v>4</v>
      </c>
      <c r="B126" s="130" t="s">
        <v>58</v>
      </c>
      <c r="C126" s="130" t="s">
        <v>5047</v>
      </c>
      <c r="D126" s="132">
        <v>43004</v>
      </c>
      <c r="E126" s="130" t="s">
        <v>5048</v>
      </c>
      <c r="F126" s="130" t="s">
        <v>5049</v>
      </c>
      <c r="G126" s="130" t="s">
        <v>110</v>
      </c>
      <c r="H126" s="130" t="s">
        <v>4790</v>
      </c>
      <c r="I126" s="103">
        <v>1044</v>
      </c>
      <c r="J126" s="135">
        <v>14</v>
      </c>
    </row>
    <row r="127" spans="1:10" x14ac:dyDescent="0.25">
      <c r="A127" s="130" t="s">
        <v>4</v>
      </c>
      <c r="B127" s="130" t="s">
        <v>58</v>
      </c>
      <c r="C127" s="130" t="s">
        <v>5050</v>
      </c>
      <c r="D127" s="132">
        <v>43004</v>
      </c>
      <c r="E127" s="130" t="s">
        <v>5051</v>
      </c>
      <c r="F127" s="130" t="s">
        <v>5052</v>
      </c>
      <c r="G127" s="130" t="s">
        <v>110</v>
      </c>
      <c r="H127" s="130" t="s">
        <v>4790</v>
      </c>
      <c r="I127" s="103">
        <v>1044</v>
      </c>
      <c r="J127" s="135">
        <v>14</v>
      </c>
    </row>
    <row r="128" spans="1:10" x14ac:dyDescent="0.25">
      <c r="A128" s="130" t="s">
        <v>4</v>
      </c>
      <c r="B128" s="130" t="s">
        <v>58</v>
      </c>
      <c r="C128" s="130" t="s">
        <v>5053</v>
      </c>
      <c r="D128" s="132">
        <v>43004</v>
      </c>
      <c r="E128" s="130" t="s">
        <v>5054</v>
      </c>
      <c r="F128" s="130" t="s">
        <v>5055</v>
      </c>
      <c r="G128" s="130" t="s">
        <v>110</v>
      </c>
      <c r="H128" s="130" t="s">
        <v>4790</v>
      </c>
      <c r="I128" s="103">
        <v>1044</v>
      </c>
      <c r="J128" s="135">
        <v>14</v>
      </c>
    </row>
    <row r="129" spans="1:10" x14ac:dyDescent="0.25">
      <c r="A129" s="130" t="s">
        <v>4</v>
      </c>
      <c r="B129" s="130" t="s">
        <v>58</v>
      </c>
      <c r="C129" s="130" t="s">
        <v>5056</v>
      </c>
      <c r="D129" s="132">
        <v>43004</v>
      </c>
      <c r="E129" s="130" t="s">
        <v>5057</v>
      </c>
      <c r="F129" s="130" t="s">
        <v>5058</v>
      </c>
      <c r="G129" s="130" t="s">
        <v>110</v>
      </c>
      <c r="H129" s="130" t="s">
        <v>4790</v>
      </c>
      <c r="I129" s="103">
        <v>1044</v>
      </c>
      <c r="J129" s="135">
        <v>14</v>
      </c>
    </row>
    <row r="130" spans="1:10" x14ac:dyDescent="0.25">
      <c r="A130" s="130" t="s">
        <v>4</v>
      </c>
      <c r="B130" s="130" t="s">
        <v>58</v>
      </c>
      <c r="C130" s="130" t="s">
        <v>3240</v>
      </c>
      <c r="D130" s="132">
        <v>43004</v>
      </c>
      <c r="E130" s="130" t="s">
        <v>5059</v>
      </c>
      <c r="F130" s="130" t="s">
        <v>5060</v>
      </c>
      <c r="G130" s="130" t="s">
        <v>110</v>
      </c>
      <c r="H130" s="130" t="s">
        <v>4790</v>
      </c>
      <c r="I130" s="103">
        <v>1044</v>
      </c>
      <c r="J130" s="135">
        <v>14</v>
      </c>
    </row>
    <row r="131" spans="1:10" x14ac:dyDescent="0.25">
      <c r="A131" s="130" t="s">
        <v>4</v>
      </c>
      <c r="B131" s="130" t="s">
        <v>58</v>
      </c>
      <c r="C131" s="130" t="s">
        <v>3243</v>
      </c>
      <c r="D131" s="132">
        <v>43004</v>
      </c>
      <c r="E131" s="130" t="s">
        <v>5061</v>
      </c>
      <c r="F131" s="130" t="s">
        <v>5062</v>
      </c>
      <c r="G131" s="130" t="s">
        <v>110</v>
      </c>
      <c r="H131" s="130" t="s">
        <v>4790</v>
      </c>
      <c r="I131" s="103">
        <v>1044</v>
      </c>
      <c r="J131" s="135">
        <v>14</v>
      </c>
    </row>
    <row r="132" spans="1:10" x14ac:dyDescent="0.25">
      <c r="A132" s="130" t="s">
        <v>4</v>
      </c>
      <c r="B132" s="130" t="s">
        <v>58</v>
      </c>
      <c r="C132" s="130" t="s">
        <v>3070</v>
      </c>
      <c r="D132" s="132">
        <v>43004</v>
      </c>
      <c r="E132" s="130" t="s">
        <v>5063</v>
      </c>
      <c r="F132" s="130" t="s">
        <v>5064</v>
      </c>
      <c r="G132" s="130" t="s">
        <v>110</v>
      </c>
      <c r="H132" s="130" t="s">
        <v>4790</v>
      </c>
      <c r="I132" s="103">
        <v>1044</v>
      </c>
      <c r="J132" s="135">
        <v>14</v>
      </c>
    </row>
    <row r="133" spans="1:10" x14ac:dyDescent="0.25">
      <c r="A133" s="130" t="s">
        <v>4</v>
      </c>
      <c r="B133" s="130" t="s">
        <v>58</v>
      </c>
      <c r="C133" s="130" t="s">
        <v>5065</v>
      </c>
      <c r="D133" s="132">
        <v>43004</v>
      </c>
      <c r="E133" s="130" t="s">
        <v>5066</v>
      </c>
      <c r="F133" s="130" t="s">
        <v>5067</v>
      </c>
      <c r="G133" s="130" t="s">
        <v>110</v>
      </c>
      <c r="H133" s="130" t="s">
        <v>4790</v>
      </c>
      <c r="I133" s="103">
        <v>1044</v>
      </c>
      <c r="J133" s="135">
        <v>14</v>
      </c>
    </row>
    <row r="134" spans="1:10" x14ac:dyDescent="0.25">
      <c r="A134" s="130" t="s">
        <v>4</v>
      </c>
      <c r="B134" s="130" t="s">
        <v>58</v>
      </c>
      <c r="C134" s="130" t="s">
        <v>5068</v>
      </c>
      <c r="D134" s="132">
        <v>43004</v>
      </c>
      <c r="E134" s="130" t="s">
        <v>5069</v>
      </c>
      <c r="F134" s="130" t="s">
        <v>5070</v>
      </c>
      <c r="G134" s="130" t="s">
        <v>110</v>
      </c>
      <c r="H134" s="130" t="s">
        <v>4790</v>
      </c>
      <c r="I134" s="103">
        <v>1044</v>
      </c>
      <c r="J134" s="135">
        <v>14</v>
      </c>
    </row>
    <row r="135" spans="1:10" x14ac:dyDescent="0.25">
      <c r="A135" s="130" t="s">
        <v>4</v>
      </c>
      <c r="B135" s="130" t="s">
        <v>58</v>
      </c>
      <c r="C135" s="130" t="s">
        <v>5071</v>
      </c>
      <c r="D135" s="132">
        <v>43004</v>
      </c>
      <c r="E135" s="130" t="s">
        <v>5072</v>
      </c>
      <c r="F135" s="130" t="s">
        <v>5073</v>
      </c>
      <c r="G135" s="130" t="s">
        <v>110</v>
      </c>
      <c r="H135" s="130" t="s">
        <v>4790</v>
      </c>
      <c r="I135" s="103">
        <v>522</v>
      </c>
      <c r="J135" s="135">
        <v>14</v>
      </c>
    </row>
    <row r="136" spans="1:10" x14ac:dyDescent="0.25">
      <c r="A136" s="130" t="s">
        <v>4</v>
      </c>
      <c r="B136" s="130" t="s">
        <v>58</v>
      </c>
      <c r="C136" s="130" t="s">
        <v>5074</v>
      </c>
      <c r="D136" s="132">
        <v>43004</v>
      </c>
      <c r="E136" s="130" t="s">
        <v>5075</v>
      </c>
      <c r="F136" s="130" t="s">
        <v>5076</v>
      </c>
      <c r="G136" s="130" t="s">
        <v>110</v>
      </c>
      <c r="H136" s="130" t="s">
        <v>4790</v>
      </c>
      <c r="I136" s="103">
        <v>1044</v>
      </c>
      <c r="J136" s="135">
        <v>14</v>
      </c>
    </row>
    <row r="137" spans="1:10" x14ac:dyDescent="0.25">
      <c r="A137" s="130" t="s">
        <v>4</v>
      </c>
      <c r="B137" s="130" t="s">
        <v>58</v>
      </c>
      <c r="C137" s="130" t="s">
        <v>5077</v>
      </c>
      <c r="D137" s="132">
        <v>43004</v>
      </c>
      <c r="E137" s="130" t="s">
        <v>5078</v>
      </c>
      <c r="F137" s="130" t="s">
        <v>5079</v>
      </c>
      <c r="G137" s="130" t="s">
        <v>110</v>
      </c>
      <c r="H137" s="130" t="s">
        <v>4790</v>
      </c>
      <c r="I137" s="103">
        <v>1044</v>
      </c>
      <c r="J137" s="135">
        <v>14</v>
      </c>
    </row>
    <row r="138" spans="1:10" x14ac:dyDescent="0.25">
      <c r="A138" s="130" t="s">
        <v>4</v>
      </c>
      <c r="B138" s="130" t="s">
        <v>58</v>
      </c>
      <c r="C138" s="130" t="s">
        <v>2337</v>
      </c>
      <c r="D138" s="132">
        <v>43004</v>
      </c>
      <c r="E138" s="130" t="s">
        <v>5080</v>
      </c>
      <c r="F138" s="130" t="s">
        <v>5081</v>
      </c>
      <c r="G138" s="130" t="s">
        <v>110</v>
      </c>
      <c r="H138" s="130" t="s">
        <v>4790</v>
      </c>
      <c r="I138" s="103">
        <v>1044</v>
      </c>
      <c r="J138" s="135">
        <v>14</v>
      </c>
    </row>
    <row r="139" spans="1:10" x14ac:dyDescent="0.25">
      <c r="A139" s="130" t="s">
        <v>4</v>
      </c>
      <c r="B139" s="130" t="s">
        <v>58</v>
      </c>
      <c r="C139" s="130" t="s">
        <v>5082</v>
      </c>
      <c r="D139" s="132">
        <v>43004</v>
      </c>
      <c r="E139" s="130" t="s">
        <v>5083</v>
      </c>
      <c r="F139" s="130" t="s">
        <v>5084</v>
      </c>
      <c r="G139" s="130" t="s">
        <v>110</v>
      </c>
      <c r="H139" s="130" t="s">
        <v>4790</v>
      </c>
      <c r="I139" s="103">
        <v>1044</v>
      </c>
      <c r="J139" s="135">
        <v>14</v>
      </c>
    </row>
    <row r="140" spans="1:10" x14ac:dyDescent="0.25">
      <c r="A140" s="130" t="s">
        <v>4</v>
      </c>
      <c r="B140" s="130" t="s">
        <v>58</v>
      </c>
      <c r="C140" s="130" t="s">
        <v>1032</v>
      </c>
      <c r="D140" s="132">
        <v>43005</v>
      </c>
      <c r="E140" s="130" t="s">
        <v>5085</v>
      </c>
      <c r="F140" s="130" t="s">
        <v>5086</v>
      </c>
      <c r="G140" s="130" t="s">
        <v>110</v>
      </c>
      <c r="H140" s="130" t="s">
        <v>4790</v>
      </c>
      <c r="I140" s="103">
        <v>1044</v>
      </c>
      <c r="J140" s="135">
        <v>14</v>
      </c>
    </row>
    <row r="141" spans="1:10" x14ac:dyDescent="0.25">
      <c r="A141" s="130" t="s">
        <v>4</v>
      </c>
      <c r="B141" s="130" t="s">
        <v>119</v>
      </c>
      <c r="C141" s="130" t="s">
        <v>5087</v>
      </c>
      <c r="D141" s="132">
        <v>43006</v>
      </c>
      <c r="E141" s="130" t="s">
        <v>5088</v>
      </c>
      <c r="F141" s="130">
        <v>16422</v>
      </c>
      <c r="G141" s="130" t="s">
        <v>45</v>
      </c>
      <c r="H141" s="130" t="s">
        <v>4792</v>
      </c>
      <c r="I141" s="103">
        <v>442.6</v>
      </c>
      <c r="J141" s="135">
        <v>14</v>
      </c>
    </row>
    <row r="142" spans="1:10" x14ac:dyDescent="0.25">
      <c r="A142" s="130" t="s">
        <v>4</v>
      </c>
      <c r="B142" s="130" t="s">
        <v>119</v>
      </c>
      <c r="C142" s="130" t="s">
        <v>3483</v>
      </c>
      <c r="D142" s="132">
        <v>43006</v>
      </c>
      <c r="E142" s="130">
        <v>13475</v>
      </c>
      <c r="F142" s="130">
        <v>16425</v>
      </c>
      <c r="G142" s="130" t="s">
        <v>45</v>
      </c>
      <c r="H142" s="130" t="s">
        <v>4792</v>
      </c>
      <c r="I142" s="103">
        <v>337.5</v>
      </c>
      <c r="J142" s="135">
        <v>14</v>
      </c>
    </row>
    <row r="143" spans="1:10" x14ac:dyDescent="0.25">
      <c r="A143" s="130" t="s">
        <v>4</v>
      </c>
      <c r="B143" s="130" t="s">
        <v>119</v>
      </c>
      <c r="C143" s="130" t="s">
        <v>2378</v>
      </c>
      <c r="D143" s="132">
        <v>43006</v>
      </c>
      <c r="E143" s="130" t="s">
        <v>5089</v>
      </c>
      <c r="F143" s="130">
        <v>16426</v>
      </c>
      <c r="G143" s="130" t="s">
        <v>45</v>
      </c>
      <c r="H143" s="130" t="s">
        <v>4792</v>
      </c>
      <c r="I143" s="103">
        <v>3785.4</v>
      </c>
      <c r="J143" s="135">
        <v>14</v>
      </c>
    </row>
    <row r="144" spans="1:10" x14ac:dyDescent="0.25">
      <c r="A144" s="130" t="s">
        <v>4</v>
      </c>
      <c r="B144" s="130" t="s">
        <v>119</v>
      </c>
      <c r="C144" s="130" t="s">
        <v>994</v>
      </c>
      <c r="D144" s="132">
        <v>43007</v>
      </c>
      <c r="E144" s="130" t="s">
        <v>5090</v>
      </c>
      <c r="F144" s="130">
        <v>16431</v>
      </c>
      <c r="G144" s="130" t="s">
        <v>45</v>
      </c>
      <c r="H144" s="130" t="s">
        <v>4792</v>
      </c>
      <c r="I144" s="103">
        <v>272.06</v>
      </c>
      <c r="J144" s="135">
        <v>14</v>
      </c>
    </row>
    <row r="145" spans="1:10" x14ac:dyDescent="0.25">
      <c r="A145" s="130" t="s">
        <v>4</v>
      </c>
      <c r="B145" s="130" t="s">
        <v>119</v>
      </c>
      <c r="C145" s="130" t="s">
        <v>1504</v>
      </c>
      <c r="D145" s="132">
        <v>43007</v>
      </c>
      <c r="E145" s="130">
        <v>9061</v>
      </c>
      <c r="F145" s="130">
        <v>16436</v>
      </c>
      <c r="G145" s="130" t="s">
        <v>45</v>
      </c>
      <c r="H145" s="130" t="s">
        <v>4792</v>
      </c>
      <c r="I145" s="103">
        <v>112.07</v>
      </c>
      <c r="J145" s="135">
        <v>14</v>
      </c>
    </row>
    <row r="146" spans="1:10" x14ac:dyDescent="0.25">
      <c r="A146" s="130" t="s">
        <v>4</v>
      </c>
      <c r="B146" s="130" t="s">
        <v>58</v>
      </c>
      <c r="C146" s="130" t="s">
        <v>1019</v>
      </c>
      <c r="D146" s="132">
        <v>43007</v>
      </c>
      <c r="E146" s="130" t="s">
        <v>5091</v>
      </c>
      <c r="F146" s="130" t="s">
        <v>5092</v>
      </c>
      <c r="G146" s="130" t="s">
        <v>110</v>
      </c>
      <c r="H146" s="130" t="s">
        <v>4791</v>
      </c>
      <c r="I146" s="103">
        <v>1.1599999999999999</v>
      </c>
      <c r="J146" s="135">
        <v>14</v>
      </c>
    </row>
    <row r="147" spans="1:10" x14ac:dyDescent="0.25">
      <c r="A147" s="130" t="s">
        <v>4</v>
      </c>
      <c r="B147" s="130" t="s">
        <v>58</v>
      </c>
      <c r="C147" s="130" t="s">
        <v>1529</v>
      </c>
      <c r="D147" s="132">
        <v>43007</v>
      </c>
      <c r="E147" s="130" t="s">
        <v>5093</v>
      </c>
      <c r="F147" s="130" t="s">
        <v>5094</v>
      </c>
      <c r="G147" s="130" t="s">
        <v>110</v>
      </c>
      <c r="H147" s="130" t="s">
        <v>4791</v>
      </c>
      <c r="I147" s="103">
        <v>1.1599999999999999</v>
      </c>
      <c r="J147" s="135">
        <v>14</v>
      </c>
    </row>
    <row r="148" spans="1:10" x14ac:dyDescent="0.25">
      <c r="A148" s="130" t="s">
        <v>4</v>
      </c>
      <c r="B148" s="130" t="s">
        <v>58</v>
      </c>
      <c r="C148" s="130" t="s">
        <v>2619</v>
      </c>
      <c r="D148" s="132">
        <v>43007</v>
      </c>
      <c r="E148" s="130" t="s">
        <v>5095</v>
      </c>
      <c r="F148" s="130" t="s">
        <v>5096</v>
      </c>
      <c r="G148" s="130" t="s">
        <v>110</v>
      </c>
      <c r="H148" s="130" t="s">
        <v>4791</v>
      </c>
      <c r="I148" s="103">
        <v>105.56</v>
      </c>
      <c r="J148" s="135">
        <v>14</v>
      </c>
    </row>
    <row r="149" spans="1:10" x14ac:dyDescent="0.25">
      <c r="A149" s="130" t="s">
        <v>4</v>
      </c>
      <c r="B149" s="130" t="s">
        <v>5341</v>
      </c>
      <c r="C149" s="130" t="s">
        <v>2622</v>
      </c>
      <c r="D149" s="132">
        <v>43008</v>
      </c>
      <c r="E149" s="130" t="s">
        <v>5097</v>
      </c>
      <c r="F149" s="130" t="s">
        <v>5098</v>
      </c>
      <c r="G149" s="130" t="s">
        <v>110</v>
      </c>
      <c r="H149" s="130" t="s">
        <v>4791</v>
      </c>
      <c r="I149" s="103">
        <v>63.8</v>
      </c>
      <c r="J149" s="135">
        <v>14</v>
      </c>
    </row>
    <row r="150" spans="1:10" x14ac:dyDescent="0.25">
      <c r="A150" s="130" t="s">
        <v>4</v>
      </c>
      <c r="B150" s="130" t="s">
        <v>5342</v>
      </c>
      <c r="C150" s="130" t="s">
        <v>5099</v>
      </c>
      <c r="D150" s="132">
        <v>43008</v>
      </c>
      <c r="E150" s="130" t="s">
        <v>5100</v>
      </c>
      <c r="F150" s="130" t="s">
        <v>5101</v>
      </c>
      <c r="G150" s="130" t="s">
        <v>110</v>
      </c>
      <c r="H150" s="130" t="s">
        <v>4791</v>
      </c>
      <c r="I150" s="103">
        <v>208.8</v>
      </c>
      <c r="J150" s="135">
        <v>14</v>
      </c>
    </row>
    <row r="151" spans="1:10" x14ac:dyDescent="0.25">
      <c r="A151" s="130" t="s">
        <v>5102</v>
      </c>
      <c r="B151" s="130" t="s">
        <v>5343</v>
      </c>
      <c r="C151" s="130" t="s">
        <v>2055</v>
      </c>
      <c r="D151" s="132">
        <v>42993</v>
      </c>
      <c r="E151" s="130">
        <v>3016</v>
      </c>
      <c r="F151" s="130" t="s">
        <v>5103</v>
      </c>
      <c r="G151" s="130" t="s">
        <v>190</v>
      </c>
      <c r="H151" s="130" t="s">
        <v>46</v>
      </c>
      <c r="I151" s="103">
        <v>481.8</v>
      </c>
      <c r="J151" s="135">
        <v>15</v>
      </c>
    </row>
    <row r="152" spans="1:10" x14ac:dyDescent="0.25">
      <c r="A152" s="130" t="s">
        <v>5104</v>
      </c>
      <c r="B152" s="130"/>
      <c r="C152" s="130" t="s">
        <v>1643</v>
      </c>
      <c r="D152" s="132">
        <v>43008</v>
      </c>
      <c r="E152" s="130">
        <v>374675</v>
      </c>
      <c r="F152" s="130" t="s">
        <v>5105</v>
      </c>
      <c r="G152" s="130" t="s">
        <v>190</v>
      </c>
      <c r="H152" s="130" t="s">
        <v>46</v>
      </c>
      <c r="I152" s="103">
        <v>355.17</v>
      </c>
      <c r="J152" s="135">
        <v>20</v>
      </c>
    </row>
    <row r="153" spans="1:10" x14ac:dyDescent="0.25">
      <c r="A153" s="130" t="s">
        <v>817</v>
      </c>
      <c r="B153" s="130" t="s">
        <v>5344</v>
      </c>
      <c r="C153" s="130" t="s">
        <v>5106</v>
      </c>
      <c r="D153" s="132">
        <v>42993</v>
      </c>
      <c r="E153" s="130" t="s">
        <v>734</v>
      </c>
      <c r="F153" s="130">
        <v>34423</v>
      </c>
      <c r="G153" s="130" t="s">
        <v>815</v>
      </c>
      <c r="H153" s="130" t="s">
        <v>812</v>
      </c>
      <c r="I153" s="103">
        <v>8979.89</v>
      </c>
      <c r="J153" s="135">
        <v>25</v>
      </c>
    </row>
    <row r="154" spans="1:10" x14ac:dyDescent="0.25">
      <c r="A154" s="130" t="s">
        <v>437</v>
      </c>
      <c r="B154" s="130" t="s">
        <v>5344</v>
      </c>
      <c r="C154" s="130" t="s">
        <v>5106</v>
      </c>
      <c r="D154" s="132">
        <v>42993</v>
      </c>
      <c r="E154" s="130" t="s">
        <v>734</v>
      </c>
      <c r="F154" s="130">
        <v>34423</v>
      </c>
      <c r="G154" s="130" t="s">
        <v>815</v>
      </c>
      <c r="H154" s="130" t="s">
        <v>812</v>
      </c>
      <c r="I154" s="103">
        <v>11328.42</v>
      </c>
      <c r="J154" s="135">
        <v>25</v>
      </c>
    </row>
    <row r="155" spans="1:10" x14ac:dyDescent="0.25">
      <c r="A155" s="130" t="s">
        <v>438</v>
      </c>
      <c r="B155" s="130" t="s">
        <v>5344</v>
      </c>
      <c r="C155" s="130" t="s">
        <v>5106</v>
      </c>
      <c r="D155" s="132">
        <v>42993</v>
      </c>
      <c r="E155" s="130" t="s">
        <v>734</v>
      </c>
      <c r="F155" s="130">
        <v>34423</v>
      </c>
      <c r="G155" s="130" t="s">
        <v>815</v>
      </c>
      <c r="H155" s="130" t="s">
        <v>812</v>
      </c>
      <c r="I155" s="103">
        <v>12831.35</v>
      </c>
      <c r="J155" s="135">
        <v>25</v>
      </c>
    </row>
    <row r="156" spans="1:10" x14ac:dyDescent="0.25">
      <c r="A156" s="130" t="s">
        <v>439</v>
      </c>
      <c r="B156" s="130" t="s">
        <v>5344</v>
      </c>
      <c r="C156" s="130" t="s">
        <v>5106</v>
      </c>
      <c r="D156" s="132">
        <v>42993</v>
      </c>
      <c r="E156" s="130" t="s">
        <v>734</v>
      </c>
      <c r="F156" s="130">
        <v>34423</v>
      </c>
      <c r="G156" s="130" t="s">
        <v>815</v>
      </c>
      <c r="H156" s="130" t="s">
        <v>812</v>
      </c>
      <c r="I156" s="103">
        <v>46493.05</v>
      </c>
      <c r="J156" s="135">
        <v>25</v>
      </c>
    </row>
    <row r="157" spans="1:10" x14ac:dyDescent="0.25">
      <c r="A157" s="130" t="s">
        <v>440</v>
      </c>
      <c r="B157" s="130" t="s">
        <v>5344</v>
      </c>
      <c r="C157" s="130" t="s">
        <v>5106</v>
      </c>
      <c r="D157" s="132">
        <v>42993</v>
      </c>
      <c r="E157" s="130" t="s">
        <v>734</v>
      </c>
      <c r="F157" s="130">
        <v>34423</v>
      </c>
      <c r="G157" s="130" t="s">
        <v>815</v>
      </c>
      <c r="H157" s="130" t="s">
        <v>812</v>
      </c>
      <c r="I157" s="103">
        <v>3666.22</v>
      </c>
      <c r="J157" s="135">
        <v>25</v>
      </c>
    </row>
    <row r="158" spans="1:10" x14ac:dyDescent="0.25">
      <c r="A158" s="130" t="s">
        <v>448</v>
      </c>
      <c r="B158" s="130" t="s">
        <v>5344</v>
      </c>
      <c r="C158" s="130" t="s">
        <v>5106</v>
      </c>
      <c r="D158" s="132">
        <v>42993</v>
      </c>
      <c r="E158" s="130" t="s">
        <v>734</v>
      </c>
      <c r="F158" s="130">
        <v>34423</v>
      </c>
      <c r="G158" s="130" t="s">
        <v>815</v>
      </c>
      <c r="H158" s="130" t="s">
        <v>812</v>
      </c>
      <c r="I158" s="103">
        <v>4538.53</v>
      </c>
      <c r="J158" s="135">
        <v>25</v>
      </c>
    </row>
    <row r="159" spans="1:10" x14ac:dyDescent="0.25">
      <c r="A159" s="130" t="s">
        <v>452</v>
      </c>
      <c r="B159" s="130" t="s">
        <v>5344</v>
      </c>
      <c r="C159" s="130" t="s">
        <v>5106</v>
      </c>
      <c r="D159" s="132">
        <v>42993</v>
      </c>
      <c r="E159" s="130" t="s">
        <v>734</v>
      </c>
      <c r="F159" s="130">
        <v>34423</v>
      </c>
      <c r="G159" s="130" t="s">
        <v>815</v>
      </c>
      <c r="H159" s="130" t="s">
        <v>812</v>
      </c>
      <c r="I159" s="103">
        <v>14756</v>
      </c>
      <c r="J159" s="135">
        <v>25</v>
      </c>
    </row>
    <row r="160" spans="1:10" x14ac:dyDescent="0.25">
      <c r="A160" s="130" t="s">
        <v>3013</v>
      </c>
      <c r="B160" s="130" t="s">
        <v>5345</v>
      </c>
      <c r="C160" s="130" t="s">
        <v>1979</v>
      </c>
      <c r="D160" s="132">
        <v>42983</v>
      </c>
      <c r="E160" s="130">
        <v>4593</v>
      </c>
      <c r="F160" s="130">
        <v>16341</v>
      </c>
      <c r="G160" s="130" t="s">
        <v>45</v>
      </c>
      <c r="H160" s="130" t="s">
        <v>46</v>
      </c>
      <c r="I160" s="103">
        <v>4300</v>
      </c>
      <c r="J160" s="135">
        <v>35</v>
      </c>
    </row>
    <row r="161" spans="1:10" x14ac:dyDescent="0.25">
      <c r="A161" s="130" t="s">
        <v>22</v>
      </c>
      <c r="B161" s="130" t="s">
        <v>272</v>
      </c>
      <c r="C161" s="130" t="s">
        <v>4295</v>
      </c>
      <c r="D161" s="132">
        <v>42984</v>
      </c>
      <c r="E161" s="130">
        <v>7049766</v>
      </c>
      <c r="F161" s="130">
        <v>16344</v>
      </c>
      <c r="G161" s="130" t="s">
        <v>45</v>
      </c>
      <c r="H161" s="130" t="s">
        <v>4792</v>
      </c>
      <c r="I161" s="103">
        <v>3206.81</v>
      </c>
      <c r="J161" s="135">
        <v>35</v>
      </c>
    </row>
    <row r="162" spans="1:10" x14ac:dyDescent="0.25">
      <c r="A162" s="130" t="s">
        <v>22</v>
      </c>
      <c r="B162" s="130" t="s">
        <v>272</v>
      </c>
      <c r="C162" s="130" t="s">
        <v>5220</v>
      </c>
      <c r="D162" s="132">
        <v>42984</v>
      </c>
      <c r="E162" s="130">
        <v>7049764</v>
      </c>
      <c r="F162" s="130">
        <v>16345</v>
      </c>
      <c r="G162" s="130" t="s">
        <v>45</v>
      </c>
      <c r="H162" s="130" t="s">
        <v>4792</v>
      </c>
      <c r="I162" s="103">
        <v>2280.17</v>
      </c>
      <c r="J162" s="135">
        <v>35</v>
      </c>
    </row>
    <row r="163" spans="1:10" x14ac:dyDescent="0.25">
      <c r="A163" s="130" t="s">
        <v>22</v>
      </c>
      <c r="B163" s="130" t="s">
        <v>5346</v>
      </c>
      <c r="C163" s="130" t="s">
        <v>5221</v>
      </c>
      <c r="D163" s="132">
        <v>42989</v>
      </c>
      <c r="E163" s="130">
        <v>1254</v>
      </c>
      <c r="F163" s="130" t="s">
        <v>5222</v>
      </c>
      <c r="G163" s="130" t="s">
        <v>190</v>
      </c>
      <c r="H163" s="130" t="s">
        <v>46</v>
      </c>
      <c r="I163" s="103">
        <v>411.64</v>
      </c>
      <c r="J163" s="135">
        <v>35</v>
      </c>
    </row>
    <row r="164" spans="1:10" x14ac:dyDescent="0.25">
      <c r="A164" s="130" t="s">
        <v>22</v>
      </c>
      <c r="B164" s="130" t="s">
        <v>5346</v>
      </c>
      <c r="C164" s="130" t="s">
        <v>962</v>
      </c>
      <c r="D164" s="132">
        <v>42989</v>
      </c>
      <c r="E164" s="130">
        <v>10735</v>
      </c>
      <c r="F164" s="130" t="s">
        <v>5223</v>
      </c>
      <c r="G164" s="130" t="s">
        <v>190</v>
      </c>
      <c r="H164" s="130" t="s">
        <v>46</v>
      </c>
      <c r="I164" s="103">
        <v>1722.35</v>
      </c>
      <c r="J164" s="135">
        <v>35</v>
      </c>
    </row>
    <row r="165" spans="1:10" x14ac:dyDescent="0.25">
      <c r="A165" s="130" t="s">
        <v>22</v>
      </c>
      <c r="B165" s="130" t="s">
        <v>272</v>
      </c>
      <c r="C165" s="130" t="s">
        <v>5224</v>
      </c>
      <c r="D165" s="132">
        <v>42997</v>
      </c>
      <c r="E165" s="130">
        <v>7075720</v>
      </c>
      <c r="F165" s="130">
        <v>16371</v>
      </c>
      <c r="G165" s="130" t="s">
        <v>45</v>
      </c>
      <c r="H165" s="130" t="s">
        <v>4792</v>
      </c>
      <c r="I165" s="103">
        <v>989.31</v>
      </c>
      <c r="J165" s="135">
        <v>35</v>
      </c>
    </row>
    <row r="166" spans="1:10" x14ac:dyDescent="0.25">
      <c r="A166" s="130" t="s">
        <v>22</v>
      </c>
      <c r="B166" s="130" t="s">
        <v>272</v>
      </c>
      <c r="C166" s="130" t="s">
        <v>5225</v>
      </c>
      <c r="D166" s="132">
        <v>43005</v>
      </c>
      <c r="E166" s="130">
        <v>7109552</v>
      </c>
      <c r="F166" s="130">
        <v>16391</v>
      </c>
      <c r="G166" s="130" t="s">
        <v>45</v>
      </c>
      <c r="H166" s="130" t="s">
        <v>46</v>
      </c>
      <c r="I166" s="103">
        <v>4074.14</v>
      </c>
      <c r="J166" s="135">
        <v>35</v>
      </c>
    </row>
    <row r="167" spans="1:10" x14ac:dyDescent="0.25">
      <c r="A167" s="130" t="s">
        <v>22</v>
      </c>
      <c r="B167" s="130" t="s">
        <v>272</v>
      </c>
      <c r="C167" s="130" t="s">
        <v>1528</v>
      </c>
      <c r="D167" s="132">
        <v>43005</v>
      </c>
      <c r="E167" s="130">
        <v>7113599</v>
      </c>
      <c r="F167" s="130">
        <v>16393</v>
      </c>
      <c r="G167" s="130" t="s">
        <v>45</v>
      </c>
      <c r="H167" s="130" t="s">
        <v>46</v>
      </c>
      <c r="I167" s="103">
        <v>912.07</v>
      </c>
      <c r="J167" s="135">
        <v>35</v>
      </c>
    </row>
    <row r="168" spans="1:10" x14ac:dyDescent="0.25">
      <c r="A168" s="130" t="s">
        <v>22</v>
      </c>
      <c r="B168" s="130" t="s">
        <v>272</v>
      </c>
      <c r="C168" s="130" t="s">
        <v>5226</v>
      </c>
      <c r="D168" s="132">
        <v>43005</v>
      </c>
      <c r="E168" s="130" t="s">
        <v>5227</v>
      </c>
      <c r="F168" s="130">
        <v>16395</v>
      </c>
      <c r="G168" s="130" t="s">
        <v>45</v>
      </c>
      <c r="H168" s="130" t="s">
        <v>46</v>
      </c>
      <c r="I168" s="103">
        <v>38.79</v>
      </c>
      <c r="J168" s="135">
        <v>35</v>
      </c>
    </row>
    <row r="169" spans="1:10" x14ac:dyDescent="0.25">
      <c r="A169" s="130" t="s">
        <v>22</v>
      </c>
      <c r="B169" s="130" t="s">
        <v>272</v>
      </c>
      <c r="C169" s="130" t="s">
        <v>5228</v>
      </c>
      <c r="D169" s="132">
        <v>43005</v>
      </c>
      <c r="E169" s="130" t="s">
        <v>5229</v>
      </c>
      <c r="F169" s="130">
        <v>16410</v>
      </c>
      <c r="G169" s="130" t="s">
        <v>45</v>
      </c>
      <c r="H169" s="130" t="s">
        <v>46</v>
      </c>
      <c r="I169" s="103">
        <v>1051.03</v>
      </c>
      <c r="J169" s="135">
        <v>35</v>
      </c>
    </row>
    <row r="170" spans="1:10" x14ac:dyDescent="0.25">
      <c r="A170" s="130" t="s">
        <v>36</v>
      </c>
      <c r="B170" s="130" t="s">
        <v>5345</v>
      </c>
      <c r="C170" s="130" t="s">
        <v>1067</v>
      </c>
      <c r="D170" s="132">
        <v>43006</v>
      </c>
      <c r="E170" s="130">
        <v>4656</v>
      </c>
      <c r="F170" s="130">
        <v>16420</v>
      </c>
      <c r="G170" s="130" t="s">
        <v>45</v>
      </c>
      <c r="H170" s="130" t="s">
        <v>46</v>
      </c>
      <c r="I170" s="103">
        <v>3300</v>
      </c>
      <c r="J170" s="135">
        <v>35</v>
      </c>
    </row>
    <row r="171" spans="1:10" x14ac:dyDescent="0.25">
      <c r="A171" s="130" t="s">
        <v>23</v>
      </c>
      <c r="B171" s="130" t="s">
        <v>287</v>
      </c>
      <c r="C171" s="130" t="s">
        <v>3276</v>
      </c>
      <c r="D171" s="132">
        <v>42989</v>
      </c>
      <c r="E171" s="130" t="s">
        <v>5230</v>
      </c>
      <c r="F171" s="130">
        <v>16359</v>
      </c>
      <c r="G171" s="130" t="s">
        <v>286</v>
      </c>
      <c r="H171" s="130" t="s">
        <v>46</v>
      </c>
      <c r="I171" s="103">
        <v>500</v>
      </c>
      <c r="J171" s="135">
        <v>43</v>
      </c>
    </row>
    <row r="172" spans="1:10" x14ac:dyDescent="0.25">
      <c r="A172" s="130" t="s">
        <v>23</v>
      </c>
      <c r="B172" s="130" t="s">
        <v>287</v>
      </c>
      <c r="C172" s="130" t="s">
        <v>5231</v>
      </c>
      <c r="D172" s="132">
        <v>42993</v>
      </c>
      <c r="E172" s="130">
        <v>7697</v>
      </c>
      <c r="F172" s="130">
        <v>16366</v>
      </c>
      <c r="G172" s="130" t="s">
        <v>45</v>
      </c>
      <c r="H172" s="130" t="s">
        <v>46</v>
      </c>
      <c r="I172" s="103">
        <v>136.21</v>
      </c>
      <c r="J172" s="135">
        <v>43</v>
      </c>
    </row>
    <row r="173" spans="1:10" x14ac:dyDescent="0.25">
      <c r="A173" s="130" t="s">
        <v>23</v>
      </c>
      <c r="B173" s="130" t="s">
        <v>5347</v>
      </c>
      <c r="C173" s="130" t="s">
        <v>5232</v>
      </c>
      <c r="D173" s="132">
        <v>43006</v>
      </c>
      <c r="E173" s="130" t="s">
        <v>5233</v>
      </c>
      <c r="F173" s="130">
        <v>16421</v>
      </c>
      <c r="G173" s="130" t="s">
        <v>286</v>
      </c>
      <c r="H173" s="130" t="s">
        <v>46</v>
      </c>
      <c r="I173" s="103">
        <v>6800</v>
      </c>
      <c r="J173" s="135">
        <v>43</v>
      </c>
    </row>
    <row r="174" spans="1:10" x14ac:dyDescent="0.25">
      <c r="A174" s="130" t="s">
        <v>23</v>
      </c>
      <c r="B174" s="130" t="s">
        <v>287</v>
      </c>
      <c r="C174" s="130" t="s">
        <v>1625</v>
      </c>
      <c r="D174" s="132">
        <v>43008</v>
      </c>
      <c r="E174" s="130" t="s">
        <v>5234</v>
      </c>
      <c r="F174" s="130">
        <v>16458</v>
      </c>
      <c r="G174" s="130" t="s">
        <v>286</v>
      </c>
      <c r="H174" s="130" t="s">
        <v>46</v>
      </c>
      <c r="I174" s="103">
        <v>15000</v>
      </c>
      <c r="J174" s="135">
        <v>43</v>
      </c>
    </row>
    <row r="175" spans="1:10" x14ac:dyDescent="0.25">
      <c r="A175" s="130" t="s">
        <v>6</v>
      </c>
      <c r="B175" s="130" t="s">
        <v>5348</v>
      </c>
      <c r="C175" s="130" t="s">
        <v>5107</v>
      </c>
      <c r="D175" s="132">
        <v>42989</v>
      </c>
      <c r="E175" s="130" t="s">
        <v>5108</v>
      </c>
      <c r="F175" s="130">
        <v>16353</v>
      </c>
      <c r="G175" s="130" t="s">
        <v>45</v>
      </c>
      <c r="H175" s="130" t="s">
        <v>46</v>
      </c>
      <c r="I175" s="103">
        <v>10096.16</v>
      </c>
      <c r="J175" s="135">
        <v>45</v>
      </c>
    </row>
    <row r="176" spans="1:10" x14ac:dyDescent="0.25">
      <c r="A176" s="130" t="s">
        <v>6</v>
      </c>
      <c r="B176" s="130" t="s">
        <v>183</v>
      </c>
      <c r="C176" s="130" t="s">
        <v>5109</v>
      </c>
      <c r="D176" s="132">
        <v>42989</v>
      </c>
      <c r="E176" s="130" t="s">
        <v>5110</v>
      </c>
      <c r="F176" s="130">
        <v>16354</v>
      </c>
      <c r="G176" s="130" t="s">
        <v>45</v>
      </c>
      <c r="H176" s="130" t="s">
        <v>46</v>
      </c>
      <c r="I176" s="103">
        <v>3866.99</v>
      </c>
      <c r="J176" s="135">
        <v>45</v>
      </c>
    </row>
    <row r="177" spans="1:10" x14ac:dyDescent="0.25">
      <c r="A177" s="130" t="s">
        <v>6</v>
      </c>
      <c r="B177" s="130" t="s">
        <v>5349</v>
      </c>
      <c r="C177" s="130" t="s">
        <v>3685</v>
      </c>
      <c r="D177" s="132">
        <v>43000</v>
      </c>
      <c r="E177" s="130">
        <v>11400</v>
      </c>
      <c r="F177" s="130">
        <v>16386</v>
      </c>
      <c r="G177" s="130" t="s">
        <v>45</v>
      </c>
      <c r="H177" s="130" t="s">
        <v>46</v>
      </c>
      <c r="I177" s="103">
        <v>2190</v>
      </c>
      <c r="J177" s="135">
        <v>45</v>
      </c>
    </row>
    <row r="178" spans="1:10" x14ac:dyDescent="0.25">
      <c r="A178" s="130" t="s">
        <v>6</v>
      </c>
      <c r="B178" s="130" t="s">
        <v>3498</v>
      </c>
      <c r="C178" s="130" t="s">
        <v>5111</v>
      </c>
      <c r="D178" s="132">
        <v>43005</v>
      </c>
      <c r="E178" s="130" t="s">
        <v>5112</v>
      </c>
      <c r="F178" s="130">
        <v>16411</v>
      </c>
      <c r="G178" s="130" t="s">
        <v>45</v>
      </c>
      <c r="H178" s="130" t="s">
        <v>46</v>
      </c>
      <c r="I178" s="103">
        <v>21145.24</v>
      </c>
      <c r="J178" s="135">
        <v>45</v>
      </c>
    </row>
    <row r="179" spans="1:10" x14ac:dyDescent="0.25">
      <c r="A179" s="130" t="s">
        <v>6</v>
      </c>
      <c r="B179" s="130" t="s">
        <v>4366</v>
      </c>
      <c r="C179" s="130" t="s">
        <v>914</v>
      </c>
      <c r="D179" s="132">
        <v>43006</v>
      </c>
      <c r="E179" s="130" t="s">
        <v>5113</v>
      </c>
      <c r="F179" s="130">
        <v>16415</v>
      </c>
      <c r="G179" s="130" t="s">
        <v>45</v>
      </c>
      <c r="H179" s="130" t="s">
        <v>46</v>
      </c>
      <c r="I179" s="103">
        <v>201.21</v>
      </c>
      <c r="J179" s="135">
        <v>45</v>
      </c>
    </row>
    <row r="180" spans="1:10" x14ac:dyDescent="0.25">
      <c r="A180" s="130" t="s">
        <v>6</v>
      </c>
      <c r="B180" s="130" t="s">
        <v>3843</v>
      </c>
      <c r="C180" s="130" t="s">
        <v>5114</v>
      </c>
      <c r="D180" s="132">
        <v>43006</v>
      </c>
      <c r="E180" s="130" t="s">
        <v>5115</v>
      </c>
      <c r="F180" s="130">
        <v>16416</v>
      </c>
      <c r="G180" s="130" t="s">
        <v>45</v>
      </c>
      <c r="H180" s="130" t="s">
        <v>46</v>
      </c>
      <c r="I180" s="103">
        <v>689.17</v>
      </c>
      <c r="J180" s="135">
        <v>45</v>
      </c>
    </row>
    <row r="181" spans="1:10" x14ac:dyDescent="0.25">
      <c r="A181" s="130" t="s">
        <v>6</v>
      </c>
      <c r="B181" s="130" t="s">
        <v>4365</v>
      </c>
      <c r="C181" s="130" t="s">
        <v>5116</v>
      </c>
      <c r="D181" s="132">
        <v>43006</v>
      </c>
      <c r="E181" s="130" t="s">
        <v>5117</v>
      </c>
      <c r="F181" s="130">
        <v>16417</v>
      </c>
      <c r="G181" s="130" t="s">
        <v>45</v>
      </c>
      <c r="H181" s="130" t="s">
        <v>46</v>
      </c>
      <c r="I181" s="103">
        <v>472.01</v>
      </c>
      <c r="J181" s="135">
        <v>45</v>
      </c>
    </row>
    <row r="182" spans="1:10" x14ac:dyDescent="0.25">
      <c r="A182" s="130" t="s">
        <v>6</v>
      </c>
      <c r="B182" s="130" t="s">
        <v>3843</v>
      </c>
      <c r="C182" s="130" t="s">
        <v>1066</v>
      </c>
      <c r="D182" s="132">
        <v>43006</v>
      </c>
      <c r="E182" s="130" t="s">
        <v>5118</v>
      </c>
      <c r="F182" s="130">
        <v>16419</v>
      </c>
      <c r="G182" s="130" t="s">
        <v>45</v>
      </c>
      <c r="H182" s="130" t="s">
        <v>46</v>
      </c>
      <c r="I182" s="103">
        <v>3571.11</v>
      </c>
      <c r="J182" s="135">
        <v>45</v>
      </c>
    </row>
    <row r="183" spans="1:10" x14ac:dyDescent="0.25">
      <c r="A183" s="130" t="s">
        <v>6</v>
      </c>
      <c r="B183" s="130" t="s">
        <v>186</v>
      </c>
      <c r="C183" s="130" t="s">
        <v>1469</v>
      </c>
      <c r="D183" s="132">
        <v>43008</v>
      </c>
      <c r="E183" s="130">
        <v>42986505</v>
      </c>
      <c r="F183" s="130">
        <v>16454</v>
      </c>
      <c r="G183" s="130" t="s">
        <v>45</v>
      </c>
      <c r="H183" s="130" t="s">
        <v>46</v>
      </c>
      <c r="I183" s="103">
        <v>5041.38</v>
      </c>
      <c r="J183" s="135">
        <v>45</v>
      </c>
    </row>
    <row r="184" spans="1:10" x14ac:dyDescent="0.25">
      <c r="A184" s="130" t="s">
        <v>441</v>
      </c>
      <c r="B184" s="130" t="s">
        <v>3849</v>
      </c>
      <c r="C184" s="130" t="s">
        <v>1065</v>
      </c>
      <c r="D184" s="132">
        <v>43006</v>
      </c>
      <c r="E184" s="130" t="s">
        <v>5235</v>
      </c>
      <c r="F184" s="130">
        <v>16418</v>
      </c>
      <c r="G184" s="130" t="s">
        <v>45</v>
      </c>
      <c r="H184" s="130" t="s">
        <v>46</v>
      </c>
      <c r="I184" s="103">
        <v>1587.62</v>
      </c>
      <c r="J184" s="135">
        <v>45</v>
      </c>
    </row>
    <row r="185" spans="1:10" x14ac:dyDescent="0.25">
      <c r="A185" s="130" t="s">
        <v>441</v>
      </c>
      <c r="B185" s="130" t="s">
        <v>1412</v>
      </c>
      <c r="C185" s="130" t="s">
        <v>5236</v>
      </c>
      <c r="D185" s="132">
        <v>43008</v>
      </c>
      <c r="E185" s="130" t="s">
        <v>5237</v>
      </c>
      <c r="F185" s="130">
        <v>16443</v>
      </c>
      <c r="G185" s="130" t="s">
        <v>45</v>
      </c>
      <c r="H185" s="130" t="s">
        <v>4792</v>
      </c>
      <c r="I185" s="103">
        <v>100.7</v>
      </c>
      <c r="J185" s="135">
        <v>45</v>
      </c>
    </row>
    <row r="186" spans="1:10" x14ac:dyDescent="0.25">
      <c r="A186" s="130" t="s">
        <v>441</v>
      </c>
      <c r="B186" s="130" t="s">
        <v>1412</v>
      </c>
      <c r="C186" s="130" t="s">
        <v>3490</v>
      </c>
      <c r="D186" s="132">
        <v>43008</v>
      </c>
      <c r="E186" s="130" t="s">
        <v>4544</v>
      </c>
      <c r="F186" s="130">
        <v>16444</v>
      </c>
      <c r="G186" s="130" t="s">
        <v>45</v>
      </c>
      <c r="H186" s="130" t="s">
        <v>4792</v>
      </c>
      <c r="I186" s="103">
        <v>737</v>
      </c>
      <c r="J186" s="135">
        <v>45</v>
      </c>
    </row>
    <row r="187" spans="1:10" x14ac:dyDescent="0.25">
      <c r="A187" s="130" t="s">
        <v>31</v>
      </c>
      <c r="B187" s="130" t="s">
        <v>183</v>
      </c>
      <c r="C187" s="130" t="s">
        <v>5109</v>
      </c>
      <c r="D187" s="132">
        <v>42989</v>
      </c>
      <c r="E187" s="130" t="s">
        <v>5110</v>
      </c>
      <c r="F187" s="130">
        <v>16354</v>
      </c>
      <c r="G187" s="130" t="s">
        <v>45</v>
      </c>
      <c r="H187" s="130" t="s">
        <v>46</v>
      </c>
      <c r="I187" s="103">
        <v>1933.49</v>
      </c>
      <c r="J187" s="135">
        <v>45</v>
      </c>
    </row>
    <row r="188" spans="1:10" x14ac:dyDescent="0.25">
      <c r="A188" s="130" t="s">
        <v>31</v>
      </c>
      <c r="B188" s="130" t="s">
        <v>3498</v>
      </c>
      <c r="C188" s="130" t="s">
        <v>5111</v>
      </c>
      <c r="D188" s="132">
        <v>43005</v>
      </c>
      <c r="E188" s="130" t="s">
        <v>5112</v>
      </c>
      <c r="F188" s="130">
        <v>16411</v>
      </c>
      <c r="G188" s="130" t="s">
        <v>45</v>
      </c>
      <c r="H188" s="130" t="s">
        <v>46</v>
      </c>
      <c r="I188" s="103">
        <v>10572.62</v>
      </c>
      <c r="J188" s="135">
        <v>45</v>
      </c>
    </row>
    <row r="189" spans="1:10" x14ac:dyDescent="0.25">
      <c r="A189" s="130" t="s">
        <v>31</v>
      </c>
      <c r="B189" s="130" t="s">
        <v>4366</v>
      </c>
      <c r="C189" s="130" t="s">
        <v>914</v>
      </c>
      <c r="D189" s="132">
        <v>43006</v>
      </c>
      <c r="E189" s="130" t="s">
        <v>5113</v>
      </c>
      <c r="F189" s="130">
        <v>16415</v>
      </c>
      <c r="G189" s="130" t="s">
        <v>45</v>
      </c>
      <c r="H189" s="130" t="s">
        <v>46</v>
      </c>
      <c r="I189" s="103">
        <v>100.61</v>
      </c>
      <c r="J189" s="135">
        <v>45</v>
      </c>
    </row>
    <row r="190" spans="1:10" x14ac:dyDescent="0.25">
      <c r="A190" s="130" t="s">
        <v>37</v>
      </c>
      <c r="B190" s="130" t="s">
        <v>183</v>
      </c>
      <c r="C190" s="130" t="s">
        <v>5109</v>
      </c>
      <c r="D190" s="132">
        <v>42989</v>
      </c>
      <c r="E190" s="130" t="s">
        <v>5110</v>
      </c>
      <c r="F190" s="130">
        <v>16354</v>
      </c>
      <c r="G190" s="130" t="s">
        <v>45</v>
      </c>
      <c r="H190" s="130" t="s">
        <v>46</v>
      </c>
      <c r="I190" s="103">
        <v>644.5</v>
      </c>
      <c r="J190" s="135">
        <v>45</v>
      </c>
    </row>
    <row r="191" spans="1:10" x14ac:dyDescent="0.25">
      <c r="A191" s="130" t="s">
        <v>37</v>
      </c>
      <c r="B191" s="130" t="s">
        <v>3498</v>
      </c>
      <c r="C191" s="130" t="s">
        <v>5111</v>
      </c>
      <c r="D191" s="132">
        <v>43005</v>
      </c>
      <c r="E191" s="130" t="s">
        <v>5112</v>
      </c>
      <c r="F191" s="130">
        <v>16411</v>
      </c>
      <c r="G191" s="130" t="s">
        <v>45</v>
      </c>
      <c r="H191" s="130" t="s">
        <v>46</v>
      </c>
      <c r="I191" s="103">
        <v>3524.21</v>
      </c>
      <c r="J191" s="135">
        <v>45</v>
      </c>
    </row>
    <row r="192" spans="1:10" x14ac:dyDescent="0.25">
      <c r="A192" s="130" t="s">
        <v>37</v>
      </c>
      <c r="B192" s="130" t="s">
        <v>4366</v>
      </c>
      <c r="C192" s="130" t="s">
        <v>914</v>
      </c>
      <c r="D192" s="132">
        <v>43006</v>
      </c>
      <c r="E192" s="130" t="s">
        <v>5113</v>
      </c>
      <c r="F192" s="130">
        <v>16415</v>
      </c>
      <c r="G192" s="130" t="s">
        <v>45</v>
      </c>
      <c r="H192" s="130" t="s">
        <v>46</v>
      </c>
      <c r="I192" s="103">
        <v>33.54</v>
      </c>
      <c r="J192" s="135">
        <v>45</v>
      </c>
    </row>
    <row r="193" spans="1:10" x14ac:dyDescent="0.25">
      <c r="A193" s="130" t="s">
        <v>427</v>
      </c>
      <c r="B193" s="130" t="s">
        <v>5350</v>
      </c>
      <c r="C193" s="130" t="s">
        <v>3912</v>
      </c>
      <c r="D193" s="132">
        <v>42979</v>
      </c>
      <c r="E193" s="130" t="s">
        <v>5119</v>
      </c>
      <c r="F193" s="130">
        <v>16464</v>
      </c>
      <c r="G193" s="130" t="s">
        <v>286</v>
      </c>
      <c r="H193" s="130" t="s">
        <v>46</v>
      </c>
      <c r="I193" s="103">
        <v>12595.16</v>
      </c>
      <c r="J193" s="135">
        <v>46</v>
      </c>
    </row>
    <row r="194" spans="1:10" x14ac:dyDescent="0.25">
      <c r="A194" s="130" t="s">
        <v>427</v>
      </c>
      <c r="B194" s="130" t="s">
        <v>466</v>
      </c>
      <c r="C194" s="130" t="s">
        <v>5120</v>
      </c>
      <c r="D194" s="132">
        <v>42983</v>
      </c>
      <c r="E194" s="130" t="s">
        <v>5121</v>
      </c>
      <c r="F194" s="130">
        <v>16331</v>
      </c>
      <c r="G194" s="130" t="s">
        <v>45</v>
      </c>
      <c r="H194" s="130" t="s">
        <v>46</v>
      </c>
      <c r="I194" s="103">
        <v>5714.28</v>
      </c>
      <c r="J194" s="135">
        <v>46</v>
      </c>
    </row>
    <row r="195" spans="1:10" x14ac:dyDescent="0.25">
      <c r="A195" s="130" t="s">
        <v>427</v>
      </c>
      <c r="B195" s="130" t="s">
        <v>466</v>
      </c>
      <c r="C195" s="130" t="s">
        <v>5122</v>
      </c>
      <c r="D195" s="132">
        <v>42983</v>
      </c>
      <c r="E195" s="130" t="s">
        <v>5123</v>
      </c>
      <c r="F195" s="130">
        <v>16337</v>
      </c>
      <c r="G195" s="130" t="s">
        <v>45</v>
      </c>
      <c r="H195" s="130" t="s">
        <v>46</v>
      </c>
      <c r="I195" s="103">
        <v>40179.32</v>
      </c>
      <c r="J195" s="135">
        <v>46</v>
      </c>
    </row>
    <row r="196" spans="1:10" x14ac:dyDescent="0.25">
      <c r="A196" s="130" t="s">
        <v>427</v>
      </c>
      <c r="B196" s="130" t="s">
        <v>466</v>
      </c>
      <c r="C196" s="130" t="s">
        <v>1946</v>
      </c>
      <c r="D196" s="132">
        <v>42989</v>
      </c>
      <c r="E196" s="130">
        <v>27</v>
      </c>
      <c r="F196" s="130">
        <v>16356</v>
      </c>
      <c r="G196" s="130" t="s">
        <v>45</v>
      </c>
      <c r="H196" s="130" t="s">
        <v>46</v>
      </c>
      <c r="I196" s="103">
        <v>17142.86</v>
      </c>
      <c r="J196" s="135">
        <v>46</v>
      </c>
    </row>
    <row r="197" spans="1:10" x14ac:dyDescent="0.25">
      <c r="A197" s="130" t="s">
        <v>427</v>
      </c>
      <c r="B197" s="130" t="s">
        <v>466</v>
      </c>
      <c r="C197" s="130" t="s">
        <v>5124</v>
      </c>
      <c r="D197" s="132">
        <v>42989</v>
      </c>
      <c r="E197" s="130" t="s">
        <v>5125</v>
      </c>
      <c r="F197" s="130">
        <v>16362</v>
      </c>
      <c r="G197" s="130" t="s">
        <v>45</v>
      </c>
      <c r="H197" s="130" t="s">
        <v>46</v>
      </c>
      <c r="I197" s="103">
        <v>13548.39</v>
      </c>
      <c r="J197" s="135">
        <v>46</v>
      </c>
    </row>
    <row r="198" spans="1:10" x14ac:dyDescent="0.25">
      <c r="A198" s="130" t="s">
        <v>427</v>
      </c>
      <c r="B198" s="130" t="s">
        <v>466</v>
      </c>
      <c r="C198" s="130" t="s">
        <v>3996</v>
      </c>
      <c r="D198" s="132">
        <v>42993</v>
      </c>
      <c r="E198" s="130" t="s">
        <v>5126</v>
      </c>
      <c r="F198" s="130">
        <v>16367</v>
      </c>
      <c r="G198" s="130" t="s">
        <v>45</v>
      </c>
      <c r="H198" s="130" t="s">
        <v>46</v>
      </c>
      <c r="I198" s="103">
        <v>13548.39</v>
      </c>
      <c r="J198" s="135">
        <v>46</v>
      </c>
    </row>
    <row r="199" spans="1:10" x14ac:dyDescent="0.25">
      <c r="A199" s="130" t="s">
        <v>427</v>
      </c>
      <c r="B199" s="130" t="s">
        <v>466</v>
      </c>
      <c r="C199" s="130" t="s">
        <v>1624</v>
      </c>
      <c r="D199" s="132">
        <v>43008</v>
      </c>
      <c r="E199" s="130" t="s">
        <v>5127</v>
      </c>
      <c r="F199" s="130">
        <v>16453</v>
      </c>
      <c r="G199" s="130" t="s">
        <v>45</v>
      </c>
      <c r="H199" s="130" t="s">
        <v>46</v>
      </c>
      <c r="I199" s="103">
        <v>7350</v>
      </c>
      <c r="J199" s="135">
        <v>46</v>
      </c>
    </row>
    <row r="200" spans="1:10" x14ac:dyDescent="0.25">
      <c r="A200" s="130" t="s">
        <v>1937</v>
      </c>
      <c r="B200" s="130" t="s">
        <v>5350</v>
      </c>
      <c r="C200" s="130" t="s">
        <v>3912</v>
      </c>
      <c r="D200" s="132">
        <v>42979</v>
      </c>
      <c r="E200" s="130" t="s">
        <v>5119</v>
      </c>
      <c r="F200" s="130">
        <v>16464</v>
      </c>
      <c r="G200" s="130" t="s">
        <v>286</v>
      </c>
      <c r="H200" s="130" t="s">
        <v>46</v>
      </c>
      <c r="I200" s="103">
        <v>6297.59</v>
      </c>
      <c r="J200" s="135">
        <v>46</v>
      </c>
    </row>
    <row r="201" spans="1:10" x14ac:dyDescent="0.25">
      <c r="A201" s="130" t="s">
        <v>442</v>
      </c>
      <c r="B201" s="130" t="s">
        <v>5350</v>
      </c>
      <c r="C201" s="130" t="s">
        <v>3912</v>
      </c>
      <c r="D201" s="132">
        <v>42979</v>
      </c>
      <c r="E201" s="130" t="s">
        <v>5119</v>
      </c>
      <c r="F201" s="130">
        <v>16464</v>
      </c>
      <c r="G201" s="130" t="s">
        <v>286</v>
      </c>
      <c r="H201" s="130" t="s">
        <v>46</v>
      </c>
      <c r="I201" s="103">
        <v>6297.59</v>
      </c>
      <c r="J201" s="135">
        <v>46</v>
      </c>
    </row>
    <row r="202" spans="1:10" x14ac:dyDescent="0.25">
      <c r="A202" s="130" t="s">
        <v>442</v>
      </c>
      <c r="B202" s="130" t="s">
        <v>497</v>
      </c>
      <c r="C202" s="130" t="s">
        <v>5238</v>
      </c>
      <c r="D202" s="132">
        <v>42983</v>
      </c>
      <c r="E202" s="130">
        <v>1234</v>
      </c>
      <c r="F202" s="130">
        <v>16332</v>
      </c>
      <c r="G202" s="130" t="s">
        <v>45</v>
      </c>
      <c r="H202" s="130" t="s">
        <v>46</v>
      </c>
      <c r="I202" s="103">
        <v>4000</v>
      </c>
      <c r="J202" s="135">
        <v>46</v>
      </c>
    </row>
    <row r="203" spans="1:10" x14ac:dyDescent="0.25">
      <c r="A203" s="130" t="s">
        <v>442</v>
      </c>
      <c r="B203" s="130" t="s">
        <v>5351</v>
      </c>
      <c r="C203" s="130" t="s">
        <v>5174</v>
      </c>
      <c r="D203" s="132">
        <v>43006</v>
      </c>
      <c r="E203" s="130">
        <v>1175</v>
      </c>
      <c r="F203" s="130">
        <v>16414</v>
      </c>
      <c r="G203" s="130" t="s">
        <v>45</v>
      </c>
      <c r="H203" s="130" t="s">
        <v>46</v>
      </c>
      <c r="I203" s="103">
        <v>1600</v>
      </c>
      <c r="J203" s="135">
        <v>46</v>
      </c>
    </row>
    <row r="204" spans="1:10" x14ac:dyDescent="0.25">
      <c r="A204" s="130" t="s">
        <v>7</v>
      </c>
      <c r="B204" s="130" t="s">
        <v>5327</v>
      </c>
      <c r="C204" s="130" t="s">
        <v>1457</v>
      </c>
      <c r="D204" s="132">
        <v>42998</v>
      </c>
      <c r="E204" s="130" t="s">
        <v>49</v>
      </c>
      <c r="F204" s="130">
        <v>34448</v>
      </c>
      <c r="G204" s="130" t="s">
        <v>50</v>
      </c>
      <c r="H204" s="130" t="s">
        <v>51</v>
      </c>
      <c r="I204" s="103">
        <v>32.520000000000003</v>
      </c>
      <c r="J204" s="135">
        <v>47</v>
      </c>
    </row>
    <row r="205" spans="1:10" x14ac:dyDescent="0.25">
      <c r="A205" s="130" t="s">
        <v>7</v>
      </c>
      <c r="B205" s="130" t="s">
        <v>5352</v>
      </c>
      <c r="C205" s="130" t="s">
        <v>5128</v>
      </c>
      <c r="D205" s="132">
        <v>43006</v>
      </c>
      <c r="E205" s="130" t="s">
        <v>5129</v>
      </c>
      <c r="F205" s="130">
        <v>19861</v>
      </c>
      <c r="G205" s="130" t="s">
        <v>225</v>
      </c>
      <c r="H205" s="130" t="s">
        <v>46</v>
      </c>
      <c r="I205" s="103">
        <v>9835</v>
      </c>
      <c r="J205" s="135">
        <v>47</v>
      </c>
    </row>
    <row r="206" spans="1:10" x14ac:dyDescent="0.25">
      <c r="A206" s="130" t="s">
        <v>7</v>
      </c>
      <c r="B206" s="130" t="s">
        <v>4355</v>
      </c>
      <c r="C206" s="130" t="s">
        <v>4089</v>
      </c>
      <c r="D206" s="132">
        <v>43008</v>
      </c>
      <c r="E206" s="130" t="s">
        <v>49</v>
      </c>
      <c r="F206" s="130">
        <v>34607</v>
      </c>
      <c r="G206" s="130" t="s">
        <v>50</v>
      </c>
      <c r="H206" s="130" t="s">
        <v>46</v>
      </c>
      <c r="I206" s="103">
        <v>31.5</v>
      </c>
      <c r="J206" s="135">
        <v>47</v>
      </c>
    </row>
    <row r="207" spans="1:10" x14ac:dyDescent="0.25">
      <c r="A207" s="130" t="s">
        <v>7</v>
      </c>
      <c r="B207" s="130" t="s">
        <v>5329</v>
      </c>
      <c r="C207" s="130" t="s">
        <v>3872</v>
      </c>
      <c r="D207" s="132">
        <v>43008</v>
      </c>
      <c r="E207" s="130" t="s">
        <v>49</v>
      </c>
      <c r="F207" s="130">
        <v>34648</v>
      </c>
      <c r="G207" s="130" t="s">
        <v>50</v>
      </c>
      <c r="H207" s="130" t="s">
        <v>46</v>
      </c>
      <c r="I207" s="103">
        <v>61.51</v>
      </c>
      <c r="J207" s="135">
        <v>47</v>
      </c>
    </row>
    <row r="208" spans="1:10" x14ac:dyDescent="0.25">
      <c r="A208" s="130" t="s">
        <v>1938</v>
      </c>
      <c r="B208" s="130" t="s">
        <v>5331</v>
      </c>
      <c r="C208" s="130" t="s">
        <v>1487</v>
      </c>
      <c r="D208" s="132">
        <v>42998</v>
      </c>
      <c r="E208" s="130" t="s">
        <v>49</v>
      </c>
      <c r="F208" s="130">
        <v>34449</v>
      </c>
      <c r="G208" s="130" t="s">
        <v>50</v>
      </c>
      <c r="H208" s="130" t="s">
        <v>51</v>
      </c>
      <c r="I208" s="103">
        <v>63</v>
      </c>
      <c r="J208" s="135">
        <v>47</v>
      </c>
    </row>
    <row r="209" spans="1:10" x14ac:dyDescent="0.25">
      <c r="A209" s="130" t="s">
        <v>449</v>
      </c>
      <c r="B209" s="130" t="s">
        <v>491</v>
      </c>
      <c r="C209" s="130" t="s">
        <v>2263</v>
      </c>
      <c r="D209" s="132">
        <v>42989</v>
      </c>
      <c r="E209" s="130" t="s">
        <v>49</v>
      </c>
      <c r="F209" s="130">
        <v>34399</v>
      </c>
      <c r="G209" s="130" t="s">
        <v>50</v>
      </c>
      <c r="H209" s="130" t="s">
        <v>51</v>
      </c>
      <c r="I209" s="103">
        <v>81.3</v>
      </c>
      <c r="J209" s="135">
        <v>47</v>
      </c>
    </row>
    <row r="210" spans="1:10" x14ac:dyDescent="0.25">
      <c r="A210" s="130" t="s">
        <v>1934</v>
      </c>
      <c r="B210" s="130" t="s">
        <v>2250</v>
      </c>
      <c r="C210" s="130" t="s">
        <v>3676</v>
      </c>
      <c r="D210" s="132">
        <v>43000</v>
      </c>
      <c r="E210" s="130" t="s">
        <v>5130</v>
      </c>
      <c r="F210" s="130">
        <v>16384</v>
      </c>
      <c r="G210" s="130" t="s">
        <v>45</v>
      </c>
      <c r="H210" s="130" t="s">
        <v>46</v>
      </c>
      <c r="I210" s="103">
        <v>496.61</v>
      </c>
      <c r="J210" s="135">
        <v>48</v>
      </c>
    </row>
    <row r="211" spans="1:10" x14ac:dyDescent="0.25">
      <c r="A211" s="130" t="s">
        <v>1939</v>
      </c>
      <c r="B211" s="130" t="s">
        <v>2250</v>
      </c>
      <c r="C211" s="130" t="s">
        <v>3676</v>
      </c>
      <c r="D211" s="132">
        <v>43000</v>
      </c>
      <c r="E211" s="130" t="s">
        <v>5130</v>
      </c>
      <c r="F211" s="130">
        <v>16384</v>
      </c>
      <c r="G211" s="130" t="s">
        <v>45</v>
      </c>
      <c r="H211" s="130" t="s">
        <v>46</v>
      </c>
      <c r="I211" s="103">
        <v>1489.82</v>
      </c>
      <c r="J211" s="135">
        <v>48</v>
      </c>
    </row>
    <row r="212" spans="1:10" x14ac:dyDescent="0.25">
      <c r="A212" s="130" t="s">
        <v>1941</v>
      </c>
      <c r="B212" s="130" t="s">
        <v>2250</v>
      </c>
      <c r="C212" s="130" t="s">
        <v>3676</v>
      </c>
      <c r="D212" s="132">
        <v>43000</v>
      </c>
      <c r="E212" s="130" t="s">
        <v>5130</v>
      </c>
      <c r="F212" s="130">
        <v>16384</v>
      </c>
      <c r="G212" s="130" t="s">
        <v>45</v>
      </c>
      <c r="H212" s="130" t="s">
        <v>46</v>
      </c>
      <c r="I212" s="103">
        <v>496.61</v>
      </c>
      <c r="J212" s="135">
        <v>48</v>
      </c>
    </row>
    <row r="213" spans="1:10" x14ac:dyDescent="0.25">
      <c r="A213" s="130" t="s">
        <v>1941</v>
      </c>
      <c r="B213" s="130" t="s">
        <v>5351</v>
      </c>
      <c r="C213" s="130" t="s">
        <v>5174</v>
      </c>
      <c r="D213" s="132">
        <v>43006</v>
      </c>
      <c r="E213" s="130">
        <v>1175</v>
      </c>
      <c r="F213" s="130">
        <v>16414</v>
      </c>
      <c r="G213" s="130" t="s">
        <v>45</v>
      </c>
      <c r="H213" s="130" t="s">
        <v>46</v>
      </c>
      <c r="I213" s="103">
        <v>800</v>
      </c>
      <c r="J213" s="135">
        <v>48</v>
      </c>
    </row>
    <row r="214" spans="1:10" x14ac:dyDescent="0.25">
      <c r="A214" s="130" t="s">
        <v>820</v>
      </c>
      <c r="B214" s="130" t="s">
        <v>5353</v>
      </c>
      <c r="C214" s="130" t="s">
        <v>883</v>
      </c>
      <c r="D214" s="132">
        <v>42996</v>
      </c>
      <c r="E214" s="130" t="s">
        <v>5131</v>
      </c>
      <c r="F214" s="130">
        <v>34437</v>
      </c>
      <c r="G214" s="130" t="s">
        <v>50</v>
      </c>
      <c r="H214" s="130" t="s">
        <v>46</v>
      </c>
      <c r="I214" s="103">
        <v>4643</v>
      </c>
      <c r="J214" s="135">
        <v>49</v>
      </c>
    </row>
    <row r="215" spans="1:10" x14ac:dyDescent="0.25">
      <c r="A215" s="130" t="s">
        <v>24</v>
      </c>
      <c r="B215" s="130" t="s">
        <v>4368</v>
      </c>
      <c r="C215" s="130" t="s">
        <v>2361</v>
      </c>
      <c r="D215" s="132">
        <v>42989</v>
      </c>
      <c r="E215" s="130">
        <v>2129</v>
      </c>
      <c r="F215" s="130">
        <v>16357</v>
      </c>
      <c r="G215" s="130" t="s">
        <v>45</v>
      </c>
      <c r="H215" s="130" t="s">
        <v>46</v>
      </c>
      <c r="I215" s="103">
        <v>2716.72</v>
      </c>
      <c r="J215" s="135">
        <v>49</v>
      </c>
    </row>
    <row r="216" spans="1:10" x14ac:dyDescent="0.25">
      <c r="A216" s="130" t="s">
        <v>24</v>
      </c>
      <c r="B216" s="130" t="s">
        <v>292</v>
      </c>
      <c r="C216" s="130" t="s">
        <v>959</v>
      </c>
      <c r="D216" s="132">
        <v>42993</v>
      </c>
      <c r="E216" s="130">
        <v>2155</v>
      </c>
      <c r="F216" s="130">
        <v>16364</v>
      </c>
      <c r="G216" s="130" t="s">
        <v>45</v>
      </c>
      <c r="H216" s="130" t="s">
        <v>46</v>
      </c>
      <c r="I216" s="103">
        <v>2820.28</v>
      </c>
      <c r="J216" s="135">
        <v>49</v>
      </c>
    </row>
    <row r="217" spans="1:10" x14ac:dyDescent="0.25">
      <c r="A217" s="130" t="s">
        <v>24</v>
      </c>
      <c r="B217" s="130" t="s">
        <v>4368</v>
      </c>
      <c r="C217" s="130" t="s">
        <v>3679</v>
      </c>
      <c r="D217" s="132">
        <v>43000</v>
      </c>
      <c r="E217" s="130">
        <v>2173</v>
      </c>
      <c r="F217" s="130">
        <v>16385</v>
      </c>
      <c r="G217" s="130" t="s">
        <v>45</v>
      </c>
      <c r="H217" s="130" t="s">
        <v>46</v>
      </c>
      <c r="I217" s="103">
        <v>2371.23</v>
      </c>
      <c r="J217" s="135">
        <v>49</v>
      </c>
    </row>
    <row r="218" spans="1:10" x14ac:dyDescent="0.25">
      <c r="A218" s="130" t="s">
        <v>24</v>
      </c>
      <c r="B218" s="130" t="s">
        <v>292</v>
      </c>
      <c r="C218" s="130" t="s">
        <v>1532</v>
      </c>
      <c r="D218" s="132">
        <v>43007</v>
      </c>
      <c r="E218" s="130" t="s">
        <v>5239</v>
      </c>
      <c r="F218" s="130">
        <v>16432</v>
      </c>
      <c r="G218" s="130" t="s">
        <v>45</v>
      </c>
      <c r="H218" s="130" t="s">
        <v>4792</v>
      </c>
      <c r="I218" s="103">
        <v>1067.82</v>
      </c>
      <c r="J218" s="135">
        <v>49</v>
      </c>
    </row>
    <row r="219" spans="1:10" x14ac:dyDescent="0.25">
      <c r="A219" s="130" t="s">
        <v>24</v>
      </c>
      <c r="B219" s="130" t="s">
        <v>292</v>
      </c>
      <c r="C219" s="130" t="s">
        <v>1621</v>
      </c>
      <c r="D219" s="132">
        <v>43008</v>
      </c>
      <c r="E219" s="130" t="s">
        <v>5240</v>
      </c>
      <c r="F219" s="130">
        <v>16449</v>
      </c>
      <c r="G219" s="130" t="s">
        <v>45</v>
      </c>
      <c r="H219" s="130" t="s">
        <v>4792</v>
      </c>
      <c r="I219" s="103">
        <v>139.22999999999999</v>
      </c>
      <c r="J219" s="135">
        <v>49</v>
      </c>
    </row>
    <row r="220" spans="1:10" x14ac:dyDescent="0.25">
      <c r="A220" s="130" t="s">
        <v>3880</v>
      </c>
      <c r="B220" s="130" t="s">
        <v>5354</v>
      </c>
      <c r="C220" s="130" t="s">
        <v>883</v>
      </c>
      <c r="D220" s="132">
        <v>42996</v>
      </c>
      <c r="E220" s="130" t="s">
        <v>5131</v>
      </c>
      <c r="F220" s="130">
        <v>34437</v>
      </c>
      <c r="G220" s="130" t="s">
        <v>50</v>
      </c>
      <c r="H220" s="130" t="s">
        <v>46</v>
      </c>
      <c r="I220" s="103">
        <v>4643</v>
      </c>
      <c r="J220" s="135">
        <v>49</v>
      </c>
    </row>
    <row r="221" spans="1:10" x14ac:dyDescent="0.25">
      <c r="A221" s="130" t="s">
        <v>8</v>
      </c>
      <c r="B221" s="130" t="s">
        <v>1432</v>
      </c>
      <c r="C221" s="130" t="s">
        <v>1985</v>
      </c>
      <c r="D221" s="132">
        <v>42983</v>
      </c>
      <c r="E221" s="130" t="s">
        <v>5132</v>
      </c>
      <c r="F221" s="130" t="s">
        <v>5133</v>
      </c>
      <c r="G221" s="130" t="s">
        <v>225</v>
      </c>
      <c r="H221" s="130" t="s">
        <v>46</v>
      </c>
      <c r="I221" s="103">
        <v>30178.59</v>
      </c>
      <c r="J221" s="135">
        <v>51</v>
      </c>
    </row>
    <row r="222" spans="1:10" x14ac:dyDescent="0.25">
      <c r="A222" s="130" t="s">
        <v>8</v>
      </c>
      <c r="B222" s="130" t="s">
        <v>476</v>
      </c>
      <c r="C222" s="130" t="s">
        <v>1639</v>
      </c>
      <c r="D222" s="132">
        <v>43008</v>
      </c>
      <c r="E222" s="130">
        <v>213432628</v>
      </c>
      <c r="F222" s="130" t="s">
        <v>5134</v>
      </c>
      <c r="G222" s="130" t="s">
        <v>190</v>
      </c>
      <c r="H222" s="130" t="s">
        <v>46</v>
      </c>
      <c r="I222" s="103">
        <v>61.83</v>
      </c>
      <c r="J222" s="135">
        <v>51</v>
      </c>
    </row>
    <row r="223" spans="1:10" x14ac:dyDescent="0.25">
      <c r="A223" s="130" t="s">
        <v>8</v>
      </c>
      <c r="B223" s="130" t="s">
        <v>476</v>
      </c>
      <c r="C223" s="130" t="s">
        <v>1476</v>
      </c>
      <c r="D223" s="132">
        <v>43008</v>
      </c>
      <c r="E223" s="130">
        <v>213311739</v>
      </c>
      <c r="F223" s="130" t="s">
        <v>5135</v>
      </c>
      <c r="G223" s="130" t="s">
        <v>190</v>
      </c>
      <c r="H223" s="130" t="s">
        <v>46</v>
      </c>
      <c r="I223" s="103">
        <v>198.93</v>
      </c>
      <c r="J223" s="135">
        <v>51</v>
      </c>
    </row>
    <row r="224" spans="1:10" x14ac:dyDescent="0.25">
      <c r="A224" s="130" t="s">
        <v>9</v>
      </c>
      <c r="B224" s="130" t="s">
        <v>193</v>
      </c>
      <c r="C224" s="130" t="s">
        <v>184</v>
      </c>
      <c r="D224" s="132">
        <v>42986</v>
      </c>
      <c r="E224" s="130">
        <v>31201</v>
      </c>
      <c r="F224" s="130">
        <v>16349</v>
      </c>
      <c r="G224" s="130" t="s">
        <v>45</v>
      </c>
      <c r="H224" s="130" t="s">
        <v>4792</v>
      </c>
      <c r="I224" s="103">
        <v>160.06</v>
      </c>
      <c r="J224" s="135">
        <v>52</v>
      </c>
    </row>
    <row r="225" spans="1:10" x14ac:dyDescent="0.25">
      <c r="A225" s="130" t="s">
        <v>9</v>
      </c>
      <c r="B225" s="130" t="s">
        <v>193</v>
      </c>
      <c r="C225" s="130" t="s">
        <v>3424</v>
      </c>
      <c r="D225" s="132">
        <v>42986</v>
      </c>
      <c r="E225" s="130">
        <v>31290</v>
      </c>
      <c r="F225" s="130">
        <v>16350</v>
      </c>
      <c r="G225" s="130" t="s">
        <v>45</v>
      </c>
      <c r="H225" s="130" t="s">
        <v>4792</v>
      </c>
      <c r="I225" s="103">
        <v>65.94</v>
      </c>
      <c r="J225" s="135">
        <v>52</v>
      </c>
    </row>
    <row r="226" spans="1:10" x14ac:dyDescent="0.25">
      <c r="A226" s="130" t="s">
        <v>9</v>
      </c>
      <c r="B226" s="130" t="s">
        <v>193</v>
      </c>
      <c r="C226" s="130" t="s">
        <v>2614</v>
      </c>
      <c r="D226" s="132">
        <v>42986</v>
      </c>
      <c r="E226" s="130">
        <v>2981</v>
      </c>
      <c r="F226" s="130">
        <v>16351</v>
      </c>
      <c r="G226" s="130" t="s">
        <v>45</v>
      </c>
      <c r="H226" s="130" t="s">
        <v>4792</v>
      </c>
      <c r="I226" s="103">
        <v>480</v>
      </c>
      <c r="J226" s="135">
        <v>52</v>
      </c>
    </row>
    <row r="227" spans="1:10" x14ac:dyDescent="0.25">
      <c r="A227" s="130" t="s">
        <v>9</v>
      </c>
      <c r="B227" s="130" t="s">
        <v>193</v>
      </c>
      <c r="C227" s="130" t="s">
        <v>5136</v>
      </c>
      <c r="D227" s="132">
        <v>42997</v>
      </c>
      <c r="E227" s="130">
        <v>31478</v>
      </c>
      <c r="F227" s="130">
        <v>16370</v>
      </c>
      <c r="G227" s="130" t="s">
        <v>45</v>
      </c>
      <c r="H227" s="130" t="s">
        <v>4792</v>
      </c>
      <c r="I227" s="103">
        <v>68.27</v>
      </c>
      <c r="J227" s="135">
        <v>52</v>
      </c>
    </row>
    <row r="228" spans="1:10" x14ac:dyDescent="0.25">
      <c r="A228" s="130" t="s">
        <v>9</v>
      </c>
      <c r="B228" s="130" t="s">
        <v>193</v>
      </c>
      <c r="C228" s="130" t="s">
        <v>5137</v>
      </c>
      <c r="D228" s="132">
        <v>42997</v>
      </c>
      <c r="E228" s="130" t="s">
        <v>5138</v>
      </c>
      <c r="F228" s="130">
        <v>16372</v>
      </c>
      <c r="G228" s="130" t="s">
        <v>45</v>
      </c>
      <c r="H228" s="130" t="s">
        <v>4792</v>
      </c>
      <c r="I228" s="103">
        <v>292.5</v>
      </c>
      <c r="J228" s="135">
        <v>52</v>
      </c>
    </row>
    <row r="229" spans="1:10" x14ac:dyDescent="0.25">
      <c r="A229" s="130" t="s">
        <v>9</v>
      </c>
      <c r="B229" s="130" t="s">
        <v>193</v>
      </c>
      <c r="C229" s="130" t="s">
        <v>5139</v>
      </c>
      <c r="D229" s="132">
        <v>42997</v>
      </c>
      <c r="E229" s="130">
        <v>31358</v>
      </c>
      <c r="F229" s="130">
        <v>16373</v>
      </c>
      <c r="G229" s="130" t="s">
        <v>45</v>
      </c>
      <c r="H229" s="130" t="s">
        <v>4792</v>
      </c>
      <c r="I229" s="103">
        <v>42.02</v>
      </c>
      <c r="J229" s="135">
        <v>52</v>
      </c>
    </row>
    <row r="230" spans="1:10" x14ac:dyDescent="0.25">
      <c r="A230" s="130" t="s">
        <v>9</v>
      </c>
      <c r="B230" s="130" t="s">
        <v>193</v>
      </c>
      <c r="C230" s="130" t="s">
        <v>1585</v>
      </c>
      <c r="D230" s="132">
        <v>42997</v>
      </c>
      <c r="E230" s="130">
        <v>31335</v>
      </c>
      <c r="F230" s="130">
        <v>16374</v>
      </c>
      <c r="G230" s="130" t="s">
        <v>45</v>
      </c>
      <c r="H230" s="130" t="s">
        <v>4792</v>
      </c>
      <c r="I230" s="103">
        <v>130.65</v>
      </c>
      <c r="J230" s="135">
        <v>52</v>
      </c>
    </row>
    <row r="231" spans="1:10" x14ac:dyDescent="0.25">
      <c r="A231" s="130" t="s">
        <v>9</v>
      </c>
      <c r="B231" s="130" t="s">
        <v>193</v>
      </c>
      <c r="C231" s="130" t="s">
        <v>5140</v>
      </c>
      <c r="D231" s="132">
        <v>42997</v>
      </c>
      <c r="E231" s="130">
        <v>31334</v>
      </c>
      <c r="F231" s="130">
        <v>16375</v>
      </c>
      <c r="G231" s="130" t="s">
        <v>45</v>
      </c>
      <c r="H231" s="130" t="s">
        <v>4792</v>
      </c>
      <c r="I231" s="103">
        <v>381.33</v>
      </c>
      <c r="J231" s="135">
        <v>52</v>
      </c>
    </row>
    <row r="232" spans="1:10" x14ac:dyDescent="0.25">
      <c r="A232" s="130" t="s">
        <v>9</v>
      </c>
      <c r="B232" s="130" t="s">
        <v>193</v>
      </c>
      <c r="C232" s="130" t="s">
        <v>5141</v>
      </c>
      <c r="D232" s="132">
        <v>42997</v>
      </c>
      <c r="E232" s="130">
        <v>31333</v>
      </c>
      <c r="F232" s="130">
        <v>16376</v>
      </c>
      <c r="G232" s="130" t="s">
        <v>45</v>
      </c>
      <c r="H232" s="130" t="s">
        <v>4792</v>
      </c>
      <c r="I232" s="103">
        <v>2001.33</v>
      </c>
      <c r="J232" s="135">
        <v>52</v>
      </c>
    </row>
    <row r="233" spans="1:10" x14ac:dyDescent="0.25">
      <c r="A233" s="130" t="s">
        <v>9</v>
      </c>
      <c r="B233" s="130" t="s">
        <v>193</v>
      </c>
      <c r="C233" s="130" t="s">
        <v>5142</v>
      </c>
      <c r="D233" s="132">
        <v>42997</v>
      </c>
      <c r="E233" s="130">
        <v>31456</v>
      </c>
      <c r="F233" s="130">
        <v>16377</v>
      </c>
      <c r="G233" s="130" t="s">
        <v>45</v>
      </c>
      <c r="H233" s="130" t="s">
        <v>4792</v>
      </c>
      <c r="I233" s="103">
        <v>242.9</v>
      </c>
      <c r="J233" s="135">
        <v>52</v>
      </c>
    </row>
    <row r="234" spans="1:10" x14ac:dyDescent="0.25">
      <c r="A234" s="130" t="s">
        <v>9</v>
      </c>
      <c r="B234" s="130" t="s">
        <v>193</v>
      </c>
      <c r="C234" s="130" t="s">
        <v>5143</v>
      </c>
      <c r="D234" s="132">
        <v>42997</v>
      </c>
      <c r="E234" s="130" t="s">
        <v>5144</v>
      </c>
      <c r="F234" s="130">
        <v>16379</v>
      </c>
      <c r="G234" s="130" t="s">
        <v>45</v>
      </c>
      <c r="H234" s="130" t="s">
        <v>4792</v>
      </c>
      <c r="I234" s="103">
        <v>82.8</v>
      </c>
      <c r="J234" s="135">
        <v>52</v>
      </c>
    </row>
    <row r="235" spans="1:10" x14ac:dyDescent="0.25">
      <c r="A235" s="130" t="s">
        <v>9</v>
      </c>
      <c r="B235" s="130" t="s">
        <v>193</v>
      </c>
      <c r="C235" s="130" t="s">
        <v>5145</v>
      </c>
      <c r="D235" s="132">
        <v>43000</v>
      </c>
      <c r="E235" s="130">
        <v>3004</v>
      </c>
      <c r="F235" s="130">
        <v>16387</v>
      </c>
      <c r="G235" s="130" t="s">
        <v>45</v>
      </c>
      <c r="H235" s="130" t="s">
        <v>4792</v>
      </c>
      <c r="I235" s="103">
        <v>199.5</v>
      </c>
      <c r="J235" s="135">
        <v>52</v>
      </c>
    </row>
    <row r="236" spans="1:10" x14ac:dyDescent="0.25">
      <c r="A236" s="130" t="s">
        <v>9</v>
      </c>
      <c r="B236" s="130" t="s">
        <v>193</v>
      </c>
      <c r="C236" s="130" t="s">
        <v>5146</v>
      </c>
      <c r="D236" s="132">
        <v>43005</v>
      </c>
      <c r="E236" s="130" t="s">
        <v>5147</v>
      </c>
      <c r="F236" s="130">
        <v>16404</v>
      </c>
      <c r="G236" s="130" t="s">
        <v>45</v>
      </c>
      <c r="H236" s="130" t="s">
        <v>46</v>
      </c>
      <c r="I236" s="103">
        <v>58.45</v>
      </c>
      <c r="J236" s="135">
        <v>52</v>
      </c>
    </row>
    <row r="237" spans="1:10" x14ac:dyDescent="0.25">
      <c r="A237" s="130" t="s">
        <v>9</v>
      </c>
      <c r="B237" s="130" t="s">
        <v>470</v>
      </c>
      <c r="C237" s="130" t="s">
        <v>5148</v>
      </c>
      <c r="D237" s="132">
        <v>43006</v>
      </c>
      <c r="E237" s="130">
        <v>100409</v>
      </c>
      <c r="F237" s="130">
        <v>16423</v>
      </c>
      <c r="G237" s="130" t="s">
        <v>45</v>
      </c>
      <c r="H237" s="130" t="s">
        <v>4792</v>
      </c>
      <c r="I237" s="103">
        <v>213.4</v>
      </c>
      <c r="J237" s="135">
        <v>52</v>
      </c>
    </row>
    <row r="238" spans="1:10" x14ac:dyDescent="0.25">
      <c r="A238" s="130" t="s">
        <v>17</v>
      </c>
      <c r="B238" s="130" t="s">
        <v>193</v>
      </c>
      <c r="C238" s="130" t="s">
        <v>184</v>
      </c>
      <c r="D238" s="132">
        <v>42986</v>
      </c>
      <c r="E238" s="130">
        <v>31201</v>
      </c>
      <c r="F238" s="130">
        <v>16349</v>
      </c>
      <c r="G238" s="130" t="s">
        <v>45</v>
      </c>
      <c r="H238" s="130" t="s">
        <v>4792</v>
      </c>
      <c r="I238" s="103">
        <v>26.68</v>
      </c>
      <c r="J238" s="135">
        <v>52</v>
      </c>
    </row>
    <row r="239" spans="1:10" x14ac:dyDescent="0.25">
      <c r="A239" s="130" t="s">
        <v>17</v>
      </c>
      <c r="B239" s="130" t="s">
        <v>193</v>
      </c>
      <c r="C239" s="130" t="s">
        <v>3424</v>
      </c>
      <c r="D239" s="132">
        <v>42986</v>
      </c>
      <c r="E239" s="130">
        <v>31290</v>
      </c>
      <c r="F239" s="130">
        <v>16350</v>
      </c>
      <c r="G239" s="130" t="s">
        <v>45</v>
      </c>
      <c r="H239" s="130" t="s">
        <v>4792</v>
      </c>
      <c r="I239" s="103">
        <v>10.99</v>
      </c>
      <c r="J239" s="135">
        <v>52</v>
      </c>
    </row>
    <row r="240" spans="1:10" x14ac:dyDescent="0.25">
      <c r="A240" s="130" t="s">
        <v>17</v>
      </c>
      <c r="B240" s="130" t="s">
        <v>193</v>
      </c>
      <c r="C240" s="130" t="s">
        <v>2614</v>
      </c>
      <c r="D240" s="132">
        <v>42986</v>
      </c>
      <c r="E240" s="130">
        <v>2981</v>
      </c>
      <c r="F240" s="130">
        <v>16351</v>
      </c>
      <c r="G240" s="130" t="s">
        <v>45</v>
      </c>
      <c r="H240" s="130" t="s">
        <v>4792</v>
      </c>
      <c r="I240" s="103">
        <v>80</v>
      </c>
      <c r="J240" s="135">
        <v>52</v>
      </c>
    </row>
    <row r="241" spans="1:10" x14ac:dyDescent="0.25">
      <c r="A241" s="130" t="s">
        <v>17</v>
      </c>
      <c r="B241" s="130" t="s">
        <v>193</v>
      </c>
      <c r="C241" s="130" t="s">
        <v>5136</v>
      </c>
      <c r="D241" s="132">
        <v>42997</v>
      </c>
      <c r="E241" s="130">
        <v>31478</v>
      </c>
      <c r="F241" s="130">
        <v>16370</v>
      </c>
      <c r="G241" s="130" t="s">
        <v>45</v>
      </c>
      <c r="H241" s="130" t="s">
        <v>4792</v>
      </c>
      <c r="I241" s="103">
        <v>11.38</v>
      </c>
      <c r="J241" s="135">
        <v>52</v>
      </c>
    </row>
    <row r="242" spans="1:10" x14ac:dyDescent="0.25">
      <c r="A242" s="130" t="s">
        <v>17</v>
      </c>
      <c r="B242" s="130" t="s">
        <v>193</v>
      </c>
      <c r="C242" s="130" t="s">
        <v>5137</v>
      </c>
      <c r="D242" s="132">
        <v>42997</v>
      </c>
      <c r="E242" s="130" t="s">
        <v>5138</v>
      </c>
      <c r="F242" s="130">
        <v>16372</v>
      </c>
      <c r="G242" s="130" t="s">
        <v>45</v>
      </c>
      <c r="H242" s="130" t="s">
        <v>4792</v>
      </c>
      <c r="I242" s="103">
        <v>48.75</v>
      </c>
      <c r="J242" s="135">
        <v>52</v>
      </c>
    </row>
    <row r="243" spans="1:10" x14ac:dyDescent="0.25">
      <c r="A243" s="130" t="s">
        <v>17</v>
      </c>
      <c r="B243" s="130" t="s">
        <v>193</v>
      </c>
      <c r="C243" s="130" t="s">
        <v>5139</v>
      </c>
      <c r="D243" s="132">
        <v>42997</v>
      </c>
      <c r="E243" s="130">
        <v>31358</v>
      </c>
      <c r="F243" s="130">
        <v>16373</v>
      </c>
      <c r="G243" s="130" t="s">
        <v>45</v>
      </c>
      <c r="H243" s="130" t="s">
        <v>4792</v>
      </c>
      <c r="I243" s="103">
        <v>7</v>
      </c>
      <c r="J243" s="135">
        <v>52</v>
      </c>
    </row>
    <row r="244" spans="1:10" x14ac:dyDescent="0.25">
      <c r="A244" s="130" t="s">
        <v>17</v>
      </c>
      <c r="B244" s="130" t="s">
        <v>193</v>
      </c>
      <c r="C244" s="130" t="s">
        <v>1585</v>
      </c>
      <c r="D244" s="132">
        <v>42997</v>
      </c>
      <c r="E244" s="130">
        <v>31335</v>
      </c>
      <c r="F244" s="130">
        <v>16374</v>
      </c>
      <c r="G244" s="130" t="s">
        <v>45</v>
      </c>
      <c r="H244" s="130" t="s">
        <v>4792</v>
      </c>
      <c r="I244" s="103">
        <v>21.78</v>
      </c>
      <c r="J244" s="135">
        <v>52</v>
      </c>
    </row>
    <row r="245" spans="1:10" x14ac:dyDescent="0.25">
      <c r="A245" s="130" t="s">
        <v>17</v>
      </c>
      <c r="B245" s="130" t="s">
        <v>193</v>
      </c>
      <c r="C245" s="130" t="s">
        <v>5140</v>
      </c>
      <c r="D245" s="132">
        <v>42997</v>
      </c>
      <c r="E245" s="130">
        <v>31334</v>
      </c>
      <c r="F245" s="130">
        <v>16375</v>
      </c>
      <c r="G245" s="130" t="s">
        <v>45</v>
      </c>
      <c r="H245" s="130" t="s">
        <v>4792</v>
      </c>
      <c r="I245" s="103">
        <v>63.56</v>
      </c>
      <c r="J245" s="135">
        <v>52</v>
      </c>
    </row>
    <row r="246" spans="1:10" x14ac:dyDescent="0.25">
      <c r="A246" s="130" t="s">
        <v>17</v>
      </c>
      <c r="B246" s="130" t="s">
        <v>193</v>
      </c>
      <c r="C246" s="130" t="s">
        <v>5141</v>
      </c>
      <c r="D246" s="132">
        <v>42997</v>
      </c>
      <c r="E246" s="130">
        <v>31333</v>
      </c>
      <c r="F246" s="130">
        <v>16376</v>
      </c>
      <c r="G246" s="130" t="s">
        <v>45</v>
      </c>
      <c r="H246" s="130" t="s">
        <v>4792</v>
      </c>
      <c r="I246" s="103">
        <v>333.56</v>
      </c>
      <c r="J246" s="135">
        <v>52</v>
      </c>
    </row>
    <row r="247" spans="1:10" x14ac:dyDescent="0.25">
      <c r="A247" s="130" t="s">
        <v>17</v>
      </c>
      <c r="B247" s="130" t="s">
        <v>193</v>
      </c>
      <c r="C247" s="130" t="s">
        <v>5142</v>
      </c>
      <c r="D247" s="132">
        <v>42997</v>
      </c>
      <c r="E247" s="130">
        <v>31456</v>
      </c>
      <c r="F247" s="130">
        <v>16377</v>
      </c>
      <c r="G247" s="130" t="s">
        <v>45</v>
      </c>
      <c r="H247" s="130" t="s">
        <v>4792</v>
      </c>
      <c r="I247" s="103">
        <v>40.479999999999997</v>
      </c>
      <c r="J247" s="135">
        <v>52</v>
      </c>
    </row>
    <row r="248" spans="1:10" x14ac:dyDescent="0.25">
      <c r="A248" s="130" t="s">
        <v>17</v>
      </c>
      <c r="B248" s="130" t="s">
        <v>193</v>
      </c>
      <c r="C248" s="130" t="s">
        <v>5143</v>
      </c>
      <c r="D248" s="132">
        <v>42997</v>
      </c>
      <c r="E248" s="130" t="s">
        <v>5144</v>
      </c>
      <c r="F248" s="130">
        <v>16379</v>
      </c>
      <c r="G248" s="130" t="s">
        <v>45</v>
      </c>
      <c r="H248" s="130" t="s">
        <v>4792</v>
      </c>
      <c r="I248" s="103">
        <v>13.8</v>
      </c>
      <c r="J248" s="135">
        <v>52</v>
      </c>
    </row>
    <row r="249" spans="1:10" x14ac:dyDescent="0.25">
      <c r="A249" s="130" t="s">
        <v>17</v>
      </c>
      <c r="B249" s="130" t="s">
        <v>193</v>
      </c>
      <c r="C249" s="130" t="s">
        <v>5145</v>
      </c>
      <c r="D249" s="132">
        <v>43000</v>
      </c>
      <c r="E249" s="130">
        <v>3004</v>
      </c>
      <c r="F249" s="130">
        <v>16387</v>
      </c>
      <c r="G249" s="130" t="s">
        <v>45</v>
      </c>
      <c r="H249" s="130" t="s">
        <v>4792</v>
      </c>
      <c r="I249" s="103">
        <v>33.25</v>
      </c>
      <c r="J249" s="135">
        <v>52</v>
      </c>
    </row>
    <row r="250" spans="1:10" x14ac:dyDescent="0.25">
      <c r="A250" s="130" t="s">
        <v>17</v>
      </c>
      <c r="B250" s="130" t="s">
        <v>193</v>
      </c>
      <c r="C250" s="130" t="s">
        <v>5146</v>
      </c>
      <c r="D250" s="132">
        <v>43005</v>
      </c>
      <c r="E250" s="130" t="s">
        <v>5147</v>
      </c>
      <c r="F250" s="130">
        <v>16404</v>
      </c>
      <c r="G250" s="130" t="s">
        <v>45</v>
      </c>
      <c r="H250" s="130" t="s">
        <v>46</v>
      </c>
      <c r="I250" s="103">
        <v>9.74</v>
      </c>
      <c r="J250" s="135">
        <v>52</v>
      </c>
    </row>
    <row r="251" spans="1:10" x14ac:dyDescent="0.25">
      <c r="A251" s="130" t="s">
        <v>17</v>
      </c>
      <c r="B251" s="130" t="s">
        <v>470</v>
      </c>
      <c r="C251" s="130" t="s">
        <v>5148</v>
      </c>
      <c r="D251" s="132">
        <v>43006</v>
      </c>
      <c r="E251" s="130">
        <v>100409</v>
      </c>
      <c r="F251" s="130">
        <v>16423</v>
      </c>
      <c r="G251" s="130" t="s">
        <v>45</v>
      </c>
      <c r="H251" s="130" t="s">
        <v>4792</v>
      </c>
      <c r="I251" s="103">
        <v>35.57</v>
      </c>
      <c r="J251" s="135">
        <v>52</v>
      </c>
    </row>
    <row r="252" spans="1:10" x14ac:dyDescent="0.25">
      <c r="A252" s="130" t="s">
        <v>25</v>
      </c>
      <c r="B252" s="130" t="s">
        <v>193</v>
      </c>
      <c r="C252" s="130" t="s">
        <v>184</v>
      </c>
      <c r="D252" s="132">
        <v>42986</v>
      </c>
      <c r="E252" s="130">
        <v>31201</v>
      </c>
      <c r="F252" s="130">
        <v>16349</v>
      </c>
      <c r="G252" s="130" t="s">
        <v>45</v>
      </c>
      <c r="H252" s="130" t="s">
        <v>4792</v>
      </c>
      <c r="I252" s="103">
        <v>133.38</v>
      </c>
      <c r="J252" s="135">
        <v>52</v>
      </c>
    </row>
    <row r="253" spans="1:10" x14ac:dyDescent="0.25">
      <c r="A253" s="130" t="s">
        <v>25</v>
      </c>
      <c r="B253" s="130" t="s">
        <v>193</v>
      </c>
      <c r="C253" s="130" t="s">
        <v>3424</v>
      </c>
      <c r="D253" s="132">
        <v>42986</v>
      </c>
      <c r="E253" s="130">
        <v>31290</v>
      </c>
      <c r="F253" s="130">
        <v>16350</v>
      </c>
      <c r="G253" s="130" t="s">
        <v>45</v>
      </c>
      <c r="H253" s="130" t="s">
        <v>4792</v>
      </c>
      <c r="I253" s="103">
        <v>54.95</v>
      </c>
      <c r="J253" s="135">
        <v>52</v>
      </c>
    </row>
    <row r="254" spans="1:10" x14ac:dyDescent="0.25">
      <c r="A254" s="130" t="s">
        <v>25</v>
      </c>
      <c r="B254" s="130" t="s">
        <v>193</v>
      </c>
      <c r="C254" s="130" t="s">
        <v>2614</v>
      </c>
      <c r="D254" s="132">
        <v>42986</v>
      </c>
      <c r="E254" s="130">
        <v>2981</v>
      </c>
      <c r="F254" s="130">
        <v>16351</v>
      </c>
      <c r="G254" s="130" t="s">
        <v>45</v>
      </c>
      <c r="H254" s="130" t="s">
        <v>4792</v>
      </c>
      <c r="I254" s="103">
        <v>400</v>
      </c>
      <c r="J254" s="135">
        <v>52</v>
      </c>
    </row>
    <row r="255" spans="1:10" x14ac:dyDescent="0.25">
      <c r="A255" s="130" t="s">
        <v>25</v>
      </c>
      <c r="B255" s="130" t="s">
        <v>193</v>
      </c>
      <c r="C255" s="130" t="s">
        <v>5136</v>
      </c>
      <c r="D255" s="132">
        <v>42997</v>
      </c>
      <c r="E255" s="130">
        <v>31478</v>
      </c>
      <c r="F255" s="130">
        <v>16370</v>
      </c>
      <c r="G255" s="130" t="s">
        <v>45</v>
      </c>
      <c r="H255" s="130" t="s">
        <v>4792</v>
      </c>
      <c r="I255" s="103">
        <v>56.9</v>
      </c>
      <c r="J255" s="135">
        <v>52</v>
      </c>
    </row>
    <row r="256" spans="1:10" x14ac:dyDescent="0.25">
      <c r="A256" s="130" t="s">
        <v>25</v>
      </c>
      <c r="B256" s="130" t="s">
        <v>193</v>
      </c>
      <c r="C256" s="130" t="s">
        <v>5137</v>
      </c>
      <c r="D256" s="132">
        <v>42997</v>
      </c>
      <c r="E256" s="130" t="s">
        <v>5138</v>
      </c>
      <c r="F256" s="130">
        <v>16372</v>
      </c>
      <c r="G256" s="130" t="s">
        <v>45</v>
      </c>
      <c r="H256" s="130" t="s">
        <v>4792</v>
      </c>
      <c r="I256" s="103">
        <v>243.75</v>
      </c>
      <c r="J256" s="135">
        <v>52</v>
      </c>
    </row>
    <row r="257" spans="1:10" x14ac:dyDescent="0.25">
      <c r="A257" s="130" t="s">
        <v>25</v>
      </c>
      <c r="B257" s="130" t="s">
        <v>193</v>
      </c>
      <c r="C257" s="130" t="s">
        <v>5139</v>
      </c>
      <c r="D257" s="132">
        <v>42997</v>
      </c>
      <c r="E257" s="130">
        <v>31358</v>
      </c>
      <c r="F257" s="130">
        <v>16373</v>
      </c>
      <c r="G257" s="130" t="s">
        <v>45</v>
      </c>
      <c r="H257" s="130" t="s">
        <v>4792</v>
      </c>
      <c r="I257" s="103">
        <v>35.020000000000003</v>
      </c>
      <c r="J257" s="135">
        <v>52</v>
      </c>
    </row>
    <row r="258" spans="1:10" x14ac:dyDescent="0.25">
      <c r="A258" s="130" t="s">
        <v>25</v>
      </c>
      <c r="B258" s="130" t="s">
        <v>193</v>
      </c>
      <c r="C258" s="130" t="s">
        <v>1585</v>
      </c>
      <c r="D258" s="132">
        <v>42997</v>
      </c>
      <c r="E258" s="130">
        <v>31335</v>
      </c>
      <c r="F258" s="130">
        <v>16374</v>
      </c>
      <c r="G258" s="130" t="s">
        <v>45</v>
      </c>
      <c r="H258" s="130" t="s">
        <v>4792</v>
      </c>
      <c r="I258" s="103">
        <v>108.88</v>
      </c>
      <c r="J258" s="135">
        <v>52</v>
      </c>
    </row>
    <row r="259" spans="1:10" x14ac:dyDescent="0.25">
      <c r="A259" s="130" t="s">
        <v>25</v>
      </c>
      <c r="B259" s="130" t="s">
        <v>193</v>
      </c>
      <c r="C259" s="130" t="s">
        <v>5140</v>
      </c>
      <c r="D259" s="132">
        <v>42997</v>
      </c>
      <c r="E259" s="130">
        <v>31334</v>
      </c>
      <c r="F259" s="130">
        <v>16375</v>
      </c>
      <c r="G259" s="130" t="s">
        <v>45</v>
      </c>
      <c r="H259" s="130" t="s">
        <v>4792</v>
      </c>
      <c r="I259" s="103">
        <v>317.77</v>
      </c>
      <c r="J259" s="135">
        <v>52</v>
      </c>
    </row>
    <row r="260" spans="1:10" x14ac:dyDescent="0.25">
      <c r="A260" s="130" t="s">
        <v>25</v>
      </c>
      <c r="B260" s="130" t="s">
        <v>193</v>
      </c>
      <c r="C260" s="130" t="s">
        <v>5141</v>
      </c>
      <c r="D260" s="132">
        <v>42997</v>
      </c>
      <c r="E260" s="130">
        <v>31333</v>
      </c>
      <c r="F260" s="130">
        <v>16376</v>
      </c>
      <c r="G260" s="130" t="s">
        <v>45</v>
      </c>
      <c r="H260" s="130" t="s">
        <v>4792</v>
      </c>
      <c r="I260" s="103">
        <v>1667.78</v>
      </c>
      <c r="J260" s="135">
        <v>52</v>
      </c>
    </row>
    <row r="261" spans="1:10" x14ac:dyDescent="0.25">
      <c r="A261" s="130" t="s">
        <v>25</v>
      </c>
      <c r="B261" s="130" t="s">
        <v>193</v>
      </c>
      <c r="C261" s="130" t="s">
        <v>5142</v>
      </c>
      <c r="D261" s="132">
        <v>42997</v>
      </c>
      <c r="E261" s="130">
        <v>31456</v>
      </c>
      <c r="F261" s="130">
        <v>16377</v>
      </c>
      <c r="G261" s="130" t="s">
        <v>45</v>
      </c>
      <c r="H261" s="130" t="s">
        <v>4792</v>
      </c>
      <c r="I261" s="103">
        <v>202.42</v>
      </c>
      <c r="J261" s="135">
        <v>52</v>
      </c>
    </row>
    <row r="262" spans="1:10" x14ac:dyDescent="0.25">
      <c r="A262" s="130" t="s">
        <v>25</v>
      </c>
      <c r="B262" s="130" t="s">
        <v>193</v>
      </c>
      <c r="C262" s="130" t="s">
        <v>5143</v>
      </c>
      <c r="D262" s="132">
        <v>42997</v>
      </c>
      <c r="E262" s="130" t="s">
        <v>5144</v>
      </c>
      <c r="F262" s="130">
        <v>16379</v>
      </c>
      <c r="G262" s="130" t="s">
        <v>45</v>
      </c>
      <c r="H262" s="130" t="s">
        <v>4792</v>
      </c>
      <c r="I262" s="103">
        <v>69</v>
      </c>
      <c r="J262" s="135">
        <v>52</v>
      </c>
    </row>
    <row r="263" spans="1:10" x14ac:dyDescent="0.25">
      <c r="A263" s="130" t="s">
        <v>25</v>
      </c>
      <c r="B263" s="130" t="s">
        <v>193</v>
      </c>
      <c r="C263" s="130" t="s">
        <v>5145</v>
      </c>
      <c r="D263" s="132">
        <v>43000</v>
      </c>
      <c r="E263" s="130">
        <v>3004</v>
      </c>
      <c r="F263" s="130">
        <v>16387</v>
      </c>
      <c r="G263" s="130" t="s">
        <v>45</v>
      </c>
      <c r="H263" s="130" t="s">
        <v>4792</v>
      </c>
      <c r="I263" s="103">
        <v>166.25</v>
      </c>
      <c r="J263" s="135">
        <v>52</v>
      </c>
    </row>
    <row r="264" spans="1:10" x14ac:dyDescent="0.25">
      <c r="A264" s="130" t="s">
        <v>25</v>
      </c>
      <c r="B264" s="130" t="s">
        <v>193</v>
      </c>
      <c r="C264" s="130" t="s">
        <v>5146</v>
      </c>
      <c r="D264" s="132">
        <v>43005</v>
      </c>
      <c r="E264" s="130" t="s">
        <v>5147</v>
      </c>
      <c r="F264" s="130">
        <v>16404</v>
      </c>
      <c r="G264" s="130" t="s">
        <v>45</v>
      </c>
      <c r="H264" s="130" t="s">
        <v>46</v>
      </c>
      <c r="I264" s="103">
        <v>48.71</v>
      </c>
      <c r="J264" s="135">
        <v>52</v>
      </c>
    </row>
    <row r="265" spans="1:10" x14ac:dyDescent="0.25">
      <c r="A265" s="130" t="s">
        <v>25</v>
      </c>
      <c r="B265" s="130" t="s">
        <v>470</v>
      </c>
      <c r="C265" s="130" t="s">
        <v>5148</v>
      </c>
      <c r="D265" s="132">
        <v>43006</v>
      </c>
      <c r="E265" s="130">
        <v>100409</v>
      </c>
      <c r="F265" s="130">
        <v>16423</v>
      </c>
      <c r="G265" s="130" t="s">
        <v>45</v>
      </c>
      <c r="H265" s="130" t="s">
        <v>4792</v>
      </c>
      <c r="I265" s="103">
        <v>177.84</v>
      </c>
      <c r="J265" s="135">
        <v>52</v>
      </c>
    </row>
    <row r="266" spans="1:10" x14ac:dyDescent="0.25">
      <c r="A266" s="130" t="s">
        <v>32</v>
      </c>
      <c r="B266" s="130" t="s">
        <v>193</v>
      </c>
      <c r="C266" s="130" t="s">
        <v>184</v>
      </c>
      <c r="D266" s="132">
        <v>42986</v>
      </c>
      <c r="E266" s="130">
        <v>31201</v>
      </c>
      <c r="F266" s="130">
        <v>16349</v>
      </c>
      <c r="G266" s="130" t="s">
        <v>45</v>
      </c>
      <c r="H266" s="130" t="s">
        <v>4792</v>
      </c>
      <c r="I266" s="103">
        <v>53.35</v>
      </c>
      <c r="J266" s="135">
        <v>52</v>
      </c>
    </row>
    <row r="267" spans="1:10" x14ac:dyDescent="0.25">
      <c r="A267" s="130" t="s">
        <v>32</v>
      </c>
      <c r="B267" s="130" t="s">
        <v>193</v>
      </c>
      <c r="C267" s="130" t="s">
        <v>3424</v>
      </c>
      <c r="D267" s="132">
        <v>42986</v>
      </c>
      <c r="E267" s="130">
        <v>31290</v>
      </c>
      <c r="F267" s="130">
        <v>16350</v>
      </c>
      <c r="G267" s="130" t="s">
        <v>45</v>
      </c>
      <c r="H267" s="130" t="s">
        <v>4792</v>
      </c>
      <c r="I267" s="103">
        <v>21.98</v>
      </c>
      <c r="J267" s="135">
        <v>52</v>
      </c>
    </row>
    <row r="268" spans="1:10" x14ac:dyDescent="0.25">
      <c r="A268" s="130" t="s">
        <v>32</v>
      </c>
      <c r="B268" s="130" t="s">
        <v>193</v>
      </c>
      <c r="C268" s="130" t="s">
        <v>2614</v>
      </c>
      <c r="D268" s="132">
        <v>42986</v>
      </c>
      <c r="E268" s="130">
        <v>2981</v>
      </c>
      <c r="F268" s="130">
        <v>16351</v>
      </c>
      <c r="G268" s="130" t="s">
        <v>45</v>
      </c>
      <c r="H268" s="130" t="s">
        <v>4792</v>
      </c>
      <c r="I268" s="103">
        <v>160</v>
      </c>
      <c r="J268" s="135">
        <v>52</v>
      </c>
    </row>
    <row r="269" spans="1:10" x14ac:dyDescent="0.25">
      <c r="A269" s="130" t="s">
        <v>32</v>
      </c>
      <c r="B269" s="130" t="s">
        <v>193</v>
      </c>
      <c r="C269" s="130" t="s">
        <v>5136</v>
      </c>
      <c r="D269" s="132">
        <v>42997</v>
      </c>
      <c r="E269" s="130">
        <v>31478</v>
      </c>
      <c r="F269" s="130">
        <v>16370</v>
      </c>
      <c r="G269" s="130" t="s">
        <v>45</v>
      </c>
      <c r="H269" s="130" t="s">
        <v>4792</v>
      </c>
      <c r="I269" s="103">
        <v>22.76</v>
      </c>
      <c r="J269" s="135">
        <v>52</v>
      </c>
    </row>
    <row r="270" spans="1:10" x14ac:dyDescent="0.25">
      <c r="A270" s="130" t="s">
        <v>32</v>
      </c>
      <c r="B270" s="130" t="s">
        <v>193</v>
      </c>
      <c r="C270" s="130" t="s">
        <v>5137</v>
      </c>
      <c r="D270" s="132">
        <v>42997</v>
      </c>
      <c r="E270" s="130" t="s">
        <v>5138</v>
      </c>
      <c r="F270" s="130">
        <v>16372</v>
      </c>
      <c r="G270" s="130" t="s">
        <v>45</v>
      </c>
      <c r="H270" s="130" t="s">
        <v>4792</v>
      </c>
      <c r="I270" s="103">
        <v>97.5</v>
      </c>
      <c r="J270" s="135">
        <v>52</v>
      </c>
    </row>
    <row r="271" spans="1:10" x14ac:dyDescent="0.25">
      <c r="A271" s="130" t="s">
        <v>32</v>
      </c>
      <c r="B271" s="130" t="s">
        <v>193</v>
      </c>
      <c r="C271" s="130" t="s">
        <v>5139</v>
      </c>
      <c r="D271" s="132">
        <v>42997</v>
      </c>
      <c r="E271" s="130">
        <v>31358</v>
      </c>
      <c r="F271" s="130">
        <v>16373</v>
      </c>
      <c r="G271" s="130" t="s">
        <v>45</v>
      </c>
      <c r="H271" s="130" t="s">
        <v>4792</v>
      </c>
      <c r="I271" s="103">
        <v>14.01</v>
      </c>
      <c r="J271" s="135">
        <v>52</v>
      </c>
    </row>
    <row r="272" spans="1:10" x14ac:dyDescent="0.25">
      <c r="A272" s="130" t="s">
        <v>32</v>
      </c>
      <c r="B272" s="130" t="s">
        <v>193</v>
      </c>
      <c r="C272" s="130" t="s">
        <v>1585</v>
      </c>
      <c r="D272" s="132">
        <v>42997</v>
      </c>
      <c r="E272" s="130">
        <v>31335</v>
      </c>
      <c r="F272" s="130">
        <v>16374</v>
      </c>
      <c r="G272" s="130" t="s">
        <v>45</v>
      </c>
      <c r="H272" s="130" t="s">
        <v>4792</v>
      </c>
      <c r="I272" s="103">
        <v>43.55</v>
      </c>
      <c r="J272" s="135">
        <v>52</v>
      </c>
    </row>
    <row r="273" spans="1:10" x14ac:dyDescent="0.25">
      <c r="A273" s="130" t="s">
        <v>32</v>
      </c>
      <c r="B273" s="130" t="s">
        <v>193</v>
      </c>
      <c r="C273" s="130" t="s">
        <v>5140</v>
      </c>
      <c r="D273" s="132">
        <v>42997</v>
      </c>
      <c r="E273" s="130">
        <v>31334</v>
      </c>
      <c r="F273" s="130">
        <v>16375</v>
      </c>
      <c r="G273" s="130" t="s">
        <v>45</v>
      </c>
      <c r="H273" s="130" t="s">
        <v>4792</v>
      </c>
      <c r="I273" s="103">
        <v>127.11</v>
      </c>
      <c r="J273" s="135">
        <v>52</v>
      </c>
    </row>
    <row r="274" spans="1:10" x14ac:dyDescent="0.25">
      <c r="A274" s="130" t="s">
        <v>32</v>
      </c>
      <c r="B274" s="130" t="s">
        <v>193</v>
      </c>
      <c r="C274" s="130" t="s">
        <v>5141</v>
      </c>
      <c r="D274" s="132">
        <v>42997</v>
      </c>
      <c r="E274" s="130">
        <v>31333</v>
      </c>
      <c r="F274" s="130">
        <v>16376</v>
      </c>
      <c r="G274" s="130" t="s">
        <v>45</v>
      </c>
      <c r="H274" s="130" t="s">
        <v>4792</v>
      </c>
      <c r="I274" s="103">
        <v>667.11</v>
      </c>
      <c r="J274" s="135">
        <v>52</v>
      </c>
    </row>
    <row r="275" spans="1:10" x14ac:dyDescent="0.25">
      <c r="A275" s="130" t="s">
        <v>32</v>
      </c>
      <c r="B275" s="130" t="s">
        <v>193</v>
      </c>
      <c r="C275" s="130" t="s">
        <v>5142</v>
      </c>
      <c r="D275" s="132">
        <v>42997</v>
      </c>
      <c r="E275" s="130">
        <v>31456</v>
      </c>
      <c r="F275" s="130">
        <v>16377</v>
      </c>
      <c r="G275" s="130" t="s">
        <v>45</v>
      </c>
      <c r="H275" s="130" t="s">
        <v>4792</v>
      </c>
      <c r="I275" s="103">
        <v>80.97</v>
      </c>
      <c r="J275" s="135">
        <v>52</v>
      </c>
    </row>
    <row r="276" spans="1:10" x14ac:dyDescent="0.25">
      <c r="A276" s="130" t="s">
        <v>32</v>
      </c>
      <c r="B276" s="130" t="s">
        <v>193</v>
      </c>
      <c r="C276" s="130" t="s">
        <v>5143</v>
      </c>
      <c r="D276" s="132">
        <v>42997</v>
      </c>
      <c r="E276" s="130" t="s">
        <v>5144</v>
      </c>
      <c r="F276" s="130">
        <v>16379</v>
      </c>
      <c r="G276" s="130" t="s">
        <v>45</v>
      </c>
      <c r="H276" s="130" t="s">
        <v>4792</v>
      </c>
      <c r="I276" s="103">
        <v>27.6</v>
      </c>
      <c r="J276" s="135">
        <v>52</v>
      </c>
    </row>
    <row r="277" spans="1:10" x14ac:dyDescent="0.25">
      <c r="A277" s="130" t="s">
        <v>32</v>
      </c>
      <c r="B277" s="130" t="s">
        <v>193</v>
      </c>
      <c r="C277" s="130" t="s">
        <v>5145</v>
      </c>
      <c r="D277" s="132">
        <v>43000</v>
      </c>
      <c r="E277" s="130">
        <v>3004</v>
      </c>
      <c r="F277" s="130">
        <v>16387</v>
      </c>
      <c r="G277" s="130" t="s">
        <v>45</v>
      </c>
      <c r="H277" s="130" t="s">
        <v>4792</v>
      </c>
      <c r="I277" s="103">
        <v>66.5</v>
      </c>
      <c r="J277" s="135">
        <v>52</v>
      </c>
    </row>
    <row r="278" spans="1:10" x14ac:dyDescent="0.25">
      <c r="A278" s="130" t="s">
        <v>32</v>
      </c>
      <c r="B278" s="130" t="s">
        <v>193</v>
      </c>
      <c r="C278" s="130" t="s">
        <v>5146</v>
      </c>
      <c r="D278" s="132">
        <v>43005</v>
      </c>
      <c r="E278" s="130" t="s">
        <v>5147</v>
      </c>
      <c r="F278" s="130">
        <v>16404</v>
      </c>
      <c r="G278" s="130" t="s">
        <v>45</v>
      </c>
      <c r="H278" s="130" t="s">
        <v>46</v>
      </c>
      <c r="I278" s="103">
        <v>19.48</v>
      </c>
      <c r="J278" s="135">
        <v>52</v>
      </c>
    </row>
    <row r="279" spans="1:10" x14ac:dyDescent="0.25">
      <c r="A279" s="130" t="s">
        <v>32</v>
      </c>
      <c r="B279" s="130" t="s">
        <v>470</v>
      </c>
      <c r="C279" s="130" t="s">
        <v>5148</v>
      </c>
      <c r="D279" s="132">
        <v>43006</v>
      </c>
      <c r="E279" s="130">
        <v>100409</v>
      </c>
      <c r="F279" s="130">
        <v>16423</v>
      </c>
      <c r="G279" s="130" t="s">
        <v>45</v>
      </c>
      <c r="H279" s="130" t="s">
        <v>4792</v>
      </c>
      <c r="I279" s="103">
        <v>71.13</v>
      </c>
      <c r="J279" s="135">
        <v>52</v>
      </c>
    </row>
    <row r="280" spans="1:10" x14ac:dyDescent="0.25">
      <c r="A280" s="130" t="s">
        <v>38</v>
      </c>
      <c r="B280" s="130" t="s">
        <v>193</v>
      </c>
      <c r="C280" s="130" t="s">
        <v>184</v>
      </c>
      <c r="D280" s="132">
        <v>42986</v>
      </c>
      <c r="E280" s="130">
        <v>31201</v>
      </c>
      <c r="F280" s="130">
        <v>16349</v>
      </c>
      <c r="G280" s="130" t="s">
        <v>45</v>
      </c>
      <c r="H280" s="130" t="s">
        <v>4792</v>
      </c>
      <c r="I280" s="103">
        <v>160.06</v>
      </c>
      <c r="J280" s="135">
        <v>52</v>
      </c>
    </row>
    <row r="281" spans="1:10" x14ac:dyDescent="0.25">
      <c r="A281" s="130" t="s">
        <v>38</v>
      </c>
      <c r="B281" s="130" t="s">
        <v>193</v>
      </c>
      <c r="C281" s="130" t="s">
        <v>3424</v>
      </c>
      <c r="D281" s="132">
        <v>42986</v>
      </c>
      <c r="E281" s="130">
        <v>31290</v>
      </c>
      <c r="F281" s="130">
        <v>16350</v>
      </c>
      <c r="G281" s="130" t="s">
        <v>45</v>
      </c>
      <c r="H281" s="130" t="s">
        <v>4792</v>
      </c>
      <c r="I281" s="103">
        <v>65.94</v>
      </c>
      <c r="J281" s="135">
        <v>52</v>
      </c>
    </row>
    <row r="282" spans="1:10" x14ac:dyDescent="0.25">
      <c r="A282" s="130" t="s">
        <v>38</v>
      </c>
      <c r="B282" s="130" t="s">
        <v>193</v>
      </c>
      <c r="C282" s="130" t="s">
        <v>2614</v>
      </c>
      <c r="D282" s="132">
        <v>42986</v>
      </c>
      <c r="E282" s="130">
        <v>2981</v>
      </c>
      <c r="F282" s="130">
        <v>16351</v>
      </c>
      <c r="G282" s="130" t="s">
        <v>45</v>
      </c>
      <c r="H282" s="130" t="s">
        <v>4792</v>
      </c>
      <c r="I282" s="103">
        <v>480</v>
      </c>
      <c r="J282" s="135">
        <v>52</v>
      </c>
    </row>
    <row r="283" spans="1:10" x14ac:dyDescent="0.25">
      <c r="A283" s="130" t="s">
        <v>38</v>
      </c>
      <c r="B283" s="130" t="s">
        <v>193</v>
      </c>
      <c r="C283" s="130" t="s">
        <v>5136</v>
      </c>
      <c r="D283" s="132">
        <v>42997</v>
      </c>
      <c r="E283" s="130">
        <v>31478</v>
      </c>
      <c r="F283" s="130">
        <v>16370</v>
      </c>
      <c r="G283" s="130" t="s">
        <v>45</v>
      </c>
      <c r="H283" s="130" t="s">
        <v>4792</v>
      </c>
      <c r="I283" s="103">
        <v>68.27</v>
      </c>
      <c r="J283" s="135">
        <v>52</v>
      </c>
    </row>
    <row r="284" spans="1:10" x14ac:dyDescent="0.25">
      <c r="A284" s="130" t="s">
        <v>38</v>
      </c>
      <c r="B284" s="130" t="s">
        <v>193</v>
      </c>
      <c r="C284" s="130" t="s">
        <v>5137</v>
      </c>
      <c r="D284" s="132">
        <v>42997</v>
      </c>
      <c r="E284" s="130" t="s">
        <v>5138</v>
      </c>
      <c r="F284" s="130">
        <v>16372</v>
      </c>
      <c r="G284" s="130" t="s">
        <v>45</v>
      </c>
      <c r="H284" s="130" t="s">
        <v>4792</v>
      </c>
      <c r="I284" s="103">
        <v>292.5</v>
      </c>
      <c r="J284" s="135">
        <v>52</v>
      </c>
    </row>
    <row r="285" spans="1:10" x14ac:dyDescent="0.25">
      <c r="A285" s="130" t="s">
        <v>38</v>
      </c>
      <c r="B285" s="130" t="s">
        <v>193</v>
      </c>
      <c r="C285" s="130" t="s">
        <v>5139</v>
      </c>
      <c r="D285" s="132">
        <v>42997</v>
      </c>
      <c r="E285" s="130">
        <v>31358</v>
      </c>
      <c r="F285" s="130">
        <v>16373</v>
      </c>
      <c r="G285" s="130" t="s">
        <v>45</v>
      </c>
      <c r="H285" s="130" t="s">
        <v>4792</v>
      </c>
      <c r="I285" s="103">
        <v>42.02</v>
      </c>
      <c r="J285" s="135">
        <v>52</v>
      </c>
    </row>
    <row r="286" spans="1:10" x14ac:dyDescent="0.25">
      <c r="A286" s="130" t="s">
        <v>38</v>
      </c>
      <c r="B286" s="130" t="s">
        <v>193</v>
      </c>
      <c r="C286" s="130" t="s">
        <v>1585</v>
      </c>
      <c r="D286" s="132">
        <v>42997</v>
      </c>
      <c r="E286" s="130">
        <v>31335</v>
      </c>
      <c r="F286" s="130">
        <v>16374</v>
      </c>
      <c r="G286" s="130" t="s">
        <v>45</v>
      </c>
      <c r="H286" s="130" t="s">
        <v>4792</v>
      </c>
      <c r="I286" s="103">
        <v>130.65</v>
      </c>
      <c r="J286" s="135">
        <v>52</v>
      </c>
    </row>
    <row r="287" spans="1:10" x14ac:dyDescent="0.25">
      <c r="A287" s="130" t="s">
        <v>38</v>
      </c>
      <c r="B287" s="130" t="s">
        <v>193</v>
      </c>
      <c r="C287" s="130" t="s">
        <v>5140</v>
      </c>
      <c r="D287" s="132">
        <v>42997</v>
      </c>
      <c r="E287" s="130">
        <v>31334</v>
      </c>
      <c r="F287" s="130">
        <v>16375</v>
      </c>
      <c r="G287" s="130" t="s">
        <v>45</v>
      </c>
      <c r="H287" s="130" t="s">
        <v>4792</v>
      </c>
      <c r="I287" s="103">
        <v>381.33</v>
      </c>
      <c r="J287" s="135">
        <v>52</v>
      </c>
    </row>
    <row r="288" spans="1:10" x14ac:dyDescent="0.25">
      <c r="A288" s="130" t="s">
        <v>38</v>
      </c>
      <c r="B288" s="130" t="s">
        <v>193</v>
      </c>
      <c r="C288" s="130" t="s">
        <v>5141</v>
      </c>
      <c r="D288" s="132">
        <v>42997</v>
      </c>
      <c r="E288" s="130">
        <v>31333</v>
      </c>
      <c r="F288" s="130">
        <v>16376</v>
      </c>
      <c r="G288" s="130" t="s">
        <v>45</v>
      </c>
      <c r="H288" s="130" t="s">
        <v>4792</v>
      </c>
      <c r="I288" s="103">
        <v>2001.33</v>
      </c>
      <c r="J288" s="135">
        <v>52</v>
      </c>
    </row>
    <row r="289" spans="1:10" x14ac:dyDescent="0.25">
      <c r="A289" s="130" t="s">
        <v>38</v>
      </c>
      <c r="B289" s="130" t="s">
        <v>193</v>
      </c>
      <c r="C289" s="130" t="s">
        <v>5142</v>
      </c>
      <c r="D289" s="132">
        <v>42997</v>
      </c>
      <c r="E289" s="130">
        <v>31456</v>
      </c>
      <c r="F289" s="130">
        <v>16377</v>
      </c>
      <c r="G289" s="130" t="s">
        <v>45</v>
      </c>
      <c r="H289" s="130" t="s">
        <v>4792</v>
      </c>
      <c r="I289" s="103">
        <v>242.9</v>
      </c>
      <c r="J289" s="135">
        <v>52</v>
      </c>
    </row>
    <row r="290" spans="1:10" x14ac:dyDescent="0.25">
      <c r="A290" s="130" t="s">
        <v>38</v>
      </c>
      <c r="B290" s="130" t="s">
        <v>193</v>
      </c>
      <c r="C290" s="130" t="s">
        <v>5143</v>
      </c>
      <c r="D290" s="132">
        <v>42997</v>
      </c>
      <c r="E290" s="130" t="s">
        <v>5144</v>
      </c>
      <c r="F290" s="130">
        <v>16379</v>
      </c>
      <c r="G290" s="130" t="s">
        <v>45</v>
      </c>
      <c r="H290" s="130" t="s">
        <v>4792</v>
      </c>
      <c r="I290" s="103">
        <v>82.8</v>
      </c>
      <c r="J290" s="135">
        <v>52</v>
      </c>
    </row>
    <row r="291" spans="1:10" x14ac:dyDescent="0.25">
      <c r="A291" s="130" t="s">
        <v>38</v>
      </c>
      <c r="B291" s="130" t="s">
        <v>193</v>
      </c>
      <c r="C291" s="130" t="s">
        <v>5145</v>
      </c>
      <c r="D291" s="132">
        <v>43000</v>
      </c>
      <c r="E291" s="130">
        <v>3004</v>
      </c>
      <c r="F291" s="130">
        <v>16387</v>
      </c>
      <c r="G291" s="130" t="s">
        <v>45</v>
      </c>
      <c r="H291" s="130" t="s">
        <v>4792</v>
      </c>
      <c r="I291" s="103">
        <v>199.5</v>
      </c>
      <c r="J291" s="135">
        <v>52</v>
      </c>
    </row>
    <row r="292" spans="1:10" x14ac:dyDescent="0.25">
      <c r="A292" s="130" t="s">
        <v>38</v>
      </c>
      <c r="B292" s="130" t="s">
        <v>193</v>
      </c>
      <c r="C292" s="130" t="s">
        <v>5146</v>
      </c>
      <c r="D292" s="132">
        <v>43005</v>
      </c>
      <c r="E292" s="130" t="s">
        <v>5147</v>
      </c>
      <c r="F292" s="130">
        <v>16404</v>
      </c>
      <c r="G292" s="130" t="s">
        <v>45</v>
      </c>
      <c r="H292" s="130" t="s">
        <v>46</v>
      </c>
      <c r="I292" s="103">
        <v>58.45</v>
      </c>
      <c r="J292" s="135">
        <v>52</v>
      </c>
    </row>
    <row r="293" spans="1:10" x14ac:dyDescent="0.25">
      <c r="A293" s="130" t="s">
        <v>38</v>
      </c>
      <c r="B293" s="130" t="s">
        <v>470</v>
      </c>
      <c r="C293" s="130" t="s">
        <v>5148</v>
      </c>
      <c r="D293" s="132">
        <v>43006</v>
      </c>
      <c r="E293" s="130">
        <v>100409</v>
      </c>
      <c r="F293" s="130">
        <v>16423</v>
      </c>
      <c r="G293" s="130" t="s">
        <v>45</v>
      </c>
      <c r="H293" s="130" t="s">
        <v>4792</v>
      </c>
      <c r="I293" s="103">
        <v>213.4</v>
      </c>
      <c r="J293" s="135">
        <v>52</v>
      </c>
    </row>
    <row r="294" spans="1:10" x14ac:dyDescent="0.25">
      <c r="A294" s="130" t="s">
        <v>10</v>
      </c>
      <c r="B294" s="130" t="s">
        <v>204</v>
      </c>
      <c r="C294" s="130" t="s">
        <v>5149</v>
      </c>
      <c r="D294" s="132">
        <v>42983</v>
      </c>
      <c r="E294" s="130" t="s">
        <v>5150</v>
      </c>
      <c r="F294" s="130">
        <v>16335</v>
      </c>
      <c r="G294" s="130" t="s">
        <v>45</v>
      </c>
      <c r="H294" s="130" t="s">
        <v>46</v>
      </c>
      <c r="I294" s="103">
        <v>66964.289999999994</v>
      </c>
      <c r="J294" s="135">
        <v>56</v>
      </c>
    </row>
    <row r="295" spans="1:10" x14ac:dyDescent="0.25">
      <c r="A295" s="130" t="s">
        <v>10</v>
      </c>
      <c r="B295" s="130" t="s">
        <v>3284</v>
      </c>
      <c r="C295" s="130" t="s">
        <v>5151</v>
      </c>
      <c r="D295" s="132">
        <v>42983</v>
      </c>
      <c r="E295" s="130" t="s">
        <v>5152</v>
      </c>
      <c r="F295" s="130">
        <v>16336</v>
      </c>
      <c r="G295" s="130" t="s">
        <v>45</v>
      </c>
      <c r="H295" s="130" t="s">
        <v>46</v>
      </c>
      <c r="I295" s="103">
        <v>66964.289999999994</v>
      </c>
      <c r="J295" s="135">
        <v>56</v>
      </c>
    </row>
    <row r="296" spans="1:10" x14ac:dyDescent="0.25">
      <c r="A296" s="130" t="s">
        <v>26</v>
      </c>
      <c r="B296" s="130" t="s">
        <v>204</v>
      </c>
      <c r="C296" s="130" t="s">
        <v>5149</v>
      </c>
      <c r="D296" s="132">
        <v>42983</v>
      </c>
      <c r="E296" s="130" t="s">
        <v>5150</v>
      </c>
      <c r="F296" s="130">
        <v>16335</v>
      </c>
      <c r="G296" s="130" t="s">
        <v>45</v>
      </c>
      <c r="H296" s="130" t="s">
        <v>46</v>
      </c>
      <c r="I296" s="103">
        <v>26785.71</v>
      </c>
      <c r="J296" s="135">
        <v>56</v>
      </c>
    </row>
    <row r="297" spans="1:10" x14ac:dyDescent="0.25">
      <c r="A297" s="130" t="s">
        <v>26</v>
      </c>
      <c r="B297" s="130" t="s">
        <v>3284</v>
      </c>
      <c r="C297" s="130" t="s">
        <v>5151</v>
      </c>
      <c r="D297" s="132">
        <v>42983</v>
      </c>
      <c r="E297" s="130" t="s">
        <v>5152</v>
      </c>
      <c r="F297" s="130">
        <v>16336</v>
      </c>
      <c r="G297" s="130" t="s">
        <v>45</v>
      </c>
      <c r="H297" s="130" t="s">
        <v>46</v>
      </c>
      <c r="I297" s="103">
        <v>26785.71</v>
      </c>
      <c r="J297" s="135">
        <v>56</v>
      </c>
    </row>
    <row r="298" spans="1:10" x14ac:dyDescent="0.25">
      <c r="A298" s="130" t="s">
        <v>39</v>
      </c>
      <c r="B298" s="130" t="s">
        <v>204</v>
      </c>
      <c r="C298" s="130" t="s">
        <v>5149</v>
      </c>
      <c r="D298" s="132">
        <v>42983</v>
      </c>
      <c r="E298" s="130" t="s">
        <v>5150</v>
      </c>
      <c r="F298" s="130">
        <v>16335</v>
      </c>
      <c r="G298" s="130" t="s">
        <v>45</v>
      </c>
      <c r="H298" s="130" t="s">
        <v>46</v>
      </c>
      <c r="I298" s="103">
        <v>40178.57</v>
      </c>
      <c r="J298" s="135">
        <v>56</v>
      </c>
    </row>
    <row r="299" spans="1:10" x14ac:dyDescent="0.25">
      <c r="A299" s="130" t="s">
        <v>39</v>
      </c>
      <c r="B299" s="130" t="s">
        <v>3284</v>
      </c>
      <c r="C299" s="130" t="s">
        <v>5151</v>
      </c>
      <c r="D299" s="132">
        <v>42983</v>
      </c>
      <c r="E299" s="130" t="s">
        <v>5152</v>
      </c>
      <c r="F299" s="130">
        <v>16336</v>
      </c>
      <c r="G299" s="130" t="s">
        <v>45</v>
      </c>
      <c r="H299" s="130" t="s">
        <v>46</v>
      </c>
      <c r="I299" s="103">
        <v>40178.57</v>
      </c>
      <c r="J299" s="135">
        <v>56</v>
      </c>
    </row>
    <row r="300" spans="1:10" x14ac:dyDescent="0.25">
      <c r="A300" s="130" t="s">
        <v>11</v>
      </c>
      <c r="B300" s="130" t="s">
        <v>208</v>
      </c>
      <c r="C300" s="130" t="s">
        <v>2664</v>
      </c>
      <c r="D300" s="132">
        <v>42982</v>
      </c>
      <c r="E300" s="130">
        <v>1858</v>
      </c>
      <c r="F300" s="130">
        <v>16330</v>
      </c>
      <c r="G300" s="130" t="s">
        <v>45</v>
      </c>
      <c r="H300" s="130" t="s">
        <v>46</v>
      </c>
      <c r="I300" s="103">
        <v>3451.72</v>
      </c>
      <c r="J300" s="135">
        <v>57</v>
      </c>
    </row>
    <row r="301" spans="1:10" x14ac:dyDescent="0.25">
      <c r="A301" s="130" t="s">
        <v>11</v>
      </c>
      <c r="B301" s="130" t="s">
        <v>208</v>
      </c>
      <c r="C301" s="130" t="s">
        <v>3278</v>
      </c>
      <c r="D301" s="132">
        <v>42989</v>
      </c>
      <c r="E301" s="130">
        <v>692</v>
      </c>
      <c r="F301" s="130">
        <v>16361</v>
      </c>
      <c r="G301" s="130" t="s">
        <v>45</v>
      </c>
      <c r="H301" s="130" t="s">
        <v>46</v>
      </c>
      <c r="I301" s="103">
        <v>4100</v>
      </c>
      <c r="J301" s="135">
        <v>57</v>
      </c>
    </row>
    <row r="302" spans="1:10" x14ac:dyDescent="0.25">
      <c r="A302" s="130" t="s">
        <v>11</v>
      </c>
      <c r="B302" s="130" t="s">
        <v>208</v>
      </c>
      <c r="C302" s="130" t="s">
        <v>5153</v>
      </c>
      <c r="D302" s="132">
        <v>42993</v>
      </c>
      <c r="E302" s="130">
        <v>628</v>
      </c>
      <c r="F302" s="130">
        <v>16365</v>
      </c>
      <c r="G302" s="130" t="s">
        <v>45</v>
      </c>
      <c r="H302" s="130" t="s">
        <v>46</v>
      </c>
      <c r="I302" s="103">
        <v>4340</v>
      </c>
      <c r="J302" s="135">
        <v>57</v>
      </c>
    </row>
    <row r="303" spans="1:10" x14ac:dyDescent="0.25">
      <c r="A303" s="130" t="s">
        <v>11</v>
      </c>
      <c r="B303" s="130" t="s">
        <v>208</v>
      </c>
      <c r="C303" s="130" t="s">
        <v>5154</v>
      </c>
      <c r="D303" s="132">
        <v>43005</v>
      </c>
      <c r="E303" s="130">
        <v>72198</v>
      </c>
      <c r="F303" s="130">
        <v>16398</v>
      </c>
      <c r="G303" s="130" t="s">
        <v>45</v>
      </c>
      <c r="H303" s="130" t="s">
        <v>46</v>
      </c>
      <c r="I303" s="103">
        <v>713.09</v>
      </c>
      <c r="J303" s="135">
        <v>57</v>
      </c>
    </row>
    <row r="304" spans="1:10" x14ac:dyDescent="0.25">
      <c r="A304" s="130" t="s">
        <v>11</v>
      </c>
      <c r="B304" s="130" t="s">
        <v>5355</v>
      </c>
      <c r="C304" s="130" t="s">
        <v>5155</v>
      </c>
      <c r="D304" s="132">
        <v>43005</v>
      </c>
      <c r="E304" s="130">
        <v>72198</v>
      </c>
      <c r="F304" s="130">
        <v>16398</v>
      </c>
      <c r="G304" s="130" t="s">
        <v>45</v>
      </c>
      <c r="H304" s="130" t="s">
        <v>46</v>
      </c>
      <c r="I304" s="103">
        <v>-713.09</v>
      </c>
      <c r="J304" s="135">
        <v>57</v>
      </c>
    </row>
    <row r="305" spans="1:10" x14ac:dyDescent="0.25">
      <c r="A305" s="130" t="s">
        <v>428</v>
      </c>
      <c r="B305" s="130" t="s">
        <v>472</v>
      </c>
      <c r="C305" s="130" t="s">
        <v>4344</v>
      </c>
      <c r="D305" s="132">
        <v>42991</v>
      </c>
      <c r="E305" s="130" t="s">
        <v>5156</v>
      </c>
      <c r="F305" s="130">
        <v>19818</v>
      </c>
      <c r="G305" s="130" t="s">
        <v>225</v>
      </c>
      <c r="H305" s="130" t="s">
        <v>46</v>
      </c>
      <c r="I305" s="103">
        <v>951.88</v>
      </c>
      <c r="J305" s="135">
        <v>58</v>
      </c>
    </row>
    <row r="306" spans="1:10" x14ac:dyDescent="0.25">
      <c r="A306" s="130" t="s">
        <v>428</v>
      </c>
      <c r="B306" s="130" t="s">
        <v>4371</v>
      </c>
      <c r="C306" s="130" t="s">
        <v>5157</v>
      </c>
      <c r="D306" s="132">
        <v>43004</v>
      </c>
      <c r="E306" s="130" t="s">
        <v>5158</v>
      </c>
      <c r="F306" s="130">
        <v>19838</v>
      </c>
      <c r="G306" s="130" t="s">
        <v>225</v>
      </c>
      <c r="H306" s="130" t="s">
        <v>46</v>
      </c>
      <c r="I306" s="103">
        <v>1452.57</v>
      </c>
      <c r="J306" s="135">
        <v>58</v>
      </c>
    </row>
    <row r="307" spans="1:10" x14ac:dyDescent="0.25">
      <c r="A307" s="130" t="s">
        <v>428</v>
      </c>
      <c r="B307" s="130" t="s">
        <v>4372</v>
      </c>
      <c r="C307" s="130" t="s">
        <v>5159</v>
      </c>
      <c r="D307" s="132">
        <v>43004</v>
      </c>
      <c r="E307" s="130">
        <v>7</v>
      </c>
      <c r="F307" s="130">
        <v>19839</v>
      </c>
      <c r="G307" s="130" t="s">
        <v>225</v>
      </c>
      <c r="H307" s="130" t="s">
        <v>46</v>
      </c>
      <c r="I307" s="103">
        <v>1726.45</v>
      </c>
      <c r="J307" s="135">
        <v>58</v>
      </c>
    </row>
    <row r="308" spans="1:10" x14ac:dyDescent="0.25">
      <c r="A308" s="130" t="s">
        <v>428</v>
      </c>
      <c r="B308" s="130" t="s">
        <v>1434</v>
      </c>
      <c r="C308" s="130" t="s">
        <v>5160</v>
      </c>
      <c r="D308" s="132">
        <v>43004</v>
      </c>
      <c r="E308" s="130" t="s">
        <v>5161</v>
      </c>
      <c r="F308" s="130">
        <v>19840</v>
      </c>
      <c r="G308" s="130" t="s">
        <v>225</v>
      </c>
      <c r="H308" s="130" t="s">
        <v>46</v>
      </c>
      <c r="I308" s="103">
        <v>1237.8499999999999</v>
      </c>
      <c r="J308" s="135">
        <v>58</v>
      </c>
    </row>
    <row r="309" spans="1:10" x14ac:dyDescent="0.25">
      <c r="A309" s="130" t="s">
        <v>428</v>
      </c>
      <c r="B309" s="130" t="s">
        <v>2492</v>
      </c>
      <c r="C309" s="130" t="s">
        <v>1622</v>
      </c>
      <c r="D309" s="132">
        <v>43008</v>
      </c>
      <c r="E309" s="130" t="s">
        <v>5162</v>
      </c>
      <c r="F309" s="130" t="s">
        <v>5163</v>
      </c>
      <c r="G309" s="130" t="s">
        <v>190</v>
      </c>
      <c r="H309" s="130" t="s">
        <v>46</v>
      </c>
      <c r="I309" s="103">
        <v>585</v>
      </c>
      <c r="J309" s="135">
        <v>58</v>
      </c>
    </row>
    <row r="310" spans="1:10" x14ac:dyDescent="0.25">
      <c r="A310" s="130" t="s">
        <v>428</v>
      </c>
      <c r="B310" s="130" t="s">
        <v>2492</v>
      </c>
      <c r="C310" s="130" t="s">
        <v>1622</v>
      </c>
      <c r="D310" s="132">
        <v>43008</v>
      </c>
      <c r="E310" s="130" t="s">
        <v>5162</v>
      </c>
      <c r="F310" s="130" t="s">
        <v>5163</v>
      </c>
      <c r="G310" s="130" t="s">
        <v>190</v>
      </c>
      <c r="H310" s="130" t="s">
        <v>46</v>
      </c>
      <c r="I310" s="103">
        <v>250</v>
      </c>
      <c r="J310" s="135">
        <v>58</v>
      </c>
    </row>
    <row r="311" spans="1:10" x14ac:dyDescent="0.25">
      <c r="A311" s="130" t="s">
        <v>428</v>
      </c>
      <c r="B311" s="130" t="s">
        <v>2492</v>
      </c>
      <c r="C311" s="130" t="s">
        <v>1622</v>
      </c>
      <c r="D311" s="132">
        <v>43008</v>
      </c>
      <c r="E311" s="130" t="s">
        <v>5162</v>
      </c>
      <c r="F311" s="130" t="s">
        <v>5163</v>
      </c>
      <c r="G311" s="130" t="s">
        <v>190</v>
      </c>
      <c r="H311" s="130" t="s">
        <v>46</v>
      </c>
      <c r="I311" s="103">
        <v>54620.42</v>
      </c>
      <c r="J311" s="135">
        <v>58</v>
      </c>
    </row>
    <row r="312" spans="1:10" x14ac:dyDescent="0.25">
      <c r="A312" s="130" t="s">
        <v>434</v>
      </c>
      <c r="B312" s="130" t="s">
        <v>2492</v>
      </c>
      <c r="C312" s="130" t="s">
        <v>1622</v>
      </c>
      <c r="D312" s="132">
        <v>43008</v>
      </c>
      <c r="E312" s="130" t="s">
        <v>5162</v>
      </c>
      <c r="F312" s="130" t="s">
        <v>5163</v>
      </c>
      <c r="G312" s="130" t="s">
        <v>190</v>
      </c>
      <c r="H312" s="130" t="s">
        <v>46</v>
      </c>
      <c r="I312" s="103">
        <v>600</v>
      </c>
      <c r="J312" s="135">
        <v>58</v>
      </c>
    </row>
    <row r="313" spans="1:10" x14ac:dyDescent="0.25">
      <c r="A313" s="130" t="s">
        <v>434</v>
      </c>
      <c r="B313" s="130" t="s">
        <v>2492</v>
      </c>
      <c r="C313" s="130" t="s">
        <v>1622</v>
      </c>
      <c r="D313" s="132">
        <v>43008</v>
      </c>
      <c r="E313" s="130" t="s">
        <v>5162</v>
      </c>
      <c r="F313" s="130" t="s">
        <v>5163</v>
      </c>
      <c r="G313" s="130" t="s">
        <v>190</v>
      </c>
      <c r="H313" s="130" t="s">
        <v>46</v>
      </c>
      <c r="I313" s="103">
        <v>5299.52</v>
      </c>
      <c r="J313" s="135">
        <v>58</v>
      </c>
    </row>
    <row r="314" spans="1:10" x14ac:dyDescent="0.25">
      <c r="A314" s="130" t="s">
        <v>434</v>
      </c>
      <c r="B314" s="130" t="s">
        <v>2492</v>
      </c>
      <c r="C314" s="130" t="s">
        <v>1622</v>
      </c>
      <c r="D314" s="132">
        <v>43008</v>
      </c>
      <c r="E314" s="130" t="s">
        <v>5162</v>
      </c>
      <c r="F314" s="130" t="s">
        <v>5163</v>
      </c>
      <c r="G314" s="130" t="s">
        <v>190</v>
      </c>
      <c r="H314" s="130" t="s">
        <v>46</v>
      </c>
      <c r="I314" s="103">
        <v>15</v>
      </c>
      <c r="J314" s="135">
        <v>58</v>
      </c>
    </row>
    <row r="315" spans="1:10" x14ac:dyDescent="0.25">
      <c r="A315" s="130" t="s">
        <v>12</v>
      </c>
      <c r="B315" s="130" t="s">
        <v>1436</v>
      </c>
      <c r="C315" s="130" t="s">
        <v>5164</v>
      </c>
      <c r="D315" s="132">
        <v>42983</v>
      </c>
      <c r="E315" s="130" t="s">
        <v>5165</v>
      </c>
      <c r="F315" s="130">
        <v>16334</v>
      </c>
      <c r="G315" s="130" t="s">
        <v>45</v>
      </c>
      <c r="H315" s="130" t="s">
        <v>46</v>
      </c>
      <c r="I315" s="103">
        <v>120000</v>
      </c>
      <c r="J315" s="135">
        <v>59</v>
      </c>
    </row>
    <row r="316" spans="1:10" x14ac:dyDescent="0.25">
      <c r="A316" s="130" t="s">
        <v>12</v>
      </c>
      <c r="B316" s="130" t="s">
        <v>1436</v>
      </c>
      <c r="C316" s="130" t="s">
        <v>53</v>
      </c>
      <c r="D316" s="132">
        <v>42989</v>
      </c>
      <c r="E316" s="130" t="s">
        <v>5166</v>
      </c>
      <c r="F316" s="130">
        <v>16363</v>
      </c>
      <c r="G316" s="130" t="s">
        <v>45</v>
      </c>
      <c r="H316" s="130" t="s">
        <v>46</v>
      </c>
      <c r="I316" s="103">
        <v>50000</v>
      </c>
      <c r="J316" s="135">
        <v>59</v>
      </c>
    </row>
    <row r="317" spans="1:10" x14ac:dyDescent="0.25">
      <c r="A317" s="130" t="s">
        <v>13</v>
      </c>
      <c r="B317" s="130" t="s">
        <v>216</v>
      </c>
      <c r="C317" s="130" t="s">
        <v>2117</v>
      </c>
      <c r="D317" s="132">
        <v>42983</v>
      </c>
      <c r="E317" s="130" t="s">
        <v>5167</v>
      </c>
      <c r="F317" s="130">
        <v>16342</v>
      </c>
      <c r="G317" s="130" t="s">
        <v>45</v>
      </c>
      <c r="H317" s="130" t="s">
        <v>4792</v>
      </c>
      <c r="I317" s="103">
        <v>29320.15</v>
      </c>
      <c r="J317" s="135">
        <v>60</v>
      </c>
    </row>
    <row r="318" spans="1:10" x14ac:dyDescent="0.25">
      <c r="A318" s="130" t="s">
        <v>13</v>
      </c>
      <c r="B318" s="130" t="s">
        <v>216</v>
      </c>
      <c r="C318" s="130" t="s">
        <v>5168</v>
      </c>
      <c r="D318" s="132">
        <v>42997</v>
      </c>
      <c r="E318" s="130" t="s">
        <v>5169</v>
      </c>
      <c r="F318" s="130">
        <v>16369</v>
      </c>
      <c r="G318" s="130" t="s">
        <v>45</v>
      </c>
      <c r="H318" s="130" t="s">
        <v>4792</v>
      </c>
      <c r="I318" s="103">
        <v>27132.85</v>
      </c>
      <c r="J318" s="135">
        <v>60</v>
      </c>
    </row>
    <row r="319" spans="1:10" x14ac:dyDescent="0.25">
      <c r="A319" s="130" t="s">
        <v>13</v>
      </c>
      <c r="B319" s="130" t="s">
        <v>216</v>
      </c>
      <c r="C319" s="130" t="s">
        <v>5170</v>
      </c>
      <c r="D319" s="132">
        <v>42998</v>
      </c>
      <c r="E319" s="130"/>
      <c r="F319" s="130">
        <v>16380</v>
      </c>
      <c r="G319" s="130" t="s">
        <v>45</v>
      </c>
      <c r="H319" s="130" t="s">
        <v>4792</v>
      </c>
      <c r="I319" s="103">
        <v>22036.36</v>
      </c>
      <c r="J319" s="135">
        <v>60</v>
      </c>
    </row>
    <row r="320" spans="1:10" x14ac:dyDescent="0.25">
      <c r="A320" s="130" t="s">
        <v>13</v>
      </c>
      <c r="B320" s="130" t="s">
        <v>2495</v>
      </c>
      <c r="C320" s="130" t="s">
        <v>5171</v>
      </c>
      <c r="D320" s="132">
        <v>42998</v>
      </c>
      <c r="E320" s="130"/>
      <c r="F320" s="130">
        <v>16380</v>
      </c>
      <c r="G320" s="130" t="s">
        <v>45</v>
      </c>
      <c r="H320" s="130" t="s">
        <v>4792</v>
      </c>
      <c r="I320" s="103">
        <v>-22036.36</v>
      </c>
      <c r="J320" s="135">
        <v>60</v>
      </c>
    </row>
    <row r="321" spans="1:10" x14ac:dyDescent="0.25">
      <c r="A321" s="130" t="s">
        <v>13</v>
      </c>
      <c r="B321" s="130" t="s">
        <v>5356</v>
      </c>
      <c r="C321" s="130" t="s">
        <v>282</v>
      </c>
      <c r="D321" s="132">
        <v>42998</v>
      </c>
      <c r="E321" s="130" t="s">
        <v>5172</v>
      </c>
      <c r="F321" s="130">
        <v>16381</v>
      </c>
      <c r="G321" s="130" t="s">
        <v>45</v>
      </c>
      <c r="H321" s="130" t="s">
        <v>4792</v>
      </c>
      <c r="I321" s="103">
        <v>22036.36</v>
      </c>
      <c r="J321" s="135">
        <v>60</v>
      </c>
    </row>
    <row r="322" spans="1:10" x14ac:dyDescent="0.25">
      <c r="A322" s="130" t="s">
        <v>13</v>
      </c>
      <c r="B322" s="130" t="s">
        <v>216</v>
      </c>
      <c r="C322" s="130" t="s">
        <v>1603</v>
      </c>
      <c r="D322" s="132">
        <v>43005</v>
      </c>
      <c r="E322" s="130" t="s">
        <v>5173</v>
      </c>
      <c r="F322" s="130">
        <v>16392</v>
      </c>
      <c r="G322" s="130" t="s">
        <v>45</v>
      </c>
      <c r="H322" s="130" t="s">
        <v>46</v>
      </c>
      <c r="I322" s="103">
        <v>27489.18</v>
      </c>
      <c r="J322" s="135">
        <v>60</v>
      </c>
    </row>
    <row r="323" spans="1:10" x14ac:dyDescent="0.25">
      <c r="A323" s="130" t="s">
        <v>5241</v>
      </c>
      <c r="B323" s="130" t="s">
        <v>5357</v>
      </c>
      <c r="C323" s="130" t="s">
        <v>2359</v>
      </c>
      <c r="D323" s="132">
        <v>42989</v>
      </c>
      <c r="E323" s="130">
        <v>590</v>
      </c>
      <c r="F323" s="130" t="s">
        <v>5242</v>
      </c>
      <c r="G323" s="130" t="s">
        <v>190</v>
      </c>
      <c r="H323" s="130" t="s">
        <v>46</v>
      </c>
      <c r="I323" s="103">
        <v>14882</v>
      </c>
      <c r="J323" s="135">
        <v>61</v>
      </c>
    </row>
    <row r="324" spans="1:10" x14ac:dyDescent="0.25">
      <c r="A324" s="130" t="s">
        <v>14</v>
      </c>
      <c r="B324" s="130" t="s">
        <v>5351</v>
      </c>
      <c r="C324" s="130" t="s">
        <v>5174</v>
      </c>
      <c r="D324" s="132">
        <v>43006</v>
      </c>
      <c r="E324" s="130">
        <v>1175</v>
      </c>
      <c r="F324" s="130">
        <v>16414</v>
      </c>
      <c r="G324" s="130" t="s">
        <v>45</v>
      </c>
      <c r="H324" s="130" t="s">
        <v>46</v>
      </c>
      <c r="I324" s="103">
        <v>1600</v>
      </c>
      <c r="J324" s="135">
        <v>62</v>
      </c>
    </row>
    <row r="325" spans="1:10" x14ac:dyDescent="0.25">
      <c r="A325" s="130" t="s">
        <v>27</v>
      </c>
      <c r="B325" s="130" t="s">
        <v>3391</v>
      </c>
      <c r="C325" s="130" t="s">
        <v>5243</v>
      </c>
      <c r="D325" s="132">
        <v>42983</v>
      </c>
      <c r="E325" s="130">
        <v>69</v>
      </c>
      <c r="F325" s="130" t="s">
        <v>5244</v>
      </c>
      <c r="G325" s="130" t="s">
        <v>190</v>
      </c>
      <c r="H325" s="130" t="s">
        <v>46</v>
      </c>
      <c r="I325" s="103">
        <v>51000</v>
      </c>
      <c r="J325" s="135">
        <v>62</v>
      </c>
    </row>
    <row r="326" spans="1:10" x14ac:dyDescent="0.25">
      <c r="A326" s="130" t="s">
        <v>15</v>
      </c>
      <c r="B326" s="130" t="s">
        <v>5327</v>
      </c>
      <c r="C326" s="130" t="s">
        <v>1457</v>
      </c>
      <c r="D326" s="132">
        <v>42998</v>
      </c>
      <c r="E326" s="130" t="s">
        <v>49</v>
      </c>
      <c r="F326" s="130">
        <v>34448</v>
      </c>
      <c r="G326" s="130" t="s">
        <v>50</v>
      </c>
      <c r="H326" s="130" t="s">
        <v>51</v>
      </c>
      <c r="I326" s="103">
        <v>155</v>
      </c>
      <c r="J326" s="135">
        <v>64</v>
      </c>
    </row>
    <row r="327" spans="1:10" x14ac:dyDescent="0.25">
      <c r="A327" s="130" t="s">
        <v>15</v>
      </c>
      <c r="B327" s="130" t="s">
        <v>5358</v>
      </c>
      <c r="C327" s="130" t="s">
        <v>5175</v>
      </c>
      <c r="D327" s="132">
        <v>43005</v>
      </c>
      <c r="E327" s="130" t="s">
        <v>5176</v>
      </c>
      <c r="F327" s="130">
        <v>34483</v>
      </c>
      <c r="G327" s="130" t="s">
        <v>815</v>
      </c>
      <c r="H327" s="130" t="s">
        <v>812</v>
      </c>
      <c r="I327" s="103">
        <v>16692</v>
      </c>
      <c r="J327" s="135">
        <v>64</v>
      </c>
    </row>
    <row r="328" spans="1:10" x14ac:dyDescent="0.25">
      <c r="A328" s="130" t="s">
        <v>15</v>
      </c>
      <c r="B328" s="130" t="s">
        <v>1410</v>
      </c>
      <c r="C328" s="130" t="s">
        <v>1514</v>
      </c>
      <c r="D328" s="132">
        <v>43007</v>
      </c>
      <c r="E328" s="130" t="s">
        <v>49</v>
      </c>
      <c r="F328" s="130">
        <v>34512</v>
      </c>
      <c r="G328" s="130" t="s">
        <v>50</v>
      </c>
      <c r="H328" s="130" t="s">
        <v>51</v>
      </c>
      <c r="I328" s="103">
        <v>260</v>
      </c>
      <c r="J328" s="135">
        <v>64</v>
      </c>
    </row>
    <row r="329" spans="1:10" x14ac:dyDescent="0.25">
      <c r="A329" s="130" t="s">
        <v>15</v>
      </c>
      <c r="B329" s="130" t="s">
        <v>476</v>
      </c>
      <c r="C329" s="130" t="s">
        <v>641</v>
      </c>
      <c r="D329" s="132">
        <v>43008</v>
      </c>
      <c r="E329" s="130" t="s">
        <v>5177</v>
      </c>
      <c r="F329" s="130" t="s">
        <v>5178</v>
      </c>
      <c r="G329" s="130" t="s">
        <v>225</v>
      </c>
      <c r="H329" s="130" t="s">
        <v>4792</v>
      </c>
      <c r="I329" s="103">
        <v>63</v>
      </c>
      <c r="J329" s="135">
        <v>64</v>
      </c>
    </row>
    <row r="330" spans="1:10" x14ac:dyDescent="0.25">
      <c r="A330" s="130" t="s">
        <v>15</v>
      </c>
      <c r="B330" s="130" t="s">
        <v>476</v>
      </c>
      <c r="C330" s="130" t="s">
        <v>1538</v>
      </c>
      <c r="D330" s="132">
        <v>43008</v>
      </c>
      <c r="E330" s="130"/>
      <c r="F330" s="130" t="s">
        <v>5179</v>
      </c>
      <c r="G330" s="130" t="s">
        <v>225</v>
      </c>
      <c r="H330" s="130" t="s">
        <v>4792</v>
      </c>
      <c r="I330" s="103">
        <v>63</v>
      </c>
      <c r="J330" s="135">
        <v>64</v>
      </c>
    </row>
    <row r="331" spans="1:10" x14ac:dyDescent="0.25">
      <c r="A331" s="130" t="s">
        <v>15</v>
      </c>
      <c r="B331" s="130" t="s">
        <v>476</v>
      </c>
      <c r="C331" s="130" t="s">
        <v>1629</v>
      </c>
      <c r="D331" s="132">
        <v>43008</v>
      </c>
      <c r="E331" s="130">
        <v>2332369</v>
      </c>
      <c r="F331" s="130" t="s">
        <v>5180</v>
      </c>
      <c r="G331" s="130" t="s">
        <v>225</v>
      </c>
      <c r="H331" s="130" t="s">
        <v>4792</v>
      </c>
      <c r="I331" s="103">
        <v>59.09</v>
      </c>
      <c r="J331" s="135">
        <v>64</v>
      </c>
    </row>
    <row r="332" spans="1:10" x14ac:dyDescent="0.25">
      <c r="A332" s="130" t="s">
        <v>15</v>
      </c>
      <c r="B332" s="130" t="s">
        <v>4355</v>
      </c>
      <c r="C332" s="130" t="s">
        <v>4089</v>
      </c>
      <c r="D332" s="132">
        <v>43008</v>
      </c>
      <c r="E332" s="130" t="s">
        <v>49</v>
      </c>
      <c r="F332" s="130">
        <v>34607</v>
      </c>
      <c r="G332" s="130" t="s">
        <v>50</v>
      </c>
      <c r="H332" s="130" t="s">
        <v>46</v>
      </c>
      <c r="I332" s="103">
        <v>1030</v>
      </c>
      <c r="J332" s="135">
        <v>64</v>
      </c>
    </row>
    <row r="333" spans="1:10" x14ac:dyDescent="0.25">
      <c r="A333" s="130" t="s">
        <v>18</v>
      </c>
      <c r="B333" s="130" t="s">
        <v>5331</v>
      </c>
      <c r="C333" s="130" t="s">
        <v>1487</v>
      </c>
      <c r="D333" s="132">
        <v>42998</v>
      </c>
      <c r="E333" s="130" t="s">
        <v>49</v>
      </c>
      <c r="F333" s="130">
        <v>34449</v>
      </c>
      <c r="G333" s="130" t="s">
        <v>50</v>
      </c>
      <c r="H333" s="130" t="s">
        <v>51</v>
      </c>
      <c r="I333" s="103">
        <v>239</v>
      </c>
      <c r="J333" s="135">
        <v>64</v>
      </c>
    </row>
    <row r="334" spans="1:10" x14ac:dyDescent="0.25">
      <c r="A334" s="130" t="s">
        <v>4142</v>
      </c>
      <c r="B334" s="130" t="s">
        <v>491</v>
      </c>
      <c r="C334" s="130" t="s">
        <v>2263</v>
      </c>
      <c r="D334" s="132">
        <v>42989</v>
      </c>
      <c r="E334" s="130" t="s">
        <v>49</v>
      </c>
      <c r="F334" s="130">
        <v>34399</v>
      </c>
      <c r="G334" s="130" t="s">
        <v>50</v>
      </c>
      <c r="H334" s="130" t="s">
        <v>51</v>
      </c>
      <c r="I334" s="103">
        <v>412</v>
      </c>
      <c r="J334" s="135">
        <v>64</v>
      </c>
    </row>
    <row r="335" spans="1:10" x14ac:dyDescent="0.25">
      <c r="A335" s="130" t="s">
        <v>2479</v>
      </c>
      <c r="B335" s="130" t="s">
        <v>4379</v>
      </c>
      <c r="C335" s="130" t="s">
        <v>3426</v>
      </c>
      <c r="D335" s="132">
        <v>42989</v>
      </c>
      <c r="E335" s="130">
        <v>1418002</v>
      </c>
      <c r="F335" s="130">
        <v>16352</v>
      </c>
      <c r="G335" s="130" t="s">
        <v>45</v>
      </c>
      <c r="H335" s="130" t="s">
        <v>46</v>
      </c>
      <c r="I335" s="103">
        <v>8472.08</v>
      </c>
      <c r="J335" s="135">
        <v>65</v>
      </c>
    </row>
    <row r="336" spans="1:10" x14ac:dyDescent="0.25">
      <c r="A336" s="130" t="s">
        <v>3965</v>
      </c>
      <c r="B336" s="130" t="s">
        <v>4379</v>
      </c>
      <c r="C336" s="130" t="s">
        <v>3426</v>
      </c>
      <c r="D336" s="132">
        <v>42989</v>
      </c>
      <c r="E336" s="130">
        <v>1418002</v>
      </c>
      <c r="F336" s="130">
        <v>16352</v>
      </c>
      <c r="G336" s="130" t="s">
        <v>45</v>
      </c>
      <c r="H336" s="130" t="s">
        <v>46</v>
      </c>
      <c r="I336" s="103">
        <v>1694.42</v>
      </c>
      <c r="J336" s="135">
        <v>65</v>
      </c>
    </row>
    <row r="337" spans="1:10" x14ac:dyDescent="0.25">
      <c r="A337" s="130" t="s">
        <v>3966</v>
      </c>
      <c r="B337" s="130" t="s">
        <v>4379</v>
      </c>
      <c r="C337" s="130" t="s">
        <v>3426</v>
      </c>
      <c r="D337" s="132">
        <v>42989</v>
      </c>
      <c r="E337" s="130">
        <v>1418002</v>
      </c>
      <c r="F337" s="130">
        <v>16352</v>
      </c>
      <c r="G337" s="130" t="s">
        <v>45</v>
      </c>
      <c r="H337" s="130" t="s">
        <v>46</v>
      </c>
      <c r="I337" s="103">
        <v>2299.56</v>
      </c>
      <c r="J337" s="135">
        <v>65</v>
      </c>
    </row>
    <row r="338" spans="1:10" x14ac:dyDescent="0.25">
      <c r="A338" s="130" t="s">
        <v>2480</v>
      </c>
      <c r="B338" s="130" t="s">
        <v>4379</v>
      </c>
      <c r="C338" s="130" t="s">
        <v>3426</v>
      </c>
      <c r="D338" s="132">
        <v>42989</v>
      </c>
      <c r="E338" s="130">
        <v>1418002</v>
      </c>
      <c r="F338" s="130">
        <v>16352</v>
      </c>
      <c r="G338" s="130" t="s">
        <v>45</v>
      </c>
      <c r="H338" s="130" t="s">
        <v>46</v>
      </c>
      <c r="I338" s="103">
        <v>5083.25</v>
      </c>
      <c r="J338" s="135">
        <v>65</v>
      </c>
    </row>
    <row r="339" spans="1:10" x14ac:dyDescent="0.25">
      <c r="A339" s="130" t="s">
        <v>28</v>
      </c>
      <c r="B339" s="130" t="s">
        <v>295</v>
      </c>
      <c r="C339" s="130" t="s">
        <v>1541</v>
      </c>
      <c r="D339" s="132">
        <v>42983</v>
      </c>
      <c r="E339" s="130">
        <v>4147</v>
      </c>
      <c r="F339" s="130">
        <v>16333</v>
      </c>
      <c r="G339" s="130" t="s">
        <v>286</v>
      </c>
      <c r="H339" s="130" t="s">
        <v>46</v>
      </c>
      <c r="I339" s="103">
        <v>1000</v>
      </c>
      <c r="J339" s="135">
        <v>66</v>
      </c>
    </row>
    <row r="340" spans="1:10" x14ac:dyDescent="0.25">
      <c r="A340" s="130" t="s">
        <v>16</v>
      </c>
      <c r="B340" s="130" t="s">
        <v>1392</v>
      </c>
      <c r="C340" s="130" t="s">
        <v>1539</v>
      </c>
      <c r="D340" s="132">
        <v>42979</v>
      </c>
      <c r="E340" s="130" t="s">
        <v>720</v>
      </c>
      <c r="F340" s="130">
        <v>31859</v>
      </c>
      <c r="G340" s="130" t="s">
        <v>50</v>
      </c>
      <c r="H340" s="130" t="s">
        <v>46</v>
      </c>
      <c r="I340" s="103">
        <v>30000</v>
      </c>
      <c r="J340" s="135">
        <v>70</v>
      </c>
    </row>
    <row r="341" spans="1:10" x14ac:dyDescent="0.25">
      <c r="A341" s="130" t="s">
        <v>16</v>
      </c>
      <c r="B341" s="130" t="s">
        <v>3312</v>
      </c>
      <c r="C341" s="130" t="s">
        <v>3967</v>
      </c>
      <c r="D341" s="132">
        <v>42979</v>
      </c>
      <c r="E341" s="130" t="s">
        <v>2506</v>
      </c>
      <c r="F341" s="130">
        <v>33280</v>
      </c>
      <c r="G341" s="130" t="s">
        <v>50</v>
      </c>
      <c r="H341" s="130" t="s">
        <v>46</v>
      </c>
      <c r="I341" s="103">
        <v>12509.23</v>
      </c>
      <c r="J341" s="135">
        <v>70</v>
      </c>
    </row>
    <row r="342" spans="1:10" x14ac:dyDescent="0.25">
      <c r="A342" s="130" t="s">
        <v>16</v>
      </c>
      <c r="B342" s="130" t="s">
        <v>2506</v>
      </c>
      <c r="C342" s="130" t="s">
        <v>3968</v>
      </c>
      <c r="D342" s="132">
        <v>42979</v>
      </c>
      <c r="E342" s="130" t="s">
        <v>2506</v>
      </c>
      <c r="F342" s="130">
        <v>33288</v>
      </c>
      <c r="G342" s="130" t="s">
        <v>50</v>
      </c>
      <c r="H342" s="130" t="s">
        <v>46</v>
      </c>
      <c r="I342" s="103">
        <v>15219.56</v>
      </c>
      <c r="J342" s="135">
        <v>70</v>
      </c>
    </row>
    <row r="343" spans="1:10" x14ac:dyDescent="0.25">
      <c r="A343" s="130" t="s">
        <v>16</v>
      </c>
      <c r="B343" s="130" t="s">
        <v>5359</v>
      </c>
      <c r="C343" s="130" t="s">
        <v>5181</v>
      </c>
      <c r="D343" s="132">
        <v>42986</v>
      </c>
      <c r="E343" s="130" t="s">
        <v>5182</v>
      </c>
      <c r="F343" s="130">
        <v>19757</v>
      </c>
      <c r="G343" s="130" t="s">
        <v>190</v>
      </c>
      <c r="H343" s="130" t="s">
        <v>46</v>
      </c>
      <c r="I343" s="103">
        <v>95776.53</v>
      </c>
      <c r="J343" s="135">
        <v>70</v>
      </c>
    </row>
    <row r="344" spans="1:10" x14ac:dyDescent="0.25">
      <c r="A344" s="130" t="s">
        <v>16</v>
      </c>
      <c r="B344" s="130" t="s">
        <v>5360</v>
      </c>
      <c r="C344" s="130" t="s">
        <v>5183</v>
      </c>
      <c r="D344" s="132">
        <v>42992</v>
      </c>
      <c r="E344" s="130" t="s">
        <v>5184</v>
      </c>
      <c r="F344" s="130">
        <v>19808</v>
      </c>
      <c r="G344" s="130" t="s">
        <v>190</v>
      </c>
      <c r="H344" s="130" t="s">
        <v>46</v>
      </c>
      <c r="I344" s="103">
        <v>363291</v>
      </c>
      <c r="J344" s="135">
        <v>70</v>
      </c>
    </row>
    <row r="345" spans="1:10" x14ac:dyDescent="0.25">
      <c r="A345" s="130" t="s">
        <v>16</v>
      </c>
      <c r="B345" s="130" t="s">
        <v>5361</v>
      </c>
      <c r="C345" s="130" t="s">
        <v>5185</v>
      </c>
      <c r="D345" s="132">
        <v>42992</v>
      </c>
      <c r="E345" s="130" t="s">
        <v>5186</v>
      </c>
      <c r="F345" s="130">
        <v>19787</v>
      </c>
      <c r="G345" s="130" t="s">
        <v>190</v>
      </c>
      <c r="H345" s="130" t="s">
        <v>46</v>
      </c>
      <c r="I345" s="103">
        <v>123537.09</v>
      </c>
      <c r="J345" s="135">
        <v>70</v>
      </c>
    </row>
    <row r="346" spans="1:10" x14ac:dyDescent="0.25">
      <c r="A346" s="130" t="s">
        <v>16</v>
      </c>
      <c r="B346" s="130" t="s">
        <v>417</v>
      </c>
      <c r="C346" s="130" t="s">
        <v>5187</v>
      </c>
      <c r="D346" s="132">
        <v>42996</v>
      </c>
      <c r="E346" s="130" t="s">
        <v>5188</v>
      </c>
      <c r="F346" s="130">
        <v>19821</v>
      </c>
      <c r="G346" s="130" t="s">
        <v>190</v>
      </c>
      <c r="H346" s="130" t="s">
        <v>46</v>
      </c>
      <c r="I346" s="103">
        <v>168159.35999999999</v>
      </c>
      <c r="J346" s="135">
        <v>70</v>
      </c>
    </row>
    <row r="347" spans="1:10" x14ac:dyDescent="0.25">
      <c r="A347" s="130" t="s">
        <v>16</v>
      </c>
      <c r="B347" s="130" t="s">
        <v>5362</v>
      </c>
      <c r="C347" s="130" t="s">
        <v>5189</v>
      </c>
      <c r="D347" s="132">
        <v>42996</v>
      </c>
      <c r="E347" s="130" t="s">
        <v>5190</v>
      </c>
      <c r="F347" s="130">
        <v>19822</v>
      </c>
      <c r="G347" s="130" t="s">
        <v>190</v>
      </c>
      <c r="H347" s="130" t="s">
        <v>46</v>
      </c>
      <c r="I347" s="103">
        <v>173099.15</v>
      </c>
      <c r="J347" s="135">
        <v>70</v>
      </c>
    </row>
    <row r="348" spans="1:10" x14ac:dyDescent="0.25">
      <c r="A348" s="130" t="s">
        <v>16</v>
      </c>
      <c r="B348" s="130" t="s">
        <v>5363</v>
      </c>
      <c r="C348" s="130" t="s">
        <v>5191</v>
      </c>
      <c r="D348" s="132">
        <v>42996</v>
      </c>
      <c r="E348" s="130" t="s">
        <v>5192</v>
      </c>
      <c r="F348" s="130">
        <v>19823</v>
      </c>
      <c r="G348" s="130" t="s">
        <v>190</v>
      </c>
      <c r="H348" s="130" t="s">
        <v>46</v>
      </c>
      <c r="I348" s="103">
        <v>168747.68</v>
      </c>
      <c r="J348" s="135">
        <v>70</v>
      </c>
    </row>
    <row r="349" spans="1:10" x14ac:dyDescent="0.25">
      <c r="A349" s="130" t="s">
        <v>16</v>
      </c>
      <c r="B349" s="130" t="s">
        <v>5364</v>
      </c>
      <c r="C349" s="130" t="s">
        <v>5193</v>
      </c>
      <c r="D349" s="132">
        <v>42996</v>
      </c>
      <c r="E349" s="130" t="s">
        <v>5190</v>
      </c>
      <c r="F349" s="130">
        <v>19822</v>
      </c>
      <c r="G349" s="130" t="s">
        <v>190</v>
      </c>
      <c r="H349" s="130" t="s">
        <v>46</v>
      </c>
      <c r="I349" s="103">
        <v>-173099.15</v>
      </c>
      <c r="J349" s="135">
        <v>70</v>
      </c>
    </row>
    <row r="350" spans="1:10" x14ac:dyDescent="0.25">
      <c r="A350" s="130" t="s">
        <v>16</v>
      </c>
      <c r="B350" s="130" t="s">
        <v>5365</v>
      </c>
      <c r="C350" s="130" t="s">
        <v>5194</v>
      </c>
      <c r="D350" s="132">
        <v>42996</v>
      </c>
      <c r="E350" s="130" t="s">
        <v>5192</v>
      </c>
      <c r="F350" s="130">
        <v>19823</v>
      </c>
      <c r="G350" s="130" t="s">
        <v>190</v>
      </c>
      <c r="H350" s="130" t="s">
        <v>46</v>
      </c>
      <c r="I350" s="103">
        <v>-168747.68</v>
      </c>
      <c r="J350" s="135">
        <v>70</v>
      </c>
    </row>
    <row r="351" spans="1:10" x14ac:dyDescent="0.25">
      <c r="A351" s="130" t="s">
        <v>16</v>
      </c>
      <c r="B351" s="130" t="s">
        <v>5366</v>
      </c>
      <c r="C351" s="130" t="s">
        <v>5195</v>
      </c>
      <c r="D351" s="132">
        <v>42996</v>
      </c>
      <c r="E351" s="130" t="s">
        <v>5188</v>
      </c>
      <c r="F351" s="130">
        <v>19821</v>
      </c>
      <c r="G351" s="130" t="s">
        <v>190</v>
      </c>
      <c r="H351" s="130" t="s">
        <v>46</v>
      </c>
      <c r="I351" s="103">
        <v>-168159.35999999999</v>
      </c>
      <c r="J351" s="135">
        <v>70</v>
      </c>
    </row>
    <row r="352" spans="1:10" x14ac:dyDescent="0.25">
      <c r="A352" s="130" t="s">
        <v>16</v>
      </c>
      <c r="B352" s="130" t="s">
        <v>5367</v>
      </c>
      <c r="C352" s="130" t="s">
        <v>1553</v>
      </c>
      <c r="D352" s="132">
        <v>43000</v>
      </c>
      <c r="E352" s="130" t="s">
        <v>5196</v>
      </c>
      <c r="F352" s="130">
        <v>19837</v>
      </c>
      <c r="G352" s="130" t="s">
        <v>190</v>
      </c>
      <c r="H352" s="130" t="s">
        <v>46</v>
      </c>
      <c r="I352" s="103">
        <v>140106.32</v>
      </c>
      <c r="J352" s="135">
        <v>70</v>
      </c>
    </row>
    <row r="353" spans="1:10" x14ac:dyDescent="0.25">
      <c r="A353" s="130" t="s">
        <v>16</v>
      </c>
      <c r="B353" s="130" t="s">
        <v>5368</v>
      </c>
      <c r="C353" s="130" t="s">
        <v>5197</v>
      </c>
      <c r="D353" s="132">
        <v>43007</v>
      </c>
      <c r="E353" s="130" t="s">
        <v>5198</v>
      </c>
      <c r="F353" s="130">
        <v>19866</v>
      </c>
      <c r="G353" s="130" t="s">
        <v>190</v>
      </c>
      <c r="H353" s="130" t="s">
        <v>46</v>
      </c>
      <c r="I353" s="103">
        <v>346719.17</v>
      </c>
      <c r="J353" s="135">
        <v>70</v>
      </c>
    </row>
    <row r="354" spans="1:10" x14ac:dyDescent="0.25">
      <c r="A354" s="130" t="s">
        <v>16</v>
      </c>
      <c r="B354" s="130" t="s">
        <v>5369</v>
      </c>
      <c r="C354" s="130" t="s">
        <v>5199</v>
      </c>
      <c r="D354" s="132">
        <v>43007</v>
      </c>
      <c r="E354" s="130" t="s">
        <v>5200</v>
      </c>
      <c r="F354" s="130">
        <v>19867</v>
      </c>
      <c r="G354" s="130" t="s">
        <v>190</v>
      </c>
      <c r="H354" s="130" t="s">
        <v>46</v>
      </c>
      <c r="I354" s="103">
        <v>65361.86</v>
      </c>
      <c r="J354" s="135">
        <v>70</v>
      </c>
    </row>
    <row r="355" spans="1:10" x14ac:dyDescent="0.25">
      <c r="A355" s="130" t="s">
        <v>16</v>
      </c>
      <c r="B355" s="130" t="s">
        <v>5370</v>
      </c>
      <c r="C355" s="130" t="s">
        <v>1628</v>
      </c>
      <c r="D355" s="132">
        <v>43008</v>
      </c>
      <c r="E355" s="130" t="s">
        <v>4797</v>
      </c>
      <c r="F355" s="130" t="s">
        <v>4798</v>
      </c>
      <c r="G355" s="130" t="s">
        <v>225</v>
      </c>
      <c r="H355" s="130" t="s">
        <v>46</v>
      </c>
      <c r="I355" s="103">
        <v>86.17</v>
      </c>
      <c r="J355" s="135">
        <v>70</v>
      </c>
    </row>
    <row r="356" spans="1:10" x14ac:dyDescent="0.25">
      <c r="A356" s="130" t="s">
        <v>19</v>
      </c>
      <c r="B356" s="130" t="s">
        <v>1392</v>
      </c>
      <c r="C356" s="130" t="s">
        <v>1539</v>
      </c>
      <c r="D356" s="132">
        <v>42979</v>
      </c>
      <c r="E356" s="130" t="s">
        <v>720</v>
      </c>
      <c r="F356" s="130">
        <v>31859</v>
      </c>
      <c r="G356" s="130" t="s">
        <v>50</v>
      </c>
      <c r="H356" s="130" t="s">
        <v>46</v>
      </c>
      <c r="I356" s="103">
        <v>10000</v>
      </c>
      <c r="J356" s="135">
        <v>70</v>
      </c>
    </row>
    <row r="357" spans="1:10" x14ac:dyDescent="0.25">
      <c r="A357" s="130" t="s">
        <v>19</v>
      </c>
      <c r="B357" s="130" t="s">
        <v>3312</v>
      </c>
      <c r="C357" s="130" t="s">
        <v>3967</v>
      </c>
      <c r="D357" s="132">
        <v>42979</v>
      </c>
      <c r="E357" s="130" t="s">
        <v>2506</v>
      </c>
      <c r="F357" s="130">
        <v>33280</v>
      </c>
      <c r="G357" s="130" t="s">
        <v>50</v>
      </c>
      <c r="H357" s="130" t="s">
        <v>46</v>
      </c>
      <c r="I357" s="103">
        <v>1096.97</v>
      </c>
      <c r="J357" s="135">
        <v>70</v>
      </c>
    </row>
    <row r="358" spans="1:10" x14ac:dyDescent="0.25">
      <c r="A358" s="130" t="s">
        <v>19</v>
      </c>
      <c r="B358" s="130" t="s">
        <v>2506</v>
      </c>
      <c r="C358" s="130" t="s">
        <v>3968</v>
      </c>
      <c r="D358" s="132">
        <v>42979</v>
      </c>
      <c r="E358" s="130" t="s">
        <v>2506</v>
      </c>
      <c r="F358" s="130">
        <v>33288</v>
      </c>
      <c r="G358" s="130" t="s">
        <v>50</v>
      </c>
      <c r="H358" s="130" t="s">
        <v>46</v>
      </c>
      <c r="I358" s="103">
        <v>4121.97</v>
      </c>
      <c r="J358" s="135">
        <v>70</v>
      </c>
    </row>
    <row r="359" spans="1:10" x14ac:dyDescent="0.25">
      <c r="A359" s="130" t="s">
        <v>19</v>
      </c>
      <c r="B359" s="130" t="s">
        <v>5359</v>
      </c>
      <c r="C359" s="130" t="s">
        <v>5181</v>
      </c>
      <c r="D359" s="132">
        <v>42986</v>
      </c>
      <c r="E359" s="130" t="s">
        <v>5182</v>
      </c>
      <c r="F359" s="130">
        <v>19757</v>
      </c>
      <c r="G359" s="130" t="s">
        <v>190</v>
      </c>
      <c r="H359" s="130" t="s">
        <v>46</v>
      </c>
      <c r="I359" s="103">
        <v>25763.919999999998</v>
      </c>
      <c r="J359" s="135">
        <v>70</v>
      </c>
    </row>
    <row r="360" spans="1:10" x14ac:dyDescent="0.25">
      <c r="A360" s="130" t="s">
        <v>19</v>
      </c>
      <c r="B360" s="130" t="s">
        <v>5360</v>
      </c>
      <c r="C360" s="130" t="s">
        <v>5183</v>
      </c>
      <c r="D360" s="132">
        <v>42992</v>
      </c>
      <c r="E360" s="130" t="s">
        <v>5184</v>
      </c>
      <c r="F360" s="130">
        <v>19808</v>
      </c>
      <c r="G360" s="130" t="s">
        <v>190</v>
      </c>
      <c r="H360" s="130" t="s">
        <v>46</v>
      </c>
      <c r="I360" s="103">
        <v>27758.3</v>
      </c>
      <c r="J360" s="135">
        <v>70</v>
      </c>
    </row>
    <row r="361" spans="1:10" x14ac:dyDescent="0.25">
      <c r="A361" s="130" t="s">
        <v>19</v>
      </c>
      <c r="B361" s="130" t="s">
        <v>5361</v>
      </c>
      <c r="C361" s="130" t="s">
        <v>5185</v>
      </c>
      <c r="D361" s="132">
        <v>42992</v>
      </c>
      <c r="E361" s="130" t="s">
        <v>5186</v>
      </c>
      <c r="F361" s="130">
        <v>19787</v>
      </c>
      <c r="G361" s="130" t="s">
        <v>190</v>
      </c>
      <c r="H361" s="130" t="s">
        <v>46</v>
      </c>
      <c r="I361" s="103">
        <v>33728.11</v>
      </c>
      <c r="J361" s="135">
        <v>70</v>
      </c>
    </row>
    <row r="362" spans="1:10" x14ac:dyDescent="0.25">
      <c r="A362" s="130" t="s">
        <v>19</v>
      </c>
      <c r="B362" s="130" t="s">
        <v>5367</v>
      </c>
      <c r="C362" s="130" t="s">
        <v>1553</v>
      </c>
      <c r="D362" s="132">
        <v>43000</v>
      </c>
      <c r="E362" s="130" t="s">
        <v>5196</v>
      </c>
      <c r="F362" s="130">
        <v>19837</v>
      </c>
      <c r="G362" s="130" t="s">
        <v>190</v>
      </c>
      <c r="H362" s="130" t="s">
        <v>46</v>
      </c>
      <c r="I362" s="103">
        <v>40938.06</v>
      </c>
      <c r="J362" s="135">
        <v>70</v>
      </c>
    </row>
    <row r="363" spans="1:10" x14ac:dyDescent="0.25">
      <c r="A363" s="130" t="s">
        <v>19</v>
      </c>
      <c r="B363" s="130" t="s">
        <v>5368</v>
      </c>
      <c r="C363" s="130" t="s">
        <v>5197</v>
      </c>
      <c r="D363" s="132">
        <v>43007</v>
      </c>
      <c r="E363" s="130" t="s">
        <v>5198</v>
      </c>
      <c r="F363" s="130">
        <v>19866</v>
      </c>
      <c r="G363" s="130" t="s">
        <v>190</v>
      </c>
      <c r="H363" s="130" t="s">
        <v>46</v>
      </c>
      <c r="I363" s="103">
        <v>147808.51</v>
      </c>
      <c r="J363" s="135">
        <v>70</v>
      </c>
    </row>
    <row r="364" spans="1:10" x14ac:dyDescent="0.25">
      <c r="A364" s="130" t="s">
        <v>19</v>
      </c>
      <c r="B364" s="130" t="s">
        <v>5369</v>
      </c>
      <c r="C364" s="130" t="s">
        <v>5199</v>
      </c>
      <c r="D364" s="132">
        <v>43007</v>
      </c>
      <c r="E364" s="130" t="s">
        <v>5200</v>
      </c>
      <c r="F364" s="130">
        <v>19867</v>
      </c>
      <c r="G364" s="130" t="s">
        <v>190</v>
      </c>
      <c r="H364" s="130" t="s">
        <v>46</v>
      </c>
      <c r="I364" s="103">
        <v>5632.11</v>
      </c>
      <c r="J364" s="135">
        <v>70</v>
      </c>
    </row>
    <row r="365" spans="1:10" x14ac:dyDescent="0.25">
      <c r="A365" s="130" t="s">
        <v>20</v>
      </c>
      <c r="B365" s="130" t="s">
        <v>1392</v>
      </c>
      <c r="C365" s="130" t="s">
        <v>1539</v>
      </c>
      <c r="D365" s="132">
        <v>42979</v>
      </c>
      <c r="E365" s="130" t="s">
        <v>720</v>
      </c>
      <c r="F365" s="130">
        <v>31859</v>
      </c>
      <c r="G365" s="130" t="s">
        <v>50</v>
      </c>
      <c r="H365" s="130" t="s">
        <v>46</v>
      </c>
      <c r="I365" s="103">
        <v>5000</v>
      </c>
      <c r="J365" s="135">
        <v>70</v>
      </c>
    </row>
    <row r="366" spans="1:10" x14ac:dyDescent="0.25">
      <c r="A366" s="130" t="s">
        <v>20</v>
      </c>
      <c r="B366" s="130" t="s">
        <v>3312</v>
      </c>
      <c r="C366" s="130" t="s">
        <v>3967</v>
      </c>
      <c r="D366" s="132">
        <v>42979</v>
      </c>
      <c r="E366" s="130" t="s">
        <v>2506</v>
      </c>
      <c r="F366" s="130">
        <v>33280</v>
      </c>
      <c r="G366" s="130" t="s">
        <v>50</v>
      </c>
      <c r="H366" s="130" t="s">
        <v>46</v>
      </c>
      <c r="I366" s="103">
        <v>1868.63</v>
      </c>
      <c r="J366" s="135">
        <v>70</v>
      </c>
    </row>
    <row r="367" spans="1:10" x14ac:dyDescent="0.25">
      <c r="A367" s="130" t="s">
        <v>20</v>
      </c>
      <c r="B367" s="130" t="s">
        <v>5360</v>
      </c>
      <c r="C367" s="130" t="s">
        <v>5183</v>
      </c>
      <c r="D367" s="132">
        <v>42992</v>
      </c>
      <c r="E367" s="130" t="s">
        <v>5184</v>
      </c>
      <c r="F367" s="130">
        <v>19808</v>
      </c>
      <c r="G367" s="130" t="s">
        <v>190</v>
      </c>
      <c r="H367" s="130" t="s">
        <v>46</v>
      </c>
      <c r="I367" s="103">
        <v>30475.62</v>
      </c>
      <c r="J367" s="135">
        <v>70</v>
      </c>
    </row>
    <row r="368" spans="1:10" x14ac:dyDescent="0.25">
      <c r="A368" s="130" t="s">
        <v>20</v>
      </c>
      <c r="B368" s="130" t="s">
        <v>5369</v>
      </c>
      <c r="C368" s="130" t="s">
        <v>5199</v>
      </c>
      <c r="D368" s="132">
        <v>43007</v>
      </c>
      <c r="E368" s="130" t="s">
        <v>5200</v>
      </c>
      <c r="F368" s="130">
        <v>19867</v>
      </c>
      <c r="G368" s="130" t="s">
        <v>190</v>
      </c>
      <c r="H368" s="130" t="s">
        <v>46</v>
      </c>
      <c r="I368" s="103">
        <v>17793.86</v>
      </c>
      <c r="J368" s="135">
        <v>70</v>
      </c>
    </row>
    <row r="369" spans="1:10" x14ac:dyDescent="0.25">
      <c r="A369" s="130" t="s">
        <v>29</v>
      </c>
      <c r="B369" s="130" t="s">
        <v>1392</v>
      </c>
      <c r="C369" s="130" t="s">
        <v>1539</v>
      </c>
      <c r="D369" s="132">
        <v>42979</v>
      </c>
      <c r="E369" s="130" t="s">
        <v>720</v>
      </c>
      <c r="F369" s="130">
        <v>31859</v>
      </c>
      <c r="G369" s="130" t="s">
        <v>50</v>
      </c>
      <c r="H369" s="130" t="s">
        <v>46</v>
      </c>
      <c r="I369" s="103">
        <v>20000</v>
      </c>
      <c r="J369" s="135">
        <v>70</v>
      </c>
    </row>
    <row r="370" spans="1:10" x14ac:dyDescent="0.25">
      <c r="A370" s="130" t="s">
        <v>29</v>
      </c>
      <c r="B370" s="130" t="s">
        <v>3312</v>
      </c>
      <c r="C370" s="130" t="s">
        <v>3967</v>
      </c>
      <c r="D370" s="132">
        <v>42979</v>
      </c>
      <c r="E370" s="130" t="s">
        <v>2506</v>
      </c>
      <c r="F370" s="130">
        <v>33280</v>
      </c>
      <c r="G370" s="130" t="s">
        <v>50</v>
      </c>
      <c r="H370" s="130" t="s">
        <v>46</v>
      </c>
      <c r="I370" s="103">
        <v>4655.5</v>
      </c>
      <c r="J370" s="135">
        <v>70</v>
      </c>
    </row>
    <row r="371" spans="1:10" x14ac:dyDescent="0.25">
      <c r="A371" s="130" t="s">
        <v>29</v>
      </c>
      <c r="B371" s="130" t="s">
        <v>5359</v>
      </c>
      <c r="C371" s="130" t="s">
        <v>5181</v>
      </c>
      <c r="D371" s="132">
        <v>42986</v>
      </c>
      <c r="E371" s="130" t="s">
        <v>5182</v>
      </c>
      <c r="F371" s="130">
        <v>19757</v>
      </c>
      <c r="G371" s="130" t="s">
        <v>190</v>
      </c>
      <c r="H371" s="130" t="s">
        <v>46</v>
      </c>
      <c r="I371" s="103">
        <v>12099.63</v>
      </c>
      <c r="J371" s="135">
        <v>70</v>
      </c>
    </row>
    <row r="372" spans="1:10" x14ac:dyDescent="0.25">
      <c r="A372" s="130" t="s">
        <v>29</v>
      </c>
      <c r="B372" s="130" t="s">
        <v>5360</v>
      </c>
      <c r="C372" s="130" t="s">
        <v>5183</v>
      </c>
      <c r="D372" s="132">
        <v>42992</v>
      </c>
      <c r="E372" s="130" t="s">
        <v>5184</v>
      </c>
      <c r="F372" s="130">
        <v>19808</v>
      </c>
      <c r="G372" s="130" t="s">
        <v>190</v>
      </c>
      <c r="H372" s="130" t="s">
        <v>46</v>
      </c>
      <c r="I372" s="103">
        <v>188722.3</v>
      </c>
      <c r="J372" s="135">
        <v>70</v>
      </c>
    </row>
    <row r="373" spans="1:10" x14ac:dyDescent="0.25">
      <c r="A373" s="130" t="s">
        <v>29</v>
      </c>
      <c r="B373" s="130" t="s">
        <v>5361</v>
      </c>
      <c r="C373" s="130" t="s">
        <v>5185</v>
      </c>
      <c r="D373" s="132">
        <v>42992</v>
      </c>
      <c r="E373" s="130" t="s">
        <v>5186</v>
      </c>
      <c r="F373" s="130">
        <v>19787</v>
      </c>
      <c r="G373" s="130" t="s">
        <v>190</v>
      </c>
      <c r="H373" s="130" t="s">
        <v>46</v>
      </c>
      <c r="I373" s="103">
        <v>12811.47</v>
      </c>
      <c r="J373" s="135">
        <v>70</v>
      </c>
    </row>
    <row r="374" spans="1:10" x14ac:dyDescent="0.25">
      <c r="A374" s="130" t="s">
        <v>29</v>
      </c>
      <c r="B374" s="130" t="s">
        <v>5367</v>
      </c>
      <c r="C374" s="130" t="s">
        <v>1553</v>
      </c>
      <c r="D374" s="132">
        <v>43000</v>
      </c>
      <c r="E374" s="130" t="s">
        <v>5196</v>
      </c>
      <c r="F374" s="130">
        <v>19837</v>
      </c>
      <c r="G374" s="130" t="s">
        <v>190</v>
      </c>
      <c r="H374" s="130" t="s">
        <v>46</v>
      </c>
      <c r="I374" s="103">
        <v>16300.78</v>
      </c>
      <c r="J374" s="135">
        <v>70</v>
      </c>
    </row>
    <row r="375" spans="1:10" x14ac:dyDescent="0.25">
      <c r="A375" s="130" t="s">
        <v>29</v>
      </c>
      <c r="B375" s="130" t="s">
        <v>5368</v>
      </c>
      <c r="C375" s="130" t="s">
        <v>5197</v>
      </c>
      <c r="D375" s="132">
        <v>43007</v>
      </c>
      <c r="E375" s="130" t="s">
        <v>5198</v>
      </c>
      <c r="F375" s="130">
        <v>19866</v>
      </c>
      <c r="G375" s="130" t="s">
        <v>190</v>
      </c>
      <c r="H375" s="130" t="s">
        <v>46</v>
      </c>
      <c r="I375" s="103">
        <v>13285.9</v>
      </c>
      <c r="J375" s="135">
        <v>70</v>
      </c>
    </row>
    <row r="376" spans="1:10" x14ac:dyDescent="0.25">
      <c r="A376" s="130" t="s">
        <v>29</v>
      </c>
      <c r="B376" s="130" t="s">
        <v>5369</v>
      </c>
      <c r="C376" s="130" t="s">
        <v>5199</v>
      </c>
      <c r="D376" s="132">
        <v>43007</v>
      </c>
      <c r="E376" s="130" t="s">
        <v>5200</v>
      </c>
      <c r="F376" s="130">
        <v>19867</v>
      </c>
      <c r="G376" s="130" t="s">
        <v>190</v>
      </c>
      <c r="H376" s="130" t="s">
        <v>46</v>
      </c>
      <c r="I376" s="103">
        <v>131439.75</v>
      </c>
      <c r="J376" s="135">
        <v>70</v>
      </c>
    </row>
    <row r="377" spans="1:10" x14ac:dyDescent="0.25">
      <c r="A377" s="130" t="s">
        <v>33</v>
      </c>
      <c r="B377" s="130" t="s">
        <v>3312</v>
      </c>
      <c r="C377" s="130" t="s">
        <v>3967</v>
      </c>
      <c r="D377" s="132">
        <v>42979</v>
      </c>
      <c r="E377" s="130" t="s">
        <v>2506</v>
      </c>
      <c r="F377" s="130">
        <v>33280</v>
      </c>
      <c r="G377" s="130" t="s">
        <v>50</v>
      </c>
      <c r="H377" s="130" t="s">
        <v>46</v>
      </c>
      <c r="I377" s="103">
        <v>865.85</v>
      </c>
      <c r="J377" s="135">
        <v>70</v>
      </c>
    </row>
    <row r="378" spans="1:10" x14ac:dyDescent="0.25">
      <c r="A378" s="130" t="s">
        <v>33</v>
      </c>
      <c r="B378" s="130" t="s">
        <v>5360</v>
      </c>
      <c r="C378" s="130" t="s">
        <v>5183</v>
      </c>
      <c r="D378" s="132">
        <v>42992</v>
      </c>
      <c r="E378" s="130" t="s">
        <v>5184</v>
      </c>
      <c r="F378" s="130">
        <v>19808</v>
      </c>
      <c r="G378" s="130" t="s">
        <v>190</v>
      </c>
      <c r="H378" s="130" t="s">
        <v>46</v>
      </c>
      <c r="I378" s="103">
        <v>46563.32</v>
      </c>
      <c r="J378" s="135">
        <v>70</v>
      </c>
    </row>
    <row r="379" spans="1:10" x14ac:dyDescent="0.25">
      <c r="A379" s="130" t="s">
        <v>33</v>
      </c>
      <c r="B379" s="130" t="s">
        <v>5369</v>
      </c>
      <c r="C379" s="130" t="s">
        <v>5199</v>
      </c>
      <c r="D379" s="132">
        <v>43007</v>
      </c>
      <c r="E379" s="130" t="s">
        <v>5200</v>
      </c>
      <c r="F379" s="130">
        <v>19867</v>
      </c>
      <c r="G379" s="130" t="s">
        <v>190</v>
      </c>
      <c r="H379" s="130" t="s">
        <v>46</v>
      </c>
      <c r="I379" s="103">
        <v>9855</v>
      </c>
      <c r="J379" s="135">
        <v>70</v>
      </c>
    </row>
    <row r="380" spans="1:10" x14ac:dyDescent="0.25">
      <c r="A380" s="130" t="s">
        <v>41</v>
      </c>
      <c r="B380" s="130" t="s">
        <v>1392</v>
      </c>
      <c r="C380" s="130" t="s">
        <v>1539</v>
      </c>
      <c r="D380" s="132">
        <v>42979</v>
      </c>
      <c r="E380" s="130" t="s">
        <v>720</v>
      </c>
      <c r="F380" s="130">
        <v>31859</v>
      </c>
      <c r="G380" s="130" t="s">
        <v>50</v>
      </c>
      <c r="H380" s="130" t="s">
        <v>46</v>
      </c>
      <c r="I380" s="103">
        <v>15000</v>
      </c>
      <c r="J380" s="135">
        <v>70</v>
      </c>
    </row>
    <row r="381" spans="1:10" x14ac:dyDescent="0.25">
      <c r="A381" s="130" t="s">
        <v>41</v>
      </c>
      <c r="B381" s="130" t="s">
        <v>3312</v>
      </c>
      <c r="C381" s="130" t="s">
        <v>3967</v>
      </c>
      <c r="D381" s="132">
        <v>42979</v>
      </c>
      <c r="E381" s="130" t="s">
        <v>2506</v>
      </c>
      <c r="F381" s="130">
        <v>33280</v>
      </c>
      <c r="G381" s="130" t="s">
        <v>50</v>
      </c>
      <c r="H381" s="130" t="s">
        <v>46</v>
      </c>
      <c r="I381" s="103">
        <v>5377.85</v>
      </c>
      <c r="J381" s="135">
        <v>70</v>
      </c>
    </row>
    <row r="382" spans="1:10" x14ac:dyDescent="0.25">
      <c r="A382" s="130" t="s">
        <v>41</v>
      </c>
      <c r="B382" s="130" t="s">
        <v>2506</v>
      </c>
      <c r="C382" s="130" t="s">
        <v>3968</v>
      </c>
      <c r="D382" s="132">
        <v>42979</v>
      </c>
      <c r="E382" s="130" t="s">
        <v>2506</v>
      </c>
      <c r="F382" s="130">
        <v>33288</v>
      </c>
      <c r="G382" s="130" t="s">
        <v>50</v>
      </c>
      <c r="H382" s="130" t="s">
        <v>46</v>
      </c>
      <c r="I382" s="103">
        <v>677.26</v>
      </c>
      <c r="J382" s="135">
        <v>70</v>
      </c>
    </row>
    <row r="383" spans="1:10" x14ac:dyDescent="0.25">
      <c r="A383" s="130" t="s">
        <v>41</v>
      </c>
      <c r="B383" s="130" t="s">
        <v>5359</v>
      </c>
      <c r="C383" s="130" t="s">
        <v>5181</v>
      </c>
      <c r="D383" s="132">
        <v>42986</v>
      </c>
      <c r="E383" s="130" t="s">
        <v>5182</v>
      </c>
      <c r="F383" s="130">
        <v>19757</v>
      </c>
      <c r="G383" s="130" t="s">
        <v>190</v>
      </c>
      <c r="H383" s="130" t="s">
        <v>46</v>
      </c>
      <c r="I383" s="103">
        <v>19572.95</v>
      </c>
      <c r="J383" s="135">
        <v>70</v>
      </c>
    </row>
    <row r="384" spans="1:10" x14ac:dyDescent="0.25">
      <c r="A384" s="130" t="s">
        <v>41</v>
      </c>
      <c r="B384" s="130" t="s">
        <v>5360</v>
      </c>
      <c r="C384" s="130" t="s">
        <v>5183</v>
      </c>
      <c r="D384" s="132">
        <v>42992</v>
      </c>
      <c r="E384" s="130" t="s">
        <v>5184</v>
      </c>
      <c r="F384" s="130">
        <v>19808</v>
      </c>
      <c r="G384" s="130" t="s">
        <v>190</v>
      </c>
      <c r="H384" s="130" t="s">
        <v>46</v>
      </c>
      <c r="I384" s="103">
        <v>139631.87</v>
      </c>
      <c r="J384" s="135">
        <v>70</v>
      </c>
    </row>
    <row r="385" spans="1:10" x14ac:dyDescent="0.25">
      <c r="A385" s="130" t="s">
        <v>41</v>
      </c>
      <c r="B385" s="130" t="s">
        <v>5361</v>
      </c>
      <c r="C385" s="130" t="s">
        <v>5185</v>
      </c>
      <c r="D385" s="132">
        <v>42992</v>
      </c>
      <c r="E385" s="130" t="s">
        <v>5186</v>
      </c>
      <c r="F385" s="130">
        <v>19787</v>
      </c>
      <c r="G385" s="130" t="s">
        <v>190</v>
      </c>
      <c r="H385" s="130" t="s">
        <v>46</v>
      </c>
      <c r="I385" s="103">
        <v>8655.86</v>
      </c>
      <c r="J385" s="135">
        <v>70</v>
      </c>
    </row>
    <row r="386" spans="1:10" x14ac:dyDescent="0.25">
      <c r="A386" s="130" t="s">
        <v>41</v>
      </c>
      <c r="B386" s="130" t="s">
        <v>5367</v>
      </c>
      <c r="C386" s="130" t="s">
        <v>1553</v>
      </c>
      <c r="D386" s="132">
        <v>43000</v>
      </c>
      <c r="E386" s="130" t="s">
        <v>5196</v>
      </c>
      <c r="F386" s="130">
        <v>19837</v>
      </c>
      <c r="G386" s="130" t="s">
        <v>190</v>
      </c>
      <c r="H386" s="130" t="s">
        <v>46</v>
      </c>
      <c r="I386" s="103">
        <v>28874.84</v>
      </c>
      <c r="J386" s="135">
        <v>70</v>
      </c>
    </row>
    <row r="387" spans="1:10" x14ac:dyDescent="0.25">
      <c r="A387" s="130" t="s">
        <v>41</v>
      </c>
      <c r="B387" s="130" t="s">
        <v>5368</v>
      </c>
      <c r="C387" s="130" t="s">
        <v>5197</v>
      </c>
      <c r="D387" s="132">
        <v>43007</v>
      </c>
      <c r="E387" s="130" t="s">
        <v>5198</v>
      </c>
      <c r="F387" s="130">
        <v>19866</v>
      </c>
      <c r="G387" s="130" t="s">
        <v>190</v>
      </c>
      <c r="H387" s="130" t="s">
        <v>46</v>
      </c>
      <c r="I387" s="103">
        <v>13937.96</v>
      </c>
      <c r="J387" s="135">
        <v>70</v>
      </c>
    </row>
    <row r="388" spans="1:10" x14ac:dyDescent="0.25">
      <c r="A388" s="130" t="s">
        <v>41</v>
      </c>
      <c r="B388" s="130" t="s">
        <v>5369</v>
      </c>
      <c r="C388" s="130" t="s">
        <v>5199</v>
      </c>
      <c r="D388" s="132">
        <v>43007</v>
      </c>
      <c r="E388" s="130" t="s">
        <v>5200</v>
      </c>
      <c r="F388" s="130">
        <v>19867</v>
      </c>
      <c r="G388" s="130" t="s">
        <v>190</v>
      </c>
      <c r="H388" s="130" t="s">
        <v>46</v>
      </c>
      <c r="I388" s="103">
        <v>46868.29</v>
      </c>
      <c r="J388" s="135">
        <v>70</v>
      </c>
    </row>
    <row r="389" spans="1:10" x14ac:dyDescent="0.25">
      <c r="A389" s="130" t="s">
        <v>42</v>
      </c>
      <c r="B389" s="130" t="s">
        <v>1392</v>
      </c>
      <c r="C389" s="130" t="s">
        <v>1539</v>
      </c>
      <c r="D389" s="132">
        <v>42979</v>
      </c>
      <c r="E389" s="130" t="s">
        <v>720</v>
      </c>
      <c r="F389" s="130">
        <v>31859</v>
      </c>
      <c r="G389" s="130" t="s">
        <v>50</v>
      </c>
      <c r="H389" s="130" t="s">
        <v>46</v>
      </c>
      <c r="I389" s="103">
        <v>20000</v>
      </c>
      <c r="J389" s="135">
        <v>70</v>
      </c>
    </row>
    <row r="390" spans="1:10" x14ac:dyDescent="0.25">
      <c r="A390" s="130" t="s">
        <v>42</v>
      </c>
      <c r="B390" s="130" t="s">
        <v>347</v>
      </c>
      <c r="C390" s="130" t="s">
        <v>2666</v>
      </c>
      <c r="D390" s="132">
        <v>42982</v>
      </c>
      <c r="E390" s="130" t="s">
        <v>5305</v>
      </c>
      <c r="F390" s="130" t="s">
        <v>5306</v>
      </c>
      <c r="G390" s="130" t="s">
        <v>190</v>
      </c>
      <c r="H390" s="130" t="s">
        <v>46</v>
      </c>
      <c r="I390" s="103">
        <v>214361.71</v>
      </c>
      <c r="J390" s="135">
        <v>70</v>
      </c>
    </row>
    <row r="391" spans="1:10" x14ac:dyDescent="0.25">
      <c r="A391" s="130" t="s">
        <v>42</v>
      </c>
      <c r="B391" s="130" t="s">
        <v>347</v>
      </c>
      <c r="C391" s="130" t="s">
        <v>5307</v>
      </c>
      <c r="D391" s="132">
        <v>43000</v>
      </c>
      <c r="E391" s="130" t="s">
        <v>5308</v>
      </c>
      <c r="F391" s="130" t="s">
        <v>5309</v>
      </c>
      <c r="G391" s="130" t="s">
        <v>190</v>
      </c>
      <c r="H391" s="130" t="s">
        <v>46</v>
      </c>
      <c r="I391" s="103">
        <v>27659.58</v>
      </c>
      <c r="J391" s="135">
        <v>70</v>
      </c>
    </row>
    <row r="392" spans="1:10" x14ac:dyDescent="0.25">
      <c r="A392" s="130" t="s">
        <v>42</v>
      </c>
      <c r="B392" s="130" t="s">
        <v>5371</v>
      </c>
      <c r="C392" s="130" t="s">
        <v>1628</v>
      </c>
      <c r="D392" s="132">
        <v>43008</v>
      </c>
      <c r="E392" s="130" t="s">
        <v>4797</v>
      </c>
      <c r="F392" s="130" t="s">
        <v>4798</v>
      </c>
      <c r="G392" s="130" t="s">
        <v>225</v>
      </c>
      <c r="H392" s="130" t="s">
        <v>46</v>
      </c>
      <c r="I392" s="103">
        <v>203.66</v>
      </c>
      <c r="J392" s="135">
        <v>70</v>
      </c>
    </row>
    <row r="393" spans="1:10" x14ac:dyDescent="0.25">
      <c r="A393" s="130" t="s">
        <v>429</v>
      </c>
      <c r="B393" s="130" t="s">
        <v>2492</v>
      </c>
      <c r="C393" s="130" t="s">
        <v>4344</v>
      </c>
      <c r="D393" s="132">
        <v>42991</v>
      </c>
      <c r="E393" s="130" t="s">
        <v>5156</v>
      </c>
      <c r="F393" s="130">
        <v>19818</v>
      </c>
      <c r="G393" s="130" t="s">
        <v>225</v>
      </c>
      <c r="H393" s="130" t="s">
        <v>46</v>
      </c>
      <c r="I393" s="103">
        <v>4615.04</v>
      </c>
      <c r="J393" s="135">
        <v>80</v>
      </c>
    </row>
    <row r="394" spans="1:10" x14ac:dyDescent="0.25">
      <c r="A394" s="130" t="s">
        <v>429</v>
      </c>
      <c r="B394" s="130" t="s">
        <v>2492</v>
      </c>
      <c r="C394" s="130" t="s">
        <v>5157</v>
      </c>
      <c r="D394" s="132">
        <v>43004</v>
      </c>
      <c r="E394" s="130" t="s">
        <v>5158</v>
      </c>
      <c r="F394" s="130">
        <v>19838</v>
      </c>
      <c r="G394" s="130" t="s">
        <v>225</v>
      </c>
      <c r="H394" s="130" t="s">
        <v>46</v>
      </c>
      <c r="I394" s="103">
        <v>6658.33</v>
      </c>
      <c r="J394" s="135">
        <v>80</v>
      </c>
    </row>
    <row r="395" spans="1:10" x14ac:dyDescent="0.25">
      <c r="A395" s="130" t="s">
        <v>429</v>
      </c>
      <c r="B395" s="130" t="s">
        <v>2492</v>
      </c>
      <c r="C395" s="130" t="s">
        <v>5159</v>
      </c>
      <c r="D395" s="132">
        <v>43004</v>
      </c>
      <c r="E395" s="130">
        <v>7</v>
      </c>
      <c r="F395" s="130">
        <v>19839</v>
      </c>
      <c r="G395" s="130" t="s">
        <v>225</v>
      </c>
      <c r="H395" s="130" t="s">
        <v>46</v>
      </c>
      <c r="I395" s="103">
        <v>14015.53</v>
      </c>
      <c r="J395" s="135">
        <v>80</v>
      </c>
    </row>
    <row r="396" spans="1:10" x14ac:dyDescent="0.25">
      <c r="A396" s="130" t="s">
        <v>429</v>
      </c>
      <c r="B396" s="130" t="s">
        <v>2492</v>
      </c>
      <c r="C396" s="130" t="s">
        <v>5160</v>
      </c>
      <c r="D396" s="132">
        <v>43004</v>
      </c>
      <c r="E396" s="130" t="s">
        <v>5161</v>
      </c>
      <c r="F396" s="130">
        <v>19840</v>
      </c>
      <c r="G396" s="130" t="s">
        <v>225</v>
      </c>
      <c r="H396" s="130" t="s">
        <v>46</v>
      </c>
      <c r="I396" s="103">
        <v>16622.63</v>
      </c>
      <c r="J396" s="135">
        <v>80</v>
      </c>
    </row>
    <row r="397" spans="1:10" x14ac:dyDescent="0.25">
      <c r="A397" s="130" t="s">
        <v>430</v>
      </c>
      <c r="B397" s="130" t="s">
        <v>5343</v>
      </c>
      <c r="C397" s="130" t="s">
        <v>2055</v>
      </c>
      <c r="D397" s="132">
        <v>42993</v>
      </c>
      <c r="E397" s="130">
        <v>3016</v>
      </c>
      <c r="F397" s="130" t="s">
        <v>5103</v>
      </c>
      <c r="G397" s="130" t="s">
        <v>190</v>
      </c>
      <c r="H397" s="130" t="s">
        <v>46</v>
      </c>
      <c r="I397" s="103">
        <v>7314</v>
      </c>
      <c r="J397" s="135">
        <v>90</v>
      </c>
    </row>
    <row r="398" spans="1:10" x14ac:dyDescent="0.25">
      <c r="A398" s="130" t="s">
        <v>430</v>
      </c>
      <c r="B398" s="130" t="s">
        <v>5372</v>
      </c>
      <c r="C398" s="130" t="s">
        <v>1593</v>
      </c>
      <c r="D398" s="132">
        <v>43008</v>
      </c>
      <c r="E398" s="130">
        <v>9717</v>
      </c>
      <c r="F398" s="130">
        <v>16455</v>
      </c>
      <c r="G398" s="130" t="s">
        <v>45</v>
      </c>
      <c r="H398" s="130" t="s">
        <v>46</v>
      </c>
      <c r="I398" s="103">
        <v>1500</v>
      </c>
      <c r="J398" s="135">
        <v>90</v>
      </c>
    </row>
    <row r="399" spans="1:10" x14ac:dyDescent="0.25">
      <c r="A399" s="130" t="s">
        <v>430</v>
      </c>
      <c r="B399" s="130"/>
      <c r="C399" s="130" t="s">
        <v>1641</v>
      </c>
      <c r="D399" s="132">
        <v>43008</v>
      </c>
      <c r="E399" s="130">
        <v>405179095</v>
      </c>
      <c r="F399" s="130">
        <v>19904</v>
      </c>
      <c r="G399" s="130" t="s">
        <v>225</v>
      </c>
      <c r="H399" s="130" t="s">
        <v>46</v>
      </c>
      <c r="I399" s="103">
        <v>542.75</v>
      </c>
      <c r="J399" s="135">
        <v>90</v>
      </c>
    </row>
    <row r="400" spans="1:10" x14ac:dyDescent="0.25">
      <c r="A400" s="130" t="s">
        <v>430</v>
      </c>
      <c r="B400" s="130"/>
      <c r="C400" s="130" t="s">
        <v>1642</v>
      </c>
      <c r="D400" s="132">
        <v>43008</v>
      </c>
      <c r="E400" s="130" t="s">
        <v>5201</v>
      </c>
      <c r="F400" s="130">
        <v>19905</v>
      </c>
      <c r="G400" s="130" t="s">
        <v>190</v>
      </c>
      <c r="H400" s="130" t="s">
        <v>46</v>
      </c>
      <c r="I400" s="103">
        <v>140.94999999999999</v>
      </c>
      <c r="J400" s="135">
        <v>90</v>
      </c>
    </row>
    <row r="401" spans="1:10" x14ac:dyDescent="0.25">
      <c r="A401" s="130" t="s">
        <v>2484</v>
      </c>
      <c r="B401" s="130" t="s">
        <v>5372</v>
      </c>
      <c r="C401" s="130" t="s">
        <v>1593</v>
      </c>
      <c r="D401" s="132">
        <v>43008</v>
      </c>
      <c r="E401" s="130">
        <v>9717</v>
      </c>
      <c r="F401" s="130">
        <v>16455</v>
      </c>
      <c r="G401" s="130" t="s">
        <v>45</v>
      </c>
      <c r="H401" s="130" t="s">
        <v>46</v>
      </c>
      <c r="I401" s="103">
        <v>500</v>
      </c>
      <c r="J401" s="135">
        <v>90</v>
      </c>
    </row>
    <row r="402" spans="1:10" x14ac:dyDescent="0.25">
      <c r="A402" s="130" t="s">
        <v>30</v>
      </c>
      <c r="B402" s="130" t="s">
        <v>298</v>
      </c>
      <c r="C402" s="130" t="s">
        <v>5245</v>
      </c>
      <c r="D402" s="132">
        <v>42983</v>
      </c>
      <c r="E402" s="130">
        <v>3115</v>
      </c>
      <c r="F402" s="130">
        <v>16338</v>
      </c>
      <c r="G402" s="130" t="s">
        <v>45</v>
      </c>
      <c r="H402" s="130" t="s">
        <v>46</v>
      </c>
      <c r="I402" s="103">
        <v>850</v>
      </c>
      <c r="J402" s="135">
        <v>90</v>
      </c>
    </row>
    <row r="403" spans="1:10" x14ac:dyDescent="0.25">
      <c r="A403" s="130" t="s">
        <v>30</v>
      </c>
      <c r="B403" s="130" t="s">
        <v>298</v>
      </c>
      <c r="C403" s="130" t="s">
        <v>5246</v>
      </c>
      <c r="D403" s="132">
        <v>42983</v>
      </c>
      <c r="E403" s="130" t="s">
        <v>5247</v>
      </c>
      <c r="F403" s="130">
        <v>16340</v>
      </c>
      <c r="G403" s="130" t="s">
        <v>45</v>
      </c>
      <c r="H403" s="130" t="s">
        <v>46</v>
      </c>
      <c r="I403" s="103">
        <v>4166</v>
      </c>
      <c r="J403" s="135">
        <v>90</v>
      </c>
    </row>
    <row r="404" spans="1:10" x14ac:dyDescent="0.25">
      <c r="A404" s="130" t="s">
        <v>30</v>
      </c>
      <c r="B404" s="130" t="s">
        <v>298</v>
      </c>
      <c r="C404" s="130" t="s">
        <v>3756</v>
      </c>
      <c r="D404" s="132">
        <v>43000</v>
      </c>
      <c r="E404" s="130" t="s">
        <v>5248</v>
      </c>
      <c r="F404" s="130">
        <v>16388</v>
      </c>
      <c r="G404" s="130" t="s">
        <v>45</v>
      </c>
      <c r="H404" s="130" t="s">
        <v>4792</v>
      </c>
      <c r="I404" s="103">
        <v>212.28</v>
      </c>
      <c r="J404" s="135">
        <v>90</v>
      </c>
    </row>
    <row r="405" spans="1:10" x14ac:dyDescent="0.25">
      <c r="A405" s="130" t="s">
        <v>30</v>
      </c>
      <c r="B405" s="130" t="s">
        <v>298</v>
      </c>
      <c r="C405" s="130" t="s">
        <v>4197</v>
      </c>
      <c r="D405" s="132">
        <v>43000</v>
      </c>
      <c r="E405" s="130" t="s">
        <v>5249</v>
      </c>
      <c r="F405" s="130">
        <v>16389</v>
      </c>
      <c r="G405" s="130" t="s">
        <v>45</v>
      </c>
      <c r="H405" s="130" t="s">
        <v>4792</v>
      </c>
      <c r="I405" s="103">
        <v>373.08</v>
      </c>
      <c r="J405" s="135">
        <v>90</v>
      </c>
    </row>
    <row r="406" spans="1:10" x14ac:dyDescent="0.25">
      <c r="A406" s="130" t="s">
        <v>30</v>
      </c>
      <c r="B406" s="130" t="s">
        <v>298</v>
      </c>
      <c r="C406" s="130" t="s">
        <v>5250</v>
      </c>
      <c r="D406" s="132">
        <v>43005</v>
      </c>
      <c r="E406" s="130">
        <v>298467</v>
      </c>
      <c r="F406" s="130">
        <v>16405</v>
      </c>
      <c r="G406" s="130" t="s">
        <v>45</v>
      </c>
      <c r="H406" s="130" t="s">
        <v>46</v>
      </c>
      <c r="I406" s="103">
        <v>43.1</v>
      </c>
      <c r="J406" s="135">
        <v>90</v>
      </c>
    </row>
    <row r="407" spans="1:10" x14ac:dyDescent="0.25">
      <c r="A407" s="130" t="s">
        <v>30</v>
      </c>
      <c r="B407" s="130" t="s">
        <v>298</v>
      </c>
      <c r="C407" s="130" t="s">
        <v>5251</v>
      </c>
      <c r="D407" s="132">
        <v>43005</v>
      </c>
      <c r="E407" s="130">
        <v>2027</v>
      </c>
      <c r="F407" s="130">
        <v>16406</v>
      </c>
      <c r="G407" s="130" t="s">
        <v>45</v>
      </c>
      <c r="H407" s="130" t="s">
        <v>46</v>
      </c>
      <c r="I407" s="103">
        <v>250</v>
      </c>
      <c r="J407" s="135">
        <v>90</v>
      </c>
    </row>
    <row r="408" spans="1:10" x14ac:dyDescent="0.25">
      <c r="A408" s="130" t="s">
        <v>30</v>
      </c>
      <c r="B408" s="130" t="s">
        <v>298</v>
      </c>
      <c r="C408" s="130" t="s">
        <v>5252</v>
      </c>
      <c r="D408" s="132">
        <v>43005</v>
      </c>
      <c r="E408" s="130" t="s">
        <v>5253</v>
      </c>
      <c r="F408" s="130">
        <v>16407</v>
      </c>
      <c r="G408" s="130" t="s">
        <v>45</v>
      </c>
      <c r="H408" s="130" t="s">
        <v>46</v>
      </c>
      <c r="I408" s="103">
        <v>484.48</v>
      </c>
      <c r="J408" s="135">
        <v>90</v>
      </c>
    </row>
    <row r="409" spans="1:10" x14ac:dyDescent="0.25">
      <c r="A409" s="130" t="s">
        <v>30</v>
      </c>
      <c r="B409" s="130" t="s">
        <v>298</v>
      </c>
      <c r="C409" s="130" t="s">
        <v>5254</v>
      </c>
      <c r="D409" s="132">
        <v>43006</v>
      </c>
      <c r="E409" s="130" t="s">
        <v>5255</v>
      </c>
      <c r="F409" s="130">
        <v>16424</v>
      </c>
      <c r="G409" s="130" t="s">
        <v>45</v>
      </c>
      <c r="H409" s="130" t="s">
        <v>4792</v>
      </c>
      <c r="I409" s="103">
        <v>81.900000000000006</v>
      </c>
      <c r="J409" s="135">
        <v>90</v>
      </c>
    </row>
    <row r="410" spans="1:10" x14ac:dyDescent="0.25">
      <c r="A410" s="130" t="s">
        <v>30</v>
      </c>
      <c r="B410" s="130" t="s">
        <v>298</v>
      </c>
      <c r="C410" s="130" t="s">
        <v>3361</v>
      </c>
      <c r="D410" s="132">
        <v>43007</v>
      </c>
      <c r="E410" s="130">
        <v>655684</v>
      </c>
      <c r="F410" s="130">
        <v>16428</v>
      </c>
      <c r="G410" s="130" t="s">
        <v>45</v>
      </c>
      <c r="H410" s="130" t="s">
        <v>4792</v>
      </c>
      <c r="I410" s="103">
        <v>158.32</v>
      </c>
      <c r="J410" s="135">
        <v>90</v>
      </c>
    </row>
    <row r="411" spans="1:10" x14ac:dyDescent="0.25">
      <c r="A411" s="130" t="s">
        <v>30</v>
      </c>
      <c r="B411" s="130" t="s">
        <v>298</v>
      </c>
      <c r="C411" s="130" t="s">
        <v>5256</v>
      </c>
      <c r="D411" s="132">
        <v>43007</v>
      </c>
      <c r="E411" s="130">
        <v>14476</v>
      </c>
      <c r="F411" s="130">
        <v>16429</v>
      </c>
      <c r="G411" s="130" t="s">
        <v>45</v>
      </c>
      <c r="H411" s="130" t="s">
        <v>4792</v>
      </c>
      <c r="I411" s="103">
        <v>129.31</v>
      </c>
      <c r="J411" s="135">
        <v>90</v>
      </c>
    </row>
    <row r="412" spans="1:10" x14ac:dyDescent="0.25">
      <c r="A412" s="130" t="s">
        <v>30</v>
      </c>
      <c r="B412" s="130" t="s">
        <v>298</v>
      </c>
      <c r="C412" s="130" t="s">
        <v>5257</v>
      </c>
      <c r="D412" s="132">
        <v>43007</v>
      </c>
      <c r="E412" s="130" t="s">
        <v>5258</v>
      </c>
      <c r="F412" s="130">
        <v>16430</v>
      </c>
      <c r="G412" s="130" t="s">
        <v>45</v>
      </c>
      <c r="H412" s="130" t="s">
        <v>4792</v>
      </c>
      <c r="I412" s="103">
        <v>108.83</v>
      </c>
      <c r="J412" s="135">
        <v>90</v>
      </c>
    </row>
    <row r="413" spans="1:10" x14ac:dyDescent="0.25">
      <c r="A413" s="130" t="s">
        <v>30</v>
      </c>
      <c r="B413" s="130" t="s">
        <v>298</v>
      </c>
      <c r="C413" s="130" t="s">
        <v>1501</v>
      </c>
      <c r="D413" s="132">
        <v>43007</v>
      </c>
      <c r="E413" s="130" t="s">
        <v>5259</v>
      </c>
      <c r="F413" s="130">
        <v>16433</v>
      </c>
      <c r="G413" s="130" t="s">
        <v>45</v>
      </c>
      <c r="H413" s="130" t="s">
        <v>4792</v>
      </c>
      <c r="I413" s="103">
        <v>28.45</v>
      </c>
      <c r="J413" s="135">
        <v>90</v>
      </c>
    </row>
    <row r="414" spans="1:10" x14ac:dyDescent="0.25">
      <c r="A414" s="130" t="s">
        <v>30</v>
      </c>
      <c r="B414" s="130" t="s">
        <v>298</v>
      </c>
      <c r="C414" s="130" t="s">
        <v>2339</v>
      </c>
      <c r="D414" s="132">
        <v>43007</v>
      </c>
      <c r="E414" s="130">
        <v>35199</v>
      </c>
      <c r="F414" s="130">
        <v>16434</v>
      </c>
      <c r="G414" s="130" t="s">
        <v>45</v>
      </c>
      <c r="H414" s="130" t="s">
        <v>4792</v>
      </c>
      <c r="I414" s="103">
        <v>1280.43</v>
      </c>
      <c r="J414" s="135">
        <v>90</v>
      </c>
    </row>
    <row r="415" spans="1:10" x14ac:dyDescent="0.25">
      <c r="A415" s="130" t="s">
        <v>30</v>
      </c>
      <c r="B415" s="130" t="s">
        <v>298</v>
      </c>
      <c r="C415" s="130" t="s">
        <v>1502</v>
      </c>
      <c r="D415" s="132">
        <v>43007</v>
      </c>
      <c r="E415" s="130">
        <v>13699</v>
      </c>
      <c r="F415" s="130">
        <v>16435</v>
      </c>
      <c r="G415" s="130" t="s">
        <v>45</v>
      </c>
      <c r="H415" s="130" t="s">
        <v>4792</v>
      </c>
      <c r="I415" s="103">
        <v>337.5</v>
      </c>
      <c r="J415" s="135">
        <v>90</v>
      </c>
    </row>
    <row r="416" spans="1:10" x14ac:dyDescent="0.25">
      <c r="A416" s="130" t="s">
        <v>30</v>
      </c>
      <c r="B416" s="130" t="s">
        <v>298</v>
      </c>
      <c r="C416" s="130" t="s">
        <v>1524</v>
      </c>
      <c r="D416" s="132">
        <v>43007</v>
      </c>
      <c r="E416" s="130">
        <v>156138</v>
      </c>
      <c r="F416" s="130">
        <v>16437</v>
      </c>
      <c r="G416" s="130" t="s">
        <v>45</v>
      </c>
      <c r="H416" s="130" t="s">
        <v>4792</v>
      </c>
      <c r="I416" s="103">
        <v>344.48</v>
      </c>
      <c r="J416" s="135">
        <v>90</v>
      </c>
    </row>
    <row r="417" spans="1:10" x14ac:dyDescent="0.25">
      <c r="A417" s="130" t="s">
        <v>30</v>
      </c>
      <c r="B417" s="130" t="s">
        <v>501</v>
      </c>
      <c r="C417" s="130" t="s">
        <v>5260</v>
      </c>
      <c r="D417" s="132">
        <v>43007</v>
      </c>
      <c r="E417" s="130" t="s">
        <v>5261</v>
      </c>
      <c r="F417" s="130">
        <v>16439</v>
      </c>
      <c r="G417" s="130" t="s">
        <v>45</v>
      </c>
      <c r="H417" s="130" t="s">
        <v>4792</v>
      </c>
      <c r="I417" s="103">
        <v>119.66</v>
      </c>
      <c r="J417" s="135">
        <v>90</v>
      </c>
    </row>
    <row r="418" spans="1:10" x14ac:dyDescent="0.25">
      <c r="A418" s="130" t="s">
        <v>30</v>
      </c>
      <c r="B418" s="130" t="s">
        <v>298</v>
      </c>
      <c r="C418" s="130" t="s">
        <v>2286</v>
      </c>
      <c r="D418" s="132">
        <v>43007</v>
      </c>
      <c r="E418" s="130" t="s">
        <v>5262</v>
      </c>
      <c r="F418" s="130">
        <v>16440</v>
      </c>
      <c r="G418" s="130" t="s">
        <v>45</v>
      </c>
      <c r="H418" s="130" t="s">
        <v>4792</v>
      </c>
      <c r="I418" s="103">
        <v>553.42999999999995</v>
      </c>
      <c r="J418" s="135">
        <v>90</v>
      </c>
    </row>
    <row r="419" spans="1:10" x14ac:dyDescent="0.25">
      <c r="A419" s="130" t="s">
        <v>30</v>
      </c>
      <c r="B419" s="130" t="s">
        <v>298</v>
      </c>
      <c r="C419" s="130" t="s">
        <v>2289</v>
      </c>
      <c r="D419" s="132">
        <v>43007</v>
      </c>
      <c r="E419" s="130">
        <v>34504</v>
      </c>
      <c r="F419" s="130">
        <v>16441</v>
      </c>
      <c r="G419" s="130" t="s">
        <v>45</v>
      </c>
      <c r="H419" s="130" t="s">
        <v>4792</v>
      </c>
      <c r="I419" s="103">
        <v>827.24</v>
      </c>
      <c r="J419" s="135">
        <v>90</v>
      </c>
    </row>
    <row r="420" spans="1:10" x14ac:dyDescent="0.25">
      <c r="A420" s="130" t="s">
        <v>30</v>
      </c>
      <c r="B420" s="130" t="s">
        <v>298</v>
      </c>
      <c r="C420" s="130" t="s">
        <v>2411</v>
      </c>
      <c r="D420" s="132">
        <v>43007</v>
      </c>
      <c r="E420" s="130" t="s">
        <v>5263</v>
      </c>
      <c r="F420" s="130">
        <v>16442</v>
      </c>
      <c r="G420" s="130" t="s">
        <v>45</v>
      </c>
      <c r="H420" s="130" t="s">
        <v>4792</v>
      </c>
      <c r="I420" s="103">
        <v>86.21</v>
      </c>
      <c r="J420" s="135">
        <v>90</v>
      </c>
    </row>
    <row r="421" spans="1:10" x14ac:dyDescent="0.25">
      <c r="A421" s="130" t="s">
        <v>30</v>
      </c>
      <c r="B421" s="130" t="s">
        <v>298</v>
      </c>
      <c r="C421" s="130" t="s">
        <v>1467</v>
      </c>
      <c r="D421" s="132">
        <v>43008</v>
      </c>
      <c r="E421" s="130" t="s">
        <v>5264</v>
      </c>
      <c r="F421" s="130">
        <v>16448</v>
      </c>
      <c r="G421" s="130" t="s">
        <v>45</v>
      </c>
      <c r="H421" s="130" t="s">
        <v>4792</v>
      </c>
      <c r="I421" s="103">
        <v>461.21</v>
      </c>
      <c r="J421" s="135">
        <v>90</v>
      </c>
    </row>
    <row r="422" spans="1:10" x14ac:dyDescent="0.25">
      <c r="A422" s="130" t="s">
        <v>30</v>
      </c>
      <c r="B422" s="130" t="s">
        <v>298</v>
      </c>
      <c r="C422" s="130" t="s">
        <v>1591</v>
      </c>
      <c r="D422" s="132">
        <v>43008</v>
      </c>
      <c r="E422" s="130" t="s">
        <v>5265</v>
      </c>
      <c r="F422" s="130">
        <v>16450</v>
      </c>
      <c r="G422" s="130" t="s">
        <v>45</v>
      </c>
      <c r="H422" s="130" t="s">
        <v>4792</v>
      </c>
      <c r="I422" s="103">
        <v>186.21</v>
      </c>
      <c r="J422" s="135">
        <v>90</v>
      </c>
    </row>
    <row r="423" spans="1:10" x14ac:dyDescent="0.25">
      <c r="A423" s="130" t="s">
        <v>30</v>
      </c>
      <c r="B423" s="130" t="s">
        <v>298</v>
      </c>
      <c r="C423" s="130" t="s">
        <v>5266</v>
      </c>
      <c r="D423" s="132">
        <v>43008</v>
      </c>
      <c r="E423" s="130">
        <v>13752231</v>
      </c>
      <c r="F423" s="130">
        <v>16460</v>
      </c>
      <c r="G423" s="130" t="s">
        <v>45</v>
      </c>
      <c r="H423" s="130" t="s">
        <v>4792</v>
      </c>
      <c r="I423" s="103">
        <v>61.21</v>
      </c>
      <c r="J423" s="135">
        <v>90</v>
      </c>
    </row>
    <row r="424" spans="1:10" x14ac:dyDescent="0.25">
      <c r="A424" s="130" t="s">
        <v>30</v>
      </c>
      <c r="B424" s="130" t="s">
        <v>298</v>
      </c>
      <c r="C424" s="130" t="s">
        <v>5267</v>
      </c>
      <c r="D424" s="132">
        <v>43008</v>
      </c>
      <c r="E424" s="130">
        <v>13752279</v>
      </c>
      <c r="F424" s="130">
        <v>16461</v>
      </c>
      <c r="G424" s="130" t="s">
        <v>45</v>
      </c>
      <c r="H424" s="130" t="s">
        <v>4792</v>
      </c>
      <c r="I424" s="103">
        <v>61.21</v>
      </c>
      <c r="J424" s="135">
        <v>90</v>
      </c>
    </row>
    <row r="425" spans="1:10" x14ac:dyDescent="0.25">
      <c r="A425" s="130" t="s">
        <v>30</v>
      </c>
      <c r="B425" s="130" t="s">
        <v>298</v>
      </c>
      <c r="C425" s="130" t="s">
        <v>640</v>
      </c>
      <c r="D425" s="132">
        <v>43008</v>
      </c>
      <c r="E425" s="130">
        <v>1367601</v>
      </c>
      <c r="F425" s="130">
        <v>16462</v>
      </c>
      <c r="G425" s="130" t="s">
        <v>45</v>
      </c>
      <c r="H425" s="130" t="s">
        <v>4792</v>
      </c>
      <c r="I425" s="103">
        <v>53.45</v>
      </c>
      <c r="J425" s="135">
        <v>90</v>
      </c>
    </row>
    <row r="426" spans="1:10" x14ac:dyDescent="0.25">
      <c r="A426" s="130" t="s">
        <v>30</v>
      </c>
      <c r="B426" s="130" t="s">
        <v>298</v>
      </c>
      <c r="C426" s="130" t="s">
        <v>3950</v>
      </c>
      <c r="D426" s="132">
        <v>43008</v>
      </c>
      <c r="E426" s="130"/>
      <c r="F426" s="130">
        <v>16512</v>
      </c>
      <c r="G426" s="130" t="s">
        <v>45</v>
      </c>
      <c r="H426" s="130" t="s">
        <v>46</v>
      </c>
      <c r="I426" s="103">
        <v>713.09</v>
      </c>
      <c r="J426" s="135">
        <v>90</v>
      </c>
    </row>
    <row r="427" spans="1:10" x14ac:dyDescent="0.25">
      <c r="A427" s="130" t="s">
        <v>30</v>
      </c>
      <c r="B427" s="130" t="s">
        <v>298</v>
      </c>
      <c r="C427" s="130" t="s">
        <v>3952</v>
      </c>
      <c r="D427" s="132">
        <v>43008</v>
      </c>
      <c r="E427" s="130" t="s">
        <v>5268</v>
      </c>
      <c r="F427" s="130">
        <v>16513</v>
      </c>
      <c r="G427" s="130" t="s">
        <v>45</v>
      </c>
      <c r="H427" s="130" t="s">
        <v>46</v>
      </c>
      <c r="I427" s="103">
        <v>2222.41</v>
      </c>
      <c r="J427" s="135">
        <v>90</v>
      </c>
    </row>
    <row r="428" spans="1:10" x14ac:dyDescent="0.25">
      <c r="A428" s="130" t="s">
        <v>30</v>
      </c>
      <c r="B428" s="130" t="s">
        <v>298</v>
      </c>
      <c r="C428" s="130" t="s">
        <v>3955</v>
      </c>
      <c r="D428" s="132">
        <v>43008</v>
      </c>
      <c r="E428" s="130">
        <v>87525</v>
      </c>
      <c r="F428" s="130">
        <v>16514</v>
      </c>
      <c r="G428" s="130" t="s">
        <v>45</v>
      </c>
      <c r="H428" s="130" t="s">
        <v>46</v>
      </c>
      <c r="I428" s="103">
        <v>41.48</v>
      </c>
      <c r="J428" s="135">
        <v>90</v>
      </c>
    </row>
    <row r="429" spans="1:10" x14ac:dyDescent="0.25">
      <c r="A429" s="130" t="s">
        <v>30</v>
      </c>
      <c r="B429" s="130" t="s">
        <v>298</v>
      </c>
      <c r="C429" s="130" t="s">
        <v>5269</v>
      </c>
      <c r="D429" s="132">
        <v>43008</v>
      </c>
      <c r="E429" s="130">
        <v>79095</v>
      </c>
      <c r="F429" s="130">
        <v>16515</v>
      </c>
      <c r="G429" s="130" t="s">
        <v>286</v>
      </c>
      <c r="H429" s="130" t="s">
        <v>46</v>
      </c>
      <c r="I429" s="103">
        <v>542.75</v>
      </c>
      <c r="J429" s="135">
        <v>90</v>
      </c>
    </row>
    <row r="430" spans="1:10" x14ac:dyDescent="0.25">
      <c r="A430" s="130" t="s">
        <v>30</v>
      </c>
      <c r="B430" s="130" t="s">
        <v>298</v>
      </c>
      <c r="C430" s="130" t="s">
        <v>5394</v>
      </c>
      <c r="D430" s="132">
        <v>43008</v>
      </c>
      <c r="E430" s="130">
        <v>13155</v>
      </c>
      <c r="F430" s="130">
        <v>16516</v>
      </c>
      <c r="G430" s="130" t="s">
        <v>45</v>
      </c>
      <c r="H430" s="130" t="s">
        <v>46</v>
      </c>
      <c r="I430" s="103">
        <v>276.55</v>
      </c>
      <c r="J430" s="135">
        <v>90</v>
      </c>
    </row>
    <row r="431" spans="1:10" x14ac:dyDescent="0.25">
      <c r="A431" s="130" t="s">
        <v>30</v>
      </c>
      <c r="B431" s="130" t="s">
        <v>298</v>
      </c>
      <c r="C431" s="130" t="s">
        <v>5395</v>
      </c>
      <c r="D431" s="132">
        <v>43008</v>
      </c>
      <c r="E431" s="130">
        <v>652474</v>
      </c>
      <c r="F431" s="130">
        <v>16517</v>
      </c>
      <c r="G431" s="130" t="s">
        <v>45</v>
      </c>
      <c r="H431" s="130" t="s">
        <v>46</v>
      </c>
      <c r="I431" s="103">
        <v>158.32</v>
      </c>
      <c r="J431" s="135">
        <v>90</v>
      </c>
    </row>
    <row r="432" spans="1:10" x14ac:dyDescent="0.25">
      <c r="A432" s="130" t="s">
        <v>30</v>
      </c>
      <c r="B432" s="130" t="s">
        <v>298</v>
      </c>
      <c r="C432" s="130" t="s">
        <v>5396</v>
      </c>
      <c r="D432" s="132">
        <v>43008</v>
      </c>
      <c r="E432" s="130">
        <v>649068</v>
      </c>
      <c r="F432" s="130">
        <v>16518</v>
      </c>
      <c r="G432" s="130" t="s">
        <v>45</v>
      </c>
      <c r="H432" s="130" t="s">
        <v>46</v>
      </c>
      <c r="I432" s="103">
        <v>157.56</v>
      </c>
      <c r="J432" s="135">
        <v>90</v>
      </c>
    </row>
    <row r="433" spans="1:10" x14ac:dyDescent="0.25">
      <c r="A433" s="130" t="s">
        <v>30</v>
      </c>
      <c r="B433" s="130" t="s">
        <v>298</v>
      </c>
      <c r="C433" s="130" t="s">
        <v>2711</v>
      </c>
      <c r="D433" s="132">
        <v>43008</v>
      </c>
      <c r="E433" s="130">
        <v>24098</v>
      </c>
      <c r="F433" s="130">
        <v>16519</v>
      </c>
      <c r="G433" s="130" t="s">
        <v>286</v>
      </c>
      <c r="H433" s="130" t="s">
        <v>46</v>
      </c>
      <c r="I433" s="103">
        <v>43</v>
      </c>
      <c r="J433" s="135">
        <v>90</v>
      </c>
    </row>
    <row r="434" spans="1:10" x14ac:dyDescent="0.25">
      <c r="A434" s="130" t="s">
        <v>30</v>
      </c>
      <c r="B434" s="130" t="s">
        <v>298</v>
      </c>
      <c r="C434" s="130" t="s">
        <v>5397</v>
      </c>
      <c r="D434" s="132">
        <v>43008</v>
      </c>
      <c r="E434" s="130" t="s">
        <v>5398</v>
      </c>
      <c r="F434" s="130">
        <v>16520</v>
      </c>
      <c r="G434" s="130" t="s">
        <v>45</v>
      </c>
      <c r="H434" s="130" t="s">
        <v>46</v>
      </c>
      <c r="I434" s="103">
        <v>120.6</v>
      </c>
      <c r="J434" s="135">
        <v>90</v>
      </c>
    </row>
    <row r="435" spans="1:10" x14ac:dyDescent="0.25">
      <c r="A435" s="130" t="s">
        <v>30</v>
      </c>
      <c r="B435" s="130" t="s">
        <v>298</v>
      </c>
      <c r="C435" s="130" t="s">
        <v>2651</v>
      </c>
      <c r="D435" s="132">
        <v>43008</v>
      </c>
      <c r="E435" s="130" t="s">
        <v>5399</v>
      </c>
      <c r="F435" s="130">
        <v>16521</v>
      </c>
      <c r="G435" s="130" t="s">
        <v>45</v>
      </c>
      <c r="H435" s="130" t="s">
        <v>46</v>
      </c>
      <c r="I435" s="103">
        <v>73.28</v>
      </c>
      <c r="J435" s="135">
        <v>90</v>
      </c>
    </row>
    <row r="436" spans="1:10" x14ac:dyDescent="0.25">
      <c r="A436" s="130" t="s">
        <v>30</v>
      </c>
      <c r="B436" s="130" t="s">
        <v>298</v>
      </c>
      <c r="C436" s="130" t="s">
        <v>2712</v>
      </c>
      <c r="D436" s="132">
        <v>43008</v>
      </c>
      <c r="E436" s="130" t="s">
        <v>5400</v>
      </c>
      <c r="F436" s="130">
        <v>16522</v>
      </c>
      <c r="G436" s="130" t="s">
        <v>45</v>
      </c>
      <c r="H436" s="130" t="s">
        <v>46</v>
      </c>
      <c r="I436" s="103">
        <v>122</v>
      </c>
      <c r="J436" s="135">
        <v>90</v>
      </c>
    </row>
    <row r="437" spans="1:10" x14ac:dyDescent="0.25">
      <c r="A437" s="130" t="s">
        <v>30</v>
      </c>
      <c r="B437" s="130" t="s">
        <v>298</v>
      </c>
      <c r="C437" s="130" t="s">
        <v>2563</v>
      </c>
      <c r="D437" s="132">
        <v>43008</v>
      </c>
      <c r="E437" s="130" t="s">
        <v>5401</v>
      </c>
      <c r="F437" s="130">
        <v>16524</v>
      </c>
      <c r="G437" s="130" t="s">
        <v>286</v>
      </c>
      <c r="H437" s="130" t="s">
        <v>46</v>
      </c>
      <c r="I437" s="103">
        <v>1000</v>
      </c>
      <c r="J437" s="135">
        <v>90</v>
      </c>
    </row>
    <row r="438" spans="1:10" x14ac:dyDescent="0.25">
      <c r="A438" s="130" t="s">
        <v>455</v>
      </c>
      <c r="B438" s="130" t="s">
        <v>508</v>
      </c>
      <c r="C438" s="130" t="s">
        <v>5284</v>
      </c>
      <c r="D438" s="132">
        <v>42989</v>
      </c>
      <c r="E438" s="130" t="s">
        <v>5285</v>
      </c>
      <c r="F438" s="130">
        <v>16360</v>
      </c>
      <c r="G438" s="130" t="s">
        <v>45</v>
      </c>
      <c r="H438" s="130" t="s">
        <v>46</v>
      </c>
      <c r="I438" s="103">
        <v>9000</v>
      </c>
      <c r="J438" s="135">
        <v>90</v>
      </c>
    </row>
    <row r="439" spans="1:10" x14ac:dyDescent="0.25">
      <c r="A439" s="130" t="s">
        <v>455</v>
      </c>
      <c r="B439" s="130" t="s">
        <v>5373</v>
      </c>
      <c r="C439" s="130" t="s">
        <v>5286</v>
      </c>
      <c r="D439" s="132">
        <v>43005</v>
      </c>
      <c r="E439" s="130" t="s">
        <v>5287</v>
      </c>
      <c r="F439" s="130">
        <v>16394</v>
      </c>
      <c r="G439" s="130" t="s">
        <v>45</v>
      </c>
      <c r="H439" s="130" t="s">
        <v>46</v>
      </c>
      <c r="I439" s="103">
        <v>193.97</v>
      </c>
      <c r="J439" s="135">
        <v>90</v>
      </c>
    </row>
    <row r="440" spans="1:10" x14ac:dyDescent="0.25">
      <c r="A440" s="130" t="s">
        <v>455</v>
      </c>
      <c r="B440" s="130" t="s">
        <v>508</v>
      </c>
      <c r="C440" s="130" t="s">
        <v>5288</v>
      </c>
      <c r="D440" s="132">
        <v>43005</v>
      </c>
      <c r="E440" s="130" t="s">
        <v>5289</v>
      </c>
      <c r="F440" s="130">
        <v>16396</v>
      </c>
      <c r="G440" s="130" t="s">
        <v>45</v>
      </c>
      <c r="H440" s="130" t="s">
        <v>46</v>
      </c>
      <c r="I440" s="103">
        <v>650.25</v>
      </c>
      <c r="J440" s="135">
        <v>90</v>
      </c>
    </row>
    <row r="441" spans="1:10" x14ac:dyDescent="0.25">
      <c r="A441" s="130" t="s">
        <v>455</v>
      </c>
      <c r="B441" s="130" t="s">
        <v>508</v>
      </c>
      <c r="C441" s="130" t="s">
        <v>5290</v>
      </c>
      <c r="D441" s="132">
        <v>43005</v>
      </c>
      <c r="E441" s="130" t="s">
        <v>5291</v>
      </c>
      <c r="F441" s="130">
        <v>16397</v>
      </c>
      <c r="G441" s="130" t="s">
        <v>45</v>
      </c>
      <c r="H441" s="130" t="s">
        <v>46</v>
      </c>
      <c r="I441" s="103">
        <v>2222.41</v>
      </c>
      <c r="J441" s="135">
        <v>90</v>
      </c>
    </row>
    <row r="442" spans="1:10" x14ac:dyDescent="0.25">
      <c r="A442" s="130" t="s">
        <v>455</v>
      </c>
      <c r="B442" s="130" t="s">
        <v>508</v>
      </c>
      <c r="C442" s="130" t="s">
        <v>5292</v>
      </c>
      <c r="D442" s="132">
        <v>43005</v>
      </c>
      <c r="E442" s="130">
        <v>72198</v>
      </c>
      <c r="F442" s="130">
        <v>16399</v>
      </c>
      <c r="G442" s="130" t="s">
        <v>45</v>
      </c>
      <c r="H442" s="130" t="s">
        <v>46</v>
      </c>
      <c r="I442" s="103">
        <v>713.09</v>
      </c>
      <c r="J442" s="135">
        <v>90</v>
      </c>
    </row>
    <row r="443" spans="1:10" x14ac:dyDescent="0.25">
      <c r="A443" s="130" t="s">
        <v>455</v>
      </c>
      <c r="B443" s="130" t="s">
        <v>508</v>
      </c>
      <c r="C443" s="130" t="s">
        <v>5293</v>
      </c>
      <c r="D443" s="132">
        <v>43005</v>
      </c>
      <c r="E443" s="130" t="s">
        <v>5294</v>
      </c>
      <c r="F443" s="130">
        <v>16400</v>
      </c>
      <c r="G443" s="130" t="s">
        <v>45</v>
      </c>
      <c r="H443" s="130" t="s">
        <v>46</v>
      </c>
      <c r="I443" s="103">
        <v>63.65</v>
      </c>
      <c r="J443" s="135">
        <v>90</v>
      </c>
    </row>
    <row r="444" spans="1:10" x14ac:dyDescent="0.25">
      <c r="A444" s="130" t="s">
        <v>455</v>
      </c>
      <c r="B444" s="130" t="s">
        <v>508</v>
      </c>
      <c r="C444" s="130" t="s">
        <v>5295</v>
      </c>
      <c r="D444" s="132">
        <v>43005</v>
      </c>
      <c r="E444" s="130" t="s">
        <v>5296</v>
      </c>
      <c r="F444" s="130">
        <v>16401</v>
      </c>
      <c r="G444" s="130" t="s">
        <v>45</v>
      </c>
      <c r="H444" s="130" t="s">
        <v>46</v>
      </c>
      <c r="I444" s="103">
        <v>110.34</v>
      </c>
      <c r="J444" s="135">
        <v>90</v>
      </c>
    </row>
    <row r="445" spans="1:10" x14ac:dyDescent="0.25">
      <c r="A445" s="130" t="s">
        <v>455</v>
      </c>
      <c r="B445" s="130" t="s">
        <v>508</v>
      </c>
      <c r="C445" s="130" t="s">
        <v>2587</v>
      </c>
      <c r="D445" s="132">
        <v>43005</v>
      </c>
      <c r="E445" s="130">
        <v>122616</v>
      </c>
      <c r="F445" s="130">
        <v>16402</v>
      </c>
      <c r="G445" s="130" t="s">
        <v>45</v>
      </c>
      <c r="H445" s="130" t="s">
        <v>46</v>
      </c>
      <c r="I445" s="103">
        <v>705.17</v>
      </c>
      <c r="J445" s="135">
        <v>90</v>
      </c>
    </row>
    <row r="446" spans="1:10" x14ac:dyDescent="0.25">
      <c r="A446" s="130" t="s">
        <v>455</v>
      </c>
      <c r="B446" s="130" t="s">
        <v>5374</v>
      </c>
      <c r="C446" s="130" t="s">
        <v>4170</v>
      </c>
      <c r="D446" s="132">
        <v>43005</v>
      </c>
      <c r="E446" s="130">
        <v>122616</v>
      </c>
      <c r="F446" s="130">
        <v>16402</v>
      </c>
      <c r="G446" s="130" t="s">
        <v>45</v>
      </c>
      <c r="H446" s="130" t="s">
        <v>46</v>
      </c>
      <c r="I446" s="103">
        <v>-705.17</v>
      </c>
      <c r="J446" s="135">
        <v>90</v>
      </c>
    </row>
    <row r="447" spans="1:10" x14ac:dyDescent="0.25">
      <c r="A447" s="130" t="s">
        <v>455</v>
      </c>
      <c r="B447" s="130" t="s">
        <v>508</v>
      </c>
      <c r="C447" s="130" t="s">
        <v>2589</v>
      </c>
      <c r="D447" s="132">
        <v>43005</v>
      </c>
      <c r="E447" s="130" t="s">
        <v>5297</v>
      </c>
      <c r="F447" s="130">
        <v>16403</v>
      </c>
      <c r="G447" s="130" t="s">
        <v>45</v>
      </c>
      <c r="H447" s="130" t="s">
        <v>46</v>
      </c>
      <c r="I447" s="103">
        <v>80</v>
      </c>
      <c r="J447" s="135">
        <v>90</v>
      </c>
    </row>
    <row r="448" spans="1:10" x14ac:dyDescent="0.25">
      <c r="A448" s="130" t="s">
        <v>455</v>
      </c>
      <c r="B448" s="130" t="s">
        <v>508</v>
      </c>
      <c r="C448" s="130" t="s">
        <v>1055</v>
      </c>
      <c r="D448" s="132">
        <v>43005</v>
      </c>
      <c r="E448" s="130" t="s">
        <v>5298</v>
      </c>
      <c r="F448" s="130">
        <v>16408</v>
      </c>
      <c r="G448" s="130" t="s">
        <v>45</v>
      </c>
      <c r="H448" s="130" t="s">
        <v>46</v>
      </c>
      <c r="I448" s="103">
        <v>1378.62</v>
      </c>
      <c r="J448" s="135">
        <v>90</v>
      </c>
    </row>
    <row r="449" spans="1:10" x14ac:dyDescent="0.25">
      <c r="A449" s="130" t="s">
        <v>455</v>
      </c>
      <c r="B449" s="130" t="s">
        <v>508</v>
      </c>
      <c r="C449" s="130" t="s">
        <v>5299</v>
      </c>
      <c r="D449" s="132">
        <v>43005</v>
      </c>
      <c r="E449" s="130" t="s">
        <v>5300</v>
      </c>
      <c r="F449" s="130">
        <v>16409</v>
      </c>
      <c r="G449" s="130" t="s">
        <v>45</v>
      </c>
      <c r="H449" s="130" t="s">
        <v>46</v>
      </c>
      <c r="I449" s="103">
        <v>163.80000000000001</v>
      </c>
      <c r="J449" s="135">
        <v>90</v>
      </c>
    </row>
    <row r="450" spans="1:10" x14ac:dyDescent="0.25">
      <c r="A450" s="130" t="s">
        <v>455</v>
      </c>
      <c r="B450" s="130" t="s">
        <v>508</v>
      </c>
      <c r="C450" s="130" t="s">
        <v>5301</v>
      </c>
      <c r="D450" s="132">
        <v>43005</v>
      </c>
      <c r="E450" s="130">
        <v>19480</v>
      </c>
      <c r="F450" s="130">
        <v>16412</v>
      </c>
      <c r="G450" s="130" t="s">
        <v>45</v>
      </c>
      <c r="H450" s="130" t="s">
        <v>46</v>
      </c>
      <c r="I450" s="103">
        <v>1675</v>
      </c>
      <c r="J450" s="135">
        <v>90</v>
      </c>
    </row>
    <row r="451" spans="1:10" x14ac:dyDescent="0.25">
      <c r="A451" s="130" t="s">
        <v>455</v>
      </c>
      <c r="B451" s="130" t="s">
        <v>508</v>
      </c>
      <c r="C451" s="130" t="s">
        <v>1606</v>
      </c>
      <c r="D451" s="132">
        <v>43005</v>
      </c>
      <c r="E451" s="130">
        <v>19524</v>
      </c>
      <c r="F451" s="130">
        <v>16413</v>
      </c>
      <c r="G451" s="130" t="s">
        <v>45</v>
      </c>
      <c r="H451" s="130" t="s">
        <v>46</v>
      </c>
      <c r="I451" s="103">
        <v>2075</v>
      </c>
      <c r="J451" s="135">
        <v>90</v>
      </c>
    </row>
    <row r="452" spans="1:10" x14ac:dyDescent="0.25">
      <c r="A452" s="130" t="s">
        <v>455</v>
      </c>
      <c r="B452" s="130" t="s">
        <v>5372</v>
      </c>
      <c r="C452" s="130" t="s">
        <v>1593</v>
      </c>
      <c r="D452" s="132">
        <v>43008</v>
      </c>
      <c r="E452" s="130">
        <v>9717</v>
      </c>
      <c r="F452" s="130">
        <v>16455</v>
      </c>
      <c r="G452" s="130" t="s">
        <v>45</v>
      </c>
      <c r="H452" s="130" t="s">
        <v>46</v>
      </c>
      <c r="I452" s="103">
        <v>1758.4</v>
      </c>
      <c r="J452" s="135">
        <v>90</v>
      </c>
    </row>
    <row r="453" spans="1:10" x14ac:dyDescent="0.25">
      <c r="A453" s="130" t="s">
        <v>455</v>
      </c>
      <c r="B453" s="130" t="s">
        <v>508</v>
      </c>
      <c r="C453" s="130" t="s">
        <v>1470</v>
      </c>
      <c r="D453" s="132">
        <v>43008</v>
      </c>
      <c r="E453" s="130">
        <v>9716</v>
      </c>
      <c r="F453" s="130">
        <v>16456</v>
      </c>
      <c r="G453" s="130" t="s">
        <v>45</v>
      </c>
      <c r="H453" s="130" t="s">
        <v>46</v>
      </c>
      <c r="I453" s="103">
        <v>3392</v>
      </c>
      <c r="J453" s="135">
        <v>90</v>
      </c>
    </row>
    <row r="454" spans="1:10" x14ac:dyDescent="0.25">
      <c r="A454" s="130" t="s">
        <v>455</v>
      </c>
      <c r="B454" s="130" t="s">
        <v>508</v>
      </c>
      <c r="C454" s="130" t="s">
        <v>1626</v>
      </c>
      <c r="D454" s="132">
        <v>43008</v>
      </c>
      <c r="E454" s="130" t="s">
        <v>5302</v>
      </c>
      <c r="F454" s="130">
        <v>16459</v>
      </c>
      <c r="G454" s="130" t="s">
        <v>45</v>
      </c>
      <c r="H454" s="130" t="s">
        <v>46</v>
      </c>
      <c r="I454" s="103">
        <v>3312</v>
      </c>
      <c r="J454" s="135">
        <v>90</v>
      </c>
    </row>
    <row r="455" spans="1:10" x14ac:dyDescent="0.25">
      <c r="A455" s="130" t="s">
        <v>459</v>
      </c>
      <c r="B455" s="130" t="s">
        <v>5375</v>
      </c>
      <c r="C455" s="130" t="s">
        <v>5310</v>
      </c>
      <c r="D455" s="132">
        <v>43000</v>
      </c>
      <c r="E455" s="130" t="s">
        <v>5311</v>
      </c>
      <c r="F455" s="130" t="s">
        <v>5312</v>
      </c>
      <c r="G455" s="130" t="s">
        <v>225</v>
      </c>
      <c r="H455" s="130" t="s">
        <v>46</v>
      </c>
      <c r="I455" s="103">
        <v>558.62</v>
      </c>
      <c r="J455" s="135">
        <v>90</v>
      </c>
    </row>
    <row r="456" spans="1:10" x14ac:dyDescent="0.25">
      <c r="A456" s="130" t="s">
        <v>459</v>
      </c>
      <c r="B456" s="130" t="s">
        <v>5376</v>
      </c>
      <c r="C456" s="130" t="s">
        <v>5313</v>
      </c>
      <c r="D456" s="132">
        <v>43000</v>
      </c>
      <c r="E456" s="130"/>
      <c r="F456" s="130" t="s">
        <v>5314</v>
      </c>
      <c r="G456" s="130" t="s">
        <v>225</v>
      </c>
      <c r="H456" s="130" t="s">
        <v>46</v>
      </c>
      <c r="I456" s="103">
        <v>1794.31</v>
      </c>
      <c r="J456" s="135">
        <v>90</v>
      </c>
    </row>
    <row r="457" spans="1:10" x14ac:dyDescent="0.25">
      <c r="A457" s="130" t="s">
        <v>459</v>
      </c>
      <c r="B457" s="130" t="s">
        <v>5377</v>
      </c>
      <c r="C457" s="130" t="s">
        <v>5315</v>
      </c>
      <c r="D457" s="132">
        <v>43000</v>
      </c>
      <c r="E457" s="130" t="s">
        <v>5316</v>
      </c>
      <c r="F457" s="130" t="s">
        <v>5317</v>
      </c>
      <c r="G457" s="130" t="s">
        <v>225</v>
      </c>
      <c r="H457" s="130" t="s">
        <v>46</v>
      </c>
      <c r="I457" s="103">
        <v>562.07000000000005</v>
      </c>
      <c r="J457" s="135">
        <v>90</v>
      </c>
    </row>
    <row r="458" spans="1:10" x14ac:dyDescent="0.25">
      <c r="A458" s="130" t="s">
        <v>459</v>
      </c>
      <c r="B458" s="130" t="s">
        <v>5378</v>
      </c>
      <c r="C458" s="130" t="s">
        <v>5318</v>
      </c>
      <c r="D458" s="132">
        <v>43006</v>
      </c>
      <c r="E458" s="130" t="s">
        <v>5319</v>
      </c>
      <c r="F458" s="130" t="s">
        <v>5320</v>
      </c>
      <c r="G458" s="130" t="s">
        <v>190</v>
      </c>
      <c r="H458" s="130" t="s">
        <v>46</v>
      </c>
      <c r="I458" s="103">
        <v>43357.760000000002</v>
      </c>
      <c r="J458" s="135">
        <v>90</v>
      </c>
    </row>
    <row r="459" spans="1:10" x14ac:dyDescent="0.25">
      <c r="A459" s="130" t="s">
        <v>459</v>
      </c>
      <c r="B459" s="130" t="s">
        <v>5378</v>
      </c>
      <c r="C459" s="130" t="s">
        <v>915</v>
      </c>
      <c r="D459" s="132">
        <v>43006</v>
      </c>
      <c r="E459" s="130" t="s">
        <v>5321</v>
      </c>
      <c r="F459" s="130" t="s">
        <v>5322</v>
      </c>
      <c r="G459" s="130" t="s">
        <v>190</v>
      </c>
      <c r="H459" s="130" t="s">
        <v>46</v>
      </c>
      <c r="I459" s="103">
        <v>39577.370000000003</v>
      </c>
      <c r="J459" s="135">
        <v>90</v>
      </c>
    </row>
    <row r="460" spans="1:10" x14ac:dyDescent="0.25">
      <c r="A460" s="130" t="s">
        <v>459</v>
      </c>
      <c r="B460" s="130"/>
      <c r="C460" s="130" t="s">
        <v>617</v>
      </c>
      <c r="D460" s="132">
        <v>43008</v>
      </c>
      <c r="E460" s="130" t="s">
        <v>5323</v>
      </c>
      <c r="F460" s="130" t="s">
        <v>5324</v>
      </c>
      <c r="G460" s="130" t="s">
        <v>225</v>
      </c>
      <c r="H460" s="130" t="s">
        <v>46</v>
      </c>
      <c r="I460" s="103">
        <v>231.68</v>
      </c>
      <c r="J460" s="135">
        <v>90</v>
      </c>
    </row>
    <row r="461" spans="1:10" x14ac:dyDescent="0.25">
      <c r="A461" s="130" t="s">
        <v>1422</v>
      </c>
      <c r="B461" s="130"/>
      <c r="C461" s="130" t="s">
        <v>1644</v>
      </c>
      <c r="D461" s="132">
        <v>43008</v>
      </c>
      <c r="E461" s="130">
        <v>2332368</v>
      </c>
      <c r="F461" s="130" t="s">
        <v>5202</v>
      </c>
      <c r="G461" s="130" t="s">
        <v>225</v>
      </c>
      <c r="H461" s="130" t="s">
        <v>46</v>
      </c>
      <c r="I461" s="103">
        <v>59.09</v>
      </c>
      <c r="J461" s="135">
        <v>95</v>
      </c>
    </row>
    <row r="462" spans="1:10" x14ac:dyDescent="0.25">
      <c r="A462" s="130" t="s">
        <v>1422</v>
      </c>
      <c r="B462" s="130"/>
      <c r="C462" s="130" t="s">
        <v>2677</v>
      </c>
      <c r="D462" s="132">
        <v>43008</v>
      </c>
      <c r="E462" s="130" t="s">
        <v>5402</v>
      </c>
      <c r="F462" s="130" t="s">
        <v>5403</v>
      </c>
      <c r="G462" s="130" t="s">
        <v>225</v>
      </c>
      <c r="H462" s="130" t="s">
        <v>46</v>
      </c>
      <c r="I462" s="103">
        <v>891</v>
      </c>
      <c r="J462" s="135">
        <v>95</v>
      </c>
    </row>
    <row r="463" spans="1:10" x14ac:dyDescent="0.25">
      <c r="A463" s="130" t="s">
        <v>431</v>
      </c>
      <c r="B463" s="130" t="s">
        <v>5379</v>
      </c>
      <c r="C463" s="130" t="s">
        <v>1010</v>
      </c>
      <c r="D463" s="132">
        <v>42996</v>
      </c>
      <c r="E463" s="130" t="s">
        <v>5188</v>
      </c>
      <c r="F463" s="130">
        <v>19824</v>
      </c>
      <c r="G463" s="130" t="s">
        <v>190</v>
      </c>
      <c r="H463" s="130" t="s">
        <v>46</v>
      </c>
      <c r="I463" s="103">
        <v>101462.48</v>
      </c>
      <c r="J463" s="135">
        <v>100</v>
      </c>
    </row>
    <row r="464" spans="1:10" x14ac:dyDescent="0.25">
      <c r="A464" s="130" t="s">
        <v>4000</v>
      </c>
      <c r="B464" s="130" t="s">
        <v>5379</v>
      </c>
      <c r="C464" s="130" t="s">
        <v>1010</v>
      </c>
      <c r="D464" s="132">
        <v>42996</v>
      </c>
      <c r="E464" s="130" t="s">
        <v>5188</v>
      </c>
      <c r="F464" s="130">
        <v>19824</v>
      </c>
      <c r="G464" s="130" t="s">
        <v>190</v>
      </c>
      <c r="H464" s="130" t="s">
        <v>46</v>
      </c>
      <c r="I464" s="103">
        <v>14646.22</v>
      </c>
      <c r="J464" s="135">
        <v>100</v>
      </c>
    </row>
    <row r="465" spans="1:10" x14ac:dyDescent="0.25">
      <c r="A465" s="130" t="s">
        <v>4001</v>
      </c>
      <c r="B465" s="130" t="s">
        <v>5379</v>
      </c>
      <c r="C465" s="130" t="s">
        <v>1010</v>
      </c>
      <c r="D465" s="132">
        <v>42996</v>
      </c>
      <c r="E465" s="130" t="s">
        <v>5188</v>
      </c>
      <c r="F465" s="130">
        <v>19824</v>
      </c>
      <c r="G465" s="130" t="s">
        <v>190</v>
      </c>
      <c r="H465" s="130" t="s">
        <v>46</v>
      </c>
      <c r="I465" s="103">
        <v>7243.86</v>
      </c>
      <c r="J465" s="135">
        <v>100</v>
      </c>
    </row>
    <row r="466" spans="1:10" x14ac:dyDescent="0.25">
      <c r="A466" s="130" t="s">
        <v>445</v>
      </c>
      <c r="B466" s="130" t="s">
        <v>5379</v>
      </c>
      <c r="C466" s="130" t="s">
        <v>1010</v>
      </c>
      <c r="D466" s="132">
        <v>42996</v>
      </c>
      <c r="E466" s="130" t="s">
        <v>5188</v>
      </c>
      <c r="F466" s="130">
        <v>19824</v>
      </c>
      <c r="G466" s="130" t="s">
        <v>190</v>
      </c>
      <c r="H466" s="130" t="s">
        <v>46</v>
      </c>
      <c r="I466" s="103">
        <v>33042.1</v>
      </c>
      <c r="J466" s="135">
        <v>100</v>
      </c>
    </row>
    <row r="467" spans="1:10" x14ac:dyDescent="0.25">
      <c r="A467" s="130" t="s">
        <v>450</v>
      </c>
      <c r="B467" s="130" t="s">
        <v>5379</v>
      </c>
      <c r="C467" s="130" t="s">
        <v>1010</v>
      </c>
      <c r="D467" s="132">
        <v>42996</v>
      </c>
      <c r="E467" s="130" t="s">
        <v>5188</v>
      </c>
      <c r="F467" s="130">
        <v>19824</v>
      </c>
      <c r="G467" s="130" t="s">
        <v>190</v>
      </c>
      <c r="H467" s="130" t="s">
        <v>46</v>
      </c>
      <c r="I467" s="103">
        <v>4647.79</v>
      </c>
      <c r="J467" s="135">
        <v>100</v>
      </c>
    </row>
    <row r="468" spans="1:10" x14ac:dyDescent="0.25">
      <c r="A468" s="130" t="s">
        <v>456</v>
      </c>
      <c r="B468" s="130" t="s">
        <v>5379</v>
      </c>
      <c r="C468" s="130" t="s">
        <v>1010</v>
      </c>
      <c r="D468" s="132">
        <v>42996</v>
      </c>
      <c r="E468" s="130" t="s">
        <v>5188</v>
      </c>
      <c r="F468" s="130">
        <v>19824</v>
      </c>
      <c r="G468" s="130" t="s">
        <v>190</v>
      </c>
      <c r="H468" s="130" t="s">
        <v>46</v>
      </c>
      <c r="I468" s="103">
        <v>23670.6</v>
      </c>
      <c r="J468" s="135">
        <v>100</v>
      </c>
    </row>
    <row r="469" spans="1:10" x14ac:dyDescent="0.25">
      <c r="A469" s="130" t="s">
        <v>432</v>
      </c>
      <c r="B469" s="130" t="s">
        <v>5380</v>
      </c>
      <c r="C469" s="130" t="s">
        <v>5203</v>
      </c>
      <c r="D469" s="132">
        <v>42996</v>
      </c>
      <c r="E469" s="130" t="s">
        <v>5204</v>
      </c>
      <c r="F469" s="130">
        <v>19825</v>
      </c>
      <c r="G469" s="130" t="s">
        <v>190</v>
      </c>
      <c r="H469" s="130" t="s">
        <v>46</v>
      </c>
      <c r="I469" s="103">
        <v>104496.7</v>
      </c>
      <c r="J469" s="135">
        <v>101</v>
      </c>
    </row>
    <row r="470" spans="1:10" x14ac:dyDescent="0.25">
      <c r="A470" s="130" t="s">
        <v>432</v>
      </c>
      <c r="B470" s="130" t="s">
        <v>5381</v>
      </c>
      <c r="C470" s="130" t="s">
        <v>5205</v>
      </c>
      <c r="D470" s="132">
        <v>42996</v>
      </c>
      <c r="E470" s="130" t="s">
        <v>5192</v>
      </c>
      <c r="F470" s="130">
        <v>19826</v>
      </c>
      <c r="G470" s="130" t="s">
        <v>190</v>
      </c>
      <c r="H470" s="130" t="s">
        <v>46</v>
      </c>
      <c r="I470" s="103">
        <v>95645.97</v>
      </c>
      <c r="J470" s="135">
        <v>101</v>
      </c>
    </row>
    <row r="471" spans="1:10" x14ac:dyDescent="0.25">
      <c r="A471" s="130" t="s">
        <v>4004</v>
      </c>
      <c r="B471" s="130" t="s">
        <v>5380</v>
      </c>
      <c r="C471" s="130" t="s">
        <v>5203</v>
      </c>
      <c r="D471" s="132">
        <v>42996</v>
      </c>
      <c r="E471" s="130" t="s">
        <v>5204</v>
      </c>
      <c r="F471" s="130">
        <v>19825</v>
      </c>
      <c r="G471" s="130" t="s">
        <v>190</v>
      </c>
      <c r="H471" s="130" t="s">
        <v>46</v>
      </c>
      <c r="I471" s="103">
        <v>15085.56</v>
      </c>
      <c r="J471" s="135">
        <v>101</v>
      </c>
    </row>
    <row r="472" spans="1:10" x14ac:dyDescent="0.25">
      <c r="A472" s="130" t="s">
        <v>4004</v>
      </c>
      <c r="B472" s="130" t="s">
        <v>5381</v>
      </c>
      <c r="C472" s="130" t="s">
        <v>5205</v>
      </c>
      <c r="D472" s="132">
        <v>42996</v>
      </c>
      <c r="E472" s="130" t="s">
        <v>5192</v>
      </c>
      <c r="F472" s="130">
        <v>19826</v>
      </c>
      <c r="G472" s="130" t="s">
        <v>190</v>
      </c>
      <c r="H472" s="130" t="s">
        <v>46</v>
      </c>
      <c r="I472" s="103">
        <v>15800.88</v>
      </c>
      <c r="J472" s="135">
        <v>101</v>
      </c>
    </row>
    <row r="473" spans="1:10" x14ac:dyDescent="0.25">
      <c r="A473" s="130" t="s">
        <v>4156</v>
      </c>
      <c r="B473" s="130" t="s">
        <v>5380</v>
      </c>
      <c r="C473" s="130" t="s">
        <v>5203</v>
      </c>
      <c r="D473" s="132">
        <v>42996</v>
      </c>
      <c r="E473" s="130" t="s">
        <v>5204</v>
      </c>
      <c r="F473" s="130">
        <v>19825</v>
      </c>
      <c r="G473" s="130" t="s">
        <v>190</v>
      </c>
      <c r="H473" s="130" t="s">
        <v>46</v>
      </c>
      <c r="I473" s="103">
        <v>7461.17</v>
      </c>
      <c r="J473" s="135">
        <v>101</v>
      </c>
    </row>
    <row r="474" spans="1:10" x14ac:dyDescent="0.25">
      <c r="A474" s="130" t="s">
        <v>4156</v>
      </c>
      <c r="B474" s="130" t="s">
        <v>5381</v>
      </c>
      <c r="C474" s="130" t="s">
        <v>5205</v>
      </c>
      <c r="D474" s="132">
        <v>42996</v>
      </c>
      <c r="E474" s="130" t="s">
        <v>5192</v>
      </c>
      <c r="F474" s="130">
        <v>19826</v>
      </c>
      <c r="G474" s="130" t="s">
        <v>190</v>
      </c>
      <c r="H474" s="130" t="s">
        <v>46</v>
      </c>
      <c r="I474" s="103">
        <v>6739.15</v>
      </c>
      <c r="J474" s="135">
        <v>101</v>
      </c>
    </row>
    <row r="475" spans="1:10" x14ac:dyDescent="0.25">
      <c r="A475" s="130" t="s">
        <v>446</v>
      </c>
      <c r="B475" s="130" t="s">
        <v>5380</v>
      </c>
      <c r="C475" s="130" t="s">
        <v>5203</v>
      </c>
      <c r="D475" s="132">
        <v>42996</v>
      </c>
      <c r="E475" s="130" t="s">
        <v>5204</v>
      </c>
      <c r="F475" s="130">
        <v>19825</v>
      </c>
      <c r="G475" s="130" t="s">
        <v>190</v>
      </c>
      <c r="H475" s="130" t="s">
        <v>46</v>
      </c>
      <c r="I475" s="103">
        <v>34053.14</v>
      </c>
      <c r="J475" s="135">
        <v>101</v>
      </c>
    </row>
    <row r="476" spans="1:10" x14ac:dyDescent="0.25">
      <c r="A476" s="130" t="s">
        <v>446</v>
      </c>
      <c r="B476" s="130" t="s">
        <v>5381</v>
      </c>
      <c r="C476" s="130" t="s">
        <v>5205</v>
      </c>
      <c r="D476" s="132">
        <v>42996</v>
      </c>
      <c r="E476" s="130" t="s">
        <v>5192</v>
      </c>
      <c r="F476" s="130">
        <v>19826</v>
      </c>
      <c r="G476" s="130" t="s">
        <v>190</v>
      </c>
      <c r="H476" s="130" t="s">
        <v>46</v>
      </c>
      <c r="I476" s="103">
        <v>36449.839999999997</v>
      </c>
      <c r="J476" s="135">
        <v>101</v>
      </c>
    </row>
    <row r="477" spans="1:10" x14ac:dyDescent="0.25">
      <c r="A477" s="130" t="s">
        <v>451</v>
      </c>
      <c r="B477" s="130" t="s">
        <v>5380</v>
      </c>
      <c r="C477" s="130" t="s">
        <v>5203</v>
      </c>
      <c r="D477" s="132">
        <v>42996</v>
      </c>
      <c r="E477" s="130" t="s">
        <v>5204</v>
      </c>
      <c r="F477" s="130">
        <v>19825</v>
      </c>
      <c r="G477" s="130" t="s">
        <v>190</v>
      </c>
      <c r="H477" s="130" t="s">
        <v>46</v>
      </c>
      <c r="I477" s="103">
        <v>4787.2299999999996</v>
      </c>
      <c r="J477" s="135">
        <v>101</v>
      </c>
    </row>
    <row r="478" spans="1:10" x14ac:dyDescent="0.25">
      <c r="A478" s="130" t="s">
        <v>451</v>
      </c>
      <c r="B478" s="130" t="s">
        <v>5381</v>
      </c>
      <c r="C478" s="130" t="s">
        <v>5205</v>
      </c>
      <c r="D478" s="132">
        <v>42996</v>
      </c>
      <c r="E478" s="130" t="s">
        <v>5192</v>
      </c>
      <c r="F478" s="130">
        <v>19826</v>
      </c>
      <c r="G478" s="130" t="s">
        <v>190</v>
      </c>
      <c r="H478" s="130" t="s">
        <v>46</v>
      </c>
      <c r="I478" s="103">
        <v>4690.7</v>
      </c>
      <c r="J478" s="135">
        <v>101</v>
      </c>
    </row>
    <row r="479" spans="1:10" x14ac:dyDescent="0.25">
      <c r="A479" s="130" t="s">
        <v>457</v>
      </c>
      <c r="B479" s="130" t="s">
        <v>5380</v>
      </c>
      <c r="C479" s="130" t="s">
        <v>5203</v>
      </c>
      <c r="D479" s="132">
        <v>42996</v>
      </c>
      <c r="E479" s="130" t="s">
        <v>5204</v>
      </c>
      <c r="F479" s="130">
        <v>19825</v>
      </c>
      <c r="G479" s="130" t="s">
        <v>190</v>
      </c>
      <c r="H479" s="130" t="s">
        <v>46</v>
      </c>
      <c r="I479" s="103">
        <v>24057.58</v>
      </c>
      <c r="J479" s="135">
        <v>101</v>
      </c>
    </row>
    <row r="480" spans="1:10" x14ac:dyDescent="0.25">
      <c r="A480" s="130" t="s">
        <v>457</v>
      </c>
      <c r="B480" s="130" t="s">
        <v>5381</v>
      </c>
      <c r="C480" s="130" t="s">
        <v>5205</v>
      </c>
      <c r="D480" s="132">
        <v>42996</v>
      </c>
      <c r="E480" s="130" t="s">
        <v>5192</v>
      </c>
      <c r="F480" s="130">
        <v>19826</v>
      </c>
      <c r="G480" s="130" t="s">
        <v>190</v>
      </c>
      <c r="H480" s="130" t="s">
        <v>46</v>
      </c>
      <c r="I480" s="103">
        <v>23445.93</v>
      </c>
      <c r="J480" s="135">
        <v>101</v>
      </c>
    </row>
    <row r="481" spans="1:10" x14ac:dyDescent="0.25">
      <c r="A481" s="130" t="s">
        <v>1935</v>
      </c>
      <c r="B481" s="130" t="s">
        <v>5382</v>
      </c>
      <c r="C481" s="130" t="s">
        <v>5206</v>
      </c>
      <c r="D481" s="132">
        <v>43007</v>
      </c>
      <c r="E481" s="130" t="s">
        <v>5207</v>
      </c>
      <c r="F481" s="130">
        <v>19868</v>
      </c>
      <c r="G481" s="130" t="s">
        <v>190</v>
      </c>
      <c r="H481" s="130" t="s">
        <v>46</v>
      </c>
      <c r="I481" s="103">
        <v>365.75</v>
      </c>
      <c r="J481" s="135">
        <v>104</v>
      </c>
    </row>
    <row r="482" spans="1:10" x14ac:dyDescent="0.25">
      <c r="A482" s="130" t="s">
        <v>1940</v>
      </c>
      <c r="B482" s="130" t="s">
        <v>5383</v>
      </c>
      <c r="C482" s="130" t="s">
        <v>1498</v>
      </c>
      <c r="D482" s="132">
        <v>42999</v>
      </c>
      <c r="E482" s="130" t="s">
        <v>5270</v>
      </c>
      <c r="F482" s="130">
        <v>19805</v>
      </c>
      <c r="G482" s="130" t="s">
        <v>190</v>
      </c>
      <c r="H482" s="130" t="s">
        <v>46</v>
      </c>
      <c r="I482" s="103">
        <v>880</v>
      </c>
      <c r="J482" s="135">
        <v>105</v>
      </c>
    </row>
    <row r="483" spans="1:10" x14ac:dyDescent="0.25">
      <c r="A483" s="130" t="s">
        <v>1940</v>
      </c>
      <c r="B483" s="130" t="s">
        <v>5369</v>
      </c>
      <c r="C483" s="130" t="s">
        <v>5271</v>
      </c>
      <c r="D483" s="132">
        <v>43007</v>
      </c>
      <c r="E483" s="130" t="s">
        <v>5272</v>
      </c>
      <c r="F483" s="130">
        <v>19865</v>
      </c>
      <c r="G483" s="130" t="s">
        <v>190</v>
      </c>
      <c r="H483" s="130" t="s">
        <v>46</v>
      </c>
      <c r="I483" s="103">
        <v>1100</v>
      </c>
      <c r="J483" s="135">
        <v>105</v>
      </c>
    </row>
    <row r="484" spans="1:10" x14ac:dyDescent="0.25">
      <c r="A484" s="130" t="s">
        <v>1942</v>
      </c>
      <c r="B484" s="130" t="s">
        <v>5383</v>
      </c>
      <c r="C484" s="130" t="s">
        <v>1498</v>
      </c>
      <c r="D484" s="132">
        <v>42999</v>
      </c>
      <c r="E484" s="130" t="s">
        <v>5270</v>
      </c>
      <c r="F484" s="130">
        <v>19805</v>
      </c>
      <c r="G484" s="130" t="s">
        <v>190</v>
      </c>
      <c r="H484" s="130" t="s">
        <v>46</v>
      </c>
      <c r="I484" s="103">
        <v>6380</v>
      </c>
      <c r="J484" s="135">
        <v>105</v>
      </c>
    </row>
    <row r="485" spans="1:10" x14ac:dyDescent="0.25">
      <c r="A485" s="130" t="s">
        <v>1942</v>
      </c>
      <c r="B485" s="130" t="s">
        <v>5369</v>
      </c>
      <c r="C485" s="130" t="s">
        <v>5271</v>
      </c>
      <c r="D485" s="132">
        <v>43007</v>
      </c>
      <c r="E485" s="130" t="s">
        <v>5272</v>
      </c>
      <c r="F485" s="130">
        <v>19865</v>
      </c>
      <c r="G485" s="130" t="s">
        <v>190</v>
      </c>
      <c r="H485" s="130" t="s">
        <v>46</v>
      </c>
      <c r="I485" s="103">
        <v>4180</v>
      </c>
      <c r="J485" s="135">
        <v>105</v>
      </c>
    </row>
    <row r="486" spans="1:10" x14ac:dyDescent="0.25">
      <c r="A486" s="130" t="s">
        <v>1423</v>
      </c>
      <c r="B486" s="130" t="s">
        <v>5384</v>
      </c>
      <c r="C486" s="130" t="s">
        <v>5208</v>
      </c>
      <c r="D486" s="132">
        <v>42983</v>
      </c>
      <c r="E486" s="130" t="s">
        <v>5209</v>
      </c>
      <c r="F486" s="130">
        <v>19747</v>
      </c>
      <c r="G486" s="130" t="s">
        <v>190</v>
      </c>
      <c r="H486" s="130" t="s">
        <v>46</v>
      </c>
      <c r="I486" s="103">
        <v>195649.42</v>
      </c>
      <c r="J486" s="135">
        <v>110</v>
      </c>
    </row>
    <row r="487" spans="1:10" x14ac:dyDescent="0.25">
      <c r="A487" s="130" t="s">
        <v>1423</v>
      </c>
      <c r="B487" s="130" t="s">
        <v>5385</v>
      </c>
      <c r="C487" s="130" t="s">
        <v>330</v>
      </c>
      <c r="D487" s="132">
        <v>42992</v>
      </c>
      <c r="E487" s="130" t="s">
        <v>5210</v>
      </c>
      <c r="F487" s="130">
        <v>19809</v>
      </c>
      <c r="G487" s="130" t="s">
        <v>190</v>
      </c>
      <c r="H487" s="130" t="s">
        <v>46</v>
      </c>
      <c r="I487" s="103">
        <v>6113.44</v>
      </c>
      <c r="J487" s="135">
        <v>110</v>
      </c>
    </row>
    <row r="488" spans="1:10" x14ac:dyDescent="0.25">
      <c r="A488" s="130" t="s">
        <v>1423</v>
      </c>
      <c r="B488" s="130" t="s">
        <v>5386</v>
      </c>
      <c r="C488" s="130" t="s">
        <v>5211</v>
      </c>
      <c r="D488" s="132">
        <v>42992</v>
      </c>
      <c r="E488" s="130" t="s">
        <v>5212</v>
      </c>
      <c r="F488" s="130">
        <v>19810</v>
      </c>
      <c r="G488" s="130" t="s">
        <v>190</v>
      </c>
      <c r="H488" s="130" t="s">
        <v>46</v>
      </c>
      <c r="I488" s="103">
        <v>25344.03</v>
      </c>
      <c r="J488" s="135">
        <v>110</v>
      </c>
    </row>
    <row r="489" spans="1:10" x14ac:dyDescent="0.25">
      <c r="A489" s="130" t="s">
        <v>1423</v>
      </c>
      <c r="B489" s="130" t="s">
        <v>5387</v>
      </c>
      <c r="C489" s="130" t="s">
        <v>5213</v>
      </c>
      <c r="D489" s="132">
        <v>43007</v>
      </c>
      <c r="E489" s="130" t="s">
        <v>5214</v>
      </c>
      <c r="F489" s="130">
        <v>19871</v>
      </c>
      <c r="G489" s="130" t="s">
        <v>190</v>
      </c>
      <c r="H489" s="130" t="s">
        <v>46</v>
      </c>
      <c r="I489" s="103">
        <v>5833.78</v>
      </c>
      <c r="J489" s="135">
        <v>110</v>
      </c>
    </row>
    <row r="490" spans="1:10" x14ac:dyDescent="0.25">
      <c r="A490" s="130" t="s">
        <v>1424</v>
      </c>
      <c r="B490" s="130" t="s">
        <v>5388</v>
      </c>
      <c r="C490" s="130" t="s">
        <v>5215</v>
      </c>
      <c r="D490" s="132">
        <v>42983</v>
      </c>
      <c r="E490" s="130" t="s">
        <v>5216</v>
      </c>
      <c r="F490" s="130">
        <v>19746</v>
      </c>
      <c r="G490" s="130" t="s">
        <v>190</v>
      </c>
      <c r="H490" s="130" t="s">
        <v>46</v>
      </c>
      <c r="I490" s="103">
        <v>6644.57</v>
      </c>
      <c r="J490" s="135">
        <v>110</v>
      </c>
    </row>
    <row r="491" spans="1:10" x14ac:dyDescent="0.25">
      <c r="A491" s="130" t="s">
        <v>1424</v>
      </c>
      <c r="B491" s="130" t="s">
        <v>5389</v>
      </c>
      <c r="C491" s="130" t="s">
        <v>976</v>
      </c>
      <c r="D491" s="132">
        <v>42984</v>
      </c>
      <c r="E491" s="130" t="s">
        <v>5217</v>
      </c>
      <c r="F491" s="130">
        <v>19756</v>
      </c>
      <c r="G491" s="130" t="s">
        <v>190</v>
      </c>
      <c r="H491" s="130" t="s">
        <v>46</v>
      </c>
      <c r="I491" s="103">
        <v>41728.26</v>
      </c>
      <c r="J491" s="135">
        <v>110</v>
      </c>
    </row>
    <row r="492" spans="1:10" x14ac:dyDescent="0.25">
      <c r="A492" s="130" t="s">
        <v>1424</v>
      </c>
      <c r="B492" s="130" t="s">
        <v>5390</v>
      </c>
      <c r="C492" s="130" t="s">
        <v>5218</v>
      </c>
      <c r="D492" s="132">
        <v>43007</v>
      </c>
      <c r="E492" s="130" t="s">
        <v>5219</v>
      </c>
      <c r="F492" s="130">
        <v>19870</v>
      </c>
      <c r="G492" s="130" t="s">
        <v>190</v>
      </c>
      <c r="H492" s="130" t="s">
        <v>46</v>
      </c>
      <c r="I492" s="103">
        <v>1773.84</v>
      </c>
      <c r="J492" s="135">
        <v>110</v>
      </c>
    </row>
    <row r="493" spans="1:10" x14ac:dyDescent="0.25">
      <c r="A493" s="130" t="s">
        <v>4024</v>
      </c>
      <c r="B493" s="130" t="s">
        <v>5391</v>
      </c>
      <c r="C493" s="130" t="s">
        <v>5273</v>
      </c>
      <c r="D493" s="132">
        <v>42992</v>
      </c>
      <c r="E493" s="130" t="s">
        <v>5274</v>
      </c>
      <c r="F493" s="130">
        <v>19811</v>
      </c>
      <c r="G493" s="130" t="s">
        <v>190</v>
      </c>
      <c r="H493" s="130" t="s">
        <v>46</v>
      </c>
      <c r="I493" s="103">
        <v>1323.21</v>
      </c>
      <c r="J493" s="135">
        <v>110</v>
      </c>
    </row>
    <row r="494" spans="1:10" x14ac:dyDescent="0.25">
      <c r="A494" s="130" t="s">
        <v>4024</v>
      </c>
      <c r="B494" s="130" t="s">
        <v>5392</v>
      </c>
      <c r="C494" s="130" t="s">
        <v>5275</v>
      </c>
      <c r="D494" s="132">
        <v>42992</v>
      </c>
      <c r="E494" s="130" t="s">
        <v>5276</v>
      </c>
      <c r="F494" s="130">
        <v>19812</v>
      </c>
      <c r="G494" s="130" t="s">
        <v>190</v>
      </c>
      <c r="H494" s="130" t="s">
        <v>46</v>
      </c>
      <c r="I494" s="103">
        <v>4423.93</v>
      </c>
      <c r="J494" s="135">
        <v>110</v>
      </c>
    </row>
    <row r="495" spans="1:10" x14ac:dyDescent="0.25">
      <c r="A495" s="130" t="s">
        <v>1427</v>
      </c>
      <c r="B495" s="130" t="s">
        <v>5393</v>
      </c>
      <c r="C495" s="130" t="s">
        <v>5303</v>
      </c>
      <c r="D495" s="132">
        <v>43007</v>
      </c>
      <c r="E495" s="130" t="s">
        <v>5304</v>
      </c>
      <c r="F495" s="130">
        <v>19869</v>
      </c>
      <c r="G495" s="130" t="s">
        <v>190</v>
      </c>
      <c r="H495" s="130" t="s">
        <v>46</v>
      </c>
      <c r="I495" s="103">
        <v>2565.87</v>
      </c>
      <c r="J495" s="135">
        <v>110</v>
      </c>
    </row>
    <row r="496" spans="1:10" x14ac:dyDescent="0.25">
      <c r="A496" s="33"/>
      <c r="B496" s="112"/>
      <c r="C496" s="112"/>
      <c r="G496" s="101"/>
      <c r="H496" s="101"/>
      <c r="I496" s="101"/>
    </row>
    <row r="497" spans="1:9" x14ac:dyDescent="0.25">
      <c r="A497" s="33"/>
      <c r="B497" s="112"/>
      <c r="C497" s="112"/>
      <c r="G497" s="136" t="s">
        <v>1933</v>
      </c>
      <c r="H497" s="101"/>
      <c r="I497" s="108">
        <f>+SUBTOTAL(9,I7:I495)</f>
        <v>5046663.5999999987</v>
      </c>
    </row>
    <row r="498" spans="1:9" x14ac:dyDescent="0.25">
      <c r="A498" s="33"/>
      <c r="B498" s="112"/>
      <c r="C498" s="37"/>
      <c r="G498" s="101"/>
      <c r="H498" s="101"/>
      <c r="I498" s="108"/>
    </row>
    <row r="499" spans="1:9" x14ac:dyDescent="0.25">
      <c r="A499" s="33"/>
      <c r="B499" s="112"/>
      <c r="C499" s="37"/>
      <c r="G499" s="101" t="s">
        <v>363</v>
      </c>
      <c r="H499" s="101"/>
      <c r="I499" s="108">
        <v>5046663.5999999996</v>
      </c>
    </row>
    <row r="500" spans="1:9" x14ac:dyDescent="0.25">
      <c r="A500" s="33"/>
      <c r="B500" s="112"/>
      <c r="C500" s="37"/>
      <c r="G500" s="101"/>
      <c r="H500" s="101"/>
      <c r="I500" s="101"/>
    </row>
    <row r="501" spans="1:9" x14ac:dyDescent="0.25">
      <c r="A501" s="33"/>
      <c r="B501" s="112"/>
      <c r="C501" s="112"/>
      <c r="G501" s="101"/>
      <c r="H501" s="101"/>
      <c r="I501" s="101"/>
    </row>
    <row r="502" spans="1:9" x14ac:dyDescent="0.25">
      <c r="A502" s="33">
        <v>1</v>
      </c>
      <c r="B502" s="112"/>
      <c r="C502" s="37"/>
    </row>
    <row r="503" spans="1:9" x14ac:dyDescent="0.25">
      <c r="A503" s="33">
        <v>2</v>
      </c>
      <c r="B503" s="112" t="s">
        <v>364</v>
      </c>
      <c r="C503" s="37"/>
    </row>
    <row r="504" spans="1:9" x14ac:dyDescent="0.25">
      <c r="A504" s="33">
        <v>3</v>
      </c>
      <c r="B504" s="112"/>
      <c r="C504" s="112"/>
    </row>
    <row r="505" spans="1:9" x14ac:dyDescent="0.25">
      <c r="A505" s="33">
        <v>4</v>
      </c>
      <c r="B505" s="112" t="s">
        <v>365</v>
      </c>
      <c r="C505" s="112"/>
    </row>
    <row r="506" spans="1:9" x14ac:dyDescent="0.25">
      <c r="A506" s="33">
        <v>5</v>
      </c>
      <c r="B506" s="112" t="s">
        <v>366</v>
      </c>
      <c r="C506" s="37"/>
    </row>
    <row r="507" spans="1:9" x14ac:dyDescent="0.25">
      <c r="A507" s="33">
        <v>6</v>
      </c>
      <c r="B507" s="112" t="s">
        <v>367</v>
      </c>
      <c r="C507" s="112"/>
    </row>
    <row r="508" spans="1:9" x14ac:dyDescent="0.25">
      <c r="A508" s="33">
        <v>7</v>
      </c>
      <c r="B508" s="112" t="s">
        <v>368</v>
      </c>
      <c r="C508" s="37">
        <f>+I7+I8+I9+I10+I11</f>
        <v>72504.45</v>
      </c>
    </row>
    <row r="509" spans="1:9" x14ac:dyDescent="0.25">
      <c r="A509" s="33">
        <v>8</v>
      </c>
      <c r="B509" s="112" t="s">
        <v>369</v>
      </c>
      <c r="C509" s="112"/>
    </row>
    <row r="510" spans="1:9" x14ac:dyDescent="0.25">
      <c r="A510" s="33">
        <v>9</v>
      </c>
      <c r="B510" s="112" t="s">
        <v>370</v>
      </c>
      <c r="C510" s="37"/>
    </row>
    <row r="511" spans="1:9" x14ac:dyDescent="0.25">
      <c r="A511" s="33">
        <v>10</v>
      </c>
      <c r="B511" s="112" t="s">
        <v>371</v>
      </c>
      <c r="C511" s="37">
        <f>+I25+I24+I23+I22+I21+I20+I19+I18+I17+I16+I15+I14+I13+I12</f>
        <v>64155.83</v>
      </c>
    </row>
    <row r="512" spans="1:9" x14ac:dyDescent="0.25">
      <c r="A512" s="33">
        <v>11</v>
      </c>
      <c r="B512" s="112" t="s">
        <v>372</v>
      </c>
      <c r="C512" s="37">
        <f>+I40+I39+I38+I37+I36+I35+I34+I33+I32+I31+I30+I29+I28+I27+I26</f>
        <v>72380.149999999994</v>
      </c>
    </row>
    <row r="513" spans="1:3" x14ac:dyDescent="0.25">
      <c r="A513" s="33">
        <v>12</v>
      </c>
      <c r="B513" s="112" t="s">
        <v>373</v>
      </c>
      <c r="C513" s="37">
        <f>+I43+I42+I41</f>
        <v>2725.63</v>
      </c>
    </row>
    <row r="514" spans="1:3" x14ac:dyDescent="0.25">
      <c r="A514" s="33">
        <v>13</v>
      </c>
      <c r="B514" s="112" t="s">
        <v>374</v>
      </c>
      <c r="C514" s="112"/>
    </row>
    <row r="515" spans="1:3" x14ac:dyDescent="0.25">
      <c r="A515" s="33">
        <v>14</v>
      </c>
      <c r="B515" s="112" t="s">
        <v>375</v>
      </c>
      <c r="C515" s="37">
        <f>+I150+I149+I148+I147+I146+I145+I144+I143+I142+I140+I141+I139+I138+I137+I136+I135+I134+I133+I132+I131+I130+I129+I128+I127+I126+I125+I123+I124+I122+I121+I120+I119+I118+I117+I116+I115+I114+I113+I112+I111+I110+I109+I108+I107+I106+I105+I104+I103+I102+I101+I99+I100+I98+I97+I96+I95+I94+I93+I92+I91+I90+I89+I88+I87+I86+I85+I84+I83+I82+I81+I80+I79+I77+I78+I76+I75+I74+I73+I72+I71+I70+I69+I68+I67+I66+I65+I64+I63+I62+I61+I60+I59+I58+I57+I56+I55+I54+I53+I52+I51+I50+I49+I48+I47+I46+I45+I44</f>
        <v>101327.91000000011</v>
      </c>
    </row>
    <row r="516" spans="1:3" x14ac:dyDescent="0.25">
      <c r="A516" s="33">
        <v>15</v>
      </c>
      <c r="B516" s="112" t="s">
        <v>376</v>
      </c>
      <c r="C516" s="37">
        <f>+I151</f>
        <v>481.8</v>
      </c>
    </row>
    <row r="517" spans="1:3" x14ac:dyDescent="0.25">
      <c r="A517" s="33">
        <v>16</v>
      </c>
      <c r="B517" s="112" t="s">
        <v>377</v>
      </c>
      <c r="C517" s="37"/>
    </row>
    <row r="518" spans="1:3" x14ac:dyDescent="0.25">
      <c r="A518" s="33">
        <v>20</v>
      </c>
      <c r="B518" s="112" t="s">
        <v>378</v>
      </c>
      <c r="C518" s="37">
        <f>+I152</f>
        <v>355.17</v>
      </c>
    </row>
    <row r="519" spans="1:3" x14ac:dyDescent="0.25">
      <c r="A519" s="33">
        <v>23</v>
      </c>
      <c r="B519" s="112" t="s">
        <v>379</v>
      </c>
      <c r="C519" s="37"/>
    </row>
    <row r="520" spans="1:3" x14ac:dyDescent="0.25">
      <c r="A520" s="33">
        <v>24</v>
      </c>
      <c r="B520" s="112" t="s">
        <v>380</v>
      </c>
      <c r="C520" s="37"/>
    </row>
    <row r="521" spans="1:3" x14ac:dyDescent="0.25">
      <c r="A521" s="33">
        <v>25</v>
      </c>
      <c r="B521" s="112" t="s">
        <v>381</v>
      </c>
      <c r="C521" s="37">
        <f>+I159+I158+I157+I156+I155+I154+I153</f>
        <v>102593.46</v>
      </c>
    </row>
    <row r="522" spans="1:3" x14ac:dyDescent="0.25">
      <c r="A522" s="33">
        <v>26</v>
      </c>
      <c r="B522" s="112" t="s">
        <v>382</v>
      </c>
      <c r="C522" s="112"/>
    </row>
    <row r="523" spans="1:3" x14ac:dyDescent="0.25">
      <c r="A523" s="33">
        <v>27</v>
      </c>
      <c r="B523" s="112" t="s">
        <v>383</v>
      </c>
      <c r="C523" s="37"/>
    </row>
    <row r="524" spans="1:3" x14ac:dyDescent="0.25">
      <c r="A524" s="33">
        <v>30</v>
      </c>
      <c r="B524" s="112" t="s">
        <v>384</v>
      </c>
      <c r="C524" s="37"/>
    </row>
    <row r="525" spans="1:3" x14ac:dyDescent="0.25">
      <c r="A525" s="33">
        <v>35</v>
      </c>
      <c r="B525" s="112" t="s">
        <v>385</v>
      </c>
      <c r="C525" s="37">
        <f>+I170+I169+I168+I167+I166+I165+I164+I163+I162+I161+I160</f>
        <v>22286.309999999998</v>
      </c>
    </row>
    <row r="526" spans="1:3" x14ac:dyDescent="0.25">
      <c r="A526" s="33">
        <v>38</v>
      </c>
      <c r="B526" s="112" t="s">
        <v>386</v>
      </c>
      <c r="C526" s="37"/>
    </row>
    <row r="527" spans="1:3" x14ac:dyDescent="0.25">
      <c r="A527" s="33">
        <v>40</v>
      </c>
      <c r="B527" s="112" t="s">
        <v>387</v>
      </c>
      <c r="C527" s="37"/>
    </row>
    <row r="528" spans="1:3" x14ac:dyDescent="0.25">
      <c r="A528" s="33">
        <v>42</v>
      </c>
      <c r="B528" s="35" t="s">
        <v>388</v>
      </c>
      <c r="C528" s="37"/>
    </row>
    <row r="529" spans="1:3" x14ac:dyDescent="0.25">
      <c r="A529" s="33">
        <v>43</v>
      </c>
      <c r="B529" s="35" t="s">
        <v>287</v>
      </c>
      <c r="C529" s="37">
        <f>+I174+I173+I172+I171</f>
        <v>22436.21</v>
      </c>
    </row>
    <row r="530" spans="1:3" x14ac:dyDescent="0.25">
      <c r="A530" s="33">
        <v>45</v>
      </c>
      <c r="B530" s="34" t="s">
        <v>389</v>
      </c>
      <c r="C530" s="37">
        <f>+I192+I191+I190+I189+I188+I187+I186+I185+I184+I183+I182+I181+I180+I179+I178+I177+I176+I175</f>
        <v>66507.56</v>
      </c>
    </row>
    <row r="531" spans="1:3" x14ac:dyDescent="0.25">
      <c r="A531" s="33">
        <v>46</v>
      </c>
      <c r="B531" s="35" t="s">
        <v>390</v>
      </c>
      <c r="C531" s="37">
        <f>+I203+I202+I201+I200+I199+I198+I197+I196+I195+I194+I193</f>
        <v>128273.58000000002</v>
      </c>
    </row>
    <row r="532" spans="1:3" x14ac:dyDescent="0.25">
      <c r="A532" s="33">
        <v>47</v>
      </c>
      <c r="B532" s="35" t="s">
        <v>391</v>
      </c>
      <c r="C532" s="37">
        <f>+I209+I208+I207+I206+I205+I204</f>
        <v>10104.83</v>
      </c>
    </row>
    <row r="533" spans="1:3" x14ac:dyDescent="0.25">
      <c r="A533" s="33">
        <v>48</v>
      </c>
      <c r="B533" s="35" t="s">
        <v>392</v>
      </c>
      <c r="C533" s="37">
        <f>+I213+I212+I211+I210</f>
        <v>3283.0400000000004</v>
      </c>
    </row>
    <row r="534" spans="1:3" x14ac:dyDescent="0.25">
      <c r="A534" s="33">
        <v>49</v>
      </c>
      <c r="B534" s="112" t="s">
        <v>393</v>
      </c>
      <c r="C534" s="37">
        <f>+I220+I219+I218+I217+I216+I215+I214</f>
        <v>18401.28</v>
      </c>
    </row>
    <row r="535" spans="1:3" x14ac:dyDescent="0.25">
      <c r="A535" s="33">
        <v>50</v>
      </c>
      <c r="B535" s="112" t="s">
        <v>394</v>
      </c>
      <c r="C535" s="37"/>
    </row>
    <row r="536" spans="1:3" x14ac:dyDescent="0.25">
      <c r="A536" s="33">
        <v>51</v>
      </c>
      <c r="B536" s="36" t="s">
        <v>395</v>
      </c>
      <c r="C536" s="37">
        <f>+I223+I222+I221</f>
        <v>30439.35</v>
      </c>
    </row>
    <row r="537" spans="1:3" x14ac:dyDescent="0.25">
      <c r="A537" s="33">
        <v>52</v>
      </c>
      <c r="B537" s="112" t="s">
        <v>396</v>
      </c>
      <c r="C537" s="37">
        <f>+I293+I292+I291+I290+I289+I288+I287+I286+I285+I284+I283+I282+I281+I280+I279+I278+I277+I276+I275+I274+I273+I272+I271+I270+I269+I268+I267+I266+I265+I264+I263+I262+I261+I260+I259+I258+I257+I256+I255+I254+I253+I252+I251+I250+I249+I248+I247+I246+I245+I244+I243+I242+I241+I240+I239+I238+I237+I236+I235+I234+I233+I232+I231+I230+I229+I228+I227+I226+I225+I224</f>
        <v>14730.539999999997</v>
      </c>
    </row>
    <row r="538" spans="1:3" x14ac:dyDescent="0.25">
      <c r="A538" s="33">
        <v>55</v>
      </c>
      <c r="B538" s="112" t="s">
        <v>397</v>
      </c>
      <c r="C538" s="112"/>
    </row>
    <row r="539" spans="1:3" x14ac:dyDescent="0.25">
      <c r="A539" s="33">
        <v>56</v>
      </c>
      <c r="B539" s="34" t="s">
        <v>398</v>
      </c>
      <c r="C539" s="37">
        <f>+I299+I297+I298+I296+I295+I294</f>
        <v>267857.13999999996</v>
      </c>
    </row>
    <row r="540" spans="1:3" x14ac:dyDescent="0.25">
      <c r="A540" s="33">
        <v>57</v>
      </c>
      <c r="B540" s="112" t="s">
        <v>399</v>
      </c>
      <c r="C540" s="37">
        <f>+I304+I303+I302+I301+I300</f>
        <v>11891.72</v>
      </c>
    </row>
    <row r="541" spans="1:3" x14ac:dyDescent="0.25">
      <c r="A541" s="33">
        <v>58</v>
      </c>
      <c r="B541" s="112" t="s">
        <v>400</v>
      </c>
      <c r="C541" s="37">
        <f>+I314+I313+I312+I311+I310+I309+I308+I307+I306+I305</f>
        <v>66738.69</v>
      </c>
    </row>
    <row r="542" spans="1:3" x14ac:dyDescent="0.25">
      <c r="A542" s="33">
        <v>59</v>
      </c>
      <c r="B542" s="112" t="s">
        <v>401</v>
      </c>
      <c r="C542" s="134">
        <f>+I316+I315</f>
        <v>170000</v>
      </c>
    </row>
    <row r="543" spans="1:3" x14ac:dyDescent="0.25">
      <c r="A543" s="33">
        <v>59</v>
      </c>
      <c r="B543" s="112" t="s">
        <v>402</v>
      </c>
      <c r="C543" s="37"/>
    </row>
    <row r="544" spans="1:3" x14ac:dyDescent="0.25">
      <c r="A544" s="33">
        <v>60</v>
      </c>
      <c r="B544" s="112" t="s">
        <v>403</v>
      </c>
      <c r="C544" s="37">
        <f>+I322+I321+I320+I319+I318+I317</f>
        <v>105978.54000000001</v>
      </c>
    </row>
    <row r="545" spans="1:3" x14ac:dyDescent="0.25">
      <c r="A545" s="33">
        <v>61</v>
      </c>
      <c r="B545" s="112" t="s">
        <v>404</v>
      </c>
      <c r="C545" s="37">
        <f>+I323</f>
        <v>14882</v>
      </c>
    </row>
    <row r="546" spans="1:3" x14ac:dyDescent="0.25">
      <c r="A546" s="33">
        <v>62</v>
      </c>
      <c r="B546" s="112" t="s">
        <v>405</v>
      </c>
      <c r="C546" s="37">
        <f>+I324+I325</f>
        <v>52600</v>
      </c>
    </row>
    <row r="547" spans="1:3" x14ac:dyDescent="0.25">
      <c r="A547" s="33">
        <v>63</v>
      </c>
      <c r="B547" s="112" t="s">
        <v>406</v>
      </c>
      <c r="C547" s="112"/>
    </row>
    <row r="548" spans="1:3" x14ac:dyDescent="0.25">
      <c r="A548" s="33">
        <v>64</v>
      </c>
      <c r="B548" s="112" t="s">
        <v>407</v>
      </c>
      <c r="C548" s="37">
        <f>+I334+I333+I332+I331+I330+I329+I328+I327+I326</f>
        <v>18973.09</v>
      </c>
    </row>
    <row r="549" spans="1:3" x14ac:dyDescent="0.25">
      <c r="A549" s="33">
        <v>65</v>
      </c>
      <c r="B549" s="112" t="s">
        <v>408</v>
      </c>
      <c r="C549" s="37">
        <f>+I338+I337+I336+I335</f>
        <v>17549.309999999998</v>
      </c>
    </row>
    <row r="550" spans="1:3" x14ac:dyDescent="0.25">
      <c r="A550" s="33">
        <v>66</v>
      </c>
      <c r="B550" s="112" t="s">
        <v>409</v>
      </c>
      <c r="C550" s="37">
        <f>+I339</f>
        <v>1000</v>
      </c>
    </row>
    <row r="551" spans="1:3" x14ac:dyDescent="0.25">
      <c r="A551" s="33">
        <v>67</v>
      </c>
      <c r="B551" s="112" t="s">
        <v>410</v>
      </c>
      <c r="C551" s="112"/>
    </row>
    <row r="552" spans="1:3" x14ac:dyDescent="0.25">
      <c r="A552" s="33">
        <v>68</v>
      </c>
      <c r="B552" s="112" t="s">
        <v>411</v>
      </c>
      <c r="C552" s="112"/>
    </row>
    <row r="553" spans="1:3" x14ac:dyDescent="0.25">
      <c r="A553" s="33">
        <v>70</v>
      </c>
      <c r="B553" s="112" t="s">
        <v>412</v>
      </c>
      <c r="C553" s="37">
        <f>+I392+I391+I390+I389+I388+I387+I386+I385+I384+I383+I382+I381+I380+I379+I378+I377+I376+I375+I374+I373+I372+I371+I370+I369+I368+I367+I366+I365+I364+I363+I362+I361+I360+I359+I358+I357+I356+I355+I354+I353+I352+I351+I350+I349+I348+I347+I346+I345+I344+I343+I342+I341+I340</f>
        <v>2542014.3199999998</v>
      </c>
    </row>
    <row r="554" spans="1:3" x14ac:dyDescent="0.25">
      <c r="A554" s="33">
        <v>71</v>
      </c>
      <c r="B554" s="112" t="s">
        <v>413</v>
      </c>
      <c r="C554" s="37"/>
    </row>
    <row r="555" spans="1:3" x14ac:dyDescent="0.25">
      <c r="A555" s="33">
        <v>80</v>
      </c>
      <c r="B555" s="112" t="s">
        <v>414</v>
      </c>
      <c r="C555" s="37">
        <f>+I396+I395+I394+I393</f>
        <v>41911.530000000006</v>
      </c>
    </row>
    <row r="556" spans="1:3" x14ac:dyDescent="0.25">
      <c r="A556" s="33">
        <v>90</v>
      </c>
      <c r="B556" s="112" t="s">
        <v>415</v>
      </c>
      <c r="C556" s="37">
        <f>+I460+I459+I458+I457+I456+I455+I454+I453+I452+I451+I450+I449+I448+I447+I446+I445+I444+I443+I442+I441+I440+I439+I438+I437+I436+I435+I434+I433+I432+I431+I430+I429+I428+I427+I426+I425+I424+I423+I422+I421+I420+I419+I418+I417+I416+I415+I414+I413+I412+I411+I410+I409+I408+I407+I406+I405+I404+I403+I402+I401+I400+I399+I398+I397</f>
        <v>139597.07</v>
      </c>
    </row>
    <row r="557" spans="1:3" x14ac:dyDescent="0.25">
      <c r="A557" s="33">
        <v>95</v>
      </c>
      <c r="B557" s="112" t="s">
        <v>416</v>
      </c>
      <c r="C557" s="37">
        <f>+I462+I461</f>
        <v>950.09</v>
      </c>
    </row>
    <row r="558" spans="1:3" x14ac:dyDescent="0.25">
      <c r="A558" s="33">
        <v>100</v>
      </c>
      <c r="B558" s="112" t="s">
        <v>417</v>
      </c>
      <c r="C558" s="113">
        <f>+I468+I467+I466+I465+I464+I463</f>
        <v>184713.05</v>
      </c>
    </row>
    <row r="559" spans="1:3" x14ac:dyDescent="0.25">
      <c r="A559" s="33">
        <v>101</v>
      </c>
      <c r="B559" s="112" t="s">
        <v>418</v>
      </c>
      <c r="C559" s="37">
        <f>+I480+I479+I478+I477+I476+I475+I474+I473+I472+I471+I470+I469</f>
        <v>372713.85000000003</v>
      </c>
    </row>
    <row r="560" spans="1:3" x14ac:dyDescent="0.25">
      <c r="A560" s="33">
        <v>102</v>
      </c>
      <c r="B560" s="112" t="s">
        <v>419</v>
      </c>
      <c r="C560" s="112"/>
    </row>
    <row r="561" spans="1:3" x14ac:dyDescent="0.25">
      <c r="A561" s="33">
        <v>103</v>
      </c>
      <c r="B561" s="112" t="s">
        <v>420</v>
      </c>
      <c r="C561" s="112"/>
    </row>
    <row r="562" spans="1:3" x14ac:dyDescent="0.25">
      <c r="A562" s="33">
        <v>104</v>
      </c>
      <c r="B562" s="112" t="s">
        <v>421</v>
      </c>
      <c r="C562" s="37">
        <f>+I481</f>
        <v>365.75</v>
      </c>
    </row>
    <row r="563" spans="1:3" x14ac:dyDescent="0.25">
      <c r="A563" s="33">
        <v>105</v>
      </c>
      <c r="B563" s="112" t="s">
        <v>422</v>
      </c>
      <c r="C563" s="37">
        <f>+I485+I484+I483+I482</f>
        <v>12540</v>
      </c>
    </row>
    <row r="564" spans="1:3" x14ac:dyDescent="0.25">
      <c r="A564" s="33">
        <v>106</v>
      </c>
      <c r="B564" s="112" t="s">
        <v>423</v>
      </c>
      <c r="C564" s="112"/>
    </row>
    <row r="565" spans="1:3" x14ac:dyDescent="0.25">
      <c r="A565" s="33">
        <v>107</v>
      </c>
      <c r="B565" s="112" t="s">
        <v>424</v>
      </c>
      <c r="C565" s="112"/>
    </row>
    <row r="566" spans="1:3" x14ac:dyDescent="0.25">
      <c r="A566" s="33">
        <v>108</v>
      </c>
      <c r="B566" s="112" t="s">
        <v>425</v>
      </c>
      <c r="C566" s="112"/>
    </row>
    <row r="567" spans="1:3" x14ac:dyDescent="0.25">
      <c r="A567" s="33">
        <v>109</v>
      </c>
      <c r="B567" s="112" t="s">
        <v>426</v>
      </c>
      <c r="C567" s="112"/>
    </row>
    <row r="568" spans="1:3" x14ac:dyDescent="0.25">
      <c r="A568" s="33">
        <v>110</v>
      </c>
      <c r="B568" s="112" t="s">
        <v>425</v>
      </c>
      <c r="C568" s="37">
        <f>+I486+I487+I488+I489+I490+I491+I492+I493+I494+I495</f>
        <v>291400.35000000003</v>
      </c>
    </row>
    <row r="571" spans="1:3" x14ac:dyDescent="0.25">
      <c r="C571" s="43">
        <f>+SUM(C502:C568)</f>
        <v>5046663.5999999987</v>
      </c>
    </row>
  </sheetData>
  <autoFilter ref="A6:J495"/>
  <mergeCells count="3">
    <mergeCell ref="B1:H1"/>
    <mergeCell ref="B2:H2"/>
    <mergeCell ref="B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ACUMULADO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2017-01-21T15:38:49Z</dcterms:created>
  <dcterms:modified xsi:type="dcterms:W3CDTF">2018-01-24T01:02:15Z</dcterms:modified>
</cp:coreProperties>
</file>