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9" i="1" l="1"/>
  <c r="E19" i="1" l="1"/>
  <c r="AA29" i="1" l="1"/>
  <c r="Y16" i="1"/>
  <c r="Y30" i="1" s="1"/>
  <c r="W16" i="1"/>
  <c r="W30" i="1" s="1"/>
  <c r="U16" i="1"/>
  <c r="U30" i="1" s="1"/>
  <c r="S16" i="1"/>
  <c r="S30" i="1" s="1"/>
  <c r="Q16" i="1"/>
  <c r="Q30" i="1" s="1"/>
  <c r="O16" i="1"/>
  <c r="O30" i="1" s="1"/>
  <c r="M16" i="1"/>
  <c r="M30" i="1" s="1"/>
  <c r="K16" i="1"/>
  <c r="K30" i="1" s="1"/>
  <c r="I16" i="1"/>
  <c r="I30" i="1" s="1"/>
  <c r="G16" i="1"/>
  <c r="G30" i="1" s="1"/>
  <c r="E16" i="1"/>
  <c r="E30" i="1" s="1"/>
  <c r="C16" i="1"/>
  <c r="C30" i="1" s="1"/>
  <c r="AA15" i="1"/>
  <c r="AA13" i="1"/>
  <c r="Y11" i="1"/>
  <c r="Y23" i="1" s="1"/>
  <c r="X11" i="1"/>
  <c r="Y22" i="1" s="1"/>
  <c r="W11" i="1"/>
  <c r="W23" i="1" s="1"/>
  <c r="V11" i="1"/>
  <c r="W22" i="1" s="1"/>
  <c r="U11" i="1"/>
  <c r="U25" i="1" s="1"/>
  <c r="T11" i="1"/>
  <c r="U22" i="1" s="1"/>
  <c r="S11" i="1"/>
  <c r="S25" i="1" s="1"/>
  <c r="R11" i="1"/>
  <c r="S22" i="1" s="1"/>
  <c r="Q11" i="1"/>
  <c r="Q23" i="1" s="1"/>
  <c r="P11" i="1"/>
  <c r="Q22" i="1" s="1"/>
  <c r="O11" i="1"/>
  <c r="O23" i="1" s="1"/>
  <c r="N11" i="1"/>
  <c r="O22" i="1" s="1"/>
  <c r="M11" i="1"/>
  <c r="M25" i="1" s="1"/>
  <c r="L11" i="1"/>
  <c r="M22" i="1" s="1"/>
  <c r="K11" i="1"/>
  <c r="K23" i="1" s="1"/>
  <c r="J11" i="1"/>
  <c r="K22" i="1" s="1"/>
  <c r="I11" i="1"/>
  <c r="I23" i="1" s="1"/>
  <c r="H11" i="1"/>
  <c r="I22" i="1" s="1"/>
  <c r="G11" i="1"/>
  <c r="G23" i="1" s="1"/>
  <c r="F11" i="1"/>
  <c r="G22" i="1" s="1"/>
  <c r="E11" i="1"/>
  <c r="E25" i="1" s="1"/>
  <c r="D11" i="1"/>
  <c r="E22" i="1" s="1"/>
  <c r="C11" i="1"/>
  <c r="C25" i="1" s="1"/>
  <c r="B11" i="1"/>
  <c r="C22" i="1" s="1"/>
  <c r="AA10" i="1"/>
  <c r="Z10" i="1"/>
  <c r="AA9" i="1"/>
  <c r="Z9" i="1"/>
  <c r="AA8" i="1"/>
  <c r="Z8" i="1"/>
  <c r="AA7" i="1"/>
  <c r="Z7" i="1"/>
  <c r="K25" i="1" l="1"/>
  <c r="S23" i="1"/>
  <c r="W25" i="1"/>
  <c r="O25" i="1"/>
  <c r="G25" i="1"/>
  <c r="C23" i="1"/>
  <c r="Z11" i="1"/>
  <c r="AA11" i="1"/>
  <c r="AA25" i="1" s="1"/>
  <c r="E23" i="1"/>
  <c r="U23" i="1"/>
  <c r="M23" i="1"/>
  <c r="AA22" i="1"/>
  <c r="AA16" i="1"/>
  <c r="I25" i="1"/>
  <c r="Q25" i="1"/>
  <c r="Y25" i="1"/>
  <c r="AA23" i="1" l="1"/>
</calcChain>
</file>

<file path=xl/sharedStrings.xml><?xml version="1.0" encoding="utf-8"?>
<sst xmlns="http://schemas.openxmlformats.org/spreadsheetml/2006/main" count="58" uniqueCount="33">
  <si>
    <t>ALECSA CELAYA S DE RL DE CV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</si>
  <si>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</si>
  <si>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</si>
  <si>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</si>
  <si>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</si>
  <si>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</si>
  <si>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</si>
  <si>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</si>
  <si>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</si>
  <si>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</si>
  <si>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</si>
  <si>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</si>
  <si>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</si>
  <si>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</si>
  <si>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#</t>
  </si>
  <si>
    <t>IMPORTE</t>
  </si>
  <si>
    <t>I. AUTOMOVILES ENAJENADOS EN EL MERCADO NAL (ART 3 FRACC I)</t>
  </si>
  <si>
    <t>J. CAMIONES ENAJENADOS EN EL MERCADO NAL (ART 3 FRACC II)</t>
  </si>
  <si>
    <t>K. AUTOMOVIESL EXENTOS EN EL MERCADO NAL(ART 8 FRACC II)</t>
  </si>
  <si>
    <t>L. VEHICULOS EXENTOS EN EL MERCADO NAL (ART8 FRACC III)</t>
  </si>
  <si>
    <t>IMPTO. PERIODO</t>
  </si>
  <si>
    <t>ACTUALIZACION</t>
  </si>
  <si>
    <t>RECARGOS</t>
  </si>
  <si>
    <t>CANTIDAD A PAGAR</t>
  </si>
  <si>
    <t>VEHICULOS AL ACTIVO FIJO</t>
  </si>
  <si>
    <t>FOLIO INICIAL</t>
  </si>
  <si>
    <t>FOLIO FINAL</t>
  </si>
  <si>
    <t xml:space="preserve"># de vehic enajenados </t>
  </si>
  <si>
    <t>valor total de la enajenacion</t>
  </si>
  <si>
    <t>MOVIMIENTO</t>
  </si>
  <si>
    <t>FECHA</t>
  </si>
  <si>
    <t>CHEQUE</t>
  </si>
  <si>
    <t>RESUMEN DE PAGOS PROVISIONALES ISAN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</si>
</sst>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\-??_-;_-@_-"/>
    <numFmt numFmtId="165" formatCode="_-* #,##0.00_-;\-* #,##0.00_-;_-* \-??_-;_-@_-"/>
    <numFmt numFmtId="166" formatCode="dd/mm/yy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49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/>
    <xf numFmtId="0" fontId="3" fillId="0" borderId="0" xfId="0" applyNumberFormat="1" applyFont="1" applyAlignment="1"/>
    <xf numFmtId="0" fontId="3" fillId="0" borderId="0" xfId="0" applyFont="1" applyFill="1" applyAlignment="1"/>
    <xf numFmtId="164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164" fontId="3" fillId="0" borderId="0" xfId="0" applyNumberFormat="1" applyFont="1" applyAlignment="1"/>
    <xf numFmtId="43" fontId="2" fillId="0" borderId="0" xfId="1" applyNumberFormat="1" applyFont="1" applyFill="1" applyBorder="1" applyAlignment="1"/>
    <xf numFmtId="43" fontId="3" fillId="0" borderId="0" xfId="0" applyNumberFormat="1" applyFont="1" applyAlignment="1"/>
    <xf numFmtId="0" fontId="2" fillId="0" borderId="0" xfId="0" applyFont="1" applyBorder="1" applyAlignment="1">
      <alignment horizontal="center"/>
    </xf>
    <xf numFmtId="164" fontId="2" fillId="0" borderId="0" xfId="1" applyNumberFormat="1" applyFont="1" applyFill="1" applyBorder="1" applyAlignment="1" applyProtection="1"/>
    <xf numFmtId="4" fontId="3" fillId="0" borderId="0" xfId="0" applyNumberFormat="1" applyFont="1" applyAlignment="1"/>
    <xf numFmtId="3" fontId="3" fillId="0" borderId="0" xfId="0" applyNumberFormat="1" applyFont="1" applyAlignment="1"/>
    <xf numFmtId="3" fontId="3" fillId="0" borderId="0" xfId="0" applyNumberFormat="1" applyFont="1" applyFill="1" applyAlignment="1"/>
    <xf numFmtId="164" fontId="3" fillId="0" borderId="0" xfId="0" applyNumberFormat="1" applyFont="1" applyFill="1" applyAlignment="1"/>
    <xf numFmtId="0" fontId="3" fillId="0" borderId="0" xfId="0" applyNumberFormat="1" applyFont="1" applyFill="1" applyAlignment="1"/>
    <xf numFmtId="164" fontId="5" fillId="0" borderId="0" xfId="0" applyNumberFormat="1" applyFont="1" applyAlignment="1"/>
    <xf numFmtId="0" fontId="3" fillId="0" borderId="0" xfId="0" applyFont="1" applyBorder="1" applyAlignment="1"/>
    <xf numFmtId="43" fontId="3" fillId="0" borderId="0" xfId="1" applyFont="1" applyAlignment="1"/>
    <xf numFmtId="165" fontId="3" fillId="0" borderId="0" xfId="1" applyNumberFormat="1" applyFont="1" applyFill="1" applyBorder="1" applyAlignment="1" applyProtection="1"/>
    <xf numFmtId="0" fontId="5" fillId="0" borderId="0" xfId="0" applyFont="1" applyAlignment="1"/>
    <xf numFmtId="165" fontId="3" fillId="0" borderId="0" xfId="0" applyNumberFormat="1" applyFont="1" applyAlignment="1"/>
    <xf numFmtId="166" fontId="3" fillId="0" borderId="0" xfId="0" applyNumberFormat="1" applyFont="1" applyAlignment="1"/>
    <xf numFmtId="166" fontId="3" fillId="0" borderId="0" xfId="0" applyNumberFormat="1" applyFont="1" applyFill="1" applyAlignment="1"/>
    <xf numFmtId="43" fontId="3" fillId="0" borderId="0" xfId="1" applyFont="1" applyFill="1" applyAlignment="1"/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3" fillId="0" borderId="5" xfId="1" applyNumberFormat="1" applyFont="1" applyFill="1" applyBorder="1" applyAlignment="1" applyProtection="1"/>
    <xf numFmtId="0" fontId="3" fillId="0" borderId="5" xfId="0" applyFont="1" applyBorder="1" applyAlignment="1">
      <alignment horizontal="center"/>
    </xf>
    <xf numFmtId="0" fontId="3" fillId="0" borderId="5" xfId="1" applyNumberFormat="1" applyFont="1" applyFill="1" applyBorder="1" applyAlignment="1" applyProtection="1"/>
    <xf numFmtId="164" fontId="4" fillId="0" borderId="5" xfId="1" applyNumberFormat="1" applyFont="1" applyFill="1" applyBorder="1" applyAlignment="1" applyProtection="1">
      <alignment horizontal="center"/>
    </xf>
    <xf numFmtId="164" fontId="4" fillId="0" borderId="5" xfId="1" applyNumberFormat="1" applyFont="1" applyFill="1" applyBorder="1" applyAlignment="1" applyProtection="1"/>
    <xf numFmtId="0" fontId="3" fillId="0" borderId="5" xfId="0" applyNumberFormat="1" applyFont="1" applyBorder="1" applyAlignment="1"/>
    <xf numFmtId="164" fontId="3" fillId="0" borderId="5" xfId="0" applyNumberFormat="1" applyFont="1" applyBorder="1" applyAlignment="1"/>
    <xf numFmtId="0" fontId="5" fillId="0" borderId="6" xfId="0" applyFont="1" applyBorder="1" applyAlignment="1">
      <alignment horizontal="center"/>
    </xf>
    <xf numFmtId="164" fontId="3" fillId="0" borderId="6" xfId="1" applyNumberFormat="1" applyFont="1" applyFill="1" applyBorder="1" applyAlignment="1" applyProtection="1"/>
    <xf numFmtId="0" fontId="3" fillId="0" borderId="6" xfId="0" applyFont="1" applyBorder="1" applyAlignment="1">
      <alignment horizontal="center"/>
    </xf>
    <xf numFmtId="0" fontId="3" fillId="0" borderId="6" xfId="1" applyNumberFormat="1" applyFont="1" applyFill="1" applyBorder="1" applyAlignment="1" applyProtection="1"/>
    <xf numFmtId="164" fontId="4" fillId="0" borderId="6" xfId="1" applyNumberFormat="1" applyFont="1" applyFill="1" applyBorder="1" applyAlignment="1" applyProtection="1"/>
    <xf numFmtId="0" fontId="3" fillId="0" borderId="6" xfId="0" applyNumberFormat="1" applyFont="1" applyBorder="1" applyAlignment="1"/>
    <xf numFmtId="164" fontId="3" fillId="0" borderId="6" xfId="0" applyNumberFormat="1" applyFont="1" applyBorder="1" applyAlignment="1"/>
    <xf numFmtId="0" fontId="5" fillId="0" borderId="7" xfId="0" applyFont="1" applyBorder="1" applyAlignment="1">
      <alignment horizontal="center"/>
    </xf>
    <xf numFmtId="164" fontId="3" fillId="0" borderId="7" xfId="1" applyNumberFormat="1" applyFont="1" applyFill="1" applyBorder="1" applyAlignment="1" applyProtection="1"/>
    <xf numFmtId="0" fontId="3" fillId="0" borderId="7" xfId="0" applyFont="1" applyBorder="1" applyAlignment="1">
      <alignment horizontal="center"/>
    </xf>
    <xf numFmtId="0" fontId="3" fillId="0" borderId="7" xfId="1" applyNumberFormat="1" applyFont="1" applyFill="1" applyBorder="1" applyAlignment="1" applyProtection="1"/>
    <xf numFmtId="164" fontId="4" fillId="0" borderId="7" xfId="1" applyNumberFormat="1" applyFont="1" applyFill="1" applyBorder="1" applyAlignment="1" applyProtection="1"/>
    <xf numFmtId="0" fontId="3" fillId="0" borderId="7" xfId="0" applyNumberFormat="1" applyFont="1" applyBorder="1" applyAlignment="1"/>
    <xf numFmtId="164" fontId="3" fillId="0" borderId="7" xfId="0" applyNumberFormat="1" applyFont="1" applyBorder="1" applyAlignment="1"/>
    <xf numFmtId="0" fontId="2" fillId="0" borderId="8" xfId="0" applyFont="1" applyBorder="1" applyAlignment="1">
      <alignment horizontal="center"/>
    </xf>
    <xf numFmtId="164" fontId="2" fillId="0" borderId="8" xfId="1" applyNumberFormat="1" applyFont="1" applyFill="1" applyBorder="1" applyAlignment="1" applyProtection="1"/>
    <xf numFmtId="3" fontId="3" fillId="2" borderId="0" xfId="0" applyNumberFormat="1" applyFont="1" applyFill="1" applyAlignment="1"/>
    <xf numFmtId="3" fontId="3" fillId="3" borderId="0" xfId="0" applyNumberFormat="1" applyFont="1" applyFill="1" applyAlignment="1"/>
    <xf numFmtId="165" fontId="4" fillId="2" borderId="0" xfId="1" applyNumberFormat="1" applyFont="1" applyFill="1" applyBorder="1" applyAlignment="1" applyProtection="1"/>
    <xf numFmtId="164" fontId="2" fillId="3" borderId="0" xfId="1" applyNumberFormat="1" applyFont="1" applyFill="1" applyBorder="1" applyAlignment="1" applyProtection="1"/>
    <xf numFmtId="0" fontId="6" fillId="0" borderId="0" xfId="0" applyFont="1" applyAlignment="1">
      <alignment horizontal="center"/>
    </xf>
    <xf numFmtId="167" fontId="3" fillId="2" borderId="0" xfId="1" applyNumberFormat="1" applyFont="1" applyFill="1" applyAlignment="1"/>
    <xf numFmtId="167" fontId="3" fillId="0" borderId="0" xfId="1" applyNumberFormat="1" applyFont="1" applyAlignment="1"/>
    <xf numFmtId="167" fontId="3" fillId="0" borderId="0" xfId="1" applyNumberFormat="1" applyFont="1" applyFill="1" applyAlignment="1"/>
    <xf numFmtId="167" fontId="3" fillId="0" borderId="0" xfId="1" applyNumberFormat="1" applyFont="1" applyFill="1" applyBorder="1" applyAlignment="1" applyProtection="1"/>
    <xf numFmtId="167" fontId="4" fillId="0" borderId="0" xfId="1" applyNumberFormat="1" applyFont="1" applyAlignment="1"/>
    <xf numFmtId="167" fontId="5" fillId="0" borderId="0" xfId="1" applyNumberFormat="1" applyFont="1" applyAlignment="1"/>
    <xf numFmtId="167" fontId="4" fillId="0" borderId="0" xfId="1" applyNumberFormat="1" applyFont="1" applyFill="1" applyBorder="1" applyAlignment="1" applyProtection="1"/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0</xdr:col>
      <xdr:colOff>717424</xdr:colOff>
      <xdr:row>2</xdr:row>
      <xdr:rowOff>0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6" y="0"/>
          <a:ext cx="612648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J2" workbookViewId="0">
      <selection sqref="A1:AA30"/>
    </sheetView>
  </sheetViews>
  <sheetFormatPr baseColWidth="10" defaultRowHeight="12" x14ac:dyDescent="0.2"/>
  <cols>
    <col min="1" max="1" width="57.5703125" style="1" bestFit="1" customWidth="1"/>
    <col min="2" max="2" width="4" style="1" bestFit="1" customWidth="1"/>
    <col min="3" max="3" width="13.7109375" style="1" bestFit="1" customWidth="1"/>
    <col min="4" max="4" width="3" style="1" bestFit="1" customWidth="1"/>
    <col min="5" max="5" width="11" style="1" bestFit="1" customWidth="1"/>
    <col min="6" max="6" width="3" style="1" bestFit="1" customWidth="1"/>
    <col min="7" max="7" width="11" style="1" bestFit="1" customWidth="1"/>
    <col min="8" max="8" width="4" style="1" bestFit="1" customWidth="1"/>
    <col min="9" max="9" width="11" style="1" bestFit="1" customWidth="1"/>
    <col min="10" max="10" width="3" style="1" bestFit="1" customWidth="1"/>
    <col min="11" max="11" width="11" style="1" bestFit="1" customWidth="1"/>
    <col min="12" max="12" width="3" style="2" bestFit="1" customWidth="1"/>
    <col min="13" max="13" width="11" style="1" bestFit="1" customWidth="1"/>
    <col min="14" max="14" width="3" style="1" bestFit="1" customWidth="1"/>
    <col min="15" max="15" width="11" style="3" bestFit="1" customWidth="1"/>
    <col min="16" max="16" width="3" style="1" bestFit="1" customWidth="1"/>
    <col min="17" max="17" width="11" style="1" bestFit="1" customWidth="1"/>
    <col min="18" max="18" width="3" style="1" bestFit="1" customWidth="1"/>
    <col min="19" max="19" width="11" style="3" bestFit="1" customWidth="1"/>
    <col min="20" max="20" width="3" style="1" bestFit="1" customWidth="1"/>
    <col min="21" max="21" width="11" style="1" bestFit="1" customWidth="1"/>
    <col min="22" max="22" width="3" style="1" bestFit="1" customWidth="1"/>
    <col min="23" max="23" width="11" style="1" bestFit="1" customWidth="1"/>
    <col min="24" max="24" width="4" style="1" bestFit="1" customWidth="1"/>
    <col min="25" max="25" width="11" style="1" bestFit="1" customWidth="1"/>
    <col min="26" max="26" width="5" style="1" bestFit="1" customWidth="1"/>
    <col min="27" max="27" width="12" style="1" bestFit="1" customWidth="1"/>
    <col min="28" max="28" width="11.42578125" style="1"/>
    <col min="29" max="29" width="12" style="1" bestFit="1" customWidth="1"/>
    <col min="30" max="30" width="8.140625" style="1" bestFit="1" customWidth="1"/>
    <col min="31" max="16384" width="11.42578125" style="1"/>
  </cols>
  <sheetData>
    <row r="1" spans="1:31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31" ht="15.75" x14ac:dyDescent="0.25">
      <c r="A2" s="66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31" ht="15.75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31" ht="12.75" thickBot="1" x14ac:dyDescent="0.25"/>
    <row r="5" spans="1:31" ht="12.75" thickBot="1" x14ac:dyDescent="0.25">
      <c r="B5" s="67" t="s">
        <v>1</v>
      </c>
      <c r="C5" s="68"/>
      <c r="D5" s="65" t="s">
        <v>2</v>
      </c>
      <c r="E5" s="65"/>
      <c r="F5" s="65" t="s">
        <v>3</v>
      </c>
      <c r="G5" s="65"/>
      <c r="H5" s="65" t="s">
        <v>4</v>
      </c>
      <c r="I5" s="65"/>
      <c r="J5" s="65" t="s">
        <v>5</v>
      </c>
      <c r="K5" s="65"/>
      <c r="L5" s="65" t="s">
        <v>6</v>
      </c>
      <c r="M5" s="65"/>
      <c r="N5" s="65" t="s">
        <v>7</v>
      </c>
      <c r="O5" s="65"/>
      <c r="P5" s="65" t="s">
        <v>8</v>
      </c>
      <c r="Q5" s="65"/>
      <c r="R5" s="65" t="s">
        <v>9</v>
      </c>
      <c r="S5" s="65"/>
      <c r="T5" s="65" t="s">
        <v>10</v>
      </c>
      <c r="U5" s="65"/>
      <c r="V5" s="65" t="s">
        <v>11</v>
      </c>
      <c r="W5" s="65"/>
      <c r="X5" s="65" t="s">
        <v>12</v>
      </c>
      <c r="Y5" s="65"/>
      <c r="Z5" s="65" t="s">
        <v>13</v>
      </c>
      <c r="AA5" s="65"/>
    </row>
    <row r="6" spans="1:31" ht="12.75" thickBot="1" x14ac:dyDescent="0.25">
      <c r="B6" s="26" t="s">
        <v>14</v>
      </c>
      <c r="C6" s="26" t="s">
        <v>15</v>
      </c>
      <c r="D6" s="26" t="s">
        <v>14</v>
      </c>
      <c r="E6" s="26" t="s">
        <v>15</v>
      </c>
      <c r="F6" s="26" t="s">
        <v>14</v>
      </c>
      <c r="G6" s="26" t="s">
        <v>15</v>
      </c>
      <c r="H6" s="26" t="s">
        <v>14</v>
      </c>
      <c r="I6" s="26" t="s">
        <v>15</v>
      </c>
      <c r="J6" s="26" t="s">
        <v>14</v>
      </c>
      <c r="K6" s="26" t="s">
        <v>15</v>
      </c>
      <c r="L6" s="27" t="s">
        <v>14</v>
      </c>
      <c r="M6" s="26" t="s">
        <v>15</v>
      </c>
      <c r="N6" s="26" t="s">
        <v>14</v>
      </c>
      <c r="O6" s="28" t="s">
        <v>15</v>
      </c>
      <c r="P6" s="26" t="s">
        <v>14</v>
      </c>
      <c r="Q6" s="26" t="s">
        <v>15</v>
      </c>
      <c r="R6" s="26" t="s">
        <v>14</v>
      </c>
      <c r="S6" s="28" t="s">
        <v>15</v>
      </c>
      <c r="T6" s="26" t="s">
        <v>14</v>
      </c>
      <c r="U6" s="26" t="s">
        <v>15</v>
      </c>
      <c r="V6" s="26" t="s">
        <v>14</v>
      </c>
      <c r="W6" s="26" t="s">
        <v>15</v>
      </c>
      <c r="X6" s="26" t="s">
        <v>14</v>
      </c>
      <c r="Y6" s="26" t="s">
        <v>15</v>
      </c>
      <c r="Z6" s="26" t="s">
        <v>14</v>
      </c>
      <c r="AA6" s="26" t="s">
        <v>15</v>
      </c>
    </row>
    <row r="7" spans="1:31" x14ac:dyDescent="0.2">
      <c r="A7" s="21" t="s">
        <v>16</v>
      </c>
      <c r="B7" s="29">
        <v>44</v>
      </c>
      <c r="C7" s="30">
        <v>14794916</v>
      </c>
      <c r="D7" s="31">
        <v>31</v>
      </c>
      <c r="E7" s="30">
        <v>11794192</v>
      </c>
      <c r="F7" s="31">
        <v>31</v>
      </c>
      <c r="G7" s="30">
        <v>11261710</v>
      </c>
      <c r="H7" s="31">
        <v>38</v>
      </c>
      <c r="I7" s="30">
        <v>7425172</v>
      </c>
      <c r="J7" s="31">
        <v>29</v>
      </c>
      <c r="K7" s="30">
        <v>10638549</v>
      </c>
      <c r="L7" s="32">
        <v>32</v>
      </c>
      <c r="M7" s="30">
        <v>12330369</v>
      </c>
      <c r="N7" s="31">
        <v>29</v>
      </c>
      <c r="O7" s="33">
        <v>10263978</v>
      </c>
      <c r="P7" s="31">
        <v>26</v>
      </c>
      <c r="Q7" s="30">
        <v>9443429</v>
      </c>
      <c r="R7" s="31">
        <v>40</v>
      </c>
      <c r="S7" s="34">
        <v>15326605</v>
      </c>
      <c r="T7" s="31">
        <v>20</v>
      </c>
      <c r="U7" s="30">
        <v>7481964</v>
      </c>
      <c r="V7" s="31">
        <v>33</v>
      </c>
      <c r="W7" s="30">
        <v>14585130</v>
      </c>
      <c r="X7" s="31">
        <v>40</v>
      </c>
      <c r="Y7" s="30">
        <v>13580334</v>
      </c>
      <c r="Z7" s="35">
        <f>+B7+D7+F7+H7+J7+L7+N7+P7+R7+T7+V7+X7</f>
        <v>393</v>
      </c>
      <c r="AA7" s="36">
        <f>+C7+E7+G7+I7+K7+M7+O7+Q7+S7+U7+W7+Y7</f>
        <v>138926348</v>
      </c>
    </row>
    <row r="8" spans="1:31" x14ac:dyDescent="0.2">
      <c r="A8" s="21" t="s">
        <v>17</v>
      </c>
      <c r="B8" s="37">
        <v>44</v>
      </c>
      <c r="C8" s="38">
        <v>12450320</v>
      </c>
      <c r="D8" s="39">
        <v>22</v>
      </c>
      <c r="E8" s="38">
        <v>6171182</v>
      </c>
      <c r="F8" s="39">
        <v>33</v>
      </c>
      <c r="G8" s="38">
        <v>10070361</v>
      </c>
      <c r="H8" s="39">
        <v>42</v>
      </c>
      <c r="I8" s="38">
        <v>11404269</v>
      </c>
      <c r="J8" s="39">
        <v>20</v>
      </c>
      <c r="K8" s="38">
        <v>5782923</v>
      </c>
      <c r="L8" s="40">
        <v>33</v>
      </c>
      <c r="M8" s="38">
        <v>11434975</v>
      </c>
      <c r="N8" s="39">
        <v>16</v>
      </c>
      <c r="O8" s="41">
        <v>4923727</v>
      </c>
      <c r="P8" s="39">
        <v>24</v>
      </c>
      <c r="Q8" s="38">
        <v>8511905</v>
      </c>
      <c r="R8" s="39">
        <v>22</v>
      </c>
      <c r="S8" s="41">
        <v>8281162</v>
      </c>
      <c r="T8" s="39">
        <v>37</v>
      </c>
      <c r="U8" s="38">
        <v>12862538</v>
      </c>
      <c r="V8" s="39">
        <v>28</v>
      </c>
      <c r="W8" s="38">
        <v>8015207</v>
      </c>
      <c r="X8" s="39">
        <v>36</v>
      </c>
      <c r="Y8" s="38">
        <v>14114265</v>
      </c>
      <c r="Z8" s="42">
        <f t="shared" ref="Z8:AA10" si="0">+B8+D8+F8+H8+J8+L8+N8+P8+R8+T8+V8+X8</f>
        <v>357</v>
      </c>
      <c r="AA8" s="43">
        <f t="shared" si="0"/>
        <v>114022834</v>
      </c>
    </row>
    <row r="9" spans="1:31" x14ac:dyDescent="0.2">
      <c r="A9" s="21" t="s">
        <v>18</v>
      </c>
      <c r="B9" s="37">
        <v>29</v>
      </c>
      <c r="C9" s="38">
        <v>5711983</v>
      </c>
      <c r="D9" s="39">
        <v>28</v>
      </c>
      <c r="E9" s="38">
        <v>5538801</v>
      </c>
      <c r="F9" s="39">
        <v>29</v>
      </c>
      <c r="G9" s="38">
        <v>5853017</v>
      </c>
      <c r="H9" s="39">
        <v>26</v>
      </c>
      <c r="I9" s="38">
        <v>10362928</v>
      </c>
      <c r="J9" s="39">
        <v>26</v>
      </c>
      <c r="K9" s="38">
        <v>5197787</v>
      </c>
      <c r="L9" s="40">
        <v>29</v>
      </c>
      <c r="M9" s="38">
        <v>5923587</v>
      </c>
      <c r="N9" s="39">
        <v>21</v>
      </c>
      <c r="O9" s="41">
        <v>4163735</v>
      </c>
      <c r="P9" s="39">
        <v>30</v>
      </c>
      <c r="Q9" s="38">
        <v>5934925</v>
      </c>
      <c r="R9" s="39">
        <v>23</v>
      </c>
      <c r="S9" s="41">
        <v>3736552</v>
      </c>
      <c r="T9" s="39">
        <v>18</v>
      </c>
      <c r="U9" s="38">
        <v>3654745</v>
      </c>
      <c r="V9" s="39">
        <v>37</v>
      </c>
      <c r="W9" s="38">
        <v>7420312</v>
      </c>
      <c r="X9" s="39">
        <v>23</v>
      </c>
      <c r="Y9" s="38">
        <v>4515000</v>
      </c>
      <c r="Z9" s="42">
        <f t="shared" si="0"/>
        <v>319</v>
      </c>
      <c r="AA9" s="43">
        <f t="shared" si="0"/>
        <v>68013372</v>
      </c>
    </row>
    <row r="10" spans="1:31" x14ac:dyDescent="0.2">
      <c r="A10" s="21" t="s">
        <v>19</v>
      </c>
      <c r="B10" s="44">
        <v>5</v>
      </c>
      <c r="C10" s="45">
        <v>1754224</v>
      </c>
      <c r="D10" s="46">
        <v>9</v>
      </c>
      <c r="E10" s="45">
        <v>3141466</v>
      </c>
      <c r="F10" s="46">
        <v>3</v>
      </c>
      <c r="G10" s="45">
        <v>960948</v>
      </c>
      <c r="H10" s="46">
        <v>5</v>
      </c>
      <c r="I10" s="45">
        <v>1689052</v>
      </c>
      <c r="J10" s="46">
        <v>2</v>
      </c>
      <c r="K10" s="45">
        <v>680690</v>
      </c>
      <c r="L10" s="47">
        <v>2</v>
      </c>
      <c r="M10" s="45">
        <v>719311</v>
      </c>
      <c r="N10" s="46">
        <v>2</v>
      </c>
      <c r="O10" s="48">
        <v>777587</v>
      </c>
      <c r="P10" s="46">
        <v>8</v>
      </c>
      <c r="Q10" s="45">
        <v>2676896</v>
      </c>
      <c r="R10" s="46">
        <v>3</v>
      </c>
      <c r="S10" s="48">
        <v>964827</v>
      </c>
      <c r="T10" s="46">
        <v>4</v>
      </c>
      <c r="U10" s="45">
        <v>1451250</v>
      </c>
      <c r="V10" s="46">
        <v>1</v>
      </c>
      <c r="W10" s="45">
        <v>322759</v>
      </c>
      <c r="X10" s="46">
        <v>3</v>
      </c>
      <c r="Y10" s="45">
        <v>1043103</v>
      </c>
      <c r="Z10" s="49">
        <f t="shared" si="0"/>
        <v>47</v>
      </c>
      <c r="AA10" s="50">
        <f t="shared" si="0"/>
        <v>16182113</v>
      </c>
    </row>
    <row r="11" spans="1:31" ht="12.75" thickBot="1" x14ac:dyDescent="0.25">
      <c r="B11" s="51">
        <f t="shared" ref="B11:AA11" si="1">SUM(B7:B10)</f>
        <v>122</v>
      </c>
      <c r="C11" s="52">
        <f t="shared" si="1"/>
        <v>34711443</v>
      </c>
      <c r="D11" s="51">
        <f t="shared" si="1"/>
        <v>90</v>
      </c>
      <c r="E11" s="52">
        <f t="shared" si="1"/>
        <v>26645641</v>
      </c>
      <c r="F11" s="51">
        <f t="shared" si="1"/>
        <v>96</v>
      </c>
      <c r="G11" s="52">
        <f t="shared" si="1"/>
        <v>28146036</v>
      </c>
      <c r="H11" s="51">
        <f t="shared" si="1"/>
        <v>111</v>
      </c>
      <c r="I11" s="52">
        <f t="shared" si="1"/>
        <v>30881421</v>
      </c>
      <c r="J11" s="51">
        <f t="shared" si="1"/>
        <v>77</v>
      </c>
      <c r="K11" s="52">
        <f t="shared" si="1"/>
        <v>22299949</v>
      </c>
      <c r="L11" s="51">
        <f t="shared" si="1"/>
        <v>96</v>
      </c>
      <c r="M11" s="52">
        <f t="shared" si="1"/>
        <v>30408242</v>
      </c>
      <c r="N11" s="51">
        <f t="shared" si="1"/>
        <v>68</v>
      </c>
      <c r="O11" s="52">
        <f t="shared" si="1"/>
        <v>20129027</v>
      </c>
      <c r="P11" s="51">
        <f t="shared" si="1"/>
        <v>88</v>
      </c>
      <c r="Q11" s="52">
        <f t="shared" si="1"/>
        <v>26567155</v>
      </c>
      <c r="R11" s="51">
        <f t="shared" si="1"/>
        <v>88</v>
      </c>
      <c r="S11" s="52">
        <f t="shared" si="1"/>
        <v>28309146</v>
      </c>
      <c r="T11" s="51">
        <f t="shared" si="1"/>
        <v>79</v>
      </c>
      <c r="U11" s="52">
        <f t="shared" si="1"/>
        <v>25450497</v>
      </c>
      <c r="V11" s="51">
        <f t="shared" si="1"/>
        <v>99</v>
      </c>
      <c r="W11" s="52">
        <f t="shared" si="1"/>
        <v>30343408</v>
      </c>
      <c r="X11" s="51">
        <f t="shared" si="1"/>
        <v>102</v>
      </c>
      <c r="Y11" s="52">
        <f t="shared" si="1"/>
        <v>33252702</v>
      </c>
      <c r="Z11" s="51">
        <f t="shared" si="1"/>
        <v>1116</v>
      </c>
      <c r="AA11" s="52">
        <f t="shared" si="1"/>
        <v>337144667</v>
      </c>
      <c r="AB11" s="4"/>
      <c r="AC11" s="8"/>
      <c r="AD11" s="9"/>
      <c r="AE11" s="7"/>
    </row>
    <row r="12" spans="1:31" ht="12.75" thickTop="1" x14ac:dyDescent="0.2">
      <c r="B12" s="10"/>
      <c r="C12" s="11"/>
      <c r="D12" s="10"/>
      <c r="E12" s="11"/>
      <c r="F12" s="10"/>
      <c r="G12" s="11"/>
      <c r="H12" s="10"/>
      <c r="I12" s="11"/>
      <c r="J12" s="10"/>
      <c r="K12" s="11"/>
      <c r="L12" s="10"/>
      <c r="M12" s="12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0"/>
      <c r="AA12" s="11"/>
      <c r="AB12" s="4"/>
      <c r="AC12" s="7"/>
    </row>
    <row r="13" spans="1:31" x14ac:dyDescent="0.2">
      <c r="A13" s="21" t="s">
        <v>20</v>
      </c>
      <c r="B13" s="10"/>
      <c r="C13" s="58">
        <v>1321700</v>
      </c>
      <c r="D13" s="13"/>
      <c r="E13" s="53">
        <v>900135</v>
      </c>
      <c r="F13" s="13"/>
      <c r="G13" s="53">
        <v>1020712</v>
      </c>
      <c r="H13" s="13"/>
      <c r="I13" s="54">
        <v>1131821</v>
      </c>
      <c r="J13" s="13"/>
      <c r="K13" s="55">
        <v>819707</v>
      </c>
      <c r="L13" s="13"/>
      <c r="M13" s="53">
        <v>1219585</v>
      </c>
      <c r="N13" s="13"/>
      <c r="O13" s="54">
        <v>713646</v>
      </c>
      <c r="P13" s="13"/>
      <c r="Q13" s="53">
        <v>870328</v>
      </c>
      <c r="R13" s="13"/>
      <c r="S13" s="54">
        <v>1192998</v>
      </c>
      <c r="T13" s="13"/>
      <c r="U13" s="53">
        <v>1017243</v>
      </c>
      <c r="V13" s="54"/>
      <c r="W13" s="53">
        <v>1305127</v>
      </c>
      <c r="X13" s="13"/>
      <c r="Y13" s="53">
        <v>1342186</v>
      </c>
      <c r="Z13" s="10"/>
      <c r="AA13" s="56">
        <f>SUM(C13:Y13)</f>
        <v>12855188</v>
      </c>
      <c r="AB13" s="4"/>
      <c r="AC13" s="7"/>
    </row>
    <row r="14" spans="1:31" x14ac:dyDescent="0.2">
      <c r="A14" s="21" t="s">
        <v>21</v>
      </c>
      <c r="B14" s="10"/>
      <c r="C14" s="5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3"/>
      <c r="Q14" s="13"/>
      <c r="R14" s="13"/>
      <c r="S14" s="14"/>
      <c r="T14" s="13"/>
      <c r="U14" s="13"/>
      <c r="V14" s="13"/>
      <c r="W14" s="13"/>
      <c r="X14" s="13"/>
      <c r="Y14" s="13"/>
      <c r="Z14" s="10"/>
      <c r="AA14" s="11"/>
      <c r="AB14" s="4"/>
      <c r="AC14" s="7"/>
    </row>
    <row r="15" spans="1:31" x14ac:dyDescent="0.2">
      <c r="A15" s="21" t="s">
        <v>22</v>
      </c>
      <c r="B15" s="3"/>
      <c r="C15" s="60"/>
      <c r="D15" s="3"/>
      <c r="E15" s="15"/>
      <c r="F15" s="3"/>
      <c r="G15" s="15"/>
      <c r="H15" s="3"/>
      <c r="I15" s="15"/>
      <c r="J15" s="3"/>
      <c r="K15" s="15">
        <v>9263</v>
      </c>
      <c r="L15" s="16"/>
      <c r="M15" s="15">
        <v>13781</v>
      </c>
      <c r="N15" s="3"/>
      <c r="O15" s="15"/>
      <c r="P15" s="3"/>
      <c r="Q15" s="15">
        <v>9835</v>
      </c>
      <c r="R15" s="3"/>
      <c r="S15" s="6"/>
      <c r="T15" s="3"/>
      <c r="U15" s="4"/>
      <c r="V15" s="3"/>
      <c r="W15" s="4"/>
      <c r="X15" s="3"/>
      <c r="Y15" s="4">
        <v>15167</v>
      </c>
      <c r="Z15" s="3"/>
      <c r="AA15" s="15">
        <f>SUM(C15:Z15)</f>
        <v>48046</v>
      </c>
      <c r="AB15" s="3"/>
      <c r="AC15" s="3"/>
    </row>
    <row r="16" spans="1:31" x14ac:dyDescent="0.2">
      <c r="A16" s="21" t="s">
        <v>23</v>
      </c>
      <c r="C16" s="61">
        <f>+C13+C14+C15</f>
        <v>1321700</v>
      </c>
      <c r="E16" s="4">
        <f>E13+E14+E15</f>
        <v>900135</v>
      </c>
      <c r="G16" s="4">
        <f>G13+G14+G15</f>
        <v>1020712</v>
      </c>
      <c r="I16" s="4">
        <f>I13+I14+I15</f>
        <v>1131821</v>
      </c>
      <c r="K16" s="4">
        <f>K13+K14+K15</f>
        <v>828970</v>
      </c>
      <c r="L16" s="5"/>
      <c r="M16" s="4">
        <f>M13+M14+M15</f>
        <v>1233366</v>
      </c>
      <c r="O16" s="6">
        <f>O13+O14+O15</f>
        <v>713646</v>
      </c>
      <c r="Q16" s="4">
        <f>Q13+Q14+Q15</f>
        <v>880163</v>
      </c>
      <c r="S16" s="6">
        <f>S13+S14+S15</f>
        <v>1192998</v>
      </c>
      <c r="U16" s="4">
        <f>U13+U14+U15</f>
        <v>1017243</v>
      </c>
      <c r="W16" s="4">
        <f>W13+W14+W15</f>
        <v>1305127</v>
      </c>
      <c r="Y16" s="4">
        <f>Y13+Y14+Y15</f>
        <v>1357353</v>
      </c>
      <c r="AA16" s="17">
        <f>+C16+E16+G16+I16+K16+M16+O16+Q16+S16+U16+W16+Y16</f>
        <v>12903234</v>
      </c>
    </row>
    <row r="17" spans="1:29" x14ac:dyDescent="0.2">
      <c r="A17" s="21"/>
      <c r="C17" s="59"/>
      <c r="I17" s="7"/>
      <c r="K17" s="7"/>
      <c r="M17" s="4"/>
      <c r="O17" s="6"/>
      <c r="Q17" s="4"/>
      <c r="S17" s="6"/>
      <c r="U17" s="4"/>
      <c r="W17" s="4"/>
      <c r="Y17" s="4"/>
    </row>
    <row r="18" spans="1:29" x14ac:dyDescent="0.2">
      <c r="A18" s="21" t="s">
        <v>24</v>
      </c>
      <c r="C18" s="19">
        <v>0</v>
      </c>
      <c r="D18" s="19"/>
      <c r="E18" s="19">
        <v>0</v>
      </c>
      <c r="F18" s="19"/>
      <c r="G18" s="19">
        <v>0</v>
      </c>
      <c r="H18" s="19"/>
      <c r="I18" s="19">
        <v>0</v>
      </c>
      <c r="J18" s="19"/>
      <c r="K18" s="19">
        <v>0</v>
      </c>
      <c r="L18" s="19"/>
      <c r="M18" s="19">
        <v>0</v>
      </c>
      <c r="N18" s="19"/>
      <c r="O18" s="25">
        <v>0</v>
      </c>
      <c r="P18" s="19"/>
      <c r="Q18" s="19">
        <v>0</v>
      </c>
      <c r="R18" s="19"/>
      <c r="S18" s="25">
        <v>0</v>
      </c>
      <c r="T18" s="19"/>
      <c r="U18" s="19">
        <v>0</v>
      </c>
      <c r="V18" s="19"/>
      <c r="W18" s="19">
        <v>0</v>
      </c>
      <c r="X18" s="19"/>
      <c r="Y18" s="19">
        <v>0</v>
      </c>
    </row>
    <row r="19" spans="1:29" x14ac:dyDescent="0.2">
      <c r="A19" s="21" t="s">
        <v>25</v>
      </c>
      <c r="C19" s="59">
        <v>10153</v>
      </c>
      <c r="E19" s="2">
        <f>+C20+1</f>
        <v>10370</v>
      </c>
      <c r="G19" s="2">
        <f>+E20+1</f>
        <v>10562</v>
      </c>
      <c r="I19" s="2">
        <v>10778</v>
      </c>
      <c r="K19" s="2">
        <v>11000</v>
      </c>
      <c r="M19" s="2">
        <v>10200</v>
      </c>
      <c r="O19" s="16">
        <v>11406</v>
      </c>
      <c r="Q19" s="16">
        <v>11581</v>
      </c>
      <c r="S19" s="16">
        <v>11793</v>
      </c>
      <c r="U19" s="16">
        <v>11996</v>
      </c>
      <c r="W19" s="16">
        <v>12211</v>
      </c>
      <c r="Y19" s="16">
        <v>12474</v>
      </c>
      <c r="AA19" s="18"/>
    </row>
    <row r="20" spans="1:29" x14ac:dyDescent="0.2">
      <c r="A20" s="21" t="s">
        <v>26</v>
      </c>
      <c r="C20" s="59">
        <v>10369</v>
      </c>
      <c r="E20" s="1">
        <v>10561</v>
      </c>
      <c r="G20" s="1">
        <v>10777</v>
      </c>
      <c r="I20" s="1">
        <v>10999</v>
      </c>
      <c r="K20" s="1">
        <v>11207</v>
      </c>
      <c r="M20" s="1">
        <v>11405</v>
      </c>
      <c r="O20" s="3">
        <v>11580</v>
      </c>
      <c r="Q20" s="1">
        <v>11792</v>
      </c>
      <c r="S20" s="3">
        <v>11995</v>
      </c>
      <c r="U20" s="1">
        <v>12210</v>
      </c>
      <c r="W20" s="1">
        <v>12473</v>
      </c>
      <c r="Y20" s="1">
        <v>12757</v>
      </c>
    </row>
    <row r="21" spans="1:29" x14ac:dyDescent="0.2">
      <c r="A21" s="21"/>
      <c r="C21" s="59"/>
    </row>
    <row r="22" spans="1:29" x14ac:dyDescent="0.2">
      <c r="A22" s="21" t="s">
        <v>27</v>
      </c>
      <c r="C22" s="59">
        <f>+B11</f>
        <v>122</v>
      </c>
      <c r="D22" s="59"/>
      <c r="E22" s="59">
        <f>+D11</f>
        <v>90</v>
      </c>
      <c r="F22" s="59"/>
      <c r="G22" s="59">
        <f>+F11</f>
        <v>96</v>
      </c>
      <c r="H22" s="59"/>
      <c r="I22" s="59">
        <f>+H11</f>
        <v>111</v>
      </c>
      <c r="J22" s="59"/>
      <c r="K22" s="59">
        <f>+J11</f>
        <v>77</v>
      </c>
      <c r="L22" s="59"/>
      <c r="M22" s="59">
        <f>+L11</f>
        <v>96</v>
      </c>
      <c r="N22" s="59"/>
      <c r="O22" s="60">
        <f>+N11</f>
        <v>68</v>
      </c>
      <c r="P22" s="59"/>
      <c r="Q22" s="59">
        <f>+P11</f>
        <v>88</v>
      </c>
      <c r="R22" s="59"/>
      <c r="S22" s="59">
        <f>+R11</f>
        <v>88</v>
      </c>
      <c r="T22" s="59"/>
      <c r="U22" s="59">
        <f>+T11</f>
        <v>79</v>
      </c>
      <c r="V22" s="59"/>
      <c r="W22" s="59">
        <f>+V11</f>
        <v>99</v>
      </c>
      <c r="X22" s="59"/>
      <c r="Y22" s="59">
        <f>+X11</f>
        <v>102</v>
      </c>
      <c r="Z22" s="59"/>
      <c r="AA22" s="59">
        <f>SUM(C22:Y22)</f>
        <v>1116</v>
      </c>
    </row>
    <row r="23" spans="1:29" x14ac:dyDescent="0.2">
      <c r="A23" s="21" t="s">
        <v>28</v>
      </c>
      <c r="C23" s="59">
        <f>+C11</f>
        <v>34711443</v>
      </c>
      <c r="D23" s="59"/>
      <c r="E23" s="59">
        <f>+E11</f>
        <v>26645641</v>
      </c>
      <c r="F23" s="59"/>
      <c r="G23" s="59">
        <f>+G11</f>
        <v>28146036</v>
      </c>
      <c r="H23" s="59"/>
      <c r="I23" s="59">
        <f>+I11</f>
        <v>30881421</v>
      </c>
      <c r="J23" s="59"/>
      <c r="K23" s="59">
        <f>+K11</f>
        <v>22299949</v>
      </c>
      <c r="L23" s="59"/>
      <c r="M23" s="59">
        <f>+M11</f>
        <v>30408242</v>
      </c>
      <c r="N23" s="59"/>
      <c r="O23" s="60">
        <f>+O11</f>
        <v>20129027</v>
      </c>
      <c r="P23" s="59"/>
      <c r="Q23" s="59">
        <f>+Q11</f>
        <v>26567155</v>
      </c>
      <c r="R23" s="59"/>
      <c r="S23" s="60">
        <f>+S11</f>
        <v>28309146</v>
      </c>
      <c r="T23" s="59"/>
      <c r="U23" s="59">
        <f>+U11</f>
        <v>25450497</v>
      </c>
      <c r="V23" s="59"/>
      <c r="W23" s="59">
        <f>+W11</f>
        <v>30343408</v>
      </c>
      <c r="X23" s="59"/>
      <c r="Y23" s="59">
        <f>+Y11</f>
        <v>33252702</v>
      </c>
      <c r="Z23" s="59"/>
      <c r="AA23" s="61">
        <f>+SUM(C23:Y23)</f>
        <v>337144667</v>
      </c>
      <c r="AB23" s="59"/>
      <c r="AC23" s="19"/>
    </row>
    <row r="24" spans="1:29" x14ac:dyDescent="0.2"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59"/>
      <c r="Q24" s="59"/>
      <c r="R24" s="59"/>
      <c r="S24" s="60"/>
      <c r="T24" s="59"/>
      <c r="U24" s="59"/>
      <c r="V24" s="59"/>
      <c r="W24" s="59"/>
      <c r="X24" s="59"/>
      <c r="Y24" s="59"/>
      <c r="Z24" s="59"/>
      <c r="AA24" s="59"/>
      <c r="AB24" s="59"/>
    </row>
    <row r="25" spans="1:29" x14ac:dyDescent="0.2">
      <c r="C25" s="59">
        <f>+C11-C15</f>
        <v>34711443</v>
      </c>
      <c r="D25" s="59"/>
      <c r="E25" s="59">
        <f>+E11-E15</f>
        <v>26645641</v>
      </c>
      <c r="F25" s="59"/>
      <c r="G25" s="59">
        <f>+G11-G15</f>
        <v>28146036</v>
      </c>
      <c r="H25" s="59"/>
      <c r="I25" s="59">
        <f>+I11-I15</f>
        <v>30881421</v>
      </c>
      <c r="J25" s="59"/>
      <c r="K25" s="59">
        <f>+K11-K15</f>
        <v>22290686</v>
      </c>
      <c r="L25" s="59"/>
      <c r="M25" s="59">
        <f>+M11-M15</f>
        <v>30394461</v>
      </c>
      <c r="N25" s="59"/>
      <c r="O25" s="60">
        <f>+O11-O15</f>
        <v>20129027</v>
      </c>
      <c r="P25" s="59"/>
      <c r="Q25" s="59">
        <f>+Q11-Q15</f>
        <v>26557320</v>
      </c>
      <c r="R25" s="59"/>
      <c r="S25" s="60">
        <f>+S11-S15</f>
        <v>28309146</v>
      </c>
      <c r="T25" s="59"/>
      <c r="U25" s="59">
        <f>+U11-U15</f>
        <v>25450497</v>
      </c>
      <c r="V25" s="59"/>
      <c r="W25" s="59">
        <f>+W11-W15</f>
        <v>30343408</v>
      </c>
      <c r="X25" s="59"/>
      <c r="Y25" s="59">
        <f>+Y11-Y15</f>
        <v>33237535</v>
      </c>
      <c r="Z25" s="59"/>
      <c r="AA25" s="59">
        <f>+AA11-AA15</f>
        <v>337096621</v>
      </c>
      <c r="AB25" s="59"/>
    </row>
    <row r="26" spans="1:29" x14ac:dyDescent="0.2">
      <c r="A26" s="21" t="s">
        <v>29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Q26" s="22"/>
    </row>
    <row r="27" spans="1:29" x14ac:dyDescent="0.2">
      <c r="A27" s="21" t="s">
        <v>30</v>
      </c>
      <c r="C27" s="23">
        <v>42788</v>
      </c>
      <c r="E27" s="23">
        <v>42810</v>
      </c>
      <c r="G27" s="23">
        <v>42811</v>
      </c>
      <c r="I27" s="23">
        <v>42873</v>
      </c>
      <c r="K27" s="23">
        <v>42913</v>
      </c>
      <c r="M27" s="23">
        <v>42942</v>
      </c>
      <c r="O27" s="24">
        <v>42968</v>
      </c>
      <c r="Q27" s="23">
        <v>43007</v>
      </c>
      <c r="S27" s="24">
        <v>43027</v>
      </c>
      <c r="U27" s="23">
        <v>43060</v>
      </c>
      <c r="W27" s="23">
        <v>43088</v>
      </c>
      <c r="Y27" s="23">
        <v>42765</v>
      </c>
    </row>
    <row r="28" spans="1:29" s="2" customFormat="1" x14ac:dyDescent="0.2">
      <c r="A28" s="21" t="s">
        <v>31</v>
      </c>
      <c r="B28" s="1"/>
      <c r="C28" s="5">
        <v>18347</v>
      </c>
      <c r="E28" s="2">
        <v>18395</v>
      </c>
      <c r="G28" s="2">
        <v>18450</v>
      </c>
      <c r="I28" s="2">
        <v>18522</v>
      </c>
      <c r="K28" s="2">
        <v>18570</v>
      </c>
      <c r="M28" s="2">
        <v>18596</v>
      </c>
      <c r="O28" s="16">
        <v>18606</v>
      </c>
      <c r="Q28" s="2">
        <v>18643</v>
      </c>
      <c r="S28" s="16">
        <v>18655</v>
      </c>
      <c r="U28" s="2">
        <v>18677</v>
      </c>
      <c r="W28" s="2">
        <v>18697</v>
      </c>
      <c r="Y28" s="2">
        <v>18734</v>
      </c>
    </row>
    <row r="29" spans="1:29" x14ac:dyDescent="0.2">
      <c r="A29" s="21" t="s">
        <v>15</v>
      </c>
      <c r="C29" s="61">
        <v>1321700</v>
      </c>
      <c r="D29" s="59"/>
      <c r="E29" s="59">
        <v>900135</v>
      </c>
      <c r="F29" s="59"/>
      <c r="G29" s="59">
        <v>1020712</v>
      </c>
      <c r="H29" s="59"/>
      <c r="I29" s="62">
        <v>1131821</v>
      </c>
      <c r="J29" s="59"/>
      <c r="K29" s="59">
        <v>828970</v>
      </c>
      <c r="L29" s="59"/>
      <c r="M29" s="59">
        <v>1233366</v>
      </c>
      <c r="N29" s="59"/>
      <c r="O29" s="60">
        <v>713646</v>
      </c>
      <c r="P29" s="59"/>
      <c r="Q29" s="59">
        <v>880163</v>
      </c>
      <c r="R29" s="59"/>
      <c r="S29" s="60">
        <v>1192998</v>
      </c>
      <c r="T29" s="59"/>
      <c r="U29" s="59">
        <v>1017243</v>
      </c>
      <c r="V29" s="59"/>
      <c r="W29" s="59">
        <v>1305127</v>
      </c>
      <c r="X29" s="59"/>
      <c r="Y29" s="59">
        <v>1357353</v>
      </c>
      <c r="Z29" s="59"/>
      <c r="AA29" s="63">
        <f>+SUM(C29:Y29)</f>
        <v>12903234</v>
      </c>
    </row>
    <row r="30" spans="1:29" x14ac:dyDescent="0.2">
      <c r="C30" s="61">
        <f>C29-C16</f>
        <v>0</v>
      </c>
      <c r="D30" s="59"/>
      <c r="E30" s="61">
        <f>E29-E16</f>
        <v>0</v>
      </c>
      <c r="F30" s="59"/>
      <c r="G30" s="61">
        <f>G29-G16</f>
        <v>0</v>
      </c>
      <c r="H30" s="59"/>
      <c r="I30" s="61">
        <f>I29-I16</f>
        <v>0</v>
      </c>
      <c r="J30" s="59"/>
      <c r="K30" s="61">
        <f>K29-K16</f>
        <v>0</v>
      </c>
      <c r="L30" s="59"/>
      <c r="M30" s="61">
        <f>M29-M16</f>
        <v>0</v>
      </c>
      <c r="N30" s="59"/>
      <c r="O30" s="64">
        <f>O29-O16</f>
        <v>0</v>
      </c>
      <c r="P30" s="59"/>
      <c r="Q30" s="64">
        <f>Q29-Q16</f>
        <v>0</v>
      </c>
      <c r="R30" s="59"/>
      <c r="S30" s="64">
        <f>S29-S16</f>
        <v>0</v>
      </c>
      <c r="T30" s="59"/>
      <c r="U30" s="61">
        <f>U29-U16</f>
        <v>0</v>
      </c>
      <c r="V30" s="59"/>
      <c r="W30" s="61">
        <f>W29-W16</f>
        <v>0</v>
      </c>
      <c r="X30" s="59"/>
      <c r="Y30" s="61">
        <f>Y29-Y16</f>
        <v>0</v>
      </c>
      <c r="Z30" s="59"/>
      <c r="AA30" s="59"/>
    </row>
    <row r="32" spans="1:29" x14ac:dyDescent="0.2">
      <c r="C32" s="20"/>
    </row>
  </sheetData>
  <mergeCells count="15">
    <mergeCell ref="L5:M5"/>
    <mergeCell ref="A1:S1"/>
    <mergeCell ref="A2:S2"/>
    <mergeCell ref="B5:C5"/>
    <mergeCell ref="D5:E5"/>
    <mergeCell ref="F5:G5"/>
    <mergeCell ref="H5:I5"/>
    <mergeCell ref="J5:K5"/>
    <mergeCell ref="Z5:AA5"/>
    <mergeCell ref="N5:O5"/>
    <mergeCell ref="P5:Q5"/>
    <mergeCell ref="R5:S5"/>
    <mergeCell ref="T5:U5"/>
    <mergeCell ref="V5:W5"/>
    <mergeCell ref="X5:Y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2018-02-19T20:13:13Z</cp:lastPrinted>
  <dcterms:created xsi:type="dcterms:W3CDTF">2017-04-24T23:31:07Z</dcterms:created>
  <dcterms:modified xsi:type="dcterms:W3CDTF">2018-02-19T20:17:11Z</dcterms:modified>
</cp:coreProperties>
</file>