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00" windowHeight="7410" activeTab="10"/>
  </bookViews>
  <sheets>
    <sheet name="BUCAR" sheetId="1" r:id="rId1"/>
    <sheet name="QM" sheetId="2" r:id="rId2"/>
    <sheet name="INDUSTRIAL" sheetId="7" r:id="rId3"/>
    <sheet name="PL" sheetId="3" r:id="rId4"/>
    <sheet name="PACHUCA" sheetId="5" r:id="rId5"/>
    <sheet name="RONDA" sheetId="6" r:id="rId6"/>
    <sheet name="AUTOS C" sheetId="11" r:id="rId7"/>
    <sheet name="SJR" sheetId="12" r:id="rId8"/>
    <sheet name="AUTO ZI" sheetId="10" r:id="rId9"/>
    <sheet name="ITALIANO" sheetId="8" r:id="rId10"/>
    <sheet name="RALLY" sheetId="4" r:id="rId11"/>
    <sheet name="OA" sheetId="9" r:id="rId12"/>
  </sheets>
  <definedNames>
    <definedName name="_xlnm._FilterDatabase" localSheetId="1" hidden="1">QM!$A$457:$G$487</definedName>
  </definedNames>
  <calcPr calcId="144525"/>
</workbook>
</file>

<file path=xl/calcChain.xml><?xml version="1.0" encoding="utf-8"?>
<calcChain xmlns="http://schemas.openxmlformats.org/spreadsheetml/2006/main">
  <c r="S98" i="8" l="1"/>
  <c r="S96" i="8"/>
  <c r="I98" i="8"/>
  <c r="I95" i="8"/>
  <c r="I96" i="8"/>
  <c r="I94" i="8"/>
  <c r="G97" i="8"/>
  <c r="E97" i="8"/>
  <c r="G87" i="8"/>
  <c r="E87" i="8"/>
  <c r="I85" i="8"/>
  <c r="I86" i="8" s="1"/>
  <c r="I88" i="8" s="1"/>
  <c r="E120" i="3"/>
  <c r="G120" i="3"/>
  <c r="S119" i="3" l="1"/>
  <c r="S118" i="3"/>
  <c r="I90" i="12" l="1"/>
  <c r="I88" i="12"/>
  <c r="I99" i="6" l="1"/>
  <c r="S158" i="5" l="1"/>
  <c r="S159" i="5"/>
  <c r="S160" i="5"/>
  <c r="S161" i="5" s="1"/>
  <c r="S162" i="5" s="1"/>
  <c r="S163" i="5" s="1"/>
  <c r="S164" i="5" s="1"/>
  <c r="S165" i="5" s="1"/>
  <c r="S157" i="5"/>
  <c r="I158" i="5"/>
  <c r="I159" i="5"/>
  <c r="I160" i="5"/>
  <c r="I161" i="5" s="1"/>
  <c r="I162" i="5" s="1"/>
  <c r="I163" i="5" s="1"/>
  <c r="I164" i="5" s="1"/>
  <c r="I165" i="5" s="1"/>
  <c r="I157" i="5"/>
  <c r="G89" i="12" l="1"/>
  <c r="E89" i="12"/>
  <c r="I86" i="12"/>
  <c r="I87" i="12"/>
  <c r="E100" i="9" l="1"/>
  <c r="G98" i="9"/>
  <c r="G100" i="9" s="1"/>
  <c r="S200" i="4"/>
  <c r="S479" i="2"/>
  <c r="S480" i="2"/>
  <c r="S481" i="2"/>
  <c r="S482" i="2" s="1"/>
  <c r="S483" i="2" s="1"/>
  <c r="S484" i="2" s="1"/>
  <c r="S199" i="4" l="1"/>
  <c r="S193" i="4"/>
  <c r="S194" i="4"/>
  <c r="S195" i="4"/>
  <c r="S196" i="4" s="1"/>
  <c r="S197" i="4" s="1"/>
  <c r="S90" i="12" l="1"/>
  <c r="I85" i="12"/>
  <c r="I84" i="12"/>
  <c r="I81" i="12"/>
  <c r="I76" i="12"/>
  <c r="I45" i="12"/>
  <c r="I40" i="12"/>
  <c r="I29" i="12"/>
  <c r="I21" i="12"/>
  <c r="I18" i="12"/>
  <c r="I12" i="12"/>
  <c r="I6" i="12"/>
  <c r="I7" i="12"/>
  <c r="I8" i="12"/>
  <c r="I193" i="4" l="1"/>
  <c r="I194" i="4"/>
  <c r="I195" i="4" s="1"/>
  <c r="I196" i="4" s="1"/>
  <c r="I197" i="4" s="1"/>
  <c r="I192" i="4"/>
  <c r="I99" i="10" l="1"/>
  <c r="I97" i="10"/>
  <c r="I80" i="7"/>
  <c r="I78" i="7"/>
  <c r="I109" i="1"/>
  <c r="I106" i="1"/>
  <c r="I457" i="2"/>
  <c r="I458" i="2" s="1"/>
  <c r="I459" i="2" s="1"/>
  <c r="I460" i="2" s="1"/>
  <c r="I461" i="2" s="1"/>
  <c r="I462" i="2" s="1"/>
  <c r="I463" i="2" s="1"/>
  <c r="I464" i="2" s="1"/>
  <c r="I465" i="2" s="1"/>
  <c r="I466" i="2" s="1"/>
  <c r="I467" i="2" s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87" i="2" s="1"/>
  <c r="Q100" i="9"/>
  <c r="O100" i="9"/>
  <c r="G88" i="9" l="1"/>
  <c r="E88" i="9"/>
  <c r="Q87" i="9"/>
  <c r="O87" i="9"/>
  <c r="G77" i="9"/>
  <c r="E77" i="9"/>
  <c r="Q76" i="9"/>
  <c r="O76" i="9"/>
  <c r="G66" i="9"/>
  <c r="E66" i="9"/>
  <c r="Q65" i="9"/>
  <c r="O65" i="9"/>
  <c r="G56" i="9"/>
  <c r="E56" i="9"/>
  <c r="Q55" i="9"/>
  <c r="O55" i="9"/>
  <c r="Q46" i="9"/>
  <c r="O46" i="9"/>
  <c r="G45" i="9"/>
  <c r="E45" i="9"/>
  <c r="S44" i="9"/>
  <c r="S45" i="9" s="1"/>
  <c r="S47" i="9" s="1"/>
  <c r="S52" i="9" s="1"/>
  <c r="S53" i="9" s="1"/>
  <c r="S54" i="9" s="1"/>
  <c r="S56" i="9" s="1"/>
  <c r="S62" i="9" s="1"/>
  <c r="S63" i="9" s="1"/>
  <c r="S64" i="9" s="1"/>
  <c r="S66" i="9" s="1"/>
  <c r="S73" i="9" s="1"/>
  <c r="S74" i="9" s="1"/>
  <c r="S75" i="9" s="1"/>
  <c r="S77" i="9" s="1"/>
  <c r="S84" i="9" s="1"/>
  <c r="S85" i="9" s="1"/>
  <c r="S86" i="9" s="1"/>
  <c r="S88" i="9" s="1"/>
  <c r="S94" i="9" s="1"/>
  <c r="S95" i="9" s="1"/>
  <c r="S96" i="9" s="1"/>
  <c r="Q36" i="9"/>
  <c r="O36" i="9"/>
  <c r="G35" i="9"/>
  <c r="E35" i="9"/>
  <c r="S34" i="9"/>
  <c r="S35" i="9" s="1"/>
  <c r="S37" i="9" s="1"/>
  <c r="Q26" i="9"/>
  <c r="O26" i="9"/>
  <c r="G25" i="9"/>
  <c r="E25" i="9"/>
  <c r="S24" i="9"/>
  <c r="S25" i="9" s="1"/>
  <c r="S27" i="9" s="1"/>
  <c r="Q16" i="9"/>
  <c r="O16" i="9"/>
  <c r="S15" i="9"/>
  <c r="S17" i="9" s="1"/>
  <c r="G15" i="9"/>
  <c r="E15" i="9"/>
  <c r="S14" i="9"/>
  <c r="Q7" i="9"/>
  <c r="O7" i="9"/>
  <c r="G7" i="9"/>
  <c r="E7" i="9"/>
  <c r="S5" i="9"/>
  <c r="S6" i="9" s="1"/>
  <c r="S8" i="9" s="1"/>
  <c r="I5" i="9"/>
  <c r="I6" i="9" s="1"/>
  <c r="I8" i="9" s="1"/>
  <c r="I13" i="9" s="1"/>
  <c r="I14" i="9" s="1"/>
  <c r="I16" i="9" s="1"/>
  <c r="I23" i="9" s="1"/>
  <c r="I24" i="9" s="1"/>
  <c r="I26" i="9" s="1"/>
  <c r="I33" i="9" s="1"/>
  <c r="I34" i="9" s="1"/>
  <c r="I36" i="9" s="1"/>
  <c r="I43" i="9" s="1"/>
  <c r="I44" i="9" s="1"/>
  <c r="I46" i="9" s="1"/>
  <c r="I52" i="9" s="1"/>
  <c r="I53" i="9" s="1"/>
  <c r="I54" i="9" s="1"/>
  <c r="I57" i="9" s="1"/>
  <c r="I62" i="9" s="1"/>
  <c r="I63" i="9" s="1"/>
  <c r="I64" i="9" s="1"/>
  <c r="I67" i="9" s="1"/>
  <c r="I73" i="9" s="1"/>
  <c r="I74" i="9" s="1"/>
  <c r="I75" i="9" s="1"/>
  <c r="I78" i="9" s="1"/>
  <c r="I84" i="9" s="1"/>
  <c r="I85" i="9" s="1"/>
  <c r="I86" i="9" s="1"/>
  <c r="I89" i="9" s="1"/>
  <c r="I94" i="9" s="1"/>
  <c r="I95" i="9" s="1"/>
  <c r="I96" i="9" s="1"/>
  <c r="I97" i="9" s="1"/>
  <c r="I98" i="9" s="1"/>
  <c r="I99" i="9" s="1"/>
  <c r="I101" i="9" s="1"/>
  <c r="S192" i="4"/>
  <c r="S191" i="4"/>
  <c r="I191" i="4"/>
  <c r="S185" i="4"/>
  <c r="I184" i="4"/>
  <c r="S183" i="4"/>
  <c r="S182" i="4"/>
  <c r="I182" i="4"/>
  <c r="S181" i="4"/>
  <c r="I181" i="4"/>
  <c r="S180" i="4"/>
  <c r="I180" i="4"/>
  <c r="S179" i="4"/>
  <c r="I179" i="4"/>
  <c r="S178" i="4"/>
  <c r="I178" i="4"/>
  <c r="S177" i="4"/>
  <c r="I177" i="4"/>
  <c r="S176" i="4"/>
  <c r="I176" i="4"/>
  <c r="S175" i="4"/>
  <c r="I175" i="4"/>
  <c r="S174" i="4"/>
  <c r="I174" i="4"/>
  <c r="S173" i="4"/>
  <c r="I173" i="4"/>
  <c r="S172" i="4"/>
  <c r="I172" i="4"/>
  <c r="S166" i="4"/>
  <c r="I166" i="4"/>
  <c r="S164" i="4"/>
  <c r="I164" i="4"/>
  <c r="S163" i="4"/>
  <c r="I163" i="4"/>
  <c r="S162" i="4"/>
  <c r="I162" i="4"/>
  <c r="S161" i="4"/>
  <c r="I161" i="4"/>
  <c r="S160" i="4"/>
  <c r="I160" i="4"/>
  <c r="S159" i="4"/>
  <c r="I159" i="4"/>
  <c r="S158" i="4"/>
  <c r="I158" i="4"/>
  <c r="S153" i="4"/>
  <c r="I153" i="4"/>
  <c r="S152" i="4"/>
  <c r="S151" i="4"/>
  <c r="I151" i="4"/>
  <c r="S150" i="4"/>
  <c r="I150" i="4"/>
  <c r="S149" i="4"/>
  <c r="I149" i="4"/>
  <c r="S148" i="4"/>
  <c r="I148" i="4"/>
  <c r="S147" i="4"/>
  <c r="I147" i="4"/>
  <c r="S146" i="4"/>
  <c r="I146" i="4"/>
  <c r="S145" i="4"/>
  <c r="I145" i="4"/>
  <c r="S144" i="4"/>
  <c r="S139" i="4"/>
  <c r="S138" i="4"/>
  <c r="I138" i="4"/>
  <c r="S136" i="4"/>
  <c r="S135" i="4"/>
  <c r="I135" i="4"/>
  <c r="S134" i="4"/>
  <c r="I134" i="4"/>
  <c r="S133" i="4"/>
  <c r="I133" i="4"/>
  <c r="S132" i="4"/>
  <c r="I132" i="4"/>
  <c r="S131" i="4"/>
  <c r="I131" i="4"/>
  <c r="S130" i="4"/>
  <c r="I130" i="4"/>
  <c r="S129" i="4"/>
  <c r="I129" i="4"/>
  <c r="S128" i="4"/>
  <c r="I128" i="4"/>
  <c r="S127" i="4"/>
  <c r="I127" i="4"/>
  <c r="S126" i="4"/>
  <c r="I126" i="4"/>
  <c r="S125" i="4"/>
  <c r="I125" i="4"/>
  <c r="S124" i="4"/>
  <c r="I124" i="4"/>
  <c r="S123" i="4"/>
  <c r="I123" i="4"/>
  <c r="S122" i="4"/>
  <c r="I122" i="4"/>
  <c r="S121" i="4"/>
  <c r="I121" i="4"/>
  <c r="S120" i="4"/>
  <c r="I120" i="4"/>
  <c r="S115" i="4"/>
  <c r="Q114" i="4"/>
  <c r="O114" i="4"/>
  <c r="I114" i="4"/>
  <c r="S113" i="4"/>
  <c r="G113" i="4"/>
  <c r="E113" i="4"/>
  <c r="S112" i="4"/>
  <c r="I112" i="4"/>
  <c r="S111" i="4"/>
  <c r="I111" i="4"/>
  <c r="S110" i="4"/>
  <c r="I110" i="4"/>
  <c r="S109" i="4"/>
  <c r="I109" i="4"/>
  <c r="S108" i="4"/>
  <c r="I108" i="4"/>
  <c r="S107" i="4"/>
  <c r="I107" i="4"/>
  <c r="S106" i="4"/>
  <c r="I106" i="4"/>
  <c r="S105" i="4"/>
  <c r="I105" i="4"/>
  <c r="S104" i="4"/>
  <c r="I104" i="4"/>
  <c r="S100" i="4"/>
  <c r="I100" i="4"/>
  <c r="Q99" i="4"/>
  <c r="O99" i="4"/>
  <c r="G99" i="4"/>
  <c r="E99" i="4"/>
  <c r="S98" i="4"/>
  <c r="I98" i="4"/>
  <c r="S97" i="4"/>
  <c r="I97" i="4"/>
  <c r="S96" i="4"/>
  <c r="I96" i="4"/>
  <c r="S95" i="4"/>
  <c r="I95" i="4"/>
  <c r="S94" i="4"/>
  <c r="I94" i="4"/>
  <c r="S93" i="4"/>
  <c r="I93" i="4"/>
  <c r="S92" i="4"/>
  <c r="I92" i="4"/>
  <c r="S91" i="4"/>
  <c r="I91" i="4"/>
  <c r="S90" i="4"/>
  <c r="I90" i="4"/>
  <c r="S89" i="4"/>
  <c r="I89" i="4"/>
  <c r="S88" i="4"/>
  <c r="I88" i="4"/>
  <c r="S87" i="4"/>
  <c r="I87" i="4"/>
  <c r="S86" i="4"/>
  <c r="I86" i="4"/>
  <c r="S81" i="4"/>
  <c r="I81" i="4"/>
  <c r="Q80" i="4"/>
  <c r="O80" i="4"/>
  <c r="G80" i="4"/>
  <c r="E80" i="4"/>
  <c r="S79" i="4"/>
  <c r="I79" i="4"/>
  <c r="S78" i="4"/>
  <c r="I78" i="4"/>
  <c r="S77" i="4"/>
  <c r="I77" i="4"/>
  <c r="S76" i="4"/>
  <c r="I76" i="4"/>
  <c r="S75" i="4"/>
  <c r="I75" i="4"/>
  <c r="S74" i="4"/>
  <c r="I74" i="4"/>
  <c r="S73" i="4"/>
  <c r="I73" i="4"/>
  <c r="S72" i="4"/>
  <c r="I72" i="4"/>
  <c r="S71" i="4"/>
  <c r="I71" i="4"/>
  <c r="S70" i="4"/>
  <c r="I70" i="4"/>
  <c r="S69" i="4"/>
  <c r="I69" i="4"/>
  <c r="S68" i="4"/>
  <c r="I68" i="4"/>
  <c r="S62" i="4"/>
  <c r="I62" i="4"/>
  <c r="Q61" i="4"/>
  <c r="O61" i="4"/>
  <c r="G61" i="4"/>
  <c r="E61" i="4"/>
  <c r="S60" i="4"/>
  <c r="I60" i="4"/>
  <c r="S59" i="4"/>
  <c r="I59" i="4"/>
  <c r="S58" i="4"/>
  <c r="I58" i="4"/>
  <c r="S57" i="4"/>
  <c r="I57" i="4"/>
  <c r="S56" i="4"/>
  <c r="I56" i="4"/>
  <c r="S55" i="4"/>
  <c r="I55" i="4"/>
  <c r="S54" i="4"/>
  <c r="I54" i="4"/>
  <c r="S53" i="4"/>
  <c r="I53" i="4"/>
  <c r="S47" i="4"/>
  <c r="I47" i="4"/>
  <c r="Q46" i="4"/>
  <c r="O46" i="4"/>
  <c r="G46" i="4"/>
  <c r="E46" i="4"/>
  <c r="S45" i="4"/>
  <c r="I45" i="4"/>
  <c r="S44" i="4"/>
  <c r="I44" i="4"/>
  <c r="S43" i="4"/>
  <c r="I43" i="4"/>
  <c r="S42" i="4"/>
  <c r="I42" i="4"/>
  <c r="S41" i="4"/>
  <c r="I41" i="4"/>
  <c r="S40" i="4"/>
  <c r="I40" i="4"/>
  <c r="S39" i="4"/>
  <c r="I39" i="4"/>
  <c r="S38" i="4"/>
  <c r="I38" i="4"/>
  <c r="S37" i="4"/>
  <c r="I37" i="4"/>
  <c r="S36" i="4"/>
  <c r="I36" i="4"/>
  <c r="S35" i="4"/>
  <c r="I35" i="4"/>
  <c r="S29" i="4"/>
  <c r="S28" i="4"/>
  <c r="I28" i="4"/>
  <c r="Q27" i="4"/>
  <c r="O27" i="4"/>
  <c r="G27" i="4"/>
  <c r="E27" i="4"/>
  <c r="S26" i="4"/>
  <c r="I26" i="4"/>
  <c r="S25" i="4"/>
  <c r="I25" i="4"/>
  <c r="S24" i="4"/>
  <c r="I24" i="4"/>
  <c r="S23" i="4"/>
  <c r="I23" i="4"/>
  <c r="S22" i="4"/>
  <c r="I22" i="4"/>
  <c r="S21" i="4"/>
  <c r="I21" i="4"/>
  <c r="S20" i="4"/>
  <c r="I20" i="4"/>
  <c r="S19" i="4"/>
  <c r="I19" i="4"/>
  <c r="S18" i="4"/>
  <c r="I18" i="4"/>
  <c r="S17" i="4"/>
  <c r="I17" i="4"/>
  <c r="S11" i="4"/>
  <c r="I11" i="4"/>
  <c r="Q10" i="4"/>
  <c r="O10" i="4"/>
  <c r="G10" i="4"/>
  <c r="E10" i="4"/>
  <c r="S9" i="4"/>
  <c r="I9" i="4"/>
  <c r="S8" i="4"/>
  <c r="I8" i="4"/>
  <c r="S7" i="4"/>
  <c r="I7" i="4"/>
  <c r="S6" i="4"/>
  <c r="I6" i="4"/>
  <c r="S5" i="4"/>
  <c r="I5" i="4"/>
  <c r="S95" i="8"/>
  <c r="S94" i="8"/>
  <c r="S88" i="8"/>
  <c r="S86" i="8"/>
  <c r="S85" i="8"/>
  <c r="S78" i="8"/>
  <c r="I78" i="8"/>
  <c r="Q77" i="8"/>
  <c r="O77" i="8"/>
  <c r="G77" i="8"/>
  <c r="E77" i="8"/>
  <c r="S76" i="8"/>
  <c r="I76" i="8"/>
  <c r="S75" i="8"/>
  <c r="I75" i="8"/>
  <c r="S68" i="8"/>
  <c r="I68" i="8"/>
  <c r="Q67" i="8"/>
  <c r="O67" i="8"/>
  <c r="G67" i="8"/>
  <c r="E67" i="8"/>
  <c r="S66" i="8"/>
  <c r="I66" i="8"/>
  <c r="S65" i="8"/>
  <c r="I65" i="8"/>
  <c r="S58" i="8"/>
  <c r="I58" i="8"/>
  <c r="Q57" i="8"/>
  <c r="O57" i="8"/>
  <c r="G57" i="8"/>
  <c r="E57" i="8"/>
  <c r="S56" i="8"/>
  <c r="I56" i="8"/>
  <c r="S55" i="8"/>
  <c r="I55" i="8"/>
  <c r="S48" i="8"/>
  <c r="I48" i="8"/>
  <c r="Q47" i="8"/>
  <c r="O47" i="8"/>
  <c r="G47" i="8"/>
  <c r="E47" i="8"/>
  <c r="S46" i="8"/>
  <c r="I46" i="8"/>
  <c r="S45" i="8"/>
  <c r="I45" i="8"/>
  <c r="S38" i="8"/>
  <c r="I38" i="8"/>
  <c r="Q37" i="8"/>
  <c r="O37" i="8"/>
  <c r="G37" i="8"/>
  <c r="E37" i="8"/>
  <c r="S36" i="8"/>
  <c r="I36" i="8"/>
  <c r="S35" i="8"/>
  <c r="I35" i="8"/>
  <c r="S28" i="8"/>
  <c r="I28" i="8"/>
  <c r="Q27" i="8"/>
  <c r="O27" i="8"/>
  <c r="G27" i="8"/>
  <c r="E27" i="8"/>
  <c r="S26" i="8"/>
  <c r="I26" i="8"/>
  <c r="S25" i="8"/>
  <c r="I25" i="8"/>
  <c r="S18" i="8"/>
  <c r="I18" i="8"/>
  <c r="Q17" i="8"/>
  <c r="O17" i="8"/>
  <c r="G17" i="8"/>
  <c r="E17" i="8"/>
  <c r="S16" i="8"/>
  <c r="I16" i="8"/>
  <c r="S15" i="8"/>
  <c r="I15" i="8"/>
  <c r="S8" i="8"/>
  <c r="I8" i="8"/>
  <c r="Q7" i="8"/>
  <c r="O7" i="8"/>
  <c r="G7" i="8"/>
  <c r="E7" i="8"/>
  <c r="S6" i="8"/>
  <c r="I6" i="8"/>
  <c r="S5" i="8"/>
  <c r="I5" i="8"/>
  <c r="S98" i="10"/>
  <c r="S96" i="10"/>
  <c r="I96" i="10"/>
  <c r="S95" i="10"/>
  <c r="I95" i="10"/>
  <c r="S89" i="10"/>
  <c r="I89" i="10"/>
  <c r="S88" i="10"/>
  <c r="I88" i="10"/>
  <c r="I81" i="10"/>
  <c r="S80" i="10"/>
  <c r="G80" i="10"/>
  <c r="E80" i="10"/>
  <c r="Q79" i="10"/>
  <c r="O79" i="10"/>
  <c r="S78" i="10"/>
  <c r="I78" i="10"/>
  <c r="S77" i="10"/>
  <c r="I77" i="10"/>
  <c r="S76" i="10"/>
  <c r="I76" i="10"/>
  <c r="S75" i="10"/>
  <c r="I75" i="10"/>
  <c r="S74" i="10"/>
  <c r="I74" i="10"/>
  <c r="S68" i="10"/>
  <c r="I68" i="10"/>
  <c r="Q67" i="10"/>
  <c r="O67" i="10"/>
  <c r="G67" i="10"/>
  <c r="E67" i="10"/>
  <c r="I65" i="10"/>
  <c r="S64" i="10"/>
  <c r="I64" i="10"/>
  <c r="S58" i="10"/>
  <c r="I58" i="10"/>
  <c r="Q57" i="10"/>
  <c r="O57" i="10"/>
  <c r="G57" i="10"/>
  <c r="E57" i="10"/>
  <c r="I55" i="10"/>
  <c r="S54" i="10"/>
  <c r="I54" i="10"/>
  <c r="S49" i="10"/>
  <c r="I49" i="10"/>
  <c r="Q48" i="10"/>
  <c r="O48" i="10"/>
  <c r="G48" i="10"/>
  <c r="E48" i="10"/>
  <c r="I46" i="10"/>
  <c r="S45" i="10"/>
  <c r="I45" i="10"/>
  <c r="S40" i="10"/>
  <c r="I40" i="10"/>
  <c r="Q39" i="10"/>
  <c r="O39" i="10"/>
  <c r="G39" i="10"/>
  <c r="E39" i="10"/>
  <c r="I37" i="10"/>
  <c r="S36" i="10"/>
  <c r="I36" i="10"/>
  <c r="S31" i="10"/>
  <c r="I31" i="10"/>
  <c r="Q30" i="10"/>
  <c r="O30" i="10"/>
  <c r="G30" i="10"/>
  <c r="E30" i="10"/>
  <c r="I28" i="10"/>
  <c r="S27" i="10"/>
  <c r="I27" i="10"/>
  <c r="S20" i="10"/>
  <c r="I20" i="10"/>
  <c r="Q19" i="10"/>
  <c r="O19" i="10"/>
  <c r="G19" i="10"/>
  <c r="E19" i="10"/>
  <c r="S18" i="10"/>
  <c r="S17" i="10"/>
  <c r="I17" i="10"/>
  <c r="I16" i="10"/>
  <c r="S9" i="10"/>
  <c r="I9" i="10"/>
  <c r="Q8" i="10"/>
  <c r="O8" i="10"/>
  <c r="G8" i="10"/>
  <c r="E8" i="10"/>
  <c r="S7" i="10"/>
  <c r="I7" i="10"/>
  <c r="S6" i="10"/>
  <c r="I6" i="10"/>
  <c r="Q89" i="12"/>
  <c r="O89" i="12"/>
  <c r="S88" i="12"/>
  <c r="S87" i="12"/>
  <c r="S86" i="12"/>
  <c r="S85" i="12"/>
  <c r="S84" i="12"/>
  <c r="S83" i="12"/>
  <c r="I83" i="12"/>
  <c r="S82" i="12"/>
  <c r="I82" i="12"/>
  <c r="S81" i="12"/>
  <c r="S76" i="12"/>
  <c r="Q75" i="12"/>
  <c r="O75" i="12"/>
  <c r="G75" i="12"/>
  <c r="E75" i="12"/>
  <c r="S72" i="12"/>
  <c r="S71" i="12"/>
  <c r="S65" i="12"/>
  <c r="Q64" i="12"/>
  <c r="O64" i="12"/>
  <c r="G64" i="12"/>
  <c r="E64" i="12"/>
  <c r="S63" i="12"/>
  <c r="S62" i="12"/>
  <c r="S56" i="12"/>
  <c r="Q55" i="12"/>
  <c r="O55" i="12"/>
  <c r="G55" i="12"/>
  <c r="E55" i="12"/>
  <c r="S52" i="12"/>
  <c r="S51" i="12"/>
  <c r="S45" i="12"/>
  <c r="I51" i="12"/>
  <c r="I54" i="12" s="1"/>
  <c r="I56" i="12" s="1"/>
  <c r="I62" i="12" s="1"/>
  <c r="I63" i="12" s="1"/>
  <c r="I65" i="12" s="1"/>
  <c r="I71" i="12" s="1"/>
  <c r="Q44" i="12"/>
  <c r="O44" i="12"/>
  <c r="G44" i="12"/>
  <c r="E44" i="12"/>
  <c r="S41" i="12"/>
  <c r="I41" i="12"/>
  <c r="I42" i="12" s="1"/>
  <c r="S40" i="12"/>
  <c r="S34" i="12"/>
  <c r="I34" i="12"/>
  <c r="Q33" i="12"/>
  <c r="O33" i="12"/>
  <c r="G33" i="12"/>
  <c r="E33" i="12"/>
  <c r="S32" i="12"/>
  <c r="I32" i="12"/>
  <c r="S31" i="12"/>
  <c r="I31" i="12"/>
  <c r="S30" i="12"/>
  <c r="I30" i="12"/>
  <c r="S29" i="12"/>
  <c r="S23" i="12"/>
  <c r="Q22" i="12"/>
  <c r="O22" i="12"/>
  <c r="G22" i="12"/>
  <c r="E22" i="12"/>
  <c r="I23" i="12"/>
  <c r="S20" i="12"/>
  <c r="I20" i="12"/>
  <c r="S19" i="12"/>
  <c r="I19" i="12"/>
  <c r="S18" i="12"/>
  <c r="S12" i="12"/>
  <c r="Q11" i="12"/>
  <c r="O11" i="12"/>
  <c r="G11" i="12"/>
  <c r="E11" i="12"/>
  <c r="S5" i="12"/>
  <c r="I5" i="12"/>
  <c r="S65" i="11"/>
  <c r="I65" i="11"/>
  <c r="Q64" i="11"/>
  <c r="O64" i="11"/>
  <c r="G64" i="11"/>
  <c r="E64" i="11"/>
  <c r="S62" i="11"/>
  <c r="S61" i="11"/>
  <c r="S54" i="11"/>
  <c r="I54" i="11"/>
  <c r="Q53" i="11"/>
  <c r="O53" i="11"/>
  <c r="G53" i="11"/>
  <c r="E53" i="11"/>
  <c r="S51" i="11"/>
  <c r="S50" i="11"/>
  <c r="S42" i="11"/>
  <c r="I42" i="11"/>
  <c r="Q41" i="11"/>
  <c r="O41" i="11"/>
  <c r="G41" i="11"/>
  <c r="E41" i="11"/>
  <c r="S39" i="11"/>
  <c r="S38" i="11"/>
  <c r="S31" i="11"/>
  <c r="I31" i="11"/>
  <c r="Q30" i="11"/>
  <c r="O30" i="11"/>
  <c r="G30" i="11"/>
  <c r="E30" i="11"/>
  <c r="I29" i="11"/>
  <c r="S28" i="11"/>
  <c r="I28" i="11"/>
  <c r="S27" i="11"/>
  <c r="I27" i="11"/>
  <c r="S20" i="11"/>
  <c r="I20" i="11"/>
  <c r="Q19" i="11"/>
  <c r="O19" i="11"/>
  <c r="G19" i="11"/>
  <c r="E19" i="11"/>
  <c r="I18" i="11"/>
  <c r="S17" i="11"/>
  <c r="I17" i="11"/>
  <c r="S16" i="11"/>
  <c r="I16" i="11"/>
  <c r="S9" i="11"/>
  <c r="I9" i="11"/>
  <c r="Q8" i="11"/>
  <c r="O8" i="11"/>
  <c r="G8" i="11"/>
  <c r="E8" i="11"/>
  <c r="I7" i="11"/>
  <c r="S6" i="11"/>
  <c r="I6" i="11"/>
  <c r="S5" i="11"/>
  <c r="I5" i="11"/>
  <c r="S101" i="6"/>
  <c r="I101" i="6"/>
  <c r="Q100" i="6"/>
  <c r="O100" i="6"/>
  <c r="G100" i="6"/>
  <c r="E100" i="6"/>
  <c r="S99" i="6"/>
  <c r="S98" i="6"/>
  <c r="I98" i="6"/>
  <c r="S92" i="6"/>
  <c r="I92" i="6"/>
  <c r="Q91" i="6"/>
  <c r="O91" i="6"/>
  <c r="G91" i="6"/>
  <c r="E91" i="6"/>
  <c r="S90" i="6"/>
  <c r="I90" i="6"/>
  <c r="S89" i="6"/>
  <c r="I89" i="6"/>
  <c r="S83" i="6"/>
  <c r="I83" i="6"/>
  <c r="Q82" i="6"/>
  <c r="O82" i="6"/>
  <c r="G82" i="6"/>
  <c r="E82" i="6"/>
  <c r="S81" i="6"/>
  <c r="I81" i="6"/>
  <c r="S80" i="6"/>
  <c r="I80" i="6"/>
  <c r="S73" i="6"/>
  <c r="I73" i="6"/>
  <c r="Q72" i="6"/>
  <c r="O72" i="6"/>
  <c r="G72" i="6"/>
  <c r="E72" i="6"/>
  <c r="S71" i="6"/>
  <c r="I71" i="6"/>
  <c r="S70" i="6"/>
  <c r="I70" i="6"/>
  <c r="S64" i="6"/>
  <c r="I64" i="6"/>
  <c r="Q63" i="6"/>
  <c r="O63" i="6"/>
  <c r="G63" i="6"/>
  <c r="E63" i="6"/>
  <c r="S62" i="6"/>
  <c r="I62" i="6"/>
  <c r="S61" i="6"/>
  <c r="I61" i="6"/>
  <c r="S55" i="6"/>
  <c r="I55" i="6"/>
  <c r="Q54" i="6"/>
  <c r="O54" i="6"/>
  <c r="G54" i="6"/>
  <c r="E54" i="6"/>
  <c r="S53" i="6"/>
  <c r="I53" i="6"/>
  <c r="S52" i="6"/>
  <c r="I52" i="6"/>
  <c r="S46" i="6"/>
  <c r="I46" i="6"/>
  <c r="Q45" i="6"/>
  <c r="O45" i="6"/>
  <c r="G45" i="6"/>
  <c r="E45" i="6"/>
  <c r="S44" i="6"/>
  <c r="I44" i="6"/>
  <c r="S43" i="6"/>
  <c r="I43" i="6"/>
  <c r="S37" i="6"/>
  <c r="I37" i="6"/>
  <c r="Q36" i="6"/>
  <c r="O36" i="6"/>
  <c r="G36" i="6"/>
  <c r="E36" i="6"/>
  <c r="S35" i="6"/>
  <c r="I35" i="6"/>
  <c r="S34" i="6"/>
  <c r="I34" i="6"/>
  <c r="S28" i="6"/>
  <c r="I28" i="6"/>
  <c r="Q27" i="6"/>
  <c r="O27" i="6"/>
  <c r="G27" i="6"/>
  <c r="E27" i="6"/>
  <c r="S26" i="6"/>
  <c r="I26" i="6"/>
  <c r="S25" i="6"/>
  <c r="I25" i="6"/>
  <c r="S18" i="6"/>
  <c r="I18" i="6"/>
  <c r="Q17" i="6"/>
  <c r="O17" i="6"/>
  <c r="G17" i="6"/>
  <c r="E17" i="6"/>
  <c r="S16" i="6"/>
  <c r="I16" i="6"/>
  <c r="S15" i="6"/>
  <c r="I15" i="6"/>
  <c r="S8" i="6"/>
  <c r="I8" i="6"/>
  <c r="Q7" i="6"/>
  <c r="O7" i="6"/>
  <c r="G7" i="6"/>
  <c r="E7" i="6"/>
  <c r="S6" i="6"/>
  <c r="I6" i="6"/>
  <c r="S5" i="6"/>
  <c r="I5" i="6"/>
  <c r="S156" i="5"/>
  <c r="I156" i="5"/>
  <c r="S151" i="5"/>
  <c r="S150" i="5"/>
  <c r="I148" i="5"/>
  <c r="S146" i="5"/>
  <c r="I146" i="5"/>
  <c r="S145" i="5"/>
  <c r="I145" i="5"/>
  <c r="S144" i="5"/>
  <c r="I144" i="5"/>
  <c r="S143" i="5"/>
  <c r="I143" i="5"/>
  <c r="S142" i="5"/>
  <c r="I142" i="5"/>
  <c r="S141" i="5"/>
  <c r="I141" i="5"/>
  <c r="S140" i="5"/>
  <c r="I140" i="5"/>
  <c r="S139" i="5"/>
  <c r="I139" i="5"/>
  <c r="S138" i="5"/>
  <c r="I138" i="5"/>
  <c r="S137" i="5"/>
  <c r="I137" i="5"/>
  <c r="S136" i="5"/>
  <c r="I136" i="5"/>
  <c r="S135" i="5"/>
  <c r="I135" i="5"/>
  <c r="S130" i="5"/>
  <c r="S129" i="5"/>
  <c r="Q128" i="5"/>
  <c r="O128" i="5"/>
  <c r="I128" i="5"/>
  <c r="G127" i="5"/>
  <c r="E127" i="5"/>
  <c r="S126" i="5"/>
  <c r="I126" i="5"/>
  <c r="S125" i="5"/>
  <c r="I125" i="5"/>
  <c r="S124" i="5"/>
  <c r="I124" i="5"/>
  <c r="S123" i="5"/>
  <c r="I123" i="5"/>
  <c r="S122" i="5"/>
  <c r="I122" i="5"/>
  <c r="S121" i="5"/>
  <c r="I121" i="5"/>
  <c r="S120" i="5"/>
  <c r="I120" i="5"/>
  <c r="S113" i="5"/>
  <c r="I113" i="5"/>
  <c r="Q112" i="5"/>
  <c r="O112" i="5"/>
  <c r="G112" i="5"/>
  <c r="E112" i="5"/>
  <c r="S110" i="5"/>
  <c r="I110" i="5"/>
  <c r="S109" i="5"/>
  <c r="I109" i="5"/>
  <c r="S104" i="5"/>
  <c r="Q103" i="5"/>
  <c r="O103" i="5"/>
  <c r="S102" i="5"/>
  <c r="I102" i="5"/>
  <c r="S101" i="5"/>
  <c r="G101" i="5"/>
  <c r="E101" i="5"/>
  <c r="S100" i="5"/>
  <c r="S99" i="5"/>
  <c r="I99" i="5"/>
  <c r="S98" i="5"/>
  <c r="I98" i="5"/>
  <c r="S92" i="5"/>
  <c r="S91" i="5"/>
  <c r="I91" i="5"/>
  <c r="Q90" i="5"/>
  <c r="O90" i="5"/>
  <c r="G90" i="5"/>
  <c r="E90" i="5"/>
  <c r="S89" i="5"/>
  <c r="I89" i="5"/>
  <c r="S88" i="5"/>
  <c r="I88" i="5"/>
  <c r="S87" i="5"/>
  <c r="I87" i="5"/>
  <c r="S86" i="5"/>
  <c r="I86" i="5"/>
  <c r="S85" i="5"/>
  <c r="I85" i="5"/>
  <c r="S84" i="5"/>
  <c r="I84" i="5"/>
  <c r="S83" i="5"/>
  <c r="I83" i="5"/>
  <c r="S82" i="5"/>
  <c r="I82" i="5"/>
  <c r="S81" i="5"/>
  <c r="I81" i="5"/>
  <c r="I76" i="5"/>
  <c r="S74" i="5"/>
  <c r="I74" i="5"/>
  <c r="S73" i="5"/>
  <c r="I73" i="5"/>
  <c r="Q72" i="5"/>
  <c r="O72" i="5"/>
  <c r="I72" i="5"/>
  <c r="S71" i="5"/>
  <c r="I71" i="5"/>
  <c r="S70" i="5"/>
  <c r="I70" i="5"/>
  <c r="S69" i="5"/>
  <c r="I69" i="5"/>
  <c r="S68" i="5"/>
  <c r="I68" i="5"/>
  <c r="S67" i="5"/>
  <c r="I67" i="5"/>
  <c r="T62" i="5"/>
  <c r="S62" i="5"/>
  <c r="I62" i="5"/>
  <c r="S61" i="5"/>
  <c r="G61" i="5"/>
  <c r="E61" i="5"/>
  <c r="Q60" i="5"/>
  <c r="O60" i="5"/>
  <c r="I60" i="5"/>
  <c r="S59" i="5"/>
  <c r="I59" i="5"/>
  <c r="S58" i="5"/>
  <c r="I58" i="5"/>
  <c r="S57" i="5"/>
  <c r="I57" i="5"/>
  <c r="S56" i="5"/>
  <c r="I56" i="5"/>
  <c r="S55" i="5"/>
  <c r="I55" i="5"/>
  <c r="U54" i="5"/>
  <c r="S54" i="5"/>
  <c r="J54" i="5"/>
  <c r="I54" i="5"/>
  <c r="S53" i="5"/>
  <c r="I53" i="5"/>
  <c r="U52" i="5"/>
  <c r="S52" i="5"/>
  <c r="J52" i="5"/>
  <c r="I52" i="5"/>
  <c r="S51" i="5"/>
  <c r="I51" i="5"/>
  <c r="S50" i="5"/>
  <c r="I50" i="5"/>
  <c r="S49" i="5"/>
  <c r="I49" i="5"/>
  <c r="S48" i="5"/>
  <c r="I48" i="5"/>
  <c r="S47" i="5"/>
  <c r="I47" i="5"/>
  <c r="S43" i="5"/>
  <c r="I42" i="5"/>
  <c r="S41" i="5"/>
  <c r="G41" i="5"/>
  <c r="E41" i="5"/>
  <c r="S40" i="5"/>
  <c r="I40" i="5"/>
  <c r="S39" i="5"/>
  <c r="I39" i="5"/>
  <c r="S34" i="5"/>
  <c r="S33" i="5"/>
  <c r="I33" i="5"/>
  <c r="Q32" i="5"/>
  <c r="O32" i="5"/>
  <c r="G32" i="5"/>
  <c r="E32" i="5"/>
  <c r="I31" i="5"/>
  <c r="S30" i="5"/>
  <c r="I30" i="5"/>
  <c r="S29" i="5"/>
  <c r="I29" i="5"/>
  <c r="S28" i="5"/>
  <c r="I28" i="5"/>
  <c r="S27" i="5"/>
  <c r="I27" i="5"/>
  <c r="S26" i="5"/>
  <c r="I26" i="5"/>
  <c r="S25" i="5"/>
  <c r="I25" i="5"/>
  <c r="S24" i="5"/>
  <c r="I24" i="5"/>
  <c r="S23" i="5"/>
  <c r="I23" i="5"/>
  <c r="S22" i="5"/>
  <c r="I22" i="5"/>
  <c r="S21" i="5"/>
  <c r="I21" i="5"/>
  <c r="S20" i="5"/>
  <c r="I20" i="5"/>
  <c r="S15" i="5"/>
  <c r="I15" i="5"/>
  <c r="Q14" i="5"/>
  <c r="O14" i="5"/>
  <c r="G14" i="5"/>
  <c r="E14" i="5"/>
  <c r="S13" i="5"/>
  <c r="I13" i="5"/>
  <c r="S12" i="5"/>
  <c r="I12" i="5"/>
  <c r="S11" i="5"/>
  <c r="I11" i="5"/>
  <c r="S10" i="5"/>
  <c r="I10" i="5"/>
  <c r="S9" i="5"/>
  <c r="I9" i="5"/>
  <c r="S8" i="5"/>
  <c r="I8" i="5"/>
  <c r="S7" i="5"/>
  <c r="I7" i="5"/>
  <c r="S6" i="5"/>
  <c r="I6" i="5"/>
  <c r="S5" i="5"/>
  <c r="I5" i="5"/>
  <c r="S121" i="3"/>
  <c r="Q120" i="3"/>
  <c r="O120" i="3"/>
  <c r="I118" i="3"/>
  <c r="I119" i="3" s="1"/>
  <c r="I121" i="3" s="1"/>
  <c r="S117" i="3"/>
  <c r="I117" i="3"/>
  <c r="S110" i="3"/>
  <c r="I110" i="3"/>
  <c r="Q109" i="3"/>
  <c r="O109" i="3"/>
  <c r="G109" i="3"/>
  <c r="E109" i="3"/>
  <c r="S108" i="3"/>
  <c r="I108" i="3"/>
  <c r="S107" i="3"/>
  <c r="I107" i="3"/>
  <c r="S100" i="3"/>
  <c r="I100" i="3"/>
  <c r="Q99" i="3"/>
  <c r="O99" i="3"/>
  <c r="G99" i="3"/>
  <c r="E99" i="3"/>
  <c r="S98" i="3"/>
  <c r="I98" i="3"/>
  <c r="S97" i="3"/>
  <c r="I97" i="3"/>
  <c r="S91" i="3"/>
  <c r="I91" i="3"/>
  <c r="Q90" i="3"/>
  <c r="O90" i="3"/>
  <c r="G90" i="3"/>
  <c r="E90" i="3"/>
  <c r="S89" i="3"/>
  <c r="I89" i="3"/>
  <c r="S88" i="3"/>
  <c r="I88" i="3"/>
  <c r="S81" i="3"/>
  <c r="S80" i="3"/>
  <c r="I80" i="3"/>
  <c r="S79" i="3"/>
  <c r="G79" i="3"/>
  <c r="E79" i="3"/>
  <c r="S78" i="3"/>
  <c r="I78" i="3"/>
  <c r="S77" i="3"/>
  <c r="I77" i="3"/>
  <c r="S72" i="3"/>
  <c r="S71" i="3"/>
  <c r="I71" i="3"/>
  <c r="Q70" i="3"/>
  <c r="O70" i="3"/>
  <c r="G70" i="3"/>
  <c r="E70" i="3"/>
  <c r="S69" i="3"/>
  <c r="I69" i="3"/>
  <c r="S68" i="3"/>
  <c r="I68" i="3"/>
  <c r="S62" i="3"/>
  <c r="I62" i="3"/>
  <c r="Q61" i="3"/>
  <c r="O61" i="3"/>
  <c r="G61" i="3"/>
  <c r="E61" i="3"/>
  <c r="S60" i="3"/>
  <c r="I60" i="3"/>
  <c r="S59" i="3"/>
  <c r="I59" i="3"/>
  <c r="S53" i="3"/>
  <c r="I53" i="3"/>
  <c r="Q52" i="3"/>
  <c r="O52" i="3"/>
  <c r="G52" i="3"/>
  <c r="E52" i="3"/>
  <c r="S51" i="3"/>
  <c r="I51" i="3"/>
  <c r="S50" i="3"/>
  <c r="I50" i="3"/>
  <c r="S49" i="3"/>
  <c r="I49" i="3"/>
  <c r="S48" i="3"/>
  <c r="I48" i="3"/>
  <c r="S42" i="3"/>
  <c r="I42" i="3"/>
  <c r="Q41" i="3"/>
  <c r="O41" i="3"/>
  <c r="G41" i="3"/>
  <c r="E41" i="3"/>
  <c r="S40" i="3"/>
  <c r="I40" i="3"/>
  <c r="S39" i="3"/>
  <c r="I39" i="3"/>
  <c r="S38" i="3"/>
  <c r="I38" i="3"/>
  <c r="S37" i="3"/>
  <c r="I37" i="3"/>
  <c r="S31" i="3"/>
  <c r="I31" i="3"/>
  <c r="Q30" i="3"/>
  <c r="O30" i="3"/>
  <c r="G30" i="3"/>
  <c r="E30" i="3"/>
  <c r="S29" i="3"/>
  <c r="I29" i="3"/>
  <c r="S28" i="3"/>
  <c r="I28" i="3"/>
  <c r="S27" i="3"/>
  <c r="I27" i="3"/>
  <c r="S26" i="3"/>
  <c r="I26" i="3"/>
  <c r="S20" i="3"/>
  <c r="I20" i="3"/>
  <c r="Q19" i="3"/>
  <c r="O19" i="3"/>
  <c r="G19" i="3"/>
  <c r="E19" i="3"/>
  <c r="S18" i="3"/>
  <c r="I18" i="3"/>
  <c r="S17" i="3"/>
  <c r="I17" i="3"/>
  <c r="S16" i="3"/>
  <c r="I16" i="3"/>
  <c r="S15" i="3"/>
  <c r="I15" i="3"/>
  <c r="S9" i="3"/>
  <c r="I9" i="3"/>
  <c r="Q8" i="3"/>
  <c r="O8" i="3"/>
  <c r="G8" i="3"/>
  <c r="E8" i="3"/>
  <c r="S7" i="3"/>
  <c r="I7" i="3"/>
  <c r="S6" i="3"/>
  <c r="I6" i="3"/>
  <c r="S5" i="3"/>
  <c r="I5" i="3"/>
  <c r="S80" i="7"/>
  <c r="S78" i="7"/>
  <c r="E78" i="7"/>
  <c r="S77" i="7"/>
  <c r="I77" i="7"/>
  <c r="S71" i="7"/>
  <c r="I71" i="7"/>
  <c r="Q70" i="7"/>
  <c r="O70" i="7"/>
  <c r="G70" i="7"/>
  <c r="E70" i="7"/>
  <c r="S69" i="7"/>
  <c r="I69" i="7"/>
  <c r="S63" i="7"/>
  <c r="I63" i="7"/>
  <c r="Q62" i="7"/>
  <c r="O62" i="7"/>
  <c r="G62" i="7"/>
  <c r="E62" i="7"/>
  <c r="S61" i="7"/>
  <c r="I61" i="7"/>
  <c r="S56" i="7"/>
  <c r="I56" i="7"/>
  <c r="Q55" i="7"/>
  <c r="O55" i="7"/>
  <c r="G55" i="7"/>
  <c r="E55" i="7"/>
  <c r="S54" i="7"/>
  <c r="I54" i="7"/>
  <c r="S49" i="7"/>
  <c r="I49" i="7"/>
  <c r="Q48" i="7"/>
  <c r="O48" i="7"/>
  <c r="I48" i="7"/>
  <c r="S47" i="7"/>
  <c r="I47" i="7"/>
  <c r="S42" i="7"/>
  <c r="Q41" i="7"/>
  <c r="O41" i="7"/>
  <c r="S40" i="7"/>
  <c r="I40" i="7"/>
  <c r="S34" i="7"/>
  <c r="Q33" i="7"/>
  <c r="O33" i="7"/>
  <c r="S32" i="7"/>
  <c r="I32" i="7"/>
  <c r="S26" i="7"/>
  <c r="Q25" i="7"/>
  <c r="O25" i="7"/>
  <c r="S24" i="7"/>
  <c r="I24" i="7"/>
  <c r="S17" i="7"/>
  <c r="Q16" i="7"/>
  <c r="O16" i="7"/>
  <c r="S15" i="7"/>
  <c r="S14" i="7"/>
  <c r="S13" i="7"/>
  <c r="I13" i="7"/>
  <c r="S8" i="7"/>
  <c r="Q7" i="7"/>
  <c r="O7" i="7"/>
  <c r="S6" i="7"/>
  <c r="S5" i="7"/>
  <c r="I451" i="2"/>
  <c r="I449" i="2"/>
  <c r="I448" i="2"/>
  <c r="I447" i="2"/>
  <c r="I446" i="2"/>
  <c r="I445" i="2"/>
  <c r="I444" i="2"/>
  <c r="I443" i="2"/>
  <c r="S442" i="2"/>
  <c r="S443" i="2" s="1"/>
  <c r="S444" i="2" s="1"/>
  <c r="S445" i="2" s="1"/>
  <c r="S457" i="2" s="1"/>
  <c r="S458" i="2" s="1"/>
  <c r="S459" i="2" s="1"/>
  <c r="S460" i="2" s="1"/>
  <c r="S461" i="2" s="1"/>
  <c r="S462" i="2" s="1"/>
  <c r="S463" i="2" s="1"/>
  <c r="S464" i="2" s="1"/>
  <c r="S465" i="2" s="1"/>
  <c r="S466" i="2" s="1"/>
  <c r="S467" i="2" s="1"/>
  <c r="S468" i="2" s="1"/>
  <c r="S469" i="2" s="1"/>
  <c r="S470" i="2" s="1"/>
  <c r="S471" i="2" s="1"/>
  <c r="S472" i="2" s="1"/>
  <c r="S473" i="2" s="1"/>
  <c r="S474" i="2" s="1"/>
  <c r="S475" i="2" s="1"/>
  <c r="S476" i="2" s="1"/>
  <c r="S477" i="2" s="1"/>
  <c r="S478" i="2" s="1"/>
  <c r="I442" i="2"/>
  <c r="S441" i="2"/>
  <c r="I441" i="2"/>
  <c r="S440" i="2"/>
  <c r="I440" i="2"/>
  <c r="S439" i="2"/>
  <c r="I439" i="2"/>
  <c r="S438" i="2"/>
  <c r="I438" i="2"/>
  <c r="S437" i="2"/>
  <c r="I437" i="2"/>
  <c r="S436" i="2"/>
  <c r="I436" i="2"/>
  <c r="S435" i="2"/>
  <c r="I435" i="2"/>
  <c r="S434" i="2"/>
  <c r="I434" i="2"/>
  <c r="S433" i="2"/>
  <c r="I433" i="2"/>
  <c r="S432" i="2"/>
  <c r="I432" i="2"/>
  <c r="S431" i="2"/>
  <c r="I431" i="2"/>
  <c r="S430" i="2"/>
  <c r="I430" i="2"/>
  <c r="S429" i="2"/>
  <c r="I429" i="2"/>
  <c r="S428" i="2"/>
  <c r="I428" i="2"/>
  <c r="S427" i="2"/>
  <c r="I427" i="2"/>
  <c r="S426" i="2"/>
  <c r="I426" i="2"/>
  <c r="S425" i="2"/>
  <c r="I425" i="2"/>
  <c r="S424" i="2"/>
  <c r="I424" i="2"/>
  <c r="S420" i="2"/>
  <c r="S419" i="2"/>
  <c r="Q419" i="2"/>
  <c r="O419" i="2"/>
  <c r="Q418" i="2"/>
  <c r="O418" i="2"/>
  <c r="S417" i="2"/>
  <c r="S416" i="2"/>
  <c r="S415" i="2"/>
  <c r="S414" i="2"/>
  <c r="I414" i="2"/>
  <c r="S413" i="2"/>
  <c r="G413" i="2"/>
  <c r="E413" i="2"/>
  <c r="S412" i="2"/>
  <c r="I412" i="2"/>
  <c r="S411" i="2"/>
  <c r="I411" i="2"/>
  <c r="S410" i="2"/>
  <c r="I410" i="2"/>
  <c r="S409" i="2"/>
  <c r="I409" i="2"/>
  <c r="S408" i="2"/>
  <c r="I408" i="2"/>
  <c r="S407" i="2"/>
  <c r="I407" i="2"/>
  <c r="S406" i="2"/>
  <c r="I406" i="2"/>
  <c r="S405" i="2"/>
  <c r="I405" i="2"/>
  <c r="S404" i="2"/>
  <c r="I404" i="2"/>
  <c r="S403" i="2"/>
  <c r="I403" i="2"/>
  <c r="S402" i="2"/>
  <c r="I402" i="2"/>
  <c r="S401" i="2"/>
  <c r="I401" i="2"/>
  <c r="S400" i="2"/>
  <c r="I400" i="2"/>
  <c r="S399" i="2"/>
  <c r="I399" i="2"/>
  <c r="S398" i="2"/>
  <c r="I398" i="2"/>
  <c r="S397" i="2"/>
  <c r="I397" i="2"/>
  <c r="S396" i="2"/>
  <c r="I396" i="2"/>
  <c r="S395" i="2"/>
  <c r="I395" i="2"/>
  <c r="I394" i="2"/>
  <c r="S393" i="2"/>
  <c r="I393" i="2"/>
  <c r="S385" i="2"/>
  <c r="I385" i="2"/>
  <c r="S384" i="2"/>
  <c r="I384" i="2"/>
  <c r="S383" i="2"/>
  <c r="I383" i="2"/>
  <c r="S382" i="2"/>
  <c r="I382" i="2"/>
  <c r="S381" i="2"/>
  <c r="I381" i="2"/>
  <c r="S380" i="2"/>
  <c r="I380" i="2"/>
  <c r="S379" i="2"/>
  <c r="I379" i="2"/>
  <c r="S378" i="2"/>
  <c r="I378" i="2"/>
  <c r="S377" i="2"/>
  <c r="I377" i="2"/>
  <c r="S376" i="2"/>
  <c r="I376" i="2"/>
  <c r="S375" i="2"/>
  <c r="I375" i="2"/>
  <c r="S374" i="2"/>
  <c r="I374" i="2"/>
  <c r="S373" i="2"/>
  <c r="I373" i="2"/>
  <c r="S372" i="2"/>
  <c r="I372" i="2"/>
  <c r="S371" i="2"/>
  <c r="I371" i="2"/>
  <c r="S370" i="2"/>
  <c r="I370" i="2"/>
  <c r="S369" i="2"/>
  <c r="I369" i="2"/>
  <c r="S368" i="2"/>
  <c r="I368" i="2"/>
  <c r="S367" i="2"/>
  <c r="I367" i="2"/>
  <c r="S366" i="2"/>
  <c r="I366" i="2"/>
  <c r="S365" i="2"/>
  <c r="I365" i="2"/>
  <c r="S364" i="2"/>
  <c r="I364" i="2"/>
  <c r="S363" i="2"/>
  <c r="I363" i="2"/>
  <c r="S357" i="2"/>
  <c r="I357" i="2"/>
  <c r="S355" i="2"/>
  <c r="I355" i="2"/>
  <c r="S354" i="2"/>
  <c r="I354" i="2"/>
  <c r="S353" i="2"/>
  <c r="I353" i="2"/>
  <c r="S352" i="2"/>
  <c r="I352" i="2"/>
  <c r="S351" i="2"/>
  <c r="I351" i="2"/>
  <c r="S350" i="2"/>
  <c r="I350" i="2"/>
  <c r="S349" i="2"/>
  <c r="I349" i="2"/>
  <c r="S348" i="2"/>
  <c r="I348" i="2"/>
  <c r="S347" i="2"/>
  <c r="I347" i="2"/>
  <c r="S346" i="2"/>
  <c r="I346" i="2"/>
  <c r="S345" i="2"/>
  <c r="I345" i="2"/>
  <c r="S344" i="2"/>
  <c r="I344" i="2"/>
  <c r="S343" i="2"/>
  <c r="I343" i="2"/>
  <c r="S342" i="2"/>
  <c r="I342" i="2"/>
  <c r="S341" i="2"/>
  <c r="I341" i="2"/>
  <c r="S340" i="2"/>
  <c r="I340" i="2"/>
  <c r="S339" i="2"/>
  <c r="I339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S314" i="2"/>
  <c r="I314" i="2"/>
  <c r="Q313" i="2"/>
  <c r="O313" i="2"/>
  <c r="I313" i="2"/>
  <c r="S312" i="2"/>
  <c r="I312" i="2"/>
  <c r="S311" i="2"/>
  <c r="I311" i="2"/>
  <c r="S310" i="2"/>
  <c r="I310" i="2"/>
  <c r="S309" i="2"/>
  <c r="I309" i="2"/>
  <c r="S308" i="2"/>
  <c r="I308" i="2"/>
  <c r="S307" i="2"/>
  <c r="I307" i="2"/>
  <c r="S306" i="2"/>
  <c r="I306" i="2"/>
  <c r="S305" i="2"/>
  <c r="I305" i="2"/>
  <c r="S304" i="2"/>
  <c r="I304" i="2"/>
  <c r="S303" i="2"/>
  <c r="I303" i="2"/>
  <c r="S302" i="2"/>
  <c r="I302" i="2"/>
  <c r="S301" i="2"/>
  <c r="I301" i="2"/>
  <c r="S300" i="2"/>
  <c r="I300" i="2"/>
  <c r="S299" i="2"/>
  <c r="I299" i="2"/>
  <c r="S298" i="2"/>
  <c r="I298" i="2"/>
  <c r="S297" i="2"/>
  <c r="I297" i="2"/>
  <c r="S296" i="2"/>
  <c r="I296" i="2"/>
  <c r="S295" i="2"/>
  <c r="I295" i="2"/>
  <c r="S294" i="2"/>
  <c r="I294" i="2"/>
  <c r="S293" i="2"/>
  <c r="I293" i="2"/>
  <c r="S292" i="2"/>
  <c r="I292" i="2"/>
  <c r="S291" i="2"/>
  <c r="I291" i="2"/>
  <c r="S290" i="2"/>
  <c r="I290" i="2"/>
  <c r="S289" i="2"/>
  <c r="I289" i="2"/>
  <c r="S288" i="2"/>
  <c r="I288" i="2"/>
  <c r="S287" i="2"/>
  <c r="I287" i="2"/>
  <c r="S286" i="2"/>
  <c r="I286" i="2"/>
  <c r="S285" i="2"/>
  <c r="I285" i="2"/>
  <c r="S284" i="2"/>
  <c r="I284" i="2"/>
  <c r="I277" i="2"/>
  <c r="I276" i="2"/>
  <c r="I275" i="2"/>
  <c r="I274" i="2"/>
  <c r="I273" i="2"/>
  <c r="S272" i="2"/>
  <c r="I272" i="2"/>
  <c r="S271" i="2"/>
  <c r="I271" i="2"/>
  <c r="Q270" i="2"/>
  <c r="O270" i="2"/>
  <c r="I270" i="2"/>
  <c r="S269" i="2"/>
  <c r="I269" i="2"/>
  <c r="S268" i="2"/>
  <c r="I268" i="2"/>
  <c r="S267" i="2"/>
  <c r="I267" i="2"/>
  <c r="S266" i="2"/>
  <c r="I266" i="2"/>
  <c r="S265" i="2"/>
  <c r="I265" i="2"/>
  <c r="S264" i="2"/>
  <c r="I264" i="2"/>
  <c r="S263" i="2"/>
  <c r="I263" i="2"/>
  <c r="S262" i="2"/>
  <c r="I262" i="2"/>
  <c r="S261" i="2"/>
  <c r="I261" i="2"/>
  <c r="S260" i="2"/>
  <c r="I260" i="2"/>
  <c r="S259" i="2"/>
  <c r="I259" i="2"/>
  <c r="S258" i="2"/>
  <c r="I258" i="2"/>
  <c r="S257" i="2"/>
  <c r="I257" i="2"/>
  <c r="S256" i="2"/>
  <c r="I256" i="2"/>
  <c r="S255" i="2"/>
  <c r="I255" i="2"/>
  <c r="S254" i="2"/>
  <c r="I254" i="2"/>
  <c r="S253" i="2"/>
  <c r="I253" i="2"/>
  <c r="S252" i="2"/>
  <c r="I252" i="2"/>
  <c r="S251" i="2"/>
  <c r="I251" i="2"/>
  <c r="S250" i="2"/>
  <c r="I250" i="2"/>
  <c r="S249" i="2"/>
  <c r="I249" i="2"/>
  <c r="S248" i="2"/>
  <c r="I248" i="2"/>
  <c r="S247" i="2"/>
  <c r="I247" i="2"/>
  <c r="S246" i="2"/>
  <c r="I246" i="2"/>
  <c r="S245" i="2"/>
  <c r="I245" i="2"/>
  <c r="S244" i="2"/>
  <c r="I244" i="2"/>
  <c r="S243" i="2"/>
  <c r="I243" i="2"/>
  <c r="S242" i="2"/>
  <c r="I242" i="2"/>
  <c r="I236" i="2"/>
  <c r="I234" i="2"/>
  <c r="I233" i="2"/>
  <c r="S232" i="2"/>
  <c r="I232" i="2"/>
  <c r="Q231" i="2"/>
  <c r="O231" i="2"/>
  <c r="I231" i="2"/>
  <c r="S230" i="2"/>
  <c r="I230" i="2"/>
  <c r="S229" i="2"/>
  <c r="I229" i="2"/>
  <c r="S228" i="2"/>
  <c r="I228" i="2"/>
  <c r="S227" i="2"/>
  <c r="I227" i="2"/>
  <c r="S226" i="2"/>
  <c r="I226" i="2"/>
  <c r="S225" i="2"/>
  <c r="I225" i="2"/>
  <c r="S224" i="2"/>
  <c r="I224" i="2"/>
  <c r="S223" i="2"/>
  <c r="I223" i="2"/>
  <c r="S222" i="2"/>
  <c r="I222" i="2"/>
  <c r="S221" i="2"/>
  <c r="I221" i="2"/>
  <c r="S220" i="2"/>
  <c r="I220" i="2"/>
  <c r="S219" i="2"/>
  <c r="I219" i="2"/>
  <c r="S218" i="2"/>
  <c r="I218" i="2"/>
  <c r="S217" i="2"/>
  <c r="I217" i="2"/>
  <c r="S216" i="2"/>
  <c r="I216" i="2"/>
  <c r="S215" i="2"/>
  <c r="I215" i="2"/>
  <c r="S214" i="2"/>
  <c r="I214" i="2"/>
  <c r="S213" i="2"/>
  <c r="I213" i="2"/>
  <c r="S212" i="2"/>
  <c r="I212" i="2"/>
  <c r="S211" i="2"/>
  <c r="I211" i="2"/>
  <c r="S210" i="2"/>
  <c r="I210" i="2"/>
  <c r="S209" i="2"/>
  <c r="I209" i="2"/>
  <c r="I204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S161" i="2"/>
  <c r="I161" i="2"/>
  <c r="S160" i="2"/>
  <c r="I160" i="2"/>
  <c r="S159" i="2"/>
  <c r="I159" i="2"/>
  <c r="Q158" i="2"/>
  <c r="O158" i="2"/>
  <c r="I158" i="2"/>
  <c r="S157" i="2"/>
  <c r="I157" i="2"/>
  <c r="S156" i="2"/>
  <c r="I156" i="2"/>
  <c r="S155" i="2"/>
  <c r="I155" i="2"/>
  <c r="S154" i="2"/>
  <c r="I154" i="2"/>
  <c r="S153" i="2"/>
  <c r="I153" i="2"/>
  <c r="S152" i="2"/>
  <c r="I152" i="2"/>
  <c r="S151" i="2"/>
  <c r="I151" i="2"/>
  <c r="S150" i="2"/>
  <c r="I150" i="2"/>
  <c r="S149" i="2"/>
  <c r="I149" i="2"/>
  <c r="S148" i="2"/>
  <c r="I148" i="2"/>
  <c r="S147" i="2"/>
  <c r="I147" i="2"/>
  <c r="S146" i="2"/>
  <c r="I146" i="2"/>
  <c r="S145" i="2"/>
  <c r="I145" i="2"/>
  <c r="S144" i="2"/>
  <c r="I144" i="2"/>
  <c r="S143" i="2"/>
  <c r="I143" i="2"/>
  <c r="S142" i="2"/>
  <c r="I142" i="2"/>
  <c r="S141" i="2"/>
  <c r="I141" i="2"/>
  <c r="S140" i="2"/>
  <c r="I140" i="2"/>
  <c r="S139" i="2"/>
  <c r="I139" i="2"/>
  <c r="S138" i="2"/>
  <c r="I138" i="2"/>
  <c r="S137" i="2"/>
  <c r="I137" i="2"/>
  <c r="S133" i="2"/>
  <c r="G131" i="2"/>
  <c r="E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S95" i="2"/>
  <c r="I95" i="2"/>
  <c r="Q94" i="2"/>
  <c r="O94" i="2"/>
  <c r="I94" i="2"/>
  <c r="S93" i="2"/>
  <c r="I93" i="2"/>
  <c r="S92" i="2"/>
  <c r="I92" i="2"/>
  <c r="S91" i="2"/>
  <c r="I91" i="2"/>
  <c r="S90" i="2"/>
  <c r="I90" i="2"/>
  <c r="S89" i="2"/>
  <c r="I89" i="2"/>
  <c r="S88" i="2"/>
  <c r="I88" i="2"/>
  <c r="S87" i="2"/>
  <c r="I87" i="2"/>
  <c r="S86" i="2"/>
  <c r="I86" i="2"/>
  <c r="S85" i="2"/>
  <c r="I85" i="2"/>
  <c r="S84" i="2"/>
  <c r="I84" i="2"/>
  <c r="S83" i="2"/>
  <c r="I83" i="2"/>
  <c r="S82" i="2"/>
  <c r="I82" i="2"/>
  <c r="S81" i="2"/>
  <c r="I81" i="2"/>
  <c r="S80" i="2"/>
  <c r="I80" i="2"/>
  <c r="S79" i="2"/>
  <c r="I79" i="2"/>
  <c r="S78" i="2"/>
  <c r="I78" i="2"/>
  <c r="S77" i="2"/>
  <c r="I77" i="2"/>
  <c r="S76" i="2"/>
  <c r="I76" i="2"/>
  <c r="S75" i="2"/>
  <c r="I75" i="2"/>
  <c r="S74" i="2"/>
  <c r="I74" i="2"/>
  <c r="S73" i="2"/>
  <c r="I73" i="2"/>
  <c r="S72" i="2"/>
  <c r="I72" i="2"/>
  <c r="S71" i="2"/>
  <c r="I71" i="2"/>
  <c r="S70" i="2"/>
  <c r="I70" i="2"/>
  <c r="S66" i="2"/>
  <c r="S64" i="2"/>
  <c r="I64" i="2"/>
  <c r="Q63" i="2"/>
  <c r="O63" i="2"/>
  <c r="G63" i="2"/>
  <c r="E63" i="2"/>
  <c r="S62" i="2"/>
  <c r="I62" i="2"/>
  <c r="S61" i="2"/>
  <c r="I61" i="2"/>
  <c r="S60" i="2"/>
  <c r="I60" i="2"/>
  <c r="S59" i="2"/>
  <c r="I59" i="2"/>
  <c r="S58" i="2"/>
  <c r="I58" i="2"/>
  <c r="S57" i="2"/>
  <c r="I57" i="2"/>
  <c r="S56" i="2"/>
  <c r="I56" i="2"/>
  <c r="S55" i="2"/>
  <c r="I55" i="2"/>
  <c r="S54" i="2"/>
  <c r="I54" i="2"/>
  <c r="S53" i="2"/>
  <c r="I53" i="2"/>
  <c r="S52" i="2"/>
  <c r="I52" i="2"/>
  <c r="S51" i="2"/>
  <c r="I51" i="2"/>
  <c r="S50" i="2"/>
  <c r="I50" i="2"/>
  <c r="S49" i="2"/>
  <c r="I49" i="2"/>
  <c r="S48" i="2"/>
  <c r="I48" i="2"/>
  <c r="S47" i="2"/>
  <c r="I47" i="2"/>
  <c r="S46" i="2"/>
  <c r="I46" i="2"/>
  <c r="S45" i="2"/>
  <c r="I45" i="2"/>
  <c r="S44" i="2"/>
  <c r="I44" i="2"/>
  <c r="S43" i="2"/>
  <c r="I43" i="2"/>
  <c r="S42" i="2"/>
  <c r="I42" i="2"/>
  <c r="S41" i="2"/>
  <c r="I41" i="2"/>
  <c r="S40" i="2"/>
  <c r="I40" i="2"/>
  <c r="S39" i="2"/>
  <c r="I39" i="2"/>
  <c r="S38" i="2"/>
  <c r="I38" i="2"/>
  <c r="S37" i="2"/>
  <c r="I37" i="2"/>
  <c r="S36" i="2"/>
  <c r="I36" i="2"/>
  <c r="S35" i="2"/>
  <c r="I35" i="2"/>
  <c r="I29" i="2"/>
  <c r="G28" i="2"/>
  <c r="E28" i="2"/>
  <c r="S27" i="2"/>
  <c r="I27" i="2"/>
  <c r="Q26" i="2"/>
  <c r="O26" i="2"/>
  <c r="I26" i="2"/>
  <c r="S25" i="2"/>
  <c r="I25" i="2"/>
  <c r="S24" i="2"/>
  <c r="I24" i="2"/>
  <c r="S23" i="2"/>
  <c r="I23" i="2"/>
  <c r="S22" i="2"/>
  <c r="I22" i="2"/>
  <c r="S21" i="2"/>
  <c r="I21" i="2"/>
  <c r="S20" i="2"/>
  <c r="I20" i="2"/>
  <c r="S19" i="2"/>
  <c r="I19" i="2"/>
  <c r="S18" i="2"/>
  <c r="I18" i="2"/>
  <c r="S17" i="2"/>
  <c r="I17" i="2"/>
  <c r="S16" i="2"/>
  <c r="I16" i="2"/>
  <c r="S15" i="2"/>
  <c r="I15" i="2"/>
  <c r="S14" i="2"/>
  <c r="I14" i="2"/>
  <c r="S13" i="2"/>
  <c r="I13" i="2"/>
  <c r="S12" i="2"/>
  <c r="I12" i="2"/>
  <c r="S11" i="2"/>
  <c r="I11" i="2"/>
  <c r="S10" i="2"/>
  <c r="I10" i="2"/>
  <c r="S9" i="2"/>
  <c r="I9" i="2"/>
  <c r="S8" i="2"/>
  <c r="I8" i="2"/>
  <c r="S7" i="2"/>
  <c r="I7" i="2"/>
  <c r="S6" i="2"/>
  <c r="I6" i="2"/>
  <c r="S5" i="2"/>
  <c r="I5" i="2"/>
  <c r="S109" i="1"/>
  <c r="S107" i="1"/>
  <c r="I107" i="1"/>
  <c r="S106" i="1"/>
  <c r="S105" i="1"/>
  <c r="S99" i="1"/>
  <c r="I99" i="1"/>
  <c r="S97" i="1"/>
  <c r="I97" i="1"/>
  <c r="S96" i="1"/>
  <c r="I96" i="1"/>
  <c r="S95" i="1"/>
  <c r="S89" i="1"/>
  <c r="I89" i="1"/>
  <c r="S87" i="1"/>
  <c r="I87" i="1"/>
  <c r="S86" i="1"/>
  <c r="I86" i="1"/>
  <c r="S85" i="1"/>
  <c r="S79" i="1"/>
  <c r="I79" i="1"/>
  <c r="S77" i="1"/>
  <c r="I77" i="1"/>
  <c r="S76" i="1"/>
  <c r="I76" i="1"/>
  <c r="S75" i="1"/>
  <c r="S68" i="1"/>
  <c r="I68" i="1"/>
  <c r="S66" i="1"/>
  <c r="I66" i="1"/>
  <c r="S65" i="1"/>
  <c r="I65" i="1"/>
  <c r="S64" i="1"/>
  <c r="S58" i="1"/>
  <c r="I58" i="1"/>
  <c r="S56" i="1"/>
  <c r="I56" i="1"/>
  <c r="S55" i="1"/>
  <c r="I55" i="1"/>
  <c r="S54" i="1"/>
  <c r="S47" i="1"/>
  <c r="I47" i="1"/>
  <c r="S45" i="1"/>
  <c r="I45" i="1"/>
  <c r="S44" i="1"/>
  <c r="I44" i="1"/>
  <c r="S43" i="1"/>
  <c r="S37" i="1"/>
  <c r="I37" i="1"/>
  <c r="S35" i="1"/>
  <c r="S30" i="1"/>
  <c r="I30" i="1"/>
  <c r="S28" i="1"/>
  <c r="S23" i="1"/>
  <c r="I23" i="1"/>
  <c r="S21" i="1"/>
  <c r="S16" i="1"/>
  <c r="I16" i="1"/>
  <c r="S14" i="1"/>
  <c r="S8" i="1"/>
  <c r="I8" i="1"/>
  <c r="Q7" i="1"/>
  <c r="O7" i="1"/>
  <c r="G7" i="1"/>
  <c r="E7" i="1"/>
  <c r="S6" i="1"/>
  <c r="I6" i="1"/>
  <c r="S5" i="1"/>
  <c r="I5" i="1"/>
  <c r="I72" i="12" l="1"/>
  <c r="I73" i="12" s="1"/>
  <c r="I52" i="12"/>
  <c r="I53" i="12" s="1"/>
  <c r="S97" i="9"/>
  <c r="S98" i="9" s="1"/>
  <c r="S99" i="9" s="1"/>
  <c r="S101" i="9" s="1"/>
</calcChain>
</file>

<file path=xl/comments1.xml><?xml version="1.0" encoding="utf-8"?>
<comments xmlns="http://schemas.openxmlformats.org/spreadsheetml/2006/main">
  <authors>
    <author>cqqcontabilidad</author>
  </authors>
  <commentList>
    <comment ref="H283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8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2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92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23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56" authorId="0">
      <text>
        <r>
          <rPr>
            <b/>
            <sz val="9"/>
            <color indexed="81"/>
            <rFont val="Tahoma"/>
            <family val="2"/>
          </rPr>
          <t>cqqcontabilidad: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<sst xmlns="http://schemas.openxmlformats.org/spreadsheetml/2006/main" count="6012" uniqueCount="1687">
  <si>
    <t>BUCAAR</t>
  </si>
  <si>
    <t>ENERO</t>
  </si>
  <si>
    <t>POLIZA</t>
  </si>
  <si>
    <t>FECHA</t>
  </si>
  <si>
    <t xml:space="preserve">REFERENCIA </t>
  </si>
  <si>
    <t>CONCEPTO</t>
  </si>
  <si>
    <t xml:space="preserve">DEBE </t>
  </si>
  <si>
    <t xml:space="preserve">HABER </t>
  </si>
  <si>
    <t xml:space="preserve">SALDO </t>
  </si>
  <si>
    <t>Saldo Inicial</t>
  </si>
  <si>
    <t>Sumas</t>
  </si>
  <si>
    <t>Saldo  Final</t>
  </si>
  <si>
    <t>E1</t>
  </si>
  <si>
    <t>T-330100</t>
  </si>
  <si>
    <t>TRAPASO HOSTALES -CELAYA</t>
  </si>
  <si>
    <t>I5</t>
  </si>
  <si>
    <t>T-94010032</t>
  </si>
  <si>
    <t>TRAPASO CELAYA-HOSTALES</t>
  </si>
  <si>
    <t>I  1,177</t>
  </si>
  <si>
    <t>E    152</t>
  </si>
  <si>
    <t>TRASPASO DE HOSTALES A CELAYA</t>
  </si>
  <si>
    <t>TRASPASO DE CYA A BUCAR</t>
  </si>
  <si>
    <t>TRANSFER</t>
  </si>
  <si>
    <t>QUERETARO MOTORS</t>
  </si>
  <si>
    <t>RECIBO COBRO</t>
  </si>
  <si>
    <t>TRASPASO FACTURACION</t>
  </si>
  <si>
    <t>TRANSFERENCIA</t>
  </si>
  <si>
    <t>TOMA DE UNIDAD</t>
  </si>
  <si>
    <t>NOTA DE DEBITO</t>
  </si>
  <si>
    <t>NUESTRA FACTURA</t>
  </si>
  <si>
    <t>65543-Q</t>
  </si>
  <si>
    <t>33320020</t>
  </si>
  <si>
    <t>067757</t>
  </si>
  <si>
    <t>71604083</t>
  </si>
  <si>
    <t>124311</t>
  </si>
  <si>
    <t>57012057</t>
  </si>
  <si>
    <t>TRASPASO</t>
  </si>
  <si>
    <t>588</t>
  </si>
  <si>
    <t>099202086</t>
  </si>
  <si>
    <t>1815-NWD</t>
  </si>
  <si>
    <t>1829-NWD</t>
  </si>
  <si>
    <t>1834-NWD</t>
  </si>
  <si>
    <t>1838-NWD</t>
  </si>
  <si>
    <t>1844-NWD</t>
  </si>
  <si>
    <t>1861-NWD</t>
  </si>
  <si>
    <t>24546/WS</t>
  </si>
  <si>
    <t>66192-Q</t>
  </si>
  <si>
    <t>66200-Q</t>
  </si>
  <si>
    <t>66205-Q</t>
  </si>
  <si>
    <t>66209-Q</t>
  </si>
  <si>
    <t>66215-Q</t>
  </si>
  <si>
    <t>66227-Q</t>
  </si>
  <si>
    <t>ALECSA CELAYA</t>
  </si>
  <si>
    <t>I  1,178</t>
  </si>
  <si>
    <t>E    199</t>
  </si>
  <si>
    <t>E    200</t>
  </si>
  <si>
    <t>I  1,175</t>
  </si>
  <si>
    <t>I  1,179</t>
  </si>
  <si>
    <t>E    153</t>
  </si>
  <si>
    <t>I  1,397</t>
  </si>
  <si>
    <t>E    252</t>
  </si>
  <si>
    <t>E    253</t>
  </si>
  <si>
    <t>E    254</t>
  </si>
  <si>
    <t>E    255</t>
  </si>
  <si>
    <t>E    257</t>
  </si>
  <si>
    <t>D  3,260</t>
  </si>
  <si>
    <t>NWD0001829</t>
  </si>
  <si>
    <t>D  3,261</t>
  </si>
  <si>
    <t>NWD0001815</t>
  </si>
  <si>
    <t>D  3,262</t>
  </si>
  <si>
    <t>NWD0001834</t>
  </si>
  <si>
    <t>D  3,264</t>
  </si>
  <si>
    <t>NWD0001838</t>
  </si>
  <si>
    <t>D  3,267</t>
  </si>
  <si>
    <t>NWD0001844</t>
  </si>
  <si>
    <t>D  3,268</t>
  </si>
  <si>
    <t>NWD0001861</t>
  </si>
  <si>
    <t>D  3,730</t>
  </si>
  <si>
    <t>PAGO UNIDA</t>
  </si>
  <si>
    <t>E    256</t>
  </si>
  <si>
    <t>TRASPASO DE QM A CELAYA</t>
  </si>
  <si>
    <t>TRASPASO DE CELAYA A QM</t>
  </si>
  <si>
    <t>TRASPASO DE QM A CYA</t>
  </si>
  <si>
    <t>TRASPASO DE CELAYA A BUCAR</t>
  </si>
  <si>
    <t>PAGO NEXTEL</t>
  </si>
  <si>
    <t>PAGO INTERNET</t>
  </si>
  <si>
    <t>PAGO FRAME RELAY</t>
  </si>
  <si>
    <t>PAGO INTERFAZ CORREOS</t>
  </si>
  <si>
    <t>LJIMENEZ:QUERETARO MOTORS, SA</t>
  </si>
  <si>
    <t>PAGO ERRORONEO UNIDAD</t>
  </si>
  <si>
    <t>PAGO TELCEL</t>
  </si>
  <si>
    <t>X</t>
  </si>
  <si>
    <t>PROMOTORA LEAL</t>
  </si>
  <si>
    <t>I    392</t>
  </si>
  <si>
    <t>I    394</t>
  </si>
  <si>
    <t>D  3,312</t>
  </si>
  <si>
    <t>AM 1302</t>
  </si>
  <si>
    <t>TRASPASO DE PL A CYA</t>
  </si>
  <si>
    <t>LJIMENEZ:INTERESE HIPOTECARIOS ENE</t>
  </si>
  <si>
    <t>RALLY CHAMPIONS</t>
  </si>
  <si>
    <t>E     57</t>
  </si>
  <si>
    <t>E     58</t>
  </si>
  <si>
    <t>I    388</t>
  </si>
  <si>
    <t>I  1,051</t>
  </si>
  <si>
    <t>D  3,731</t>
  </si>
  <si>
    <t>TRASPASO DE CYA A RALLY</t>
  </si>
  <si>
    <t>TRASPASO DE RALLY A CYA</t>
  </si>
  <si>
    <t>TRASPASO CYA/RALLY</t>
  </si>
  <si>
    <t>D    150</t>
  </si>
  <si>
    <t>INTERCOMPA</t>
  </si>
  <si>
    <t>I     41</t>
  </si>
  <si>
    <t>I     42</t>
  </si>
  <si>
    <t>I     65</t>
  </si>
  <si>
    <t>E     31</t>
  </si>
  <si>
    <t>TRASPASO RALLY CELAYA FOL 0703</t>
  </si>
  <si>
    <t>TRASPASO CELAYA-RALLY FOL 7007</t>
  </si>
  <si>
    <t>TRASPASO CELAYA-RALLY FOL. 389</t>
  </si>
  <si>
    <t>TRASPASO CELAYA-RALLY</t>
  </si>
  <si>
    <t>TRASPASO RALLY-CELAYA FOL 3332</t>
  </si>
  <si>
    <t>E3</t>
  </si>
  <si>
    <t>PGO PMO</t>
  </si>
  <si>
    <t xml:space="preserve">PGO PMO CLY  67/71 </t>
  </si>
  <si>
    <t>PGO INT CLY 67/71</t>
  </si>
  <si>
    <t>PGO INT</t>
  </si>
  <si>
    <t>E4</t>
  </si>
  <si>
    <t>D-2</t>
  </si>
  <si>
    <t>F.1302</t>
  </si>
  <si>
    <t>F.1302 INTER HIP ENE /17</t>
  </si>
  <si>
    <t xml:space="preserve">FEBRERO </t>
  </si>
  <si>
    <t>D-3798</t>
  </si>
  <si>
    <t>P17285</t>
  </si>
  <si>
    <t>FEBRERO</t>
  </si>
  <si>
    <t>D    519</t>
  </si>
  <si>
    <t>WR00005346</t>
  </si>
  <si>
    <t>D    520</t>
  </si>
  <si>
    <t>WR00005347</t>
  </si>
  <si>
    <t>D    725</t>
  </si>
  <si>
    <t>P 00072759</t>
  </si>
  <si>
    <t>D    726</t>
  </si>
  <si>
    <t>P 00071668</t>
  </si>
  <si>
    <t>E    211</t>
  </si>
  <si>
    <t>T-3573</t>
  </si>
  <si>
    <t>E    218</t>
  </si>
  <si>
    <t>E    245</t>
  </si>
  <si>
    <t>I    973</t>
  </si>
  <si>
    <t>I  1,137</t>
  </si>
  <si>
    <t>E    247</t>
  </si>
  <si>
    <t>E    248</t>
  </si>
  <si>
    <t>E    251</t>
  </si>
  <si>
    <t>D  2,600</t>
  </si>
  <si>
    <t>WR00005451</t>
  </si>
  <si>
    <t>D  2,603</t>
  </si>
  <si>
    <t>WR00005446</t>
  </si>
  <si>
    <t>D  2,606</t>
  </si>
  <si>
    <t>WR00005447</t>
  </si>
  <si>
    <t>D  2,611</t>
  </si>
  <si>
    <t>WR00005450</t>
  </si>
  <si>
    <t>D  2,613</t>
  </si>
  <si>
    <t>WR00005449</t>
  </si>
  <si>
    <t>D  2,931</t>
  </si>
  <si>
    <t>NWD0001936</t>
  </si>
  <si>
    <t>D  2,933</t>
  </si>
  <si>
    <t>NWD0001939</t>
  </si>
  <si>
    <t>D  2,934</t>
  </si>
  <si>
    <t>NWD0001933</t>
  </si>
  <si>
    <t>D  2,936</t>
  </si>
  <si>
    <t>NWD0001926</t>
  </si>
  <si>
    <t>D  2,938</t>
  </si>
  <si>
    <t>NWD0001916</t>
  </si>
  <si>
    <t>D  2,946</t>
  </si>
  <si>
    <t>NWD0001919</t>
  </si>
  <si>
    <t>QUERETARO MOTORS SA</t>
  </si>
  <si>
    <t>PAGO F-WR5346</t>
  </si>
  <si>
    <t>PAGO F-WR5347</t>
  </si>
  <si>
    <t>PAGO DE INTENET</t>
  </si>
  <si>
    <t>PAGO INTERFAZ DE CORREOS ELE</t>
  </si>
  <si>
    <t>LJIMENEZ:QUERETARO MOTORS SA</t>
  </si>
  <si>
    <t>I    197</t>
  </si>
  <si>
    <t>I    198</t>
  </si>
  <si>
    <t>D  2,530</t>
  </si>
  <si>
    <t>AM 1314</t>
  </si>
  <si>
    <t>TRASPASO DE PL A CELAYA</t>
  </si>
  <si>
    <t>INTERESES HIPOTECARIOS FEBRERO</t>
  </si>
  <si>
    <t>ALECSA PACHUCA</t>
  </si>
  <si>
    <t>D  1,212</t>
  </si>
  <si>
    <t>ao-0219</t>
  </si>
  <si>
    <t>D  1,670</t>
  </si>
  <si>
    <t>0815-TCN17</t>
  </si>
  <si>
    <t>LJIMENEZ:ALECSA PACHUCA LLAVEROS</t>
  </si>
  <si>
    <t>INTERCAMBIO RECIBIDO PP</t>
  </si>
  <si>
    <t>RONDA</t>
  </si>
  <si>
    <t>D    664</t>
  </si>
  <si>
    <t>AR00017675</t>
  </si>
  <si>
    <t>RONDA AUTOMOTRIZ SA DE CV</t>
  </si>
  <si>
    <t>E     62</t>
  </si>
  <si>
    <t>I    319</t>
  </si>
  <si>
    <t>I    387</t>
  </si>
  <si>
    <t>E    154</t>
  </si>
  <si>
    <t>E    217</t>
  </si>
  <si>
    <t>D  3,109</t>
  </si>
  <si>
    <t>RALLY</t>
  </si>
  <si>
    <t>I  1,140</t>
  </si>
  <si>
    <t>I  1,142</t>
  </si>
  <si>
    <t>TRASPASO DE CELAYA A RALLY</t>
  </si>
  <si>
    <t>LJIMENEZ:TRASPASO DE RALLY A CELAYA</t>
  </si>
  <si>
    <t>TRASPASO DE RALLY A CELAYA</t>
  </si>
  <si>
    <t>TRANSFERENCIA RALLY</t>
  </si>
  <si>
    <t>5346/WR</t>
  </si>
  <si>
    <t>5347/WR</t>
  </si>
  <si>
    <t>050763</t>
  </si>
  <si>
    <t>0064160062</t>
  </si>
  <si>
    <t>0019447055</t>
  </si>
  <si>
    <t>017236</t>
  </si>
  <si>
    <t>5446/WR</t>
  </si>
  <si>
    <t>5447/WR</t>
  </si>
  <si>
    <t>5448/WR</t>
  </si>
  <si>
    <t>5449/WR</t>
  </si>
  <si>
    <t>5450/WR</t>
  </si>
  <si>
    <t>5451/WR</t>
  </si>
  <si>
    <t>1916-NWD</t>
  </si>
  <si>
    <t>1919-NWD</t>
  </si>
  <si>
    <t>1926-NWD</t>
  </si>
  <si>
    <t>1933-NWD</t>
  </si>
  <si>
    <t>1936-NWD</t>
  </si>
  <si>
    <t>1939-NWD</t>
  </si>
  <si>
    <t>66864-Q</t>
  </si>
  <si>
    <t>66868-Q</t>
  </si>
  <si>
    <t>66872-Q</t>
  </si>
  <si>
    <t>66878-Q</t>
  </si>
  <si>
    <t>66891-Q</t>
  </si>
  <si>
    <t>66899-Q</t>
  </si>
  <si>
    <t>E 249</t>
  </si>
  <si>
    <t>PAGOSERVIDOR DE CORREOS</t>
  </si>
  <si>
    <t>VM48</t>
  </si>
  <si>
    <t>17675/AR</t>
  </si>
  <si>
    <t>E     43</t>
  </si>
  <si>
    <t>E     44</t>
  </si>
  <si>
    <t>I     43</t>
  </si>
  <si>
    <t>E     53</t>
  </si>
  <si>
    <t>I     51</t>
  </si>
  <si>
    <t>TRASPASO RALLY-CELAYA FOL 0953</t>
  </si>
  <si>
    <t>TRASPASO CELAYA-RALLY FOLIO 84</t>
  </si>
  <si>
    <t>TRASPASO RALLY CELAYA FOL 2550</t>
  </si>
  <si>
    <t>TRASPASO CELAYA RALLY FOL 3887</t>
  </si>
  <si>
    <t>TRASPASO INTERCOMPAÑIA CELAYA-</t>
  </si>
  <si>
    <t>TRASPASO RALLY-CELAYA FOL.1873</t>
  </si>
  <si>
    <t>TRASPASO RALLY-CELAYA FOL 0759</t>
  </si>
  <si>
    <t>TRASPASO CELAYA-RALLY FOL 2079</t>
  </si>
  <si>
    <t xml:space="preserve"> </t>
  </si>
  <si>
    <t>PROVISION DE GASTOS</t>
  </si>
  <si>
    <t>AS 49637</t>
  </si>
  <si>
    <t>AS 49638</t>
  </si>
  <si>
    <t>67155-Q</t>
  </si>
  <si>
    <t>MARZO</t>
  </si>
  <si>
    <t>E     76</t>
  </si>
  <si>
    <t>T-3659</t>
  </si>
  <si>
    <t>D  1,467</t>
  </si>
  <si>
    <t>IDALID</t>
  </si>
  <si>
    <t>D  1,482</t>
  </si>
  <si>
    <t>D  1,662</t>
  </si>
  <si>
    <t>WR00005586</t>
  </si>
  <si>
    <t>D  1,666</t>
  </si>
  <si>
    <t>WR00005587</t>
  </si>
  <si>
    <t>D  1,697</t>
  </si>
  <si>
    <t>WR00005448</t>
  </si>
  <si>
    <t>E    225</t>
  </si>
  <si>
    <t>E    227</t>
  </si>
  <si>
    <t>E    228</t>
  </si>
  <si>
    <t>E    229</t>
  </si>
  <si>
    <t>E    230</t>
  </si>
  <si>
    <t>D  3,000</t>
  </si>
  <si>
    <t>NWD0001974</t>
  </si>
  <si>
    <t>D  3,004</t>
  </si>
  <si>
    <t>NWD0001990</t>
  </si>
  <si>
    <t>D  3,006</t>
  </si>
  <si>
    <t>NWD0001993</t>
  </si>
  <si>
    <t>D  3,008</t>
  </si>
  <si>
    <t>NWD0001996</t>
  </si>
  <si>
    <t>D  3,011</t>
  </si>
  <si>
    <t>NWD0001983</t>
  </si>
  <si>
    <t>PAGO F-WR5451</t>
  </si>
  <si>
    <t>PAGO F-WR5450</t>
  </si>
  <si>
    <t>PAGO F-WR5447</t>
  </si>
  <si>
    <t>PAGO F-WR5446</t>
  </si>
  <si>
    <t>PAGO F-WR5449</t>
  </si>
  <si>
    <t>PAGO INTEFAZ DE CORREOS ELEC</t>
  </si>
  <si>
    <t>PAGO SERVIDOR DE CORREOS</t>
  </si>
  <si>
    <t>A</t>
  </si>
  <si>
    <t>CHEVOLET INDUSTRIAL</t>
  </si>
  <si>
    <t>D  1,468</t>
  </si>
  <si>
    <t>D  1,483</t>
  </si>
  <si>
    <t>CHEVROLET INDUSTRIAL SA DE CV</t>
  </si>
  <si>
    <t>UD09003-AR14077</t>
  </si>
  <si>
    <t>UD09003-AR14081</t>
  </si>
  <si>
    <t>I    143</t>
  </si>
  <si>
    <t>I    145</t>
  </si>
  <si>
    <t>D  2,876</t>
  </si>
  <si>
    <t>AM 1338</t>
  </si>
  <si>
    <t>INTERESES HIPOTECARIOS MARZO</t>
  </si>
  <si>
    <t>E    224</t>
  </si>
  <si>
    <t>I  1,211</t>
  </si>
  <si>
    <t>TRASPASO DE CELAYA A PACHUCA</t>
  </si>
  <si>
    <t>TRASPASO DE PACHUCA A CELAYA</t>
  </si>
  <si>
    <t>E    151</t>
  </si>
  <si>
    <t>LJIMENEZ:PAGO NEXTEL</t>
  </si>
  <si>
    <t>ALECSA ITALIANOS</t>
  </si>
  <si>
    <t>I    464</t>
  </si>
  <si>
    <t>E    112</t>
  </si>
  <si>
    <t>I    558</t>
  </si>
  <si>
    <t>E    293</t>
  </si>
  <si>
    <t>TRANSFEREN</t>
  </si>
  <si>
    <t>I    806</t>
  </si>
  <si>
    <t>I    807</t>
  </si>
  <si>
    <t>I    808</t>
  </si>
  <si>
    <t>E    226</t>
  </si>
  <si>
    <t>E    231</t>
  </si>
  <si>
    <t>TRANSFERENCIA RALLY CHAMPIONS</t>
  </si>
  <si>
    <t>OPERADORA ALAMENDA PARK</t>
  </si>
  <si>
    <t>I    906</t>
  </si>
  <si>
    <t>TRASPASO DE CELAYA A OPERADORA</t>
  </si>
  <si>
    <t>TRASPASO DE OPERADORA A. A CEL</t>
  </si>
  <si>
    <t>I     24</t>
  </si>
  <si>
    <t>E     22</t>
  </si>
  <si>
    <t>E     23</t>
  </si>
  <si>
    <t>D    265</t>
  </si>
  <si>
    <t>D    178</t>
  </si>
  <si>
    <t>D    179</t>
  </si>
  <si>
    <t>E     35</t>
  </si>
  <si>
    <t>E     36</t>
  </si>
  <si>
    <t>I     55</t>
  </si>
  <si>
    <t>D    244</t>
  </si>
  <si>
    <t>TRASPASO CELAYA-RALLY FOL 9350</t>
  </si>
  <si>
    <t>TRASPASO RALLY-CELAYA FOL 1243</t>
  </si>
  <si>
    <t>TRASPASO RALLY CELAYA FOL 6014</t>
  </si>
  <si>
    <t>TRASPASO CELAYA RALLY</t>
  </si>
  <si>
    <t>TRASPASO RALLY-CELAYA F 215590</t>
  </si>
  <si>
    <t>TRASPASO RALLY-CELAYA FOL 2155</t>
  </si>
  <si>
    <t>TRASPASO RALLY-CELAYA F 422602</t>
  </si>
  <si>
    <t>TRAPASO CELAYA-RALLY FOL 02027</t>
  </si>
  <si>
    <t>TRASPASO CELAYA-RALLY 98105018</t>
  </si>
  <si>
    <t>TRASPASO CELAYA-RALLY FOL 8558</t>
  </si>
  <si>
    <t>V</t>
  </si>
  <si>
    <t>LJIMENEZ:PAGO F-R297</t>
  </si>
  <si>
    <t>SU FACTURA</t>
  </si>
  <si>
    <t>67155 - Q</t>
  </si>
  <si>
    <t>26077/WS</t>
  </si>
  <si>
    <t>5586/WR</t>
  </si>
  <si>
    <t>5587/WR</t>
  </si>
  <si>
    <t>14076/AR</t>
  </si>
  <si>
    <t>14080/AR</t>
  </si>
  <si>
    <t>1974-NWD</t>
  </si>
  <si>
    <t>1983-NWD</t>
  </si>
  <si>
    <t>1990-NWD</t>
  </si>
  <si>
    <t>1993-NWD</t>
  </si>
  <si>
    <t>1996-NWD</t>
  </si>
  <si>
    <t>67591-Q</t>
  </si>
  <si>
    <t>67596-Q</t>
  </si>
  <si>
    <t>67599-Q</t>
  </si>
  <si>
    <t>67605-Q</t>
  </si>
  <si>
    <t>67616-Q</t>
  </si>
  <si>
    <t>26647/WS</t>
  </si>
  <si>
    <t>D-3456</t>
  </si>
  <si>
    <t>WS26647</t>
  </si>
  <si>
    <t>WS26077</t>
  </si>
  <si>
    <t>D-3457</t>
  </si>
  <si>
    <t>E 1</t>
  </si>
  <si>
    <t xml:space="preserve">PGO PMO CLY  68/71 </t>
  </si>
  <si>
    <t>PGO INT CLY 68/71</t>
  </si>
  <si>
    <t>E 2</t>
  </si>
  <si>
    <t>D-3</t>
  </si>
  <si>
    <t>FAM1314</t>
  </si>
  <si>
    <t>F.1314 INTER HIP 68/17</t>
  </si>
  <si>
    <t xml:space="preserve">PGO PMO CLY  69/71 </t>
  </si>
  <si>
    <t>PGO INT CLY 69/71</t>
  </si>
  <si>
    <t>F.1338  INTER HIP 69/17</t>
  </si>
  <si>
    <t>FAM1338</t>
  </si>
  <si>
    <t>D  1,622</t>
  </si>
  <si>
    <t>0783-TCN17</t>
  </si>
  <si>
    <t>0813-TCN17</t>
  </si>
  <si>
    <t>D  2,656</t>
  </si>
  <si>
    <t>0877-TCN17</t>
  </si>
  <si>
    <t>LJIMENEZ:JTDKBRFU6H3036433 / TOYOTA</t>
  </si>
  <si>
    <t>LJIMENEZ:INTERCAMBIO RECIBIDO PP</t>
  </si>
  <si>
    <t>LJIMENEZ:5YFBPRHE1HP639756 / TOYOTA</t>
  </si>
  <si>
    <t>D  5,298</t>
  </si>
  <si>
    <t>0978N/17</t>
  </si>
  <si>
    <t>D    988</t>
  </si>
  <si>
    <t>0978-TON17</t>
  </si>
  <si>
    <t>D  3,978</t>
  </si>
  <si>
    <t>AO-00219</t>
  </si>
  <si>
    <t>D  5,273</t>
  </si>
  <si>
    <t>0315N/17</t>
  </si>
  <si>
    <t>D  5,274</t>
  </si>
  <si>
    <t>1027N/17</t>
  </si>
  <si>
    <t>D  2,442</t>
  </si>
  <si>
    <t>0315-TON17</t>
  </si>
  <si>
    <t>D  2,721</t>
  </si>
  <si>
    <t>1027-TON17</t>
  </si>
  <si>
    <t>D  4,178</t>
  </si>
  <si>
    <t>1063-TON17</t>
  </si>
  <si>
    <t>D  5,317</t>
  </si>
  <si>
    <t>1063N/17</t>
  </si>
  <si>
    <t>OCRUZ:JTDKBRFU6H3036433 / OTRAS AGE</t>
  </si>
  <si>
    <t>OCRUZ:ALECSA CELAYA S DE RL DE CV</t>
  </si>
  <si>
    <t>NCG AO219 500 LLAVEROS TOYOTA</t>
  </si>
  <si>
    <t>OCRUZ:2T3RFREV0HW547128 / TOYOTA FI</t>
  </si>
  <si>
    <t>OCRUZ:JTDKBRFU6H3036688 / TOYOTA FI</t>
  </si>
  <si>
    <t>OCRUZ:ALECSA CELAYA, S. DE R.L. DE</t>
  </si>
  <si>
    <t>OCRUZ:ALECSA CELAYA S D RL DE CV</t>
  </si>
  <si>
    <t>OCRUZ:5YFBPRHE1HP639756 / OTRAS AGE</t>
  </si>
  <si>
    <t>D  4,077</t>
  </si>
  <si>
    <t>1167-TON17</t>
  </si>
  <si>
    <t>D  7,945</t>
  </si>
  <si>
    <t>1167N/17</t>
  </si>
  <si>
    <t>D  4,357</t>
  </si>
  <si>
    <t>1112-TON17</t>
  </si>
  <si>
    <t>D  7,920</t>
  </si>
  <si>
    <t>1112N/17</t>
  </si>
  <si>
    <t>D  7,922</t>
  </si>
  <si>
    <t>1000N/17</t>
  </si>
  <si>
    <t>D  7,951</t>
  </si>
  <si>
    <t>1224N/17</t>
  </si>
  <si>
    <t>E    407</t>
  </si>
  <si>
    <t>I  2,179</t>
  </si>
  <si>
    <t>D  5,351</t>
  </si>
  <si>
    <t>1000-TON17</t>
  </si>
  <si>
    <t>D  5,774</t>
  </si>
  <si>
    <t>1224-TON17</t>
  </si>
  <si>
    <t>OCRUZ:MR0EX8CB5H1396124 / OTRAS AGE</t>
  </si>
  <si>
    <t>OCRUZ:3MYDLAYV1HY176721 / TOYOTA FI</t>
  </si>
  <si>
    <t>OCRUZ:JTDKBRFU1H3546513 / TOYOTA FI</t>
  </si>
  <si>
    <t>OCRUZ:JTDKBRFU3H3038432 / OTRAS AGE</t>
  </si>
  <si>
    <t>TRASPASO PACHUCA-CELAYA</t>
  </si>
  <si>
    <t>TRASPASO CELAYA-PACHUCA,88995</t>
  </si>
  <si>
    <t>D  2,183</t>
  </si>
  <si>
    <t>0899-TCN17</t>
  </si>
  <si>
    <t>D  2,282</t>
  </si>
  <si>
    <t>0995-TCN17</t>
  </si>
  <si>
    <t>D  2,291</t>
  </si>
  <si>
    <t>1005-TCN17</t>
  </si>
  <si>
    <t>D  2,292</t>
  </si>
  <si>
    <t>0987-TCN17</t>
  </si>
  <si>
    <t>LJIMENEZ:MR0EX8CB5H1396124 / TOYOTA</t>
  </si>
  <si>
    <t>LJIMENEZ:JTDKBRFU3H3038432 / TOYOTA</t>
  </si>
  <si>
    <t>LJIMENEZ:INTERCAMBIO ENVIADO PP</t>
  </si>
  <si>
    <t xml:space="preserve">TRASP CLY </t>
  </si>
  <si>
    <t>PGO F AM25 A CLY TEL</t>
  </si>
  <si>
    <t>D-8</t>
  </si>
  <si>
    <t>FAM025</t>
  </si>
  <si>
    <t>F.AM025 A VLY TEL M 2017</t>
  </si>
  <si>
    <t>D  3,465</t>
  </si>
  <si>
    <t>AM00000025</t>
  </si>
  <si>
    <t>LJIMENEZ:ALECSA ITALIANOS DE QUERET</t>
  </si>
  <si>
    <t>ABRIL</t>
  </si>
  <si>
    <t>I    390</t>
  </si>
  <si>
    <t>T-3847</t>
  </si>
  <si>
    <t>E     92</t>
  </si>
  <si>
    <t>E    186</t>
  </si>
  <si>
    <t>E    180</t>
  </si>
  <si>
    <t>E    181</t>
  </si>
  <si>
    <t>E    182</t>
  </si>
  <si>
    <t>E    188</t>
  </si>
  <si>
    <t>D  2,954</t>
  </si>
  <si>
    <t>NWD0002060</t>
  </si>
  <si>
    <t>D  2,955</t>
  </si>
  <si>
    <t>NWD0002073</t>
  </si>
  <si>
    <t>D  2,956</t>
  </si>
  <si>
    <t>NWD0002070</t>
  </si>
  <si>
    <t>D  2,957</t>
  </si>
  <si>
    <t>NWD0002067</t>
  </si>
  <si>
    <t>D  2,958</t>
  </si>
  <si>
    <t>NWD0002053</t>
  </si>
  <si>
    <t>PAGO F-WR5448</t>
  </si>
  <si>
    <t>PAGO F-WR5587</t>
  </si>
  <si>
    <t>PAGO F-WR5586</t>
  </si>
  <si>
    <t>PAGO VARIAS FACTURAS REFACCION</t>
  </si>
  <si>
    <t>PAGO INTERFAZ DE CORREOS</t>
  </si>
  <si>
    <t>D-3441</t>
  </si>
  <si>
    <t>PAGO ERRO</t>
  </si>
  <si>
    <t>DEVOLUCION ERRO QM</t>
  </si>
  <si>
    <t>D  2,248</t>
  </si>
  <si>
    <t>D  2,249</t>
  </si>
  <si>
    <t>ZR00888</t>
  </si>
  <si>
    <t>ZR00889</t>
  </si>
  <si>
    <t>LJIMENEZ:CHEVROLET INDUSTRIAL SA DE</t>
  </si>
  <si>
    <t>I    389</t>
  </si>
  <si>
    <t>D  2,550</t>
  </si>
  <si>
    <t>AM 1356</t>
  </si>
  <si>
    <t>INTERESE HIPOTECARIOS ABRIL 17</t>
  </si>
  <si>
    <t xml:space="preserve">AUTO ZONA INDUSTRIAL </t>
  </si>
  <si>
    <t>D  2,250</t>
  </si>
  <si>
    <t>REFACT</t>
  </si>
  <si>
    <t>D  2,251</t>
  </si>
  <si>
    <t>LJIMENEZ:AUTOS ZONA INDUSTRIAL SA D</t>
  </si>
  <si>
    <t>E    185</t>
  </si>
  <si>
    <t>D  2,959</t>
  </si>
  <si>
    <t>AM00000032</t>
  </si>
  <si>
    <t>TRASPASO DE CELAYA A ITALIANOS</t>
  </si>
  <si>
    <t>E     48</t>
  </si>
  <si>
    <t>E     91</t>
  </si>
  <si>
    <t>E    183</t>
  </si>
  <si>
    <t>E    184</t>
  </si>
  <si>
    <t>E    187</t>
  </si>
  <si>
    <t>TRASPASO DE CELAYA  A RALLY</t>
  </si>
  <si>
    <t>TRANSFERENCIA RALLY-CYA</t>
  </si>
  <si>
    <t>685/DM055</t>
  </si>
  <si>
    <t>0038410029</t>
  </si>
  <si>
    <t>AR14080</t>
  </si>
  <si>
    <t>AR14076</t>
  </si>
  <si>
    <t>68060-Q</t>
  </si>
  <si>
    <t>27389/WS</t>
  </si>
  <si>
    <t>2053-NWD</t>
  </si>
  <si>
    <t>2060-NWD</t>
  </si>
  <si>
    <t>2067-NWD</t>
  </si>
  <si>
    <t>2070-NWD</t>
  </si>
  <si>
    <t>2073-NWD</t>
  </si>
  <si>
    <t>68406-Q</t>
  </si>
  <si>
    <t>68410-Q</t>
  </si>
  <si>
    <t>68413-Q</t>
  </si>
  <si>
    <t>68419-Q</t>
  </si>
  <si>
    <t>68440-Q</t>
  </si>
  <si>
    <t>27954/WS</t>
  </si>
  <si>
    <t>3VW2V49M8DM055688</t>
  </si>
  <si>
    <t>PAGO PROVEEDOR</t>
  </si>
  <si>
    <t>D-3055</t>
  </si>
  <si>
    <t>APGO QM</t>
  </si>
  <si>
    <t>PAGO ERRONEO QM</t>
  </si>
  <si>
    <t>D-3219</t>
  </si>
  <si>
    <t>PAGO F AR-14980-14076  QM</t>
  </si>
  <si>
    <t>D3220</t>
  </si>
  <si>
    <t>D-3221</t>
  </si>
  <si>
    <t>WS27389</t>
  </si>
  <si>
    <t>E      9</t>
  </si>
  <si>
    <t>I     33</t>
  </si>
  <si>
    <t>I     34</t>
  </si>
  <si>
    <t>I     54</t>
  </si>
  <si>
    <t>I     56</t>
  </si>
  <si>
    <t>TRASPASO RALLY-CELAYA FOL 1508</t>
  </si>
  <si>
    <t>TRASPASO CELAYA-RALLY FOL24287</t>
  </si>
  <si>
    <t>TRASPASO RALLY-CELAYA FOL 5444</t>
  </si>
  <si>
    <t>TRASPASO CELAYA-RALLY FOL 4410</t>
  </si>
  <si>
    <t>TRASPASO CELAYA-RALLY FOL 4422</t>
  </si>
  <si>
    <t>TRASPASO RALLY A CELAYA</t>
  </si>
  <si>
    <t>MAYO</t>
  </si>
  <si>
    <t>D    776</t>
  </si>
  <si>
    <t>WR00005929</t>
  </si>
  <si>
    <t>D    778</t>
  </si>
  <si>
    <t>WR00005887</t>
  </si>
  <si>
    <t>D    890</t>
  </si>
  <si>
    <t>WR00005891</t>
  </si>
  <si>
    <t>D  1,196</t>
  </si>
  <si>
    <t>D  1,198</t>
  </si>
  <si>
    <t>D  1,301</t>
  </si>
  <si>
    <t>E    197</t>
  </si>
  <si>
    <t>I  1,219</t>
  </si>
  <si>
    <t>D  2,415</t>
  </si>
  <si>
    <t>E    201</t>
  </si>
  <si>
    <t>E    202</t>
  </si>
  <si>
    <t>E    203</t>
  </si>
  <si>
    <t>E    204</t>
  </si>
  <si>
    <t>D  3,194</t>
  </si>
  <si>
    <t>NWD0002169</t>
  </si>
  <si>
    <t>D  3,197</t>
  </si>
  <si>
    <t>NWD0002165</t>
  </si>
  <si>
    <t>D  3,199</t>
  </si>
  <si>
    <t>NWD0002148</t>
  </si>
  <si>
    <t>D  3,203</t>
  </si>
  <si>
    <t>NWD0002132</t>
  </si>
  <si>
    <t>D  3,210</t>
  </si>
  <si>
    <t>NWD0002175</t>
  </si>
  <si>
    <t>TRANSFER QRO-CYA</t>
  </si>
  <si>
    <t>TRANSFER BMX-QRO</t>
  </si>
  <si>
    <t>TRANSFER CYA-QRO</t>
  </si>
  <si>
    <t>LJIMENEZ:TRASPASO DE QM A CELAYA</t>
  </si>
  <si>
    <t>PAGO DE INTERFAZ DE CORREOS EL</t>
  </si>
  <si>
    <t>D  1,184</t>
  </si>
  <si>
    <t>D  1,185</t>
  </si>
  <si>
    <t>D  2,670</t>
  </si>
  <si>
    <t>AM 1372</t>
  </si>
  <si>
    <t>TRANSFERENCIAS PROMOTORA LEAL</t>
  </si>
  <si>
    <t>TRANSFERENCIA P LEAL-BBVA</t>
  </si>
  <si>
    <t>INTERESES HIPOTECARIOS MAYO 17</t>
  </si>
  <si>
    <t>E      3</t>
  </si>
  <si>
    <t>I     61</t>
  </si>
  <si>
    <t>E    198</t>
  </si>
  <si>
    <t>D  3,399</t>
  </si>
  <si>
    <t>PACHUCA</t>
  </si>
  <si>
    <t>D  3,533</t>
  </si>
  <si>
    <t>1407-TCN17</t>
  </si>
  <si>
    <t>PAGO ERRONEO PCA-CYA</t>
  </si>
  <si>
    <t>INTERCAMBIO RECIBIDO</t>
  </si>
  <si>
    <t>D  3,172</t>
  </si>
  <si>
    <t>AM00000049</t>
  </si>
  <si>
    <t>E    195</t>
  </si>
  <si>
    <t>E    196</t>
  </si>
  <si>
    <t>I  1,217</t>
  </si>
  <si>
    <t>I  1,215</t>
  </si>
  <si>
    <t>E    205</t>
  </si>
  <si>
    <t>E    232</t>
  </si>
  <si>
    <t>E    233</t>
  </si>
  <si>
    <t>I  1,503</t>
  </si>
  <si>
    <t>D  3,397</t>
  </si>
  <si>
    <t>D  3,398</t>
  </si>
  <si>
    <t>TRASPASO DE CELAYA A RLLY</t>
  </si>
  <si>
    <t>TRASPASO DE RALLY A BBVA</t>
  </si>
  <si>
    <t>LJIMENEZ:TRANSFRENCIA A RALLY</t>
  </si>
  <si>
    <t>TRANSFERENCIA DE RALLY</t>
  </si>
  <si>
    <t>E     45</t>
  </si>
  <si>
    <t>D    189</t>
  </si>
  <si>
    <t>I     71</t>
  </si>
  <si>
    <t>E     30</t>
  </si>
  <si>
    <t>I     47</t>
  </si>
  <si>
    <t>D    292</t>
  </si>
  <si>
    <t>E     50</t>
  </si>
  <si>
    <t>I     77</t>
  </si>
  <si>
    <t>I     78</t>
  </si>
  <si>
    <t>TRASPASO RALLY-CELAYA</t>
  </si>
  <si>
    <t>TRASPASO CELAYA-RALLY FOL 3431</t>
  </si>
  <si>
    <t>TRASPASO CELAYA-RALLY FOL 7893</t>
  </si>
  <si>
    <t>TRASPASO RALLY-CELAYA FOL 1355</t>
  </si>
  <si>
    <t>TRASPASO RALLY-CELAYA FOL 0811</t>
  </si>
  <si>
    <t>TRASPASO CELAYA-RALLY FOL 7080</t>
  </si>
  <si>
    <t>TRASPASO CELAYA-RALLY FOL 6696</t>
  </si>
  <si>
    <t>TRASPASO RALLY-CELAYA FOL 0864</t>
  </si>
  <si>
    <t>TRASPASO CELAYA-RALLY FOL 5648</t>
  </si>
  <si>
    <t>TRASPASO CELAYA-RALLY FOL 6460</t>
  </si>
  <si>
    <t>E  3</t>
  </si>
  <si>
    <t>TRAS INT</t>
  </si>
  <si>
    <t>D  1</t>
  </si>
  <si>
    <t>INT INTE</t>
  </si>
  <si>
    <t>E  1</t>
  </si>
  <si>
    <t>PGO PMO CLY 70/71</t>
  </si>
  <si>
    <t>F1356 A.CLY INT HIP 70/71</t>
  </si>
  <si>
    <t>PGO F.1356 INT CLY 70/71</t>
  </si>
  <si>
    <t>I      4</t>
  </si>
  <si>
    <t>PGO F*AM32</t>
  </si>
  <si>
    <t>D      6</t>
  </si>
  <si>
    <t>F*AM-32</t>
  </si>
  <si>
    <t>PGO F*AM32 TEL ABR 17 CELAYA</t>
  </si>
  <si>
    <t>F*AM-32 TELEFONO ABR 17</t>
  </si>
  <si>
    <t>INTERCOMPAÑIA</t>
  </si>
  <si>
    <t>5887/WR</t>
  </si>
  <si>
    <t>5891/WR</t>
  </si>
  <si>
    <t>5929/WR</t>
  </si>
  <si>
    <t>001149030</t>
  </si>
  <si>
    <t>238801</t>
  </si>
  <si>
    <t>0027683021</t>
  </si>
  <si>
    <t>0083530083</t>
  </si>
  <si>
    <t>0063518092</t>
  </si>
  <si>
    <t>2132-NWD</t>
  </si>
  <si>
    <t>2148-NWD</t>
  </si>
  <si>
    <t>2165-NWD</t>
  </si>
  <si>
    <t>2169-NWD</t>
  </si>
  <si>
    <t>2175-NWD</t>
  </si>
  <si>
    <t>69058-Q</t>
  </si>
  <si>
    <t>69070-Q</t>
  </si>
  <si>
    <t>69076-Q</t>
  </si>
  <si>
    <t>69079-Q</t>
  </si>
  <si>
    <t>69083-Q</t>
  </si>
  <si>
    <t>29219/WS</t>
  </si>
  <si>
    <t>AM 1374</t>
  </si>
  <si>
    <t xml:space="preserve">SU FACTURA </t>
  </si>
  <si>
    <t>1453/AR</t>
  </si>
  <si>
    <t>69517 - Q</t>
  </si>
  <si>
    <t>D-3573</t>
  </si>
  <si>
    <t>AM1374</t>
  </si>
  <si>
    <t>TRASPASO DE VARIAS FACTURASQM</t>
  </si>
  <si>
    <t>D-3582</t>
  </si>
  <si>
    <t>WS29219</t>
  </si>
  <si>
    <t xml:space="preserve">JUNIO </t>
  </si>
  <si>
    <t>JUNIO</t>
  </si>
  <si>
    <t>D  2,095</t>
  </si>
  <si>
    <t>ZM-595</t>
  </si>
  <si>
    <t>E     69</t>
  </si>
  <si>
    <t>D    266</t>
  </si>
  <si>
    <t>WR00006060</t>
  </si>
  <si>
    <t>D    714</t>
  </si>
  <si>
    <t>D  1,111</t>
  </si>
  <si>
    <t>QUER</t>
  </si>
  <si>
    <t>E     78</t>
  </si>
  <si>
    <t>I    862</t>
  </si>
  <si>
    <t>I    863</t>
  </si>
  <si>
    <t>E    221</t>
  </si>
  <si>
    <t>E    222</t>
  </si>
  <si>
    <t>D  3,048</t>
  </si>
  <si>
    <t>NWD0002314</t>
  </si>
  <si>
    <t>D  3,050</t>
  </si>
  <si>
    <t>NWD0002272</t>
  </si>
  <si>
    <t>D  3,051</t>
  </si>
  <si>
    <t>NWD0002282</t>
  </si>
  <si>
    <t>D  3,052</t>
  </si>
  <si>
    <t>NWD0002286</t>
  </si>
  <si>
    <t>D  3,053</t>
  </si>
  <si>
    <t>NWD0002292</t>
  </si>
  <si>
    <t>I  1,321</t>
  </si>
  <si>
    <t>BAJA: LJIMENEZ BAJA:FACT AM-1374 QM</t>
  </si>
  <si>
    <t>TRANSFERENCIA QM-CYA</t>
  </si>
  <si>
    <t>LJIMENEZ:QUERETARO MOTOR SA -ESTUDI</t>
  </si>
  <si>
    <t>PAGO INTERFAZ DE CORREOS ELECT</t>
  </si>
  <si>
    <t>PAGP FRAE RELAY</t>
  </si>
  <si>
    <t>D-3320</t>
  </si>
  <si>
    <t>AM1387</t>
  </si>
  <si>
    <t>INTERESES HIPOTECARIOS JUNIO 17</t>
  </si>
  <si>
    <t>D-3233</t>
  </si>
  <si>
    <t>ZM5035</t>
  </si>
  <si>
    <t>RONDA AUTOMOTRIZ DESC AR17675</t>
  </si>
  <si>
    <t>E    134</t>
  </si>
  <si>
    <t>AM00000060</t>
  </si>
  <si>
    <t>PAGO DE NEXTEL</t>
  </si>
  <si>
    <t>E     13</t>
  </si>
  <si>
    <t>E     14</t>
  </si>
  <si>
    <t>I    176</t>
  </si>
  <si>
    <t>I    178</t>
  </si>
  <si>
    <t>I    528</t>
  </si>
  <si>
    <t>E     71</t>
  </si>
  <si>
    <t>I    584</t>
  </si>
  <si>
    <t>E    170</t>
  </si>
  <si>
    <t>E    171</t>
  </si>
  <si>
    <t>I  1,320</t>
  </si>
  <si>
    <t>TRASPASO DE BANAMEX A BBVA</t>
  </si>
  <si>
    <t>D  7,717</t>
  </si>
  <si>
    <t>1107-TON17</t>
  </si>
  <si>
    <t>D  5,680</t>
  </si>
  <si>
    <t>OCRUZ:JTFSX23PXH6177129 / TOYOTA FI</t>
  </si>
  <si>
    <t>D  1,417</t>
  </si>
  <si>
    <t>1067-TCN17</t>
  </si>
  <si>
    <t>LJIMENEZ:INTERCAMIO RECIBIDO PP</t>
  </si>
  <si>
    <t>D  3,102</t>
  </si>
  <si>
    <t>1117-TCN17</t>
  </si>
  <si>
    <t>D  3,119</t>
  </si>
  <si>
    <t>0649-TCN17</t>
  </si>
  <si>
    <t>D  3,525</t>
  </si>
  <si>
    <t>1316-TCN17</t>
  </si>
  <si>
    <t>LJIMENEZ:5TDKZRFH8HS205963 / TOYOTA</t>
  </si>
  <si>
    <t>LJIMENEZ:MR0EX8DD5H0172793 / TOYOTA</t>
  </si>
  <si>
    <t>LJIMENEZ:MR2B29F36H1064289 / TOYOTA</t>
  </si>
  <si>
    <t>D  1,000</t>
  </si>
  <si>
    <t>I  2,200</t>
  </si>
  <si>
    <t>TRASFERENC</t>
  </si>
  <si>
    <t>CH-34482</t>
  </si>
  <si>
    <t>I  1,417</t>
  </si>
  <si>
    <t>D  5,134</t>
  </si>
  <si>
    <t>1566-TON17</t>
  </si>
  <si>
    <t>D  5,970</t>
  </si>
  <si>
    <t>1568N/17</t>
  </si>
  <si>
    <t>1568-TON17</t>
  </si>
  <si>
    <t>D  5,971</t>
  </si>
  <si>
    <t>1566N/17</t>
  </si>
  <si>
    <t>D  6,034</t>
  </si>
  <si>
    <t>AJUSSALMEN</t>
  </si>
  <si>
    <t>D  5,507</t>
  </si>
  <si>
    <t>1460-TON17</t>
  </si>
  <si>
    <t>D  5,549</t>
  </si>
  <si>
    <t>1572-TON17</t>
  </si>
  <si>
    <t>D  5,941</t>
  </si>
  <si>
    <t>1460N/17</t>
  </si>
  <si>
    <t>D  5,973</t>
  </si>
  <si>
    <t>1572N/17</t>
  </si>
  <si>
    <t>TRASPASO PACHUCA-CELAYA,108410</t>
  </si>
  <si>
    <t>SPEI CELAYA - PACHUCA F/471291</t>
  </si>
  <si>
    <t>OCRUZ:BENITEZ SALAZAR MARIO</t>
  </si>
  <si>
    <t>TRASPASO CELAYA-PACHUCA,184045</t>
  </si>
  <si>
    <t>OCRUZ:5TDKZRFH8HS205963 / OTRAS AGE</t>
  </si>
  <si>
    <t>OCRUZ:MR0EX8DD5H0172793 / OTRAS AGE</t>
  </si>
  <si>
    <t>OCRUZ:AJUSTE SALDOS MENORES MAYO 17</t>
  </si>
  <si>
    <t>OCRUZ:2T3RFREV0HW633619 / TOYOTA FI</t>
  </si>
  <si>
    <t>OCRUZ:MR2B29F36H1064289 / OTRAS AGE</t>
  </si>
  <si>
    <t>6060/WR</t>
  </si>
  <si>
    <t>0041778017</t>
  </si>
  <si>
    <t>024587</t>
  </si>
  <si>
    <t>020051</t>
  </si>
  <si>
    <t>2243-NWD</t>
  </si>
  <si>
    <t>69517-Q</t>
  </si>
  <si>
    <t>Q 69517</t>
  </si>
  <si>
    <t>69543-Q</t>
  </si>
  <si>
    <t>ZM 595</t>
  </si>
  <si>
    <t>0046377076</t>
  </si>
  <si>
    <t>QM-CYA</t>
  </si>
  <si>
    <t>29978/WS</t>
  </si>
  <si>
    <t>0096200036</t>
  </si>
  <si>
    <t>018566</t>
  </si>
  <si>
    <t>0028177019</t>
  </si>
  <si>
    <t>0028177032</t>
  </si>
  <si>
    <t>0029280027</t>
  </si>
  <si>
    <t>2271-NWD</t>
  </si>
  <si>
    <t>2272-NWD</t>
  </si>
  <si>
    <t>2282-NWD</t>
  </si>
  <si>
    <t>2286-NWD</t>
  </si>
  <si>
    <t>2292-NWD</t>
  </si>
  <si>
    <t>2310-NWD</t>
  </si>
  <si>
    <t>2314-NWD</t>
  </si>
  <si>
    <t>69833-Q</t>
  </si>
  <si>
    <t>69838-Q</t>
  </si>
  <si>
    <t>69841-Q</t>
  </si>
  <si>
    <t>69844-Q</t>
  </si>
  <si>
    <t>69859-Q</t>
  </si>
  <si>
    <t>AM 01388</t>
  </si>
  <si>
    <t>TRASPASO UNIDADES</t>
  </si>
  <si>
    <t>RECLAS CUENTAS</t>
  </si>
  <si>
    <t>NC 5035</t>
  </si>
  <si>
    <t>E     29</t>
  </si>
  <si>
    <t>I     31</t>
  </si>
  <si>
    <t>I     57</t>
  </si>
  <si>
    <t>I     32</t>
  </si>
  <si>
    <t>E     32</t>
  </si>
  <si>
    <t>I     58</t>
  </si>
  <si>
    <t>I     59</t>
  </si>
  <si>
    <t>I     60</t>
  </si>
  <si>
    <t>TRASPASO RALLY CELAYA FOL 1784</t>
  </si>
  <si>
    <t>TRASPASO RALLY CELAYA FOL 0754</t>
  </si>
  <si>
    <t>TRAPSAO CELAYA RALLY FOL 68320</t>
  </si>
  <si>
    <t>TRASPASO RALLY CELAYA FOL 0875</t>
  </si>
  <si>
    <t>TRASPASO CELAYA RALLY FOL 5060</t>
  </si>
  <si>
    <t>TRASOASO RALLY CELAYA FOL 1668</t>
  </si>
  <si>
    <t>TRASPASO-CELAYA RALLY</t>
  </si>
  <si>
    <t>CH-34728</t>
  </si>
  <si>
    <t>E     15</t>
  </si>
  <si>
    <t>CH-34729</t>
  </si>
  <si>
    <t>D  2,419</t>
  </si>
  <si>
    <t>1620-TON17</t>
  </si>
  <si>
    <t>D  5,866</t>
  </si>
  <si>
    <t>1586N/17</t>
  </si>
  <si>
    <t>D  5,904</t>
  </si>
  <si>
    <t>1620N/17</t>
  </si>
  <si>
    <t>D  3,441</t>
  </si>
  <si>
    <t>1586-TON17</t>
  </si>
  <si>
    <t>OCRUZ:2T3RFREV4HW648933 / TOYOTA FI</t>
  </si>
  <si>
    <t>OCRUZ:MR2B29F31H1064801 / OTRAS AGE</t>
  </si>
  <si>
    <t>B</t>
  </si>
  <si>
    <t>D  2,732</t>
  </si>
  <si>
    <t>1339-TCN17</t>
  </si>
  <si>
    <t>D  2,752</t>
  </si>
  <si>
    <t>1445-TCN17</t>
  </si>
  <si>
    <t>LJIMENEZ:MR2B29F31H1064801 / TOYOTA</t>
  </si>
  <si>
    <t>JULIO</t>
  </si>
  <si>
    <t>E-70</t>
  </si>
  <si>
    <t>E-223</t>
  </si>
  <si>
    <t>D-3540</t>
  </si>
  <si>
    <t>D-3541</t>
  </si>
  <si>
    <t>ZM595</t>
  </si>
  <si>
    <t>AM1388</t>
  </si>
  <si>
    <t>BAJA AM1374</t>
  </si>
  <si>
    <t>TRASPASO UND SEGÚN RELACI</t>
  </si>
  <si>
    <t>E    119</t>
  </si>
  <si>
    <t>T-4403</t>
  </si>
  <si>
    <t>D  1,334</t>
  </si>
  <si>
    <t>ZM 598</t>
  </si>
  <si>
    <t>E    175</t>
  </si>
  <si>
    <t>I  1,067</t>
  </si>
  <si>
    <t>D  2,437</t>
  </si>
  <si>
    <t>I  1,068</t>
  </si>
  <si>
    <t>D  2,799</t>
  </si>
  <si>
    <t>E    178</t>
  </si>
  <si>
    <t>D  2,308</t>
  </si>
  <si>
    <t>WR00006369</t>
  </si>
  <si>
    <t>E    223</t>
  </si>
  <si>
    <t>D  3,026</t>
  </si>
  <si>
    <t>NWD0002365</t>
  </si>
  <si>
    <t>D  3,028</t>
  </si>
  <si>
    <t>NWD0002374</t>
  </si>
  <si>
    <t>D  3,030</t>
  </si>
  <si>
    <t>NWD0002378</t>
  </si>
  <si>
    <t>D  3,031</t>
  </si>
  <si>
    <t>NWD0002384</t>
  </si>
  <si>
    <t>D  3,032</t>
  </si>
  <si>
    <t>NWD0002401</t>
  </si>
  <si>
    <t>D  3,431</t>
  </si>
  <si>
    <t>WR5929</t>
  </si>
  <si>
    <t>WR5887</t>
  </si>
  <si>
    <t>WR5891</t>
  </si>
  <si>
    <t>WR6060</t>
  </si>
  <si>
    <t>BAJA: LJIMENEZ LJIMENEZ:BAJA AM 138</t>
  </si>
  <si>
    <t>TRANSFER QM-CYA</t>
  </si>
  <si>
    <t>PAGO INTERFAZ DE CORREOS ELEC</t>
  </si>
  <si>
    <t>PAGO CORREO SERVER</t>
  </si>
  <si>
    <t>LJIMENEZ:QUERETARO MOTORS, SA-TELCE</t>
  </si>
  <si>
    <t>LJIMENEZ:QUERETARO MOTORS, SA-INTER</t>
  </si>
  <si>
    <t>LJIMENEZ:QUERETARO MOTORS, SA-FRAME</t>
  </si>
  <si>
    <t>TRANFER CYA-QM</t>
  </si>
  <si>
    <t>D-2965</t>
  </si>
  <si>
    <t>AM1409</t>
  </si>
  <si>
    <t>INTERESES HIPOTECARIOS JULIO 17</t>
  </si>
  <si>
    <t>E    177</t>
  </si>
  <si>
    <t>AM00000387</t>
  </si>
  <si>
    <t>LJIMENEZ:PAGO OCC</t>
  </si>
  <si>
    <t>LJIMENEZ:AUTOS CHAMPS SA DE CV-RENO</t>
  </si>
  <si>
    <t>AUTOS CHAMPS</t>
  </si>
  <si>
    <t>E    176</t>
  </si>
  <si>
    <t>D  2,719</t>
  </si>
  <si>
    <t>AM00000071</t>
  </si>
  <si>
    <t>E     64</t>
  </si>
  <si>
    <t>I    531</t>
  </si>
  <si>
    <t>I    532</t>
  </si>
  <si>
    <t>I  1,072</t>
  </si>
  <si>
    <t>I  1,093</t>
  </si>
  <si>
    <t>I  1,069</t>
  </si>
  <si>
    <t>I  1,317</t>
  </si>
  <si>
    <t>TRANSPASO DE RALLY A CELAYA</t>
  </si>
  <si>
    <t>BAJA: LJIMENEZ TRANSFER RALLY-CYA</t>
  </si>
  <si>
    <t>0092380039</t>
  </si>
  <si>
    <t>0029582033</t>
  </si>
  <si>
    <t>0029178090</t>
  </si>
  <si>
    <t>002822034</t>
  </si>
  <si>
    <t>002179047</t>
  </si>
  <si>
    <t>6369/WR</t>
  </si>
  <si>
    <t>007084034</t>
  </si>
  <si>
    <t>156331</t>
  </si>
  <si>
    <t>2365-NWD</t>
  </si>
  <si>
    <t>2374-NWD</t>
  </si>
  <si>
    <t>2378-NWD</t>
  </si>
  <si>
    <t>2384-NWD</t>
  </si>
  <si>
    <t>2401-NWD</t>
  </si>
  <si>
    <t>168762</t>
  </si>
  <si>
    <t>0078913059</t>
  </si>
  <si>
    <t>70531-Q</t>
  </si>
  <si>
    <t>70534-Q</t>
  </si>
  <si>
    <t>70537-Q</t>
  </si>
  <si>
    <t>70548-Q</t>
  </si>
  <si>
    <t>70551-Q</t>
  </si>
  <si>
    <t>0024589035</t>
  </si>
  <si>
    <t>70573-Q</t>
  </si>
  <si>
    <t>D-3431</t>
  </si>
  <si>
    <t>TRANFER RALLY -CELAYA</t>
  </si>
  <si>
    <t>E     28</t>
  </si>
  <si>
    <t>E     40</t>
  </si>
  <si>
    <t>E     61</t>
  </si>
  <si>
    <t>I     69</t>
  </si>
  <si>
    <t>TRASPASO RALLY CELAYA FOL 1171</t>
  </si>
  <si>
    <t>TRASPASO CELAYA RALLY SADO BNM</t>
  </si>
  <si>
    <t>TRASPASO RALLY - CELAYA</t>
  </si>
  <si>
    <t>LJIMENEZ:TRASPASO RALLY-QM FOL 9735</t>
  </si>
  <si>
    <t>TRASPASO RALLY-CELAYA FOL 8220</t>
  </si>
  <si>
    <t>TRASPASO RALLY CELAYA FOL 0904</t>
  </si>
  <si>
    <t>TRASPASO CELAYA RALLY FOL 5705</t>
  </si>
  <si>
    <t>TRASPASO RALLY-QM FOL 81564019</t>
  </si>
  <si>
    <t>D-3553</t>
  </si>
  <si>
    <t>WS-29978</t>
  </si>
  <si>
    <t>i73</t>
  </si>
  <si>
    <t>D9</t>
  </si>
  <si>
    <t>F-AM</t>
  </si>
  <si>
    <t>F-AM 71 TELEFONO JULIO 17</t>
  </si>
  <si>
    <t>I9</t>
  </si>
  <si>
    <t>PGO AM-21</t>
  </si>
  <si>
    <t>D10</t>
  </si>
  <si>
    <t>AM-49</t>
  </si>
  <si>
    <t>F-AM 49 TELFONO MAYO 17</t>
  </si>
  <si>
    <t>PGO AM-49</t>
  </si>
  <si>
    <t>I10</t>
  </si>
  <si>
    <t>I 1</t>
  </si>
  <si>
    <t>PGO AM-60</t>
  </si>
  <si>
    <t>PAGO AM 60 TEL JUN 17</t>
  </si>
  <si>
    <t>D-9</t>
  </si>
  <si>
    <t>AM-60</t>
  </si>
  <si>
    <t>TRASP</t>
  </si>
  <si>
    <t>AZPGO  PMO 71771 A CLT</t>
  </si>
  <si>
    <t>PGO</t>
  </si>
  <si>
    <t>INT PGO INT A CLY 71771</t>
  </si>
  <si>
    <t>D1</t>
  </si>
  <si>
    <t>AM-1372</t>
  </si>
  <si>
    <t>F-AM 1372 A CLY INI HIP 71771</t>
  </si>
  <si>
    <t>D-3569</t>
  </si>
  <si>
    <t>T109530</t>
  </si>
  <si>
    <t>ES-2501</t>
  </si>
  <si>
    <t>FAC 55166</t>
  </si>
  <si>
    <t>AGOSTO</t>
  </si>
  <si>
    <t>ES-3101</t>
  </si>
  <si>
    <t>NOTA DE CREDITO</t>
  </si>
  <si>
    <t>SUSTITUYE FACT</t>
  </si>
  <si>
    <t>D  2,168</t>
  </si>
  <si>
    <t>H 00074696</t>
  </si>
  <si>
    <t>LJIMENEZ:OPERADORA ALAMEDA PARK, SA</t>
  </si>
  <si>
    <t>D    543</t>
  </si>
  <si>
    <t>I 00072444</t>
  </si>
  <si>
    <t>LJIMENEZ:OPERADORA ALAMEDA PARK SA</t>
  </si>
  <si>
    <t>0062381051</t>
  </si>
  <si>
    <t>32274/WS</t>
  </si>
  <si>
    <t>71818020</t>
  </si>
  <si>
    <t>0010992032</t>
  </si>
  <si>
    <t>2433-NWD</t>
  </si>
  <si>
    <t>2442-NWD</t>
  </si>
  <si>
    <t>2446-NWD</t>
  </si>
  <si>
    <t>2452-NWD</t>
  </si>
  <si>
    <t>2469-NWD</t>
  </si>
  <si>
    <t>71265-Q</t>
  </si>
  <si>
    <t>71275-Q</t>
  </si>
  <si>
    <t>71279-Q</t>
  </si>
  <si>
    <t>71282-Q</t>
  </si>
  <si>
    <t>71285-Q</t>
  </si>
  <si>
    <t>32878/WS</t>
  </si>
  <si>
    <t>32879/WS</t>
  </si>
  <si>
    <t>I    474</t>
  </si>
  <si>
    <t>I    718</t>
  </si>
  <si>
    <t>E    216</t>
  </si>
  <si>
    <t>D  2,916</t>
  </si>
  <si>
    <t>NWD0002446</t>
  </si>
  <si>
    <t>D  2,918</t>
  </si>
  <si>
    <t>NWD0002452</t>
  </si>
  <si>
    <t>D  2,919</t>
  </si>
  <si>
    <t>NWD0002469</t>
  </si>
  <si>
    <t>D  2,920</t>
  </si>
  <si>
    <t>NWD0002433</t>
  </si>
  <si>
    <t>D  2,922</t>
  </si>
  <si>
    <t>NWD0002442</t>
  </si>
  <si>
    <t>D  3,290</t>
  </si>
  <si>
    <t>INTERFAZ DE CORREOS ELECTRONIC</t>
  </si>
  <si>
    <t>FRAME RELAY</t>
  </si>
  <si>
    <t>INTERNET</t>
  </si>
  <si>
    <t>CORREO SERVER</t>
  </si>
  <si>
    <t>TELCEL</t>
  </si>
  <si>
    <t>LJIMENEZ:QUERETARO MOTORS, SA-SERVI</t>
  </si>
  <si>
    <t>LJIMENEZ:QUERETARO MOTORS, SA-TELEF</t>
  </si>
  <si>
    <t>TRANSFERENCIA A QM</t>
  </si>
  <si>
    <t>E     89</t>
  </si>
  <si>
    <t>E     90</t>
  </si>
  <si>
    <t>I    473</t>
  </si>
  <si>
    <t>I    472</t>
  </si>
  <si>
    <t>I  1,272</t>
  </si>
  <si>
    <t>E    159</t>
  </si>
  <si>
    <t>E    160</t>
  </si>
  <si>
    <t>I  1,273</t>
  </si>
  <si>
    <t>E    219</t>
  </si>
  <si>
    <t>E    220</t>
  </si>
  <si>
    <t>D  2,764</t>
  </si>
  <si>
    <t>ZM608</t>
  </si>
  <si>
    <t>D  3,037</t>
  </si>
  <si>
    <t>GH51479401</t>
  </si>
  <si>
    <t>TRANFER RALLY CHAMPION</t>
  </si>
  <si>
    <t>TRANSFER RALLY</t>
  </si>
  <si>
    <t>BAJA AM 1250 /11 2016</t>
  </si>
  <si>
    <t>ALJIMENEZ:BALBUENA SALAZAR PATRICIA</t>
  </si>
  <si>
    <t>TRANSFERENCIA A RALLY</t>
  </si>
  <si>
    <t>E     17</t>
  </si>
  <si>
    <t>I     27</t>
  </si>
  <si>
    <t>I     28</t>
  </si>
  <si>
    <t>E     16</t>
  </si>
  <si>
    <t>E     66</t>
  </si>
  <si>
    <t>I     44</t>
  </si>
  <si>
    <t>I     74</t>
  </si>
  <si>
    <t>E     67</t>
  </si>
  <si>
    <t>I     72</t>
  </si>
  <si>
    <t>TRASPASO RALLY-CELAYA FOL 0886</t>
  </si>
  <si>
    <t>TRASPASO CELYA-RALLY FOL 12225</t>
  </si>
  <si>
    <t>TRASPASO CELYA-RALLY FOLIO 762</t>
  </si>
  <si>
    <t>TRASPASO RALLY-CELAYA FOL 1102</t>
  </si>
  <si>
    <t>TRASPASO RALLY CELAYA FOL 4468</t>
  </si>
  <si>
    <t>TRASPASO CELAYA RALLY FOL 8084</t>
  </si>
  <si>
    <t>TRASPASO CELAYA RALLY FOL 4143</t>
  </si>
  <si>
    <t>TRASPASO CELAYA RALLY FOL 1601</t>
  </si>
  <si>
    <t>TRASPASO CELAYA-RALLY FOL 5803</t>
  </si>
  <si>
    <t>LJIMENEZ:TRASPASO CELAYA-RALLY FO</t>
  </si>
  <si>
    <t>TRASPASO CELAYA-RALLY FOL 2901</t>
  </si>
  <si>
    <t>TRASPASO RALLY CELAYA FOL 7463</t>
  </si>
  <si>
    <t>TRASPASO CELAYA RALLY FOL 9307</t>
  </si>
  <si>
    <t>L</t>
  </si>
  <si>
    <t>D-3677</t>
  </si>
  <si>
    <t>BAJA AM 1388</t>
  </si>
  <si>
    <t>D3601</t>
  </si>
  <si>
    <t>D-3602</t>
  </si>
  <si>
    <t>D-3603</t>
  </si>
  <si>
    <t>P19813</t>
  </si>
  <si>
    <t>P19792</t>
  </si>
  <si>
    <t>P19791</t>
  </si>
  <si>
    <t>SEPTIEMBRE</t>
  </si>
  <si>
    <t>E    155</t>
  </si>
  <si>
    <t>E    157</t>
  </si>
  <si>
    <t>TRASNFER</t>
  </si>
  <si>
    <t>E    156</t>
  </si>
  <si>
    <t>I  1,066</t>
  </si>
  <si>
    <t>E    148</t>
  </si>
  <si>
    <t>I  1,065</t>
  </si>
  <si>
    <t>E    149</t>
  </si>
  <si>
    <t>D  2,763</t>
  </si>
  <si>
    <t>AS57136</t>
  </si>
  <si>
    <t>D  2,845</t>
  </si>
  <si>
    <t>NWD0002507</t>
  </si>
  <si>
    <t>D  2,847</t>
  </si>
  <si>
    <t>NWD0002525</t>
  </si>
  <si>
    <t>D  2,848</t>
  </si>
  <si>
    <t>NWD0002517</t>
  </si>
  <si>
    <t>D  2,849</t>
  </si>
  <si>
    <t>NWD0002514</t>
  </si>
  <si>
    <t>D  2,850</t>
  </si>
  <si>
    <t>NWD0002511</t>
  </si>
  <si>
    <t>I  1,281</t>
  </si>
  <si>
    <t>PAGO INFOSERVEIS</t>
  </si>
  <si>
    <t>ALJIMENEZ:RF-42562 GIL DE LA PEÑA</t>
  </si>
  <si>
    <t>D    874</t>
  </si>
  <si>
    <t>ZM 607</t>
  </si>
  <si>
    <t>D    876</t>
  </si>
  <si>
    <t>ZM 606</t>
  </si>
  <si>
    <t>D    877</t>
  </si>
  <si>
    <t>ZM 605</t>
  </si>
  <si>
    <t>D    884</t>
  </si>
  <si>
    <t>AM 1410</t>
  </si>
  <si>
    <t>BAJA AM 1409</t>
  </si>
  <si>
    <t>BAJA AM 1387</t>
  </si>
  <si>
    <t>BAJA AM 1372</t>
  </si>
  <si>
    <t>CANCELACION ZM 605</t>
  </si>
  <si>
    <t>C</t>
  </si>
  <si>
    <t>D    981</t>
  </si>
  <si>
    <t>0870-TCN17</t>
  </si>
  <si>
    <t>D  1,610</t>
  </si>
  <si>
    <t>D  2,691</t>
  </si>
  <si>
    <t>1518-TCN17</t>
  </si>
  <si>
    <t>D  2,706</t>
  </si>
  <si>
    <t>1573-TCN17</t>
  </si>
  <si>
    <t>D  2,731</t>
  </si>
  <si>
    <t>1586-TCN17</t>
  </si>
  <si>
    <t>LJIMENEZ:ALECSA PACHUCA S DE RL DE</t>
  </si>
  <si>
    <t>LJIMENEZ:5YFBPRHE8HP637941 / TOYOTA</t>
  </si>
  <si>
    <t>LJIMENEZ:MHKMF53E9HK011234 / TOYOTA</t>
  </si>
  <si>
    <t>LJIMENEZ:INTERCAMBIO RECIBIDO</t>
  </si>
  <si>
    <t>I    213</t>
  </si>
  <si>
    <t>D  2,932</t>
  </si>
  <si>
    <t>AM00000082</t>
  </si>
  <si>
    <t>NEXTEL</t>
  </si>
  <si>
    <t>E    114</t>
  </si>
  <si>
    <t>D  2,779</t>
  </si>
  <si>
    <t>AM00000093</t>
  </si>
  <si>
    <t>D-25</t>
  </si>
  <si>
    <t>TRASPASO ENTRE CTAS</t>
  </si>
  <si>
    <t>CORRECCION PE 216  20/01/2016</t>
  </si>
  <si>
    <t>230617/PFACT</t>
  </si>
  <si>
    <t>210317/PFACT</t>
  </si>
  <si>
    <t>DEPOSITO INTERCIA</t>
  </si>
  <si>
    <t>6575/WR</t>
  </si>
  <si>
    <t>128086</t>
  </si>
  <si>
    <t>0055561028</t>
  </si>
  <si>
    <t>0090085036</t>
  </si>
  <si>
    <t>079828</t>
  </si>
  <si>
    <t>0029139110</t>
  </si>
  <si>
    <t>007769052</t>
  </si>
  <si>
    <t>0033204033</t>
  </si>
  <si>
    <t>2507-NWD</t>
  </si>
  <si>
    <t>2511-NWD</t>
  </si>
  <si>
    <t>2514-NWD</t>
  </si>
  <si>
    <t>2517-NWD</t>
  </si>
  <si>
    <t>2525-NWD</t>
  </si>
  <si>
    <t>TJ</t>
  </si>
  <si>
    <t>71701-Q</t>
  </si>
  <si>
    <t>71705-Q</t>
  </si>
  <si>
    <t>71709-Q</t>
  </si>
  <si>
    <t>71712-Q</t>
  </si>
  <si>
    <t>71725-Q</t>
  </si>
  <si>
    <t>0075769038</t>
  </si>
  <si>
    <t>007109081</t>
  </si>
  <si>
    <t>33940/WS</t>
  </si>
  <si>
    <t>I    490</t>
  </si>
  <si>
    <t>I    700</t>
  </si>
  <si>
    <t>I    854</t>
  </si>
  <si>
    <t>E    150</t>
  </si>
  <si>
    <t>E    161</t>
  </si>
  <si>
    <t>I  1,075</t>
  </si>
  <si>
    <t>D  3,347</t>
  </si>
  <si>
    <t>TRASPASO DE RALLY ACELAYA</t>
  </si>
  <si>
    <t>PAGO PROV DE RALLY DE CELAYA</t>
  </si>
  <si>
    <t>DEV PAGO ERRONEO PROV DE RALLY</t>
  </si>
  <si>
    <t>TRANSFERENCIA CYA/RALLY</t>
  </si>
  <si>
    <t>1747N/17</t>
  </si>
  <si>
    <t>D  2,191</t>
  </si>
  <si>
    <t>1747-TON17</t>
  </si>
  <si>
    <t>D  5,938</t>
  </si>
  <si>
    <t>1701N/17</t>
  </si>
  <si>
    <t>D  2,349</t>
  </si>
  <si>
    <t>1701-TON17</t>
  </si>
  <si>
    <t>D  2,971</t>
  </si>
  <si>
    <t>1698-TON17</t>
  </si>
  <si>
    <t>D  5,942</t>
  </si>
  <si>
    <t>1698N/17</t>
  </si>
  <si>
    <t>D  5,978</t>
  </si>
  <si>
    <t>1768N/17</t>
  </si>
  <si>
    <t>D  3,896</t>
  </si>
  <si>
    <t>1768-TON17</t>
  </si>
  <si>
    <t>OCRUZ:5YFBPRHE8HP637941 / TOYOTA FI</t>
  </si>
  <si>
    <t>OCRUZ:MHKMF53F1HK019076 / TOYOTA FI</t>
  </si>
  <si>
    <t>OCRUZ:MHKMF53E6HK011451 / TOYOTA FI</t>
  </si>
  <si>
    <t>OCRUZ:MHKMF53E9HK011234 / OTRAS AGE</t>
  </si>
  <si>
    <t>OCRUZ:ALECSA CE LAYA S DE RL DE CV</t>
  </si>
  <si>
    <t>E     59</t>
  </si>
  <si>
    <t>CH-35576</t>
  </si>
  <si>
    <t>D-902</t>
  </si>
  <si>
    <t>E      4</t>
  </si>
  <si>
    <t>T-404767</t>
  </si>
  <si>
    <t>E     26</t>
  </si>
  <si>
    <t>E     34</t>
  </si>
  <si>
    <t>I     62</t>
  </si>
  <si>
    <t>I     70</t>
  </si>
  <si>
    <t>TRASPASO RALLY CELAYA FOL 8735</t>
  </si>
  <si>
    <t>TRASPASO RALLY-CELAYA FOL 2831</t>
  </si>
  <si>
    <t>LJIMENEZ:INVENTARIO PENDIENTE / SUB</t>
  </si>
  <si>
    <t>TRASPASO RALLY-CELAYA FOL 8429</t>
  </si>
  <si>
    <t>TRASPASO RALLY CELAYA FOL 0047</t>
  </si>
  <si>
    <t>LJIMENEZ:TRASPASO CELAYA RALLY FOLI</t>
  </si>
  <si>
    <t>TRASPASO CELAYA RALLY FOLIO</t>
  </si>
  <si>
    <t>D    330</t>
  </si>
  <si>
    <t>LJIMENEZ:TRASPAORTE DE CLIENTE DE Q</t>
  </si>
  <si>
    <t>D  9</t>
  </si>
  <si>
    <t>I  8</t>
  </si>
  <si>
    <t>F*AM-387AROBLES:F*AM-387 OCC ANUAL 2017</t>
  </si>
  <si>
    <t>PGO AM-3AROBLES:PGO F*AM-587 OCC</t>
  </si>
  <si>
    <t>D      9</t>
  </si>
  <si>
    <t>F.AM 82</t>
  </si>
  <si>
    <t>PGO F.82</t>
  </si>
  <si>
    <t>F.82 A.CLY TEL AGO/17</t>
  </si>
  <si>
    <t>PGO F.82 A.CLY</t>
  </si>
  <si>
    <t>I      9</t>
  </si>
  <si>
    <t>PGO AM-93</t>
  </si>
  <si>
    <t>AM-93</t>
  </si>
  <si>
    <t>PGO F*AM-93 TELEFONO</t>
  </si>
  <si>
    <t>F*AM-93 TELEFONO SEP 17</t>
  </si>
  <si>
    <t xml:space="preserve">AGOSTO </t>
  </si>
  <si>
    <t>OCTUBRE</t>
  </si>
  <si>
    <t>06/10</t>
  </si>
  <si>
    <t>09/10</t>
  </si>
  <si>
    <t>D-3453</t>
  </si>
  <si>
    <t>W-6567</t>
  </si>
  <si>
    <t>BIRLOS DE SEGURIDAD</t>
  </si>
  <si>
    <t>D-3454</t>
  </si>
  <si>
    <t>WS33940</t>
  </si>
  <si>
    <t>MALIBU EF158155</t>
  </si>
  <si>
    <t>D    185</t>
  </si>
  <si>
    <t>E    264</t>
  </si>
  <si>
    <t>E    265</t>
  </si>
  <si>
    <t>LJIMENEZ:PAGO INTERNET</t>
  </si>
  <si>
    <t>E    266</t>
  </si>
  <si>
    <t>LJIMENEZ:PAGO FRAME RELAY</t>
  </si>
  <si>
    <t>E    267</t>
  </si>
  <si>
    <t>PAGO INFORSERVEIS</t>
  </si>
  <si>
    <t>E    268</t>
  </si>
  <si>
    <t>D  3,702</t>
  </si>
  <si>
    <t>NWD0002595</t>
  </si>
  <si>
    <t>D  3,703</t>
  </si>
  <si>
    <t>NWD0002584</t>
  </si>
  <si>
    <t>D  3,705</t>
  </si>
  <si>
    <t>NWD0002598</t>
  </si>
  <si>
    <t>LJIMENEZ:QUERETARO MOTORS SA -INTER</t>
  </si>
  <si>
    <t>D  3,707</t>
  </si>
  <si>
    <t>NWD0002592</t>
  </si>
  <si>
    <t>D  3,709</t>
  </si>
  <si>
    <t>NWD0002579</t>
  </si>
  <si>
    <t>D  3,671</t>
  </si>
  <si>
    <t>NWD 2614</t>
  </si>
  <si>
    <t>LJIMENEZ:PUBLICIDAD IMAGEN</t>
  </si>
  <si>
    <t>I    403</t>
  </si>
  <si>
    <t>I    362</t>
  </si>
  <si>
    <t>TRASPASO DE AZI A CELAYA</t>
  </si>
  <si>
    <t>E     38</t>
  </si>
  <si>
    <t>TRASPASO DE CELAYA A AZI</t>
  </si>
  <si>
    <t>E    189</t>
  </si>
  <si>
    <t>I     93</t>
  </si>
  <si>
    <t>E     10</t>
  </si>
  <si>
    <t>TRASAPSO RALLY-CELAYA FOL11235</t>
  </si>
  <si>
    <t>TRASPASO RALLY-CELAYA FOL 3728</t>
  </si>
  <si>
    <t>E     18</t>
  </si>
  <si>
    <t>LJIMENEZ:TRASPASP RALLY-CELAYA FOL</t>
  </si>
  <si>
    <t>TRASPASO CELAYA RALLY FOLIO 29</t>
  </si>
  <si>
    <t>D  3,806</t>
  </si>
  <si>
    <t>TRANSFERENCIA RALLY/CYA</t>
  </si>
  <si>
    <t>I    246</t>
  </si>
  <si>
    <t>I    402</t>
  </si>
  <si>
    <t>I    717</t>
  </si>
  <si>
    <t>E    190</t>
  </si>
  <si>
    <t>AM00000104</t>
  </si>
  <si>
    <t>34974/WS</t>
  </si>
  <si>
    <t>34975/WS</t>
  </si>
  <si>
    <t>34977/WS</t>
  </si>
  <si>
    <t>34980/WS</t>
  </si>
  <si>
    <t>34981/WS</t>
  </si>
  <si>
    <t>34983/WS</t>
  </si>
  <si>
    <t>34984/WS</t>
  </si>
  <si>
    <t>AR-15727</t>
  </si>
  <si>
    <t>2579-NWD</t>
  </si>
  <si>
    <t>2584-NWD</t>
  </si>
  <si>
    <t>2592-NWD</t>
  </si>
  <si>
    <t>2595-NWD</t>
  </si>
  <si>
    <t>2598-NWD</t>
  </si>
  <si>
    <t>72402-Q</t>
  </si>
  <si>
    <t>72407-Q</t>
  </si>
  <si>
    <t>72410-Q</t>
  </si>
  <si>
    <t>72413-Q</t>
  </si>
  <si>
    <t>72428-Q</t>
  </si>
  <si>
    <t>F104</t>
  </si>
  <si>
    <t>F AM 104 TELEFONO OCT /17</t>
  </si>
  <si>
    <t>D-10</t>
  </si>
  <si>
    <t>I-1</t>
  </si>
  <si>
    <t>PGO F 104 TEL CLY</t>
  </si>
  <si>
    <t>D  3,852</t>
  </si>
  <si>
    <t>LJIMENEZ:QUERETARO MOTORS, SA-REP S</t>
  </si>
  <si>
    <t>D  3,853</t>
  </si>
  <si>
    <t>D  3,854</t>
  </si>
  <si>
    <t>D  3,855</t>
  </si>
  <si>
    <t>D  3,856</t>
  </si>
  <si>
    <t>D-3857</t>
  </si>
  <si>
    <t>D-2858</t>
  </si>
  <si>
    <t>D-3674</t>
  </si>
  <si>
    <t xml:space="preserve">PUBLICIDAD IMAGEN </t>
  </si>
  <si>
    <t>D-3886</t>
  </si>
  <si>
    <t>PAGO AR 15727  QM</t>
  </si>
  <si>
    <t>NOVIEMBRE</t>
  </si>
  <si>
    <t>D    625</t>
  </si>
  <si>
    <t>I    588</t>
  </si>
  <si>
    <t>E    191</t>
  </si>
  <si>
    <t>E    192</t>
  </si>
  <si>
    <t>E    193</t>
  </si>
  <si>
    <t>D  3,683</t>
  </si>
  <si>
    <t>D  3,379</t>
  </si>
  <si>
    <t>NWD0002801</t>
  </si>
  <si>
    <t>D  3,382</t>
  </si>
  <si>
    <t>NWD0002798</t>
  </si>
  <si>
    <t>D  3,383</t>
  </si>
  <si>
    <t>NWD0002795</t>
  </si>
  <si>
    <t>D  3,387</t>
  </si>
  <si>
    <t>NWD0002780</t>
  </si>
  <si>
    <t>D  3,678</t>
  </si>
  <si>
    <t>E-187</t>
  </si>
  <si>
    <t>D    623</t>
  </si>
  <si>
    <t>E     70</t>
  </si>
  <si>
    <t>E    122</t>
  </si>
  <si>
    <t>E    123</t>
  </si>
  <si>
    <t>E    129</t>
  </si>
  <si>
    <t>E    128</t>
  </si>
  <si>
    <t>I  1,173</t>
  </si>
  <si>
    <t>B2-5</t>
  </si>
  <si>
    <t>TRASPASO A OPERADORA</t>
  </si>
  <si>
    <t>B25-5</t>
  </si>
  <si>
    <t>ES-2002</t>
  </si>
  <si>
    <t>FAC56745</t>
  </si>
  <si>
    <t>ES-1701</t>
  </si>
  <si>
    <t>FAC 58966</t>
  </si>
  <si>
    <t>D  3,096</t>
  </si>
  <si>
    <t>D  3,152</t>
  </si>
  <si>
    <t>ALJIMENEZ:OPERADORA ALAMEDA PARK, SA</t>
  </si>
  <si>
    <t>D  1,385</t>
  </si>
  <si>
    <t>I 00082974</t>
  </si>
  <si>
    <t>030253</t>
  </si>
  <si>
    <t>127159</t>
  </si>
  <si>
    <t>35520/WS</t>
  </si>
  <si>
    <t>0088211154</t>
  </si>
  <si>
    <t>2780-NWD</t>
  </si>
  <si>
    <t>2786-NWD</t>
  </si>
  <si>
    <t>2794-NWD</t>
  </si>
  <si>
    <t>2795-NWD</t>
  </si>
  <si>
    <t>2798-NWD</t>
  </si>
  <si>
    <t>2801-NWD</t>
  </si>
  <si>
    <t>73142-Q</t>
  </si>
  <si>
    <t>73158-Q</t>
  </si>
  <si>
    <t>73166-Q</t>
  </si>
  <si>
    <t>73169-Q</t>
  </si>
  <si>
    <t>73170-Q</t>
  </si>
  <si>
    <t>73175-Q</t>
  </si>
  <si>
    <t>DICIEMBRE</t>
  </si>
  <si>
    <t>AS58966</t>
  </si>
  <si>
    <t>SAN JUAN DEL RIO</t>
  </si>
  <si>
    <t xml:space="preserve">MAYO </t>
  </si>
  <si>
    <t>0116-TCU17</t>
  </si>
  <si>
    <t>LJIMENEZ:SAN JUAN DEL RIO MOTORS SA</t>
  </si>
  <si>
    <t>D    245</t>
  </si>
  <si>
    <t>0131-TCU17</t>
  </si>
  <si>
    <t>D  3,252</t>
  </si>
  <si>
    <t>0155-TCU17</t>
  </si>
  <si>
    <t>LJIMENEZ:SAN JUAN DEL RIO MOTORS S.</t>
  </si>
  <si>
    <t>D    357</t>
  </si>
  <si>
    <t>D  3,259</t>
  </si>
  <si>
    <t>D  3,265</t>
  </si>
  <si>
    <t>0160-TCU17</t>
  </si>
  <si>
    <t>0108-TCU17</t>
  </si>
  <si>
    <t>0147-TCU17</t>
  </si>
  <si>
    <t>D  1,330</t>
  </si>
  <si>
    <t>0192-TCU17</t>
  </si>
  <si>
    <t>D    365</t>
  </si>
  <si>
    <t>ALJIMENEZ:SAN JUAN DEL RIO MOTORS SA</t>
  </si>
  <si>
    <t>D  3,128</t>
  </si>
  <si>
    <t>CH-707</t>
  </si>
  <si>
    <t>E    124</t>
  </si>
  <si>
    <t>CH-708</t>
  </si>
  <si>
    <t>E    125</t>
  </si>
  <si>
    <t>CH-709</t>
  </si>
  <si>
    <t>d-3813</t>
  </si>
  <si>
    <t>AM115</t>
  </si>
  <si>
    <t>E    130</t>
  </si>
  <si>
    <t>I    644</t>
  </si>
  <si>
    <t>D  6,213</t>
  </si>
  <si>
    <t>D  4,511</t>
  </si>
  <si>
    <t>D  6,145</t>
  </si>
  <si>
    <t>T-2288053</t>
  </si>
  <si>
    <t>TRASP CELA</t>
  </si>
  <si>
    <t>AO-00238</t>
  </si>
  <si>
    <t>2266-TON17</t>
  </si>
  <si>
    <t>2266N/17</t>
  </si>
  <si>
    <t>T-2288053 TRASPASO PACHUCA-CEL</t>
  </si>
  <si>
    <t>T-24194020 TRASPASO CELAYA-PAC</t>
  </si>
  <si>
    <t>T-11235052 TRASPASO CELAYA-PAC</t>
  </si>
  <si>
    <t>NCGO-AO238 500 LLAVEROS TOYOTA</t>
  </si>
  <si>
    <t>OCRUZ:MR0EX8DD9H0252954 / OTRAS AGE</t>
  </si>
  <si>
    <t>D     90</t>
  </si>
  <si>
    <t>TE BC</t>
  </si>
  <si>
    <t>15727/AR</t>
  </si>
  <si>
    <t>009747078</t>
  </si>
  <si>
    <t>C00471291</t>
  </si>
  <si>
    <t>36539/WS</t>
  </si>
  <si>
    <t>36541/WS</t>
  </si>
  <si>
    <t>36542/WS</t>
  </si>
  <si>
    <t>36547/WS</t>
  </si>
  <si>
    <t>0030046059</t>
  </si>
  <si>
    <t>D  3,814</t>
  </si>
  <si>
    <t>NWD0002786</t>
  </si>
  <si>
    <t>D  3,815</t>
  </si>
  <si>
    <t>NWD0035520</t>
  </si>
  <si>
    <t>LJIMENEZ:QUERETARO MOTORS, SA-CORRE</t>
  </si>
  <si>
    <t>LJIMENEZ:QUERETARO MOTORS, SA-REP U</t>
  </si>
  <si>
    <t>I     10</t>
  </si>
  <si>
    <t>I     49</t>
  </si>
  <si>
    <t>I     50</t>
  </si>
  <si>
    <t>I     52</t>
  </si>
  <si>
    <t>I     53</t>
  </si>
  <si>
    <t>E     21</t>
  </si>
  <si>
    <t>TRASPASO CELAYA-RALLY FOL 9134</t>
  </si>
  <si>
    <t>LJIMENEZ:TRASPASO CELAYA-RALLY FOL</t>
  </si>
  <si>
    <t>TRASPASO CELAYA-RALLY FOL 5334</t>
  </si>
  <si>
    <t>TRASPASO CELAYA-RALLY FOL 3829</t>
  </si>
  <si>
    <t>TRASPASO CELAYA-RALLY FOL 6347</t>
  </si>
  <si>
    <t>TRASPASO CELAYA-RALLY FOL 5983</t>
  </si>
  <si>
    <t>TRASPASO CELAYA-RALLY FOL 9603</t>
  </si>
  <si>
    <t>TRASPASO RALLY-CELAYA FOL 9809         300,000.00</t>
  </si>
  <si>
    <t>TRASPASO RALLY-CELAYA FOL 9698         300,000.00</t>
  </si>
  <si>
    <t>TRASPASO RALLY-CELAYA FOL 9747         150,000.00</t>
  </si>
  <si>
    <t>I  2,324</t>
  </si>
  <si>
    <t>PAGOF73399</t>
  </si>
  <si>
    <t>0366-TON18</t>
  </si>
  <si>
    <t>D  3,561</t>
  </si>
  <si>
    <t>0369-TON18</t>
  </si>
  <si>
    <t>D  3,649</t>
  </si>
  <si>
    <t>0194-TON18</t>
  </si>
  <si>
    <t>D  6,442</t>
  </si>
  <si>
    <t>D  6,445</t>
  </si>
  <si>
    <t>D  6,463</t>
  </si>
  <si>
    <t>D  5,104</t>
  </si>
  <si>
    <t>0378-TON18</t>
  </si>
  <si>
    <t>D  6,468</t>
  </si>
  <si>
    <t>D  5,740</t>
  </si>
  <si>
    <t>2332-TON17</t>
  </si>
  <si>
    <t>D  6,470</t>
  </si>
  <si>
    <t>PAGO DE FACT-AS73399 CELAYA</t>
  </si>
  <si>
    <t>OCRUZ:JTFSX23P8J6185980 / TOYOTA FI</t>
  </si>
  <si>
    <t>OCRUZ:2T3RFREV2JW699689 / TOYOTA FI</t>
  </si>
  <si>
    <t>OCRUZ:MHKMF53E2JK014210 / OTRAS AGE</t>
  </si>
  <si>
    <t>OCRUZ:4T1B11HK6JU001628 / OTRAS AGE</t>
  </si>
  <si>
    <t>BETY:ALECSA CELAYA S DE RL DE CV</t>
  </si>
  <si>
    <t>OCRUZ:5TDYZ3DC6HS897994 / OTRAS AGE</t>
  </si>
  <si>
    <t>D  3,890</t>
  </si>
  <si>
    <t>D  2,923</t>
  </si>
  <si>
    <t>1422-TCN17</t>
  </si>
  <si>
    <t>D  3,558</t>
  </si>
  <si>
    <t>LJIMENEZ:500 LLAVEROS LOGO OFICIAL</t>
  </si>
  <si>
    <t>LJIMENEZ:MR0EX8DD9H0252954 / TOYOTA</t>
  </si>
  <si>
    <t>E     93</t>
  </si>
  <si>
    <t>T-5219</t>
  </si>
  <si>
    <t>D  1,894</t>
  </si>
  <si>
    <t>0191-TCN18</t>
  </si>
  <si>
    <t>D  2,619</t>
  </si>
  <si>
    <t>D  2,639</t>
  </si>
  <si>
    <t>0206-TCN18</t>
  </si>
  <si>
    <t>D  2,643</t>
  </si>
  <si>
    <t>0219-TCN18</t>
  </si>
  <si>
    <t>D  2,898</t>
  </si>
  <si>
    <t>0061-TCN18</t>
  </si>
  <si>
    <t>D  3,200</t>
  </si>
  <si>
    <t>D  3,390</t>
  </si>
  <si>
    <t>1972-TCN17</t>
  </si>
  <si>
    <t>D  3,610</t>
  </si>
  <si>
    <t>D  1,506</t>
  </si>
  <si>
    <t>0292-TCN18</t>
  </si>
  <si>
    <t>LJIMENEZ:MHKMF53E2JK014210 / TOYOTA</t>
  </si>
  <si>
    <t>LJIMENEZ:INT ALECSA PACHUCA</t>
  </si>
  <si>
    <t>ALJIMENEZ:ALECSA PACHUCA S. DE R.L.</t>
  </si>
  <si>
    <t>LJIMENEZ: 4T1B11HK6JU001628 / TOYOT</t>
  </si>
  <si>
    <t>LJIMENEZ:5TDYZ3DC6HS897994 / TOYOTA</t>
  </si>
  <si>
    <t>INT ALECSA PACHUCA</t>
  </si>
  <si>
    <t>D  1,159</t>
  </si>
  <si>
    <t>AS00075553</t>
  </si>
  <si>
    <t>T-4662</t>
  </si>
  <si>
    <t>LJIMENEZ:ALECSA PACHUCA-REPARACION</t>
  </si>
  <si>
    <t>AS00073399</t>
  </si>
  <si>
    <t>D-3614</t>
  </si>
  <si>
    <t>ZS-02505</t>
  </si>
  <si>
    <t>D-3530</t>
  </si>
  <si>
    <t>AM1500</t>
  </si>
  <si>
    <t>INTERESES INTERCOMPAÑIAS 2017</t>
  </si>
  <si>
    <t>D-3532</t>
  </si>
  <si>
    <t>AM1497</t>
  </si>
  <si>
    <t>E-232</t>
  </si>
  <si>
    <t>TRASPASO DE CELAYA A PL</t>
  </si>
  <si>
    <t>D-3529</t>
  </si>
  <si>
    <t>AM1499</t>
  </si>
  <si>
    <t>INTERES INTERCOMPAÑIAS 2017</t>
  </si>
  <si>
    <t>D  3,534</t>
  </si>
  <si>
    <t>E    305</t>
  </si>
  <si>
    <t>AO245</t>
  </si>
  <si>
    <t>T-5597</t>
  </si>
  <si>
    <t>E-303</t>
  </si>
  <si>
    <t>T-5595</t>
  </si>
  <si>
    <t>INTERESES INTERCOMPAÑIAS</t>
  </si>
  <si>
    <t>T-5596</t>
  </si>
  <si>
    <t>D  2,304</t>
  </si>
  <si>
    <t>D  2,305</t>
  </si>
  <si>
    <t>D  3,535</t>
  </si>
  <si>
    <t>MCDA 243</t>
  </si>
  <si>
    <t>E    304</t>
  </si>
  <si>
    <t>PAGOO UNIDAD 0155-TCU17 SJR</t>
  </si>
  <si>
    <t>PAGO UNIDAD 0108-TCU17SJR</t>
  </si>
  <si>
    <t>I-1132</t>
  </si>
  <si>
    <t>PAGO FACT 14387-388 AZI</t>
  </si>
  <si>
    <t>D-2696</t>
  </si>
  <si>
    <t>D-3536</t>
  </si>
  <si>
    <t>AM119</t>
  </si>
  <si>
    <t>D  3,541</t>
  </si>
  <si>
    <t>0282-TCU17</t>
  </si>
  <si>
    <t>LJIMENEZ:RALLY CHAMPION, S.A. DE C.</t>
  </si>
  <si>
    <t>I    586</t>
  </si>
  <si>
    <t>AM1501</t>
  </si>
  <si>
    <t>D    864</t>
  </si>
  <si>
    <t>D  3,661</t>
  </si>
  <si>
    <t>C94123</t>
  </si>
  <si>
    <t>E    280</t>
  </si>
  <si>
    <t>I  1,401</t>
  </si>
  <si>
    <t>I  1,402</t>
  </si>
  <si>
    <t>INT INTERCOMPAÑIAS 2017</t>
  </si>
  <si>
    <t>PAGO FACR C94123 INTERESES INT</t>
  </si>
  <si>
    <t>PAGO FACT AS56488</t>
  </si>
  <si>
    <t>PAGO FACT AS56745</t>
  </si>
  <si>
    <t>INT INTERCOMPAÑIA</t>
  </si>
  <si>
    <t>0011034037</t>
  </si>
  <si>
    <t>49039</t>
  </si>
  <si>
    <t>0054733131</t>
  </si>
  <si>
    <t>0087222176</t>
  </si>
  <si>
    <t>0030174080</t>
  </si>
  <si>
    <t>37128/WS</t>
  </si>
  <si>
    <t>37129/WS</t>
  </si>
  <si>
    <t>2865-NWD</t>
  </si>
  <si>
    <t>2871-NWD</t>
  </si>
  <si>
    <t>2878-NWD</t>
  </si>
  <si>
    <t>2881-NWD</t>
  </si>
  <si>
    <t>2884-NWD</t>
  </si>
  <si>
    <t>74085-Q</t>
  </si>
  <si>
    <t>AM 01498</t>
  </si>
  <si>
    <t>74088-Q</t>
  </si>
  <si>
    <t>74098-Q</t>
  </si>
  <si>
    <t>74102-Q</t>
  </si>
  <si>
    <t>74105-Q</t>
  </si>
  <si>
    <t>74108-Q</t>
  </si>
  <si>
    <t>74113-Q</t>
  </si>
  <si>
    <t>74147-Q</t>
  </si>
  <si>
    <t>74148-Q</t>
  </si>
  <si>
    <t>74150-Q</t>
  </si>
  <si>
    <t>74151-Q</t>
  </si>
  <si>
    <t>74154-Q</t>
  </si>
  <si>
    <t>74155-Q</t>
  </si>
  <si>
    <t>0064353099</t>
  </si>
  <si>
    <t>2923-NWD</t>
  </si>
  <si>
    <t>74228-Q</t>
  </si>
  <si>
    <t>E     83</t>
  </si>
  <si>
    <t>E     82</t>
  </si>
  <si>
    <t>I    412</t>
  </si>
  <si>
    <t>E    120</t>
  </si>
  <si>
    <t>I    583</t>
  </si>
  <si>
    <t>E    269</t>
  </si>
  <si>
    <t>E    270</t>
  </si>
  <si>
    <t>D  3,531</t>
  </si>
  <si>
    <t>AM1498</t>
  </si>
  <si>
    <t>T-5566</t>
  </si>
  <si>
    <t>I  1,400</t>
  </si>
  <si>
    <t>D  3,515</t>
  </si>
  <si>
    <t>NWD0002878</t>
  </si>
  <si>
    <t>D  3,516</t>
  </si>
  <si>
    <t>NWD0002865</t>
  </si>
  <si>
    <t>D  3,517</t>
  </si>
  <si>
    <t>NWD0002871</t>
  </si>
  <si>
    <t>D  3,518</t>
  </si>
  <si>
    <t>NWD0002881</t>
  </si>
  <si>
    <t>D  3,520</t>
  </si>
  <si>
    <t>NWD0002884</t>
  </si>
  <si>
    <t>E    279</t>
  </si>
  <si>
    <t>PAGO FACT GASTOS MEDICOS</t>
  </si>
  <si>
    <t>PAGO AM 1498</t>
  </si>
  <si>
    <t>D-4</t>
  </si>
  <si>
    <t>AM-1497</t>
  </si>
  <si>
    <t>F-14387</t>
  </si>
  <si>
    <t>PAGO INTER</t>
  </si>
  <si>
    <t>F-14388</t>
  </si>
  <si>
    <t>D    103</t>
  </si>
  <si>
    <t>D    378</t>
  </si>
  <si>
    <t>E      6</t>
  </si>
  <si>
    <t>D    361</t>
  </si>
  <si>
    <t>INTERESES</t>
  </si>
  <si>
    <t>TRASPASO CELAYA-RALLY FOL 3555</t>
  </si>
  <si>
    <t>TRASPASO RALLY-CELAYA FOL 6242</t>
  </si>
  <si>
    <t>TRASOASI CELAYA-RALLY FOL 9165</t>
  </si>
  <si>
    <t>INTERESES INTERCOMPA AM 1501 C</t>
  </si>
  <si>
    <t>TRASPASO RALLY-CELAYA FOL 1805</t>
  </si>
  <si>
    <t>Factura 7253 - AA</t>
  </si>
  <si>
    <t>Abono 1679 - ZA</t>
  </si>
  <si>
    <t>Factura 7262 - AA</t>
  </si>
  <si>
    <t>Factura 7314 - AA</t>
  </si>
  <si>
    <t>Factura 7424 - AA</t>
  </si>
  <si>
    <t>3N1CN7AD3GK390784</t>
  </si>
  <si>
    <t>DL155002</t>
  </si>
  <si>
    <t>RECLASI.BX 3285</t>
  </si>
  <si>
    <t>COMPRA SEMINUEVO</t>
  </si>
  <si>
    <t>D-3684</t>
  </si>
  <si>
    <t>TRANSFER RALLY /CELAYA</t>
  </si>
  <si>
    <t>D-3687</t>
  </si>
  <si>
    <t>D-3688</t>
  </si>
  <si>
    <t>D  3,686</t>
  </si>
  <si>
    <t>D  3,691</t>
  </si>
  <si>
    <t>D  3,692</t>
  </si>
  <si>
    <t>D  3,693</t>
  </si>
  <si>
    <t>D  3,694</t>
  </si>
  <si>
    <t>D  3,708</t>
  </si>
  <si>
    <t>WS00037128</t>
  </si>
  <si>
    <t>WS00037129</t>
  </si>
  <si>
    <t>D  3,710</t>
  </si>
  <si>
    <t>TRANSFER QM/CYA</t>
  </si>
  <si>
    <t>LJIMENEZ:QUERETARO MOTORS, SA-GASTO</t>
  </si>
  <si>
    <t>LJIMENEZ:QUERETARO MOTORS, SA-REPAR</t>
  </si>
  <si>
    <t>LJIMENEZ:QUERETARO MOTORS, SA-SEGUR</t>
  </si>
  <si>
    <t>D    210</t>
  </si>
  <si>
    <t>T 00116758</t>
  </si>
  <si>
    <t>D  7,108</t>
  </si>
  <si>
    <t>AO-00245</t>
  </si>
  <si>
    <t>INTERESES INTERCIAS 2017</t>
  </si>
  <si>
    <t>B2-4</t>
  </si>
  <si>
    <t>PAGO FACT 58966</t>
  </si>
  <si>
    <t>B2-20</t>
  </si>
  <si>
    <t>PAGO FACT C94123</t>
  </si>
  <si>
    <t>B2-18</t>
  </si>
  <si>
    <t>PAGO FACT 56488</t>
  </si>
  <si>
    <t>B2-9</t>
  </si>
  <si>
    <t>DI-4</t>
  </si>
  <si>
    <t>INTERESES FACT C94123</t>
  </si>
  <si>
    <t>COBRO FACT 7314 AA</t>
  </si>
  <si>
    <t>COBRO FACT 7424 AA</t>
  </si>
  <si>
    <t>COBRO FACT 7262 AA</t>
  </si>
  <si>
    <t>D  7,126</t>
  </si>
  <si>
    <t>0416-TON18</t>
  </si>
  <si>
    <t>D  1,105</t>
  </si>
  <si>
    <t>D  5,527</t>
  </si>
  <si>
    <t>2194-TON17</t>
  </si>
  <si>
    <t>D  5,545</t>
  </si>
  <si>
    <t>0531-TON18</t>
  </si>
  <si>
    <t>D  7,154</t>
  </si>
  <si>
    <t>D  7,156</t>
  </si>
  <si>
    <t>I  2,704</t>
  </si>
  <si>
    <t>PAG INTERE</t>
  </si>
  <si>
    <t>AREYES:INTERCAMBIO PLAN PISO J61867</t>
  </si>
  <si>
    <t>AREYES:ALECSA CELAYA, S. DE R.L. DE</t>
  </si>
  <si>
    <t>AREYES:INTERCAMBIO PLAN PISO H10900</t>
  </si>
  <si>
    <t>AREYES:INTERCAMBIO PLAN PISO J14002</t>
  </si>
  <si>
    <t>PAGO INTE CELAYA 2017</t>
  </si>
  <si>
    <t>D  3,858</t>
  </si>
  <si>
    <t>AS00081382</t>
  </si>
  <si>
    <t>D  3,487</t>
  </si>
  <si>
    <t>0383-TCN18</t>
  </si>
  <si>
    <t>D  3,489</t>
  </si>
  <si>
    <t>2005-TCN17</t>
  </si>
  <si>
    <t>d-287</t>
  </si>
  <si>
    <t>PAGO FACT</t>
  </si>
  <si>
    <t>AR-17675</t>
  </si>
  <si>
    <t>PI769</t>
  </si>
  <si>
    <t>INTERCOPAÑIAS</t>
  </si>
  <si>
    <t>I  12</t>
  </si>
  <si>
    <t>TRASP   TRASP CLY A PL F.942058</t>
  </si>
  <si>
    <t>D  12</t>
  </si>
  <si>
    <t>INTER ININTER INTERCIAS 2017</t>
  </si>
  <si>
    <t>AM-115</t>
  </si>
  <si>
    <t>I      3</t>
  </si>
  <si>
    <t>PGO AM-11</t>
  </si>
  <si>
    <t>AM-115 TEL NOV 17</t>
  </si>
  <si>
    <t>PGO AM-115 TEL NOV 17</t>
  </si>
  <si>
    <t>PGO AM-12</t>
  </si>
  <si>
    <t>D     13</t>
  </si>
  <si>
    <t>AM-119</t>
  </si>
  <si>
    <t>AM-129</t>
  </si>
  <si>
    <t>PGO AM-129 TEL DIC 17</t>
  </si>
  <si>
    <t>AM-119 INTERESES INTERCIAS 201</t>
  </si>
  <si>
    <t>AM-129 TELEFONO DIC 17</t>
  </si>
  <si>
    <t>D-3690</t>
  </si>
  <si>
    <t>AM129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</si>
</sst>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3" formatCode="_-* #,##0.00_-;\-* #,##0.00_-;_-* &quot;-&quot;??_-;_-@_-"/>
    <numFmt numFmtId="164" formatCode="dd/mm/yy"/>
    <numFmt numFmtId="165" formatCode="#,##0.00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name val="MS Sans Serif"/>
      <family val="2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8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MS Sans Serif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MS Sans Serif"/>
      <family val="2"/>
    </font>
    <font>
      <sz val="8"/>
      <name val="MS Sans Serif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">
    <xf numFmtId="0" fontId="0" fillId="0" borderId="0"/>
    <xf numFmtId="0" fontId="4" fillId="0" borderId="0"/>
    <xf numFmtId="43" fontId="5" fillId="0" borderId="0" applyFill="0" applyBorder="0" applyAlignment="0" applyProtection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1">
    <xf numFmtId="0" fontId="0" fillId="0" borderId="0" xfId="0"/>
    <xf numFmtId="0" fontId="6" fillId="0" borderId="0" xfId="1" applyNumberFormat="1" applyFont="1" applyFill="1" applyBorder="1" applyAlignment="1" applyProtection="1">
      <alignment horizontal="left" vertical="top" wrapText="1"/>
    </xf>
    <xf numFmtId="14" fontId="6" fillId="0" borderId="0" xfId="1" applyNumberFormat="1" applyFont="1" applyFill="1" applyBorder="1" applyAlignment="1" applyProtection="1">
      <alignment horizontal="left" vertical="top" wrapText="1"/>
    </xf>
    <xf numFmtId="0" fontId="6" fillId="0" borderId="0" xfId="1" applyNumberFormat="1" applyFont="1" applyFill="1" applyBorder="1" applyAlignment="1" applyProtection="1">
      <alignment horizontal="right" vertical="top" wrapText="1"/>
    </xf>
    <xf numFmtId="43" fontId="6" fillId="0" borderId="0" xfId="2" applyFont="1" applyBorder="1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  <xf numFmtId="0" fontId="1" fillId="2" borderId="0" xfId="0" applyFont="1" applyFill="1"/>
    <xf numFmtId="0" fontId="6" fillId="0" borderId="0" xfId="1" applyFont="1"/>
    <xf numFmtId="0" fontId="2" fillId="2" borderId="0" xfId="1" applyNumberFormat="1" applyFont="1" applyFill="1" applyAlignment="1">
      <alignment horizontal="center"/>
    </xf>
    <xf numFmtId="43" fontId="6" fillId="0" borderId="0" xfId="2" applyFont="1"/>
    <xf numFmtId="0" fontId="2" fillId="2" borderId="0" xfId="2" applyNumberFormat="1" applyFont="1" applyFill="1" applyAlignment="1">
      <alignment horizontal="center"/>
    </xf>
    <xf numFmtId="14" fontId="6" fillId="0" borderId="0" xfId="1" applyNumberFormat="1" applyFont="1"/>
    <xf numFmtId="16" fontId="6" fillId="0" borderId="0" xfId="1" applyNumberFormat="1" applyFont="1"/>
    <xf numFmtId="43" fontId="8" fillId="0" borderId="0" xfId="2" applyFont="1"/>
    <xf numFmtId="0" fontId="8" fillId="0" borderId="0" xfId="1" applyFont="1"/>
    <xf numFmtId="0" fontId="6" fillId="0" borderId="0" xfId="1" applyFont="1" applyFill="1"/>
    <xf numFmtId="0" fontId="9" fillId="2" borderId="0" xfId="1" applyNumberFormat="1" applyFont="1" applyFill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Border="1"/>
    <xf numFmtId="43" fontId="1" fillId="0" borderId="0" xfId="0" applyNumberFormat="1" applyFont="1"/>
    <xf numFmtId="0" fontId="6" fillId="0" borderId="0" xfId="1" applyFont="1" applyBorder="1"/>
    <xf numFmtId="0" fontId="2" fillId="2" borderId="0" xfId="2" applyNumberFormat="1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2" borderId="0" xfId="0" applyFill="1"/>
    <xf numFmtId="16" fontId="0" fillId="0" borderId="0" xfId="0" applyNumberFormat="1"/>
    <xf numFmtId="0" fontId="2" fillId="2" borderId="0" xfId="1" applyNumberFormat="1" applyFont="1" applyFill="1" applyAlignment="1"/>
    <xf numFmtId="0" fontId="2" fillId="2" borderId="0" xfId="2" applyNumberFormat="1" applyFont="1" applyFill="1" applyBorder="1" applyAlignment="1"/>
    <xf numFmtId="0" fontId="2" fillId="2" borderId="0" xfId="0" applyFont="1" applyFill="1" applyAlignment="1"/>
    <xf numFmtId="0" fontId="2" fillId="2" borderId="0" xfId="2" applyNumberFormat="1" applyFont="1" applyFill="1" applyAlignment="1"/>
    <xf numFmtId="0" fontId="0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3" fontId="1" fillId="0" borderId="0" xfId="5" applyFon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Border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14" fontId="0" fillId="0" borderId="0" xfId="0" applyNumberFormat="1" applyBorder="1"/>
    <xf numFmtId="4" fontId="0" fillId="0" borderId="0" xfId="0" applyNumberFormat="1" applyBorder="1"/>
    <xf numFmtId="0" fontId="2" fillId="2" borderId="0" xfId="0" applyFont="1" applyFill="1" applyBorder="1"/>
    <xf numFmtId="43" fontId="6" fillId="0" borderId="0" xfId="1" applyNumberFormat="1" applyFont="1" applyFill="1" applyBorder="1" applyAlignment="1" applyProtection="1">
      <alignment horizontal="right" vertical="top" wrapText="1"/>
    </xf>
    <xf numFmtId="43" fontId="0" fillId="0" borderId="0" xfId="0" applyNumberFormat="1"/>
    <xf numFmtId="0" fontId="6" fillId="0" borderId="0" xfId="0" applyNumberFormat="1" applyFont="1" applyFill="1" applyBorder="1" applyAlignment="1" applyProtection="1">
      <alignment horizontal="right" vertical="top" wrapText="1"/>
    </xf>
    <xf numFmtId="14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ont="1" applyBorder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NumberFormat="1" applyFont="1" applyFill="1" applyBorder="1" applyAlignment="1" applyProtection="1">
      <alignment horizontal="right"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0" fontId="3" fillId="2" borderId="0" xfId="0" applyFont="1" applyFill="1"/>
    <xf numFmtId="0" fontId="10" fillId="0" borderId="0" xfId="0" applyNumberFormat="1" applyFont="1" applyFill="1" applyBorder="1" applyAlignment="1" applyProtection="1">
      <alignment horizontal="right" vertical="top" wrapText="1"/>
    </xf>
    <xf numFmtId="14" fontId="1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1" fontId="2" fillId="2" borderId="0" xfId="1" applyNumberFormat="1" applyFont="1" applyFill="1" applyAlignment="1">
      <alignment horizontal="center"/>
    </xf>
    <xf numFmtId="1" fontId="2" fillId="2" borderId="0" xfId="2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1" fillId="0" borderId="0" xfId="0" applyNumberFormat="1" applyFont="1"/>
    <xf numFmtId="1" fontId="2" fillId="2" borderId="0" xfId="0" applyNumberFormat="1" applyFont="1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43" fontId="0" fillId="0" borderId="0" xfId="0" applyNumberFormat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43" fontId="1" fillId="0" borderId="0" xfId="5" applyFont="1" applyFill="1"/>
    <xf numFmtId="43" fontId="11" fillId="0" borderId="0" xfId="5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43" fontId="6" fillId="0" borderId="0" xfId="2" applyFont="1" applyFill="1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43" fontId="6" fillId="2" borderId="0" xfId="2" applyFont="1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12" fillId="0" borderId="0" xfId="0" applyNumberFormat="1" applyFont="1" applyFill="1" applyBorder="1" applyAlignment="1" applyProtection="1">
      <alignment horizontal="right" vertical="top" wrapText="1"/>
    </xf>
    <xf numFmtId="14" fontId="1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1" fontId="0" fillId="2" borderId="0" xfId="0" applyNumberFormat="1" applyFill="1" applyBorder="1"/>
    <xf numFmtId="1" fontId="0" fillId="2" borderId="0" xfId="0" applyNumberFormat="1" applyFill="1"/>
    <xf numFmtId="4" fontId="0" fillId="2" borderId="0" xfId="0" applyNumberFormat="1" applyFill="1"/>
    <xf numFmtId="165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3" fillId="2" borderId="0" xfId="0" applyFont="1" applyFill="1" applyAlignment="1"/>
    <xf numFmtId="0" fontId="3" fillId="0" borderId="0" xfId="0" applyFont="1" applyAlignment="1"/>
    <xf numFmtId="4" fontId="3" fillId="0" borderId="0" xfId="0" applyNumberFormat="1" applyFont="1" applyAlignment="1"/>
    <xf numFmtId="43" fontId="3" fillId="0" borderId="0" xfId="0" applyNumberFormat="1" applyFont="1" applyAlignment="1"/>
    <xf numFmtId="4" fontId="6" fillId="0" borderId="0" xfId="0" applyNumberFormat="1" applyFont="1" applyAlignment="1"/>
    <xf numFmtId="4" fontId="0" fillId="0" borderId="0" xfId="0" applyNumberFormat="1" applyFill="1"/>
    <xf numFmtId="0" fontId="13" fillId="0" borderId="0" xfId="0" applyNumberFormat="1" applyFont="1" applyFill="1" applyBorder="1" applyAlignment="1" applyProtection="1">
      <alignment horizontal="right" vertical="top" wrapText="1"/>
    </xf>
    <xf numFmtId="14" fontId="1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43" fontId="1" fillId="3" borderId="0" xfId="5" applyFont="1" applyFill="1"/>
    <xf numFmtId="43" fontId="1" fillId="0" borderId="0" xfId="5" applyFont="1" applyBorder="1"/>
    <xf numFmtId="43" fontId="1" fillId="3" borderId="0" xfId="5" applyFont="1" applyFill="1" applyBorder="1"/>
    <xf numFmtId="43" fontId="11" fillId="0" borderId="0" xfId="0" applyNumberFormat="1" applyFont="1"/>
    <xf numFmtId="4" fontId="0" fillId="0" borderId="0" xfId="0" applyNumberFormat="1"/>
    <xf numFmtId="4" fontId="11" fillId="0" borderId="0" xfId="0" applyNumberFormat="1" applyFont="1"/>
    <xf numFmtId="43" fontId="1" fillId="0" borderId="0" xfId="5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4" borderId="0" xfId="0" applyNumberFormat="1" applyFill="1"/>
    <xf numFmtId="4" fontId="0" fillId="5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/>
    <xf numFmtId="4" fontId="0" fillId="0" borderId="0" xfId="0" applyNumberFormat="1"/>
    <xf numFmtId="14" fontId="0" fillId="0" borderId="0" xfId="0" applyNumberFormat="1"/>
    <xf numFmtId="4" fontId="0" fillId="4" borderId="0" xfId="0" applyNumberFormat="1" applyFill="1"/>
    <xf numFmtId="4" fontId="0" fillId="5" borderId="0" xfId="0" applyNumberFormat="1" applyFill="1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Border="1"/>
    <xf numFmtId="0" fontId="0" fillId="2" borderId="0" xfId="0" applyFill="1" applyBorder="1"/>
    <xf numFmtId="0" fontId="0" fillId="0" borderId="0" xfId="0" applyFill="1" applyBorder="1"/>
    <xf numFmtId="43" fontId="1" fillId="6" borderId="0" xfId="5" applyFont="1" applyFill="1"/>
    <xf numFmtId="4" fontId="1" fillId="0" borderId="0" xfId="0" applyNumberFormat="1" applyFont="1" applyBorder="1"/>
    <xf numFmtId="0" fontId="2" fillId="2" borderId="0" xfId="0" applyFont="1" applyFill="1" applyBorder="1" applyAlignment="1">
      <alignment horizontal="center"/>
    </xf>
    <xf numFmtId="0" fontId="13" fillId="7" borderId="0" xfId="0" applyNumberFormat="1" applyFont="1" applyFill="1" applyBorder="1" applyAlignment="1" applyProtection="1">
      <alignment horizontal="right" vertical="top" wrapText="1"/>
    </xf>
    <xf numFmtId="0" fontId="13" fillId="3" borderId="0" xfId="0" applyNumberFormat="1" applyFont="1" applyFill="1" applyBorder="1" applyAlignment="1" applyProtection="1">
      <alignment horizontal="right" vertical="top" wrapText="1"/>
    </xf>
    <xf numFmtId="16" fontId="0" fillId="0" borderId="0" xfId="0" applyNumberFormat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43" fontId="6" fillId="0" borderId="0" xfId="2" applyFont="1" applyBorder="1" applyAlignment="1">
      <alignment horizontal="center"/>
    </xf>
    <xf numFmtId="43" fontId="1" fillId="0" borderId="0" xfId="5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43" fontId="6" fillId="0" borderId="0" xfId="2" applyFont="1" applyFill="1" applyBorder="1"/>
    <xf numFmtId="0" fontId="3" fillId="2" borderId="0" xfId="1" applyNumberFormat="1" applyFont="1" applyFill="1" applyAlignment="1">
      <alignment horizontal="center"/>
    </xf>
    <xf numFmtId="0" fontId="3" fillId="2" borderId="0" xfId="2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6" fillId="0" borderId="0" xfId="1" applyNumberFormat="1" applyFont="1"/>
    <xf numFmtId="0" fontId="16" fillId="0" borderId="0" xfId="0" applyNumberFormat="1" applyFont="1" applyFill="1" applyBorder="1" applyAlignment="1" applyProtection="1">
      <alignment horizontal="right" vertical="top" wrapText="1"/>
    </xf>
    <xf numFmtId="14" fontId="16" fillId="0" borderId="0" xfId="0" applyNumberFormat="1" applyFont="1" applyFill="1" applyBorder="1" applyAlignmen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1" fontId="2" fillId="2" borderId="0" xfId="0" applyNumberFormat="1" applyFont="1" applyFill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3" fontId="17" fillId="0" borderId="0" xfId="0" applyNumberFormat="1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14" fontId="16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43" fontId="16" fillId="0" borderId="1" xfId="0" applyNumberFormat="1" applyFont="1" applyBorder="1" applyAlignment="1">
      <alignment horizontal="right" vertical="top" wrapText="1"/>
    </xf>
    <xf numFmtId="14" fontId="16" fillId="0" borderId="0" xfId="0" applyNumberFormat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43" fontId="16" fillId="0" borderId="0" xfId="0" applyNumberFormat="1" applyFont="1" applyBorder="1" applyAlignment="1">
      <alignment horizontal="right" vertical="top" wrapText="1"/>
    </xf>
    <xf numFmtId="1" fontId="2" fillId="2" borderId="0" xfId="1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14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43" fontId="18" fillId="0" borderId="0" xfId="5" applyFont="1" applyFill="1" applyBorder="1" applyAlignment="1" applyProtection="1">
      <alignment horizontal="right" vertical="top" wrapText="1"/>
    </xf>
    <xf numFmtId="0" fontId="19" fillId="2" borderId="0" xfId="0" applyFont="1" applyFill="1" applyBorder="1" applyAlignment="1">
      <alignment horizontal="center"/>
    </xf>
    <xf numFmtId="0" fontId="20" fillId="0" borderId="0" xfId="0" applyFont="1" applyBorder="1"/>
    <xf numFmtId="0" fontId="20" fillId="2" borderId="0" xfId="0" applyFont="1" applyFill="1" applyBorder="1"/>
    <xf numFmtId="0" fontId="19" fillId="2" borderId="0" xfId="2" applyNumberFormat="1" applyFont="1" applyFill="1" applyBorder="1" applyAlignment="1">
      <alignment horizontal="center"/>
    </xf>
    <xf numFmtId="0" fontId="0" fillId="8" borderId="0" xfId="0" applyFill="1"/>
    <xf numFmtId="0" fontId="2" fillId="8" borderId="0" xfId="1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1" fontId="3" fillId="2" borderId="0" xfId="1" applyNumberFormat="1" applyFont="1" applyFill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16" fillId="3" borderId="0" xfId="0" applyNumberFormat="1" applyFont="1" applyFill="1" applyBorder="1" applyAlignment="1" applyProtection="1">
      <alignment horizontal="right" vertical="top" wrapText="1"/>
    </xf>
    <xf numFmtId="0" fontId="2" fillId="8" borderId="0" xfId="0" applyFont="1" applyFill="1"/>
    <xf numFmtId="4" fontId="0" fillId="3" borderId="0" xfId="0" applyNumberFormat="1" applyFill="1"/>
    <xf numFmtId="0" fontId="3" fillId="8" borderId="0" xfId="0" applyFont="1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43" fontId="1" fillId="2" borderId="0" xfId="5" applyFont="1" applyFill="1" applyAlignment="1">
      <alignment horizontal="center"/>
    </xf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4" fontId="0" fillId="0" borderId="0" xfId="0" applyNumberFormat="1" applyFont="1"/>
    <xf numFmtId="43" fontId="4" fillId="0" borderId="0" xfId="5" applyFont="1" applyFill="1" applyBorder="1" applyAlignment="1" applyProtection="1">
      <alignment horizontal="center"/>
    </xf>
    <xf numFmtId="43" fontId="4" fillId="0" borderId="0" xfId="5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left" vertical="top" wrapText="1"/>
    </xf>
    <xf numFmtId="14" fontId="22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right" vertical="top" wrapText="1"/>
    </xf>
    <xf numFmtId="1" fontId="3" fillId="2" borderId="0" xfId="0" applyNumberFormat="1" applyFont="1" applyFill="1" applyBorder="1"/>
    <xf numFmtId="1" fontId="3" fillId="2" borderId="0" xfId="0" applyNumberFormat="1" applyFont="1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4" fillId="0" borderId="0" xfId="4" applyFont="1"/>
    <xf numFmtId="14" fontId="4" fillId="0" borderId="0" xfId="4" applyNumberFormat="1" applyFont="1"/>
    <xf numFmtId="14" fontId="0" fillId="0" borderId="0" xfId="0" applyNumberFormat="1" applyFill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9" borderId="0" xfId="0" applyFill="1"/>
    <xf numFmtId="0" fontId="0" fillId="9" borderId="0" xfId="0" applyFill="1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3" fillId="8" borderId="0" xfId="0" applyFont="1" applyFill="1" applyAlignment="1">
      <alignment horizontal="center"/>
    </xf>
    <xf numFmtId="14" fontId="0" fillId="0" borderId="0" xfId="0" applyNumberFormat="1"/>
    <xf numFmtId="0" fontId="0" fillId="0" borderId="0" xfId="0"/>
    <xf numFmtId="4" fontId="0" fillId="0" borderId="0" xfId="0" applyNumberFormat="1"/>
    <xf numFmtId="16" fontId="18" fillId="0" borderId="0" xfId="0" applyNumberFormat="1" applyFont="1" applyFill="1" applyBorder="1" applyAlignment="1" applyProtection="1">
      <alignment horizontal="center" vertical="top" wrapText="1"/>
    </xf>
    <xf numFmtId="7" fontId="22" fillId="0" borderId="2" xfId="0" applyNumberFormat="1" applyFont="1" applyFill="1" applyBorder="1" applyAlignment="1" applyProtection="1">
      <alignment horizontal="right" vertical="top" wrapText="1"/>
    </xf>
    <xf numFmtId="22" fontId="22" fillId="0" borderId="0" xfId="0" applyNumberFormat="1" applyFont="1" applyFill="1" applyBorder="1" applyAlignment="1" applyProtection="1">
      <alignment horizontal="left" vertical="top" wrapText="1"/>
    </xf>
    <xf numFmtId="7" fontId="22" fillId="0" borderId="0" xfId="0" applyNumberFormat="1" applyFont="1" applyFill="1" applyBorder="1" applyAlignment="1" applyProtection="1">
      <alignment horizontal="right" vertical="top" wrapText="1"/>
    </xf>
    <xf numFmtId="14" fontId="22" fillId="0" borderId="2" xfId="0" applyNumberFormat="1" applyFont="1" applyFill="1" applyBorder="1" applyAlignment="1" applyProtection="1">
      <alignment horizontal="left" vertical="top" wrapText="1"/>
    </xf>
    <xf numFmtId="43" fontId="22" fillId="0" borderId="0" xfId="5" applyFont="1" applyFill="1" applyBorder="1" applyAlignment="1" applyProtection="1">
      <alignment horizontal="right" vertical="top" wrapText="1"/>
    </xf>
    <xf numFmtId="14" fontId="0" fillId="3" borderId="0" xfId="0" applyNumberFormat="1" applyFill="1"/>
    <xf numFmtId="0" fontId="0" fillId="3" borderId="0" xfId="0" applyFill="1"/>
    <xf numFmtId="4" fontId="0" fillId="6" borderId="0" xfId="0" applyNumberFormat="1" applyFill="1"/>
    <xf numFmtId="4" fontId="0" fillId="10" borderId="0" xfId="0" applyNumberFormat="1" applyFill="1"/>
    <xf numFmtId="4" fontId="0" fillId="11" borderId="0" xfId="0" applyNumberFormat="1" applyFill="1"/>
    <xf numFmtId="4" fontId="0" fillId="12" borderId="0" xfId="0" applyNumberFormat="1" applyFill="1"/>
    <xf numFmtId="4" fontId="0" fillId="13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23" fillId="0" borderId="0" xfId="0" applyNumberFormat="1" applyFont="1" applyFill="1" applyBorder="1" applyAlignment="1" applyProtection="1">
      <alignment horizontal="left" vertical="top" wrapText="1"/>
    </xf>
    <xf numFmtId="43" fontId="23" fillId="0" borderId="0" xfId="5" applyFont="1" applyFill="1" applyBorder="1" applyAlignment="1" applyProtection="1">
      <alignment horizontal="right"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3" fontId="10" fillId="0" borderId="0" xfId="5" applyFont="1" applyFill="1" applyBorder="1" applyAlignment="1" applyProtection="1">
      <alignment horizontal="right" vertical="top" wrapText="1"/>
    </xf>
    <xf numFmtId="164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</cellXfs>
  <cellStyles count="6">
    <cellStyle name="Millares" xfId="5" builtinId="3"/>
    <cellStyle name="Millares 2" xfId="2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10"/>
  <sheetViews>
    <sheetView topLeftCell="E97" workbookViewId="0">
      <selection activeCell="K114" sqref="K114"/>
    </sheetView>
  </sheetViews>
  <sheetFormatPr baseColWidth="10" defaultRowHeight="15" x14ac:dyDescent="0.25"/>
  <cols>
    <col min="1" max="1" width="7.42578125" customWidth="1"/>
    <col min="3" max="3" width="13.42578125" bestFit="1" customWidth="1"/>
    <col min="4" max="4" width="37" bestFit="1" customWidth="1"/>
    <col min="6" max="6" width="2.5703125" customWidth="1"/>
    <col min="8" max="8" width="2.5703125" customWidth="1"/>
    <col min="9" max="9" width="13.140625" bestFit="1" customWidth="1"/>
    <col min="14" max="14" width="31.5703125" bestFit="1" customWidth="1"/>
    <col min="16" max="16" width="3" customWidth="1"/>
    <col min="18" max="18" width="3" customWidth="1"/>
    <col min="19" max="19" width="13.140625" bestFit="1" customWidth="1"/>
  </cols>
  <sheetData>
    <row r="1" spans="1:19" x14ac:dyDescent="0.25">
      <c r="A1" s="600" t="s">
        <v>0</v>
      </c>
      <c r="B1" s="600"/>
      <c r="C1" s="600"/>
      <c r="D1" s="600"/>
      <c r="E1" s="600"/>
      <c r="F1" s="600"/>
      <c r="G1" s="600"/>
      <c r="H1" s="600"/>
      <c r="I1" s="600"/>
      <c r="J1" s="5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1</v>
      </c>
      <c r="B2" s="599"/>
      <c r="C2" s="599"/>
      <c r="D2" s="599"/>
      <c r="E2" s="599"/>
      <c r="F2" s="599"/>
      <c r="G2" s="599"/>
      <c r="H2" s="599"/>
      <c r="I2" s="599"/>
      <c r="J2" s="5"/>
      <c r="K2" s="599" t="s">
        <v>1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J3" s="5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9"/>
      <c r="B4" s="9"/>
      <c r="C4" s="9"/>
      <c r="D4" s="9" t="s">
        <v>9</v>
      </c>
      <c r="E4" s="11"/>
      <c r="F4" s="12"/>
      <c r="G4" s="11"/>
      <c r="H4" s="12"/>
      <c r="I4" s="11">
        <v>-265267.49</v>
      </c>
      <c r="J4" s="5"/>
      <c r="K4" s="9"/>
      <c r="L4" s="9"/>
      <c r="M4" s="9"/>
      <c r="N4" s="9" t="s">
        <v>9</v>
      </c>
      <c r="O4" s="11"/>
      <c r="P4" s="12"/>
      <c r="Q4" s="11"/>
      <c r="R4" s="12"/>
      <c r="S4" s="6">
        <v>265267.49</v>
      </c>
    </row>
    <row r="5" spans="1:19" x14ac:dyDescent="0.25">
      <c r="A5" s="9" t="s">
        <v>12</v>
      </c>
      <c r="B5" s="13">
        <v>42752</v>
      </c>
      <c r="C5" s="9" t="s">
        <v>13</v>
      </c>
      <c r="D5" s="9" t="s">
        <v>14</v>
      </c>
      <c r="E5" s="11">
        <v>50000</v>
      </c>
      <c r="F5" s="12">
        <v>1</v>
      </c>
      <c r="G5" s="11"/>
      <c r="H5" s="12"/>
      <c r="I5" s="11">
        <f>+I4+E5-G5</f>
        <v>-215267.49</v>
      </c>
      <c r="J5" s="5"/>
      <c r="K5" s="5" t="s">
        <v>18</v>
      </c>
      <c r="L5" s="7">
        <v>42752</v>
      </c>
      <c r="M5" s="5" t="s">
        <v>22</v>
      </c>
      <c r="N5" s="5" t="s">
        <v>20</v>
      </c>
      <c r="O5" s="5"/>
      <c r="P5" s="20"/>
      <c r="Q5" s="5">
        <v>50000</v>
      </c>
      <c r="R5" s="20">
        <v>1</v>
      </c>
      <c r="S5" s="6">
        <f>+S4+O5-Q5</f>
        <v>215267.49</v>
      </c>
    </row>
    <row r="6" spans="1:19" x14ac:dyDescent="0.25">
      <c r="A6" s="9" t="s">
        <v>15</v>
      </c>
      <c r="B6" s="14">
        <v>42753</v>
      </c>
      <c r="C6" s="9" t="s">
        <v>16</v>
      </c>
      <c r="D6" s="9" t="s">
        <v>17</v>
      </c>
      <c r="E6" s="11"/>
      <c r="F6" s="12"/>
      <c r="G6" s="11">
        <v>50000</v>
      </c>
      <c r="H6" s="12">
        <v>2</v>
      </c>
      <c r="I6" s="11">
        <f>+I5+E6-G6</f>
        <v>-265267.49</v>
      </c>
      <c r="J6" s="5"/>
      <c r="K6" s="5" t="s">
        <v>19</v>
      </c>
      <c r="L6" s="7">
        <v>42754</v>
      </c>
      <c r="M6" s="5" t="s">
        <v>22</v>
      </c>
      <c r="N6" s="5" t="s">
        <v>21</v>
      </c>
      <c r="O6" s="5">
        <v>50000</v>
      </c>
      <c r="P6" s="20">
        <v>2</v>
      </c>
      <c r="Q6" s="5"/>
      <c r="R6" s="20"/>
      <c r="S6" s="6">
        <f>+S5+O6-Q6</f>
        <v>265267.49</v>
      </c>
    </row>
    <row r="7" spans="1:19" x14ac:dyDescent="0.25">
      <c r="A7" s="9"/>
      <c r="B7" s="9"/>
      <c r="C7" s="9"/>
      <c r="D7" s="9" t="s">
        <v>10</v>
      </c>
      <c r="E7" s="11">
        <f>+E5</f>
        <v>50000</v>
      </c>
      <c r="F7" s="12"/>
      <c r="G7" s="11">
        <f>+G6</f>
        <v>50000</v>
      </c>
      <c r="H7" s="12"/>
      <c r="I7" s="15"/>
      <c r="J7" s="5"/>
      <c r="K7" s="5"/>
      <c r="L7" s="5"/>
      <c r="M7" s="5"/>
      <c r="N7" s="9" t="s">
        <v>10</v>
      </c>
      <c r="O7" s="5">
        <f>+O6</f>
        <v>50000</v>
      </c>
      <c r="P7" s="20"/>
      <c r="Q7" s="5">
        <f>+Q5</f>
        <v>50000</v>
      </c>
      <c r="R7" s="8"/>
      <c r="S7" s="5"/>
    </row>
    <row r="8" spans="1:19" x14ac:dyDescent="0.25">
      <c r="A8" s="9"/>
      <c r="B8" s="9"/>
      <c r="C8" s="9"/>
      <c r="D8" s="16" t="s">
        <v>11</v>
      </c>
      <c r="E8" s="15"/>
      <c r="F8" s="12"/>
      <c r="G8" s="15"/>
      <c r="H8" s="12"/>
      <c r="I8" s="15">
        <f>+I6</f>
        <v>-265267.49</v>
      </c>
      <c r="J8" s="5"/>
      <c r="K8" s="5"/>
      <c r="L8" s="5"/>
      <c r="M8" s="5"/>
      <c r="N8" s="16" t="s">
        <v>11</v>
      </c>
      <c r="O8" s="5"/>
      <c r="P8" s="5"/>
      <c r="Q8" s="5"/>
      <c r="R8" s="5"/>
      <c r="S8" s="6">
        <f>+S6</f>
        <v>265267.49</v>
      </c>
    </row>
    <row r="9" spans="1:19" x14ac:dyDescent="0.25">
      <c r="A9" s="17"/>
      <c r="B9" s="17"/>
      <c r="C9" s="17"/>
      <c r="D9" s="17"/>
      <c r="E9" s="17"/>
      <c r="F9" s="10"/>
      <c r="G9" s="17"/>
      <c r="H9" s="18"/>
      <c r="I9" s="15"/>
      <c r="J9" s="5"/>
      <c r="K9" s="5"/>
      <c r="L9" s="5"/>
      <c r="M9" s="5"/>
      <c r="N9" s="5"/>
      <c r="O9" s="5"/>
      <c r="P9" s="5"/>
      <c r="Q9" s="5"/>
      <c r="R9" s="5"/>
      <c r="S9" s="5"/>
    </row>
    <row r="11" spans="1:19" x14ac:dyDescent="0.25">
      <c r="A11" s="600" t="s">
        <v>0</v>
      </c>
      <c r="B11" s="600"/>
      <c r="C11" s="600"/>
      <c r="D11" s="600"/>
      <c r="E11" s="600"/>
      <c r="F11" s="600"/>
      <c r="G11" s="600"/>
      <c r="H11" s="600"/>
      <c r="I11" s="600"/>
      <c r="K11" s="600" t="s">
        <v>52</v>
      </c>
      <c r="L11" s="600"/>
      <c r="M11" s="600"/>
      <c r="N11" s="600"/>
      <c r="O11" s="600"/>
      <c r="P11" s="600"/>
      <c r="Q11" s="600"/>
      <c r="R11" s="600"/>
      <c r="S11" s="600"/>
    </row>
    <row r="12" spans="1:19" x14ac:dyDescent="0.25">
      <c r="A12" s="599" t="s">
        <v>128</v>
      </c>
      <c r="B12" s="599"/>
      <c r="C12" s="599"/>
      <c r="D12" s="599"/>
      <c r="E12" s="599"/>
      <c r="F12" s="599"/>
      <c r="G12" s="599"/>
      <c r="H12" s="599"/>
      <c r="I12" s="599"/>
      <c r="K12" s="599" t="s">
        <v>128</v>
      </c>
      <c r="L12" s="599"/>
      <c r="M12" s="599"/>
      <c r="N12" s="599"/>
      <c r="O12" s="599"/>
      <c r="P12" s="599"/>
      <c r="Q12" s="599"/>
      <c r="R12" s="599"/>
      <c r="S12" s="599"/>
    </row>
    <row r="13" spans="1:19" x14ac:dyDescent="0.25">
      <c r="A13" s="9" t="s">
        <v>2</v>
      </c>
      <c r="B13" s="9" t="s">
        <v>3</v>
      </c>
      <c r="C13" s="9" t="s">
        <v>4</v>
      </c>
      <c r="D13" s="9" t="s">
        <v>5</v>
      </c>
      <c r="E13" s="9" t="s">
        <v>6</v>
      </c>
      <c r="F13" s="10"/>
      <c r="G13" s="9" t="s">
        <v>7</v>
      </c>
      <c r="H13" s="10"/>
      <c r="I13" s="9" t="s">
        <v>8</v>
      </c>
      <c r="K13" s="9" t="s">
        <v>2</v>
      </c>
      <c r="L13" s="9" t="s">
        <v>3</v>
      </c>
      <c r="M13" s="9" t="s">
        <v>4</v>
      </c>
      <c r="N13" s="9" t="s">
        <v>5</v>
      </c>
      <c r="O13" s="9" t="s">
        <v>6</v>
      </c>
      <c r="P13" s="10"/>
      <c r="Q13" s="9" t="s">
        <v>7</v>
      </c>
      <c r="R13" s="10"/>
      <c r="S13" s="9" t="s">
        <v>8</v>
      </c>
    </row>
    <row r="14" spans="1:19" x14ac:dyDescent="0.25">
      <c r="A14" s="9"/>
      <c r="B14" s="9"/>
      <c r="C14" s="9"/>
      <c r="D14" s="9" t="s">
        <v>9</v>
      </c>
      <c r="E14" s="11"/>
      <c r="F14" s="12"/>
      <c r="G14" s="11"/>
      <c r="H14" s="12"/>
      <c r="I14" s="11">
        <v>-265267.49</v>
      </c>
      <c r="K14" s="9"/>
      <c r="L14" s="9"/>
      <c r="M14" s="9"/>
      <c r="N14" s="9" t="s">
        <v>9</v>
      </c>
      <c r="O14" s="11"/>
      <c r="P14" s="12"/>
      <c r="Q14" s="11"/>
      <c r="R14" s="12"/>
      <c r="S14" s="11">
        <f>+S8</f>
        <v>265267.49</v>
      </c>
    </row>
    <row r="15" spans="1:19" x14ac:dyDescent="0.25">
      <c r="A15" s="76"/>
      <c r="B15" s="76"/>
      <c r="C15" s="76"/>
      <c r="D15" s="76"/>
      <c r="E15" s="76"/>
      <c r="F15" s="42"/>
      <c r="G15" s="76"/>
      <c r="H15" s="42"/>
      <c r="I15" s="76"/>
      <c r="K15" s="39"/>
      <c r="L15" s="39"/>
      <c r="M15" s="39"/>
      <c r="N15" s="39"/>
      <c r="O15" s="39"/>
      <c r="P15" s="42"/>
      <c r="Q15" s="39"/>
      <c r="R15" s="42"/>
      <c r="S15" s="39"/>
    </row>
    <row r="16" spans="1:19" x14ac:dyDescent="0.25">
      <c r="A16" s="76"/>
      <c r="B16" s="76"/>
      <c r="C16" s="76"/>
      <c r="D16" s="16" t="s">
        <v>11</v>
      </c>
      <c r="E16" s="15"/>
      <c r="F16" s="12"/>
      <c r="G16" s="15"/>
      <c r="H16" s="12"/>
      <c r="I16" s="15">
        <f>+I14</f>
        <v>-265267.49</v>
      </c>
      <c r="K16" s="39"/>
      <c r="L16" s="39"/>
      <c r="M16" s="39"/>
      <c r="N16" s="16" t="s">
        <v>11</v>
      </c>
      <c r="O16" s="15"/>
      <c r="P16" s="12"/>
      <c r="Q16" s="15"/>
      <c r="R16" s="12"/>
      <c r="S16" s="15">
        <f>+S14</f>
        <v>265267.49</v>
      </c>
    </row>
    <row r="18" spans="1:19" x14ac:dyDescent="0.25">
      <c r="A18" s="600" t="s">
        <v>0</v>
      </c>
      <c r="B18" s="600"/>
      <c r="C18" s="600"/>
      <c r="D18" s="600"/>
      <c r="E18" s="600"/>
      <c r="F18" s="600"/>
      <c r="G18" s="600"/>
      <c r="H18" s="600"/>
      <c r="I18" s="600"/>
      <c r="J18" s="76"/>
      <c r="K18" s="600" t="s">
        <v>52</v>
      </c>
      <c r="L18" s="600"/>
      <c r="M18" s="600"/>
      <c r="N18" s="600"/>
      <c r="O18" s="600"/>
      <c r="P18" s="600"/>
      <c r="Q18" s="600"/>
      <c r="R18" s="600"/>
      <c r="S18" s="600"/>
    </row>
    <row r="19" spans="1:19" x14ac:dyDescent="0.25">
      <c r="A19" s="599" t="s">
        <v>253</v>
      </c>
      <c r="B19" s="599"/>
      <c r="C19" s="599"/>
      <c r="D19" s="599"/>
      <c r="E19" s="599"/>
      <c r="F19" s="599"/>
      <c r="G19" s="599"/>
      <c r="H19" s="599"/>
      <c r="I19" s="599"/>
      <c r="J19" s="76"/>
      <c r="K19" s="599" t="s">
        <v>253</v>
      </c>
      <c r="L19" s="599"/>
      <c r="M19" s="599"/>
      <c r="N19" s="599"/>
      <c r="O19" s="599"/>
      <c r="P19" s="599"/>
      <c r="Q19" s="599"/>
      <c r="R19" s="599"/>
      <c r="S19" s="599"/>
    </row>
    <row r="20" spans="1:19" x14ac:dyDescent="0.25">
      <c r="A20" s="9" t="s">
        <v>2</v>
      </c>
      <c r="B20" s="9" t="s">
        <v>3</v>
      </c>
      <c r="C20" s="9" t="s">
        <v>4</v>
      </c>
      <c r="D20" s="9" t="s">
        <v>5</v>
      </c>
      <c r="E20" s="9" t="s">
        <v>6</v>
      </c>
      <c r="F20" s="10"/>
      <c r="G20" s="9" t="s">
        <v>7</v>
      </c>
      <c r="H20" s="10"/>
      <c r="I20" s="9" t="s">
        <v>8</v>
      </c>
      <c r="J20" s="76"/>
      <c r="K20" s="9" t="s">
        <v>2</v>
      </c>
      <c r="L20" s="9" t="s">
        <v>3</v>
      </c>
      <c r="M20" s="9" t="s">
        <v>4</v>
      </c>
      <c r="N20" s="9" t="s">
        <v>5</v>
      </c>
      <c r="O20" s="9" t="s">
        <v>6</v>
      </c>
      <c r="P20" s="10"/>
      <c r="Q20" s="9" t="s">
        <v>7</v>
      </c>
      <c r="R20" s="10"/>
      <c r="S20" s="9" t="s">
        <v>8</v>
      </c>
    </row>
    <row r="21" spans="1:19" x14ac:dyDescent="0.25">
      <c r="A21" s="9"/>
      <c r="B21" s="9"/>
      <c r="C21" s="9"/>
      <c r="D21" s="9" t="s">
        <v>9</v>
      </c>
      <c r="E21" s="11"/>
      <c r="F21" s="12"/>
      <c r="G21" s="11"/>
      <c r="H21" s="12"/>
      <c r="I21" s="11">
        <v>-265267.49</v>
      </c>
      <c r="J21" s="76"/>
      <c r="K21" s="9"/>
      <c r="L21" s="9"/>
      <c r="M21" s="9"/>
      <c r="N21" s="9" t="s">
        <v>9</v>
      </c>
      <c r="O21" s="11"/>
      <c r="P21" s="12"/>
      <c r="Q21" s="11"/>
      <c r="R21" s="12"/>
      <c r="S21" s="11">
        <f>+S16</f>
        <v>265267.49</v>
      </c>
    </row>
    <row r="22" spans="1:19" x14ac:dyDescent="0.25">
      <c r="A22" s="76"/>
      <c r="B22" s="76"/>
      <c r="C22" s="76"/>
      <c r="D22" s="76"/>
      <c r="E22" s="76"/>
      <c r="F22" s="42"/>
      <c r="G22" s="76"/>
      <c r="H22" s="42"/>
      <c r="I22" s="76"/>
      <c r="J22" s="76"/>
      <c r="K22" s="76"/>
      <c r="L22" s="76"/>
      <c r="M22" s="76"/>
      <c r="N22" s="76"/>
      <c r="O22" s="76"/>
      <c r="P22" s="42"/>
      <c r="Q22" s="76"/>
      <c r="R22" s="42"/>
      <c r="S22" s="76"/>
    </row>
    <row r="23" spans="1:19" x14ac:dyDescent="0.25">
      <c r="A23" s="76"/>
      <c r="B23" s="76"/>
      <c r="C23" s="76"/>
      <c r="D23" s="16" t="s">
        <v>11</v>
      </c>
      <c r="E23" s="15"/>
      <c r="F23" s="12"/>
      <c r="G23" s="15"/>
      <c r="H23" s="12"/>
      <c r="I23" s="15">
        <f>+I21</f>
        <v>-265267.49</v>
      </c>
      <c r="J23" s="76"/>
      <c r="K23" s="76"/>
      <c r="L23" s="76"/>
      <c r="M23" s="76"/>
      <c r="N23" s="16" t="s">
        <v>11</v>
      </c>
      <c r="O23" s="15"/>
      <c r="P23" s="12"/>
      <c r="Q23" s="15"/>
      <c r="R23" s="12"/>
      <c r="S23" s="15">
        <f>+S21</f>
        <v>265267.49</v>
      </c>
    </row>
    <row r="25" spans="1:19" x14ac:dyDescent="0.25">
      <c r="A25" s="600" t="s">
        <v>0</v>
      </c>
      <c r="B25" s="600"/>
      <c r="C25" s="600"/>
      <c r="D25" s="600"/>
      <c r="E25" s="600"/>
      <c r="F25" s="600"/>
      <c r="G25" s="600"/>
      <c r="H25" s="600"/>
      <c r="I25" s="600"/>
      <c r="J25" s="161"/>
      <c r="K25" s="600" t="s">
        <v>52</v>
      </c>
      <c r="L25" s="600"/>
      <c r="M25" s="600"/>
      <c r="N25" s="600"/>
      <c r="O25" s="600"/>
      <c r="P25" s="600"/>
      <c r="Q25" s="600"/>
      <c r="R25" s="600"/>
      <c r="S25" s="600"/>
    </row>
    <row r="26" spans="1:19" x14ac:dyDescent="0.25">
      <c r="A26" s="599" t="s">
        <v>453</v>
      </c>
      <c r="B26" s="599"/>
      <c r="C26" s="599"/>
      <c r="D26" s="599"/>
      <c r="E26" s="599"/>
      <c r="F26" s="599"/>
      <c r="G26" s="599"/>
      <c r="H26" s="599"/>
      <c r="I26" s="599"/>
      <c r="J26" s="161"/>
      <c r="K26" s="599" t="s">
        <v>453</v>
      </c>
      <c r="L26" s="599"/>
      <c r="M26" s="599"/>
      <c r="N26" s="599"/>
      <c r="O26" s="599"/>
      <c r="P26" s="599"/>
      <c r="Q26" s="599"/>
      <c r="R26" s="599"/>
      <c r="S26" s="599"/>
    </row>
    <row r="27" spans="1:19" x14ac:dyDescent="0.25">
      <c r="A27" s="9" t="s">
        <v>2</v>
      </c>
      <c r="B27" s="9" t="s">
        <v>3</v>
      </c>
      <c r="C27" s="9" t="s">
        <v>4</v>
      </c>
      <c r="D27" s="9" t="s">
        <v>5</v>
      </c>
      <c r="E27" s="9" t="s">
        <v>6</v>
      </c>
      <c r="F27" s="10"/>
      <c r="G27" s="9" t="s">
        <v>7</v>
      </c>
      <c r="H27" s="10"/>
      <c r="I27" s="9" t="s">
        <v>8</v>
      </c>
      <c r="J27" s="161"/>
      <c r="K27" s="9" t="s">
        <v>2</v>
      </c>
      <c r="L27" s="9" t="s">
        <v>3</v>
      </c>
      <c r="M27" s="9" t="s">
        <v>4</v>
      </c>
      <c r="N27" s="9" t="s">
        <v>5</v>
      </c>
      <c r="O27" s="9" t="s">
        <v>6</v>
      </c>
      <c r="P27" s="10"/>
      <c r="Q27" s="9" t="s">
        <v>7</v>
      </c>
      <c r="R27" s="10"/>
      <c r="S27" s="9" t="s">
        <v>8</v>
      </c>
    </row>
    <row r="28" spans="1:19" x14ac:dyDescent="0.25">
      <c r="A28" s="9"/>
      <c r="B28" s="9"/>
      <c r="C28" s="9"/>
      <c r="D28" s="9" t="s">
        <v>9</v>
      </c>
      <c r="E28" s="11"/>
      <c r="F28" s="12"/>
      <c r="G28" s="11"/>
      <c r="H28" s="12"/>
      <c r="I28" s="11">
        <v>-265267.49</v>
      </c>
      <c r="J28" s="161"/>
      <c r="K28" s="9"/>
      <c r="L28" s="9"/>
      <c r="M28" s="9"/>
      <c r="N28" s="9" t="s">
        <v>9</v>
      </c>
      <c r="O28" s="11"/>
      <c r="P28" s="12"/>
      <c r="Q28" s="11"/>
      <c r="R28" s="12"/>
      <c r="S28" s="11">
        <f>+S23</f>
        <v>265267.49</v>
      </c>
    </row>
    <row r="29" spans="1:19" x14ac:dyDescent="0.25">
      <c r="A29" s="161"/>
      <c r="B29" s="161"/>
      <c r="C29" s="161"/>
      <c r="D29" s="161"/>
      <c r="E29" s="161"/>
      <c r="F29" s="42"/>
      <c r="G29" s="161"/>
      <c r="H29" s="42"/>
      <c r="I29" s="161"/>
      <c r="J29" s="161"/>
      <c r="K29" s="161"/>
      <c r="L29" s="161"/>
      <c r="M29" s="161"/>
      <c r="N29" s="161"/>
      <c r="O29" s="161"/>
      <c r="P29" s="42"/>
      <c r="Q29" s="161"/>
      <c r="R29" s="42"/>
      <c r="S29" s="161"/>
    </row>
    <row r="30" spans="1:19" x14ac:dyDescent="0.25">
      <c r="A30" s="161"/>
      <c r="B30" s="161"/>
      <c r="C30" s="161"/>
      <c r="D30" s="16" t="s">
        <v>11</v>
      </c>
      <c r="E30" s="15"/>
      <c r="F30" s="12"/>
      <c r="G30" s="15"/>
      <c r="H30" s="12"/>
      <c r="I30" s="15">
        <f>+I28</f>
        <v>-265267.49</v>
      </c>
      <c r="J30" s="161"/>
      <c r="K30" s="161"/>
      <c r="L30" s="161"/>
      <c r="M30" s="161"/>
      <c r="N30" s="16" t="s">
        <v>11</v>
      </c>
      <c r="O30" s="15"/>
      <c r="P30" s="12"/>
      <c r="Q30" s="15"/>
      <c r="R30" s="12"/>
      <c r="S30" s="15">
        <f>+S28</f>
        <v>265267.49</v>
      </c>
    </row>
    <row r="32" spans="1:19" x14ac:dyDescent="0.25">
      <c r="A32" s="600" t="s">
        <v>0</v>
      </c>
      <c r="B32" s="600"/>
      <c r="C32" s="600"/>
      <c r="D32" s="600"/>
      <c r="E32" s="600"/>
      <c r="F32" s="600"/>
      <c r="G32" s="600"/>
      <c r="H32" s="600"/>
      <c r="I32" s="600"/>
      <c r="J32" s="200"/>
      <c r="K32" s="600" t="s">
        <v>52</v>
      </c>
      <c r="L32" s="600"/>
      <c r="M32" s="600"/>
      <c r="N32" s="600"/>
      <c r="O32" s="600"/>
      <c r="P32" s="600"/>
      <c r="Q32" s="600"/>
      <c r="R32" s="600"/>
      <c r="S32" s="600"/>
    </row>
    <row r="33" spans="1:19" x14ac:dyDescent="0.25">
      <c r="A33" s="599" t="s">
        <v>543</v>
      </c>
      <c r="B33" s="599"/>
      <c r="C33" s="599"/>
      <c r="D33" s="599"/>
      <c r="E33" s="599"/>
      <c r="F33" s="599"/>
      <c r="G33" s="599"/>
      <c r="H33" s="599"/>
      <c r="I33" s="599"/>
      <c r="J33" s="200"/>
      <c r="K33" s="599" t="s">
        <v>543</v>
      </c>
      <c r="L33" s="599"/>
      <c r="M33" s="599"/>
      <c r="N33" s="599"/>
      <c r="O33" s="599"/>
      <c r="P33" s="599"/>
      <c r="Q33" s="599"/>
      <c r="R33" s="599"/>
      <c r="S33" s="599"/>
    </row>
    <row r="34" spans="1:19" x14ac:dyDescent="0.25">
      <c r="A34" s="9" t="s">
        <v>2</v>
      </c>
      <c r="B34" s="9" t="s">
        <v>3</v>
      </c>
      <c r="C34" s="9" t="s">
        <v>4</v>
      </c>
      <c r="D34" s="9" t="s">
        <v>5</v>
      </c>
      <c r="E34" s="9" t="s">
        <v>6</v>
      </c>
      <c r="F34" s="10"/>
      <c r="G34" s="9" t="s">
        <v>7</v>
      </c>
      <c r="H34" s="10"/>
      <c r="I34" s="9" t="s">
        <v>8</v>
      </c>
      <c r="J34" s="200"/>
      <c r="K34" s="9" t="s">
        <v>2</v>
      </c>
      <c r="L34" s="9" t="s">
        <v>3</v>
      </c>
      <c r="M34" s="9" t="s">
        <v>4</v>
      </c>
      <c r="N34" s="9" t="s">
        <v>5</v>
      </c>
      <c r="O34" s="9" t="s">
        <v>6</v>
      </c>
      <c r="P34" s="10"/>
      <c r="Q34" s="9" t="s">
        <v>7</v>
      </c>
      <c r="R34" s="10"/>
      <c r="S34" s="9" t="s">
        <v>8</v>
      </c>
    </row>
    <row r="35" spans="1:19" x14ac:dyDescent="0.25">
      <c r="A35" s="9"/>
      <c r="B35" s="9"/>
      <c r="C35" s="9"/>
      <c r="D35" s="9" t="s">
        <v>9</v>
      </c>
      <c r="E35" s="11"/>
      <c r="F35" s="12"/>
      <c r="G35" s="11"/>
      <c r="H35" s="12"/>
      <c r="I35" s="11">
        <v>-265267.49</v>
      </c>
      <c r="J35" s="200"/>
      <c r="K35" s="9"/>
      <c r="L35" s="9"/>
      <c r="M35" s="9"/>
      <c r="N35" s="9" t="s">
        <v>9</v>
      </c>
      <c r="O35" s="11"/>
      <c r="P35" s="12"/>
      <c r="Q35" s="11"/>
      <c r="R35" s="12"/>
      <c r="S35" s="11">
        <f>+S30</f>
        <v>265267.49</v>
      </c>
    </row>
    <row r="36" spans="1:19" x14ac:dyDescent="0.25">
      <c r="A36" s="200"/>
      <c r="B36" s="200"/>
      <c r="C36" s="200"/>
      <c r="D36" s="200"/>
      <c r="E36" s="200"/>
      <c r="F36" s="42"/>
      <c r="G36" s="200"/>
      <c r="H36" s="42"/>
      <c r="I36" s="200"/>
      <c r="J36" s="200"/>
      <c r="K36" s="200"/>
      <c r="L36" s="200"/>
      <c r="M36" s="200"/>
      <c r="N36" s="200"/>
      <c r="O36" s="200"/>
      <c r="P36" s="42"/>
      <c r="Q36" s="200"/>
      <c r="R36" s="42"/>
      <c r="S36" s="200"/>
    </row>
    <row r="37" spans="1:19" x14ac:dyDescent="0.25">
      <c r="A37" s="200"/>
      <c r="B37" s="200"/>
      <c r="C37" s="200"/>
      <c r="D37" s="16" t="s">
        <v>11</v>
      </c>
      <c r="E37" s="15"/>
      <c r="F37" s="12"/>
      <c r="G37" s="15"/>
      <c r="H37" s="12"/>
      <c r="I37" s="15">
        <f>+I35</f>
        <v>-265267.49</v>
      </c>
      <c r="J37" s="200"/>
      <c r="K37" s="200"/>
      <c r="L37" s="200"/>
      <c r="M37" s="200"/>
      <c r="N37" s="16" t="s">
        <v>11</v>
      </c>
      <c r="O37" s="15"/>
      <c r="P37" s="12"/>
      <c r="Q37" s="15"/>
      <c r="R37" s="12"/>
      <c r="S37" s="15">
        <f>+S35</f>
        <v>265267.49</v>
      </c>
    </row>
    <row r="40" spans="1:19" x14ac:dyDescent="0.25">
      <c r="A40" s="600" t="s">
        <v>0</v>
      </c>
      <c r="B40" s="600"/>
      <c r="C40" s="600"/>
      <c r="D40" s="600"/>
      <c r="E40" s="600"/>
      <c r="F40" s="600"/>
      <c r="G40" s="600"/>
      <c r="H40" s="600"/>
      <c r="I40" s="600"/>
      <c r="J40" s="237"/>
      <c r="K40" s="600" t="s">
        <v>52</v>
      </c>
      <c r="L40" s="600"/>
      <c r="M40" s="600"/>
      <c r="N40" s="600"/>
      <c r="O40" s="600"/>
      <c r="P40" s="600"/>
      <c r="Q40" s="600"/>
      <c r="R40" s="600"/>
      <c r="S40" s="600"/>
    </row>
    <row r="41" spans="1:19" x14ac:dyDescent="0.25">
      <c r="A41" s="599" t="s">
        <v>669</v>
      </c>
      <c r="B41" s="599"/>
      <c r="C41" s="599"/>
      <c r="D41" s="599"/>
      <c r="E41" s="599"/>
      <c r="F41" s="599"/>
      <c r="G41" s="599"/>
      <c r="H41" s="599"/>
      <c r="I41" s="599"/>
      <c r="J41" s="237"/>
      <c r="K41" s="599" t="s">
        <v>670</v>
      </c>
      <c r="L41" s="599"/>
      <c r="M41" s="599"/>
      <c r="N41" s="599"/>
      <c r="O41" s="599"/>
      <c r="P41" s="599"/>
      <c r="Q41" s="599"/>
      <c r="R41" s="599"/>
      <c r="S41" s="599"/>
    </row>
    <row r="42" spans="1:19" x14ac:dyDescent="0.25">
      <c r="A42" s="9" t="s">
        <v>2</v>
      </c>
      <c r="B42" s="9" t="s">
        <v>3</v>
      </c>
      <c r="C42" s="9" t="s">
        <v>4</v>
      </c>
      <c r="D42" s="9" t="s">
        <v>5</v>
      </c>
      <c r="E42" s="9" t="s">
        <v>6</v>
      </c>
      <c r="F42" s="10"/>
      <c r="G42" s="9" t="s">
        <v>7</v>
      </c>
      <c r="H42" s="10"/>
      <c r="I42" s="9" t="s">
        <v>8</v>
      </c>
      <c r="J42" s="237"/>
      <c r="K42" s="9" t="s">
        <v>2</v>
      </c>
      <c r="L42" s="9" t="s">
        <v>3</v>
      </c>
      <c r="M42" s="9" t="s">
        <v>4</v>
      </c>
      <c r="N42" s="9" t="s">
        <v>5</v>
      </c>
      <c r="O42" s="9" t="s">
        <v>6</v>
      </c>
      <c r="P42" s="10"/>
      <c r="Q42" s="9" t="s">
        <v>7</v>
      </c>
      <c r="R42" s="10"/>
      <c r="S42" s="9" t="s">
        <v>8</v>
      </c>
    </row>
    <row r="43" spans="1:19" x14ac:dyDescent="0.25">
      <c r="A43" s="9"/>
      <c r="B43" s="9"/>
      <c r="C43" s="9"/>
      <c r="D43" s="9" t="s">
        <v>9</v>
      </c>
      <c r="E43" s="11"/>
      <c r="F43" s="12"/>
      <c r="G43" s="11"/>
      <c r="H43" s="12"/>
      <c r="I43" s="11">
        <v>-265267.49</v>
      </c>
      <c r="J43" s="237"/>
      <c r="K43" s="9"/>
      <c r="L43" s="9"/>
      <c r="M43" s="9"/>
      <c r="N43" s="9" t="s">
        <v>9</v>
      </c>
      <c r="O43" s="11"/>
      <c r="P43" s="12"/>
      <c r="Q43" s="11"/>
      <c r="R43" s="12"/>
      <c r="S43" s="11">
        <f>+S37</f>
        <v>265267.49</v>
      </c>
    </row>
    <row r="44" spans="1:19" s="237" customFormat="1" x14ac:dyDescent="0.25">
      <c r="A44" s="249"/>
      <c r="B44" s="250"/>
      <c r="C44" s="249"/>
      <c r="D44" s="251"/>
      <c r="E44" s="253"/>
      <c r="F44" s="12"/>
      <c r="G44" s="11"/>
      <c r="H44" s="12"/>
      <c r="I44" s="11">
        <f>+I43+E44-E45</f>
        <v>-265267.49</v>
      </c>
      <c r="K44" s="252"/>
      <c r="L44" s="254"/>
      <c r="M44" s="252"/>
      <c r="N44" s="252"/>
      <c r="O44" s="253"/>
      <c r="P44" s="12"/>
      <c r="Q44" s="11"/>
      <c r="R44" s="12"/>
      <c r="S44" s="11">
        <f>+S43+O44-Q44</f>
        <v>265267.49</v>
      </c>
    </row>
    <row r="45" spans="1:19" s="237" customFormat="1" x14ac:dyDescent="0.25">
      <c r="A45" s="249"/>
      <c r="B45" s="250"/>
      <c r="C45" s="249"/>
      <c r="D45" s="251"/>
      <c r="E45" s="253"/>
      <c r="F45" s="12"/>
      <c r="G45" s="11"/>
      <c r="H45" s="12"/>
      <c r="I45" s="11">
        <f>+I44+E45-E46</f>
        <v>-265267.49</v>
      </c>
      <c r="K45" s="252"/>
      <c r="L45" s="254"/>
      <c r="M45" s="252"/>
      <c r="N45" s="252"/>
      <c r="O45" s="253"/>
      <c r="P45" s="12"/>
      <c r="Q45" s="11"/>
      <c r="R45" s="12"/>
      <c r="S45" s="11">
        <f>+S44+O45-Q45</f>
        <v>265267.49</v>
      </c>
    </row>
    <row r="46" spans="1:19" x14ac:dyDescent="0.25">
      <c r="A46" s="237"/>
      <c r="B46" s="237"/>
      <c r="C46" s="237"/>
      <c r="D46" s="237"/>
      <c r="E46" s="237"/>
      <c r="F46" s="42"/>
      <c r="G46" s="237"/>
      <c r="H46" s="42"/>
      <c r="I46" s="237"/>
      <c r="J46" s="237"/>
      <c r="K46" s="237"/>
      <c r="L46" s="237"/>
      <c r="M46" s="237"/>
      <c r="N46" s="237"/>
      <c r="O46" s="237"/>
      <c r="P46" s="42"/>
      <c r="Q46" s="237"/>
      <c r="R46" s="42"/>
      <c r="S46" s="237"/>
    </row>
    <row r="47" spans="1:19" x14ac:dyDescent="0.25">
      <c r="A47" s="237"/>
      <c r="B47" s="237"/>
      <c r="C47" s="237"/>
      <c r="D47" s="16" t="s">
        <v>11</v>
      </c>
      <c r="E47" s="15"/>
      <c r="F47" s="12"/>
      <c r="G47" s="15"/>
      <c r="H47" s="12"/>
      <c r="I47" s="15">
        <f>+I43</f>
        <v>-265267.49</v>
      </c>
      <c r="J47" s="237"/>
      <c r="K47" s="237"/>
      <c r="L47" s="237"/>
      <c r="M47" s="237"/>
      <c r="N47" s="16" t="s">
        <v>11</v>
      </c>
      <c r="O47" s="15"/>
      <c r="P47" s="12"/>
      <c r="Q47" s="15"/>
      <c r="R47" s="12"/>
      <c r="S47" s="15">
        <f>+S45</f>
        <v>265267.49</v>
      </c>
    </row>
    <row r="50" spans="1:19" x14ac:dyDescent="0.25">
      <c r="A50" s="308"/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</row>
    <row r="51" spans="1:19" x14ac:dyDescent="0.25">
      <c r="A51" s="600" t="s">
        <v>0</v>
      </c>
      <c r="B51" s="600"/>
      <c r="C51" s="600"/>
      <c r="D51" s="600"/>
      <c r="E51" s="600"/>
      <c r="F51" s="600"/>
      <c r="G51" s="600"/>
      <c r="H51" s="600"/>
      <c r="I51" s="600"/>
      <c r="J51" s="308"/>
      <c r="K51" s="600" t="s">
        <v>52</v>
      </c>
      <c r="L51" s="600"/>
      <c r="M51" s="600"/>
      <c r="N51" s="600"/>
      <c r="O51" s="600"/>
      <c r="P51" s="600"/>
      <c r="Q51" s="600"/>
      <c r="R51" s="600"/>
      <c r="S51" s="600"/>
    </row>
    <row r="52" spans="1:19" x14ac:dyDescent="0.25">
      <c r="A52" s="599" t="s">
        <v>834</v>
      </c>
      <c r="B52" s="599"/>
      <c r="C52" s="599"/>
      <c r="D52" s="599"/>
      <c r="E52" s="599"/>
      <c r="F52" s="599"/>
      <c r="G52" s="599"/>
      <c r="H52" s="599"/>
      <c r="I52" s="599"/>
      <c r="J52" s="308"/>
      <c r="K52" s="599" t="s">
        <v>834</v>
      </c>
      <c r="L52" s="599"/>
      <c r="M52" s="599"/>
      <c r="N52" s="599"/>
      <c r="O52" s="599"/>
      <c r="P52" s="599"/>
      <c r="Q52" s="599"/>
      <c r="R52" s="599"/>
      <c r="S52" s="599"/>
    </row>
    <row r="53" spans="1:19" x14ac:dyDescent="0.25">
      <c r="A53" s="9" t="s">
        <v>2</v>
      </c>
      <c r="B53" s="9" t="s">
        <v>3</v>
      </c>
      <c r="C53" s="9" t="s">
        <v>4</v>
      </c>
      <c r="D53" s="9" t="s">
        <v>5</v>
      </c>
      <c r="E53" s="9" t="s">
        <v>6</v>
      </c>
      <c r="F53" s="10"/>
      <c r="G53" s="9" t="s">
        <v>7</v>
      </c>
      <c r="H53" s="10"/>
      <c r="I53" s="9" t="s">
        <v>8</v>
      </c>
      <c r="J53" s="308"/>
      <c r="K53" s="9" t="s">
        <v>2</v>
      </c>
      <c r="L53" s="9" t="s">
        <v>3</v>
      </c>
      <c r="M53" s="9" t="s">
        <v>4</v>
      </c>
      <c r="N53" s="9" t="s">
        <v>5</v>
      </c>
      <c r="O53" s="9" t="s">
        <v>6</v>
      </c>
      <c r="P53" s="10"/>
      <c r="Q53" s="9" t="s">
        <v>7</v>
      </c>
      <c r="R53" s="10"/>
      <c r="S53" s="9" t="s">
        <v>8</v>
      </c>
    </row>
    <row r="54" spans="1:19" x14ac:dyDescent="0.25">
      <c r="A54" s="9"/>
      <c r="B54" s="9"/>
      <c r="C54" s="9"/>
      <c r="D54" s="9" t="s">
        <v>9</v>
      </c>
      <c r="E54" s="11"/>
      <c r="F54" s="12"/>
      <c r="G54" s="11"/>
      <c r="H54" s="12"/>
      <c r="I54" s="11">
        <v>-265267.49</v>
      </c>
      <c r="J54" s="308"/>
      <c r="K54" s="9"/>
      <c r="L54" s="9"/>
      <c r="M54" s="9"/>
      <c r="N54" s="9" t="s">
        <v>9</v>
      </c>
      <c r="O54" s="11"/>
      <c r="P54" s="12"/>
      <c r="Q54" s="11"/>
      <c r="R54" s="12"/>
      <c r="S54" s="11">
        <f>+S47</f>
        <v>265267.49</v>
      </c>
    </row>
    <row r="55" spans="1:19" x14ac:dyDescent="0.25">
      <c r="A55" s="308"/>
      <c r="B55" s="304"/>
      <c r="C55" s="308"/>
      <c r="D55" s="308"/>
      <c r="E55" s="309"/>
      <c r="F55" s="12"/>
      <c r="G55" s="11"/>
      <c r="H55" s="12"/>
      <c r="I55" s="11">
        <f>+I54+E55-E56</f>
        <v>-265267.49</v>
      </c>
      <c r="J55" s="308"/>
      <c r="K55" s="308"/>
      <c r="L55" s="304"/>
      <c r="M55" s="308"/>
      <c r="N55" s="308"/>
      <c r="O55" s="309"/>
      <c r="P55" s="12"/>
      <c r="Q55" s="11"/>
      <c r="R55" s="12"/>
      <c r="S55" s="11">
        <f>+S54+O55-Q55</f>
        <v>265267.49</v>
      </c>
    </row>
    <row r="56" spans="1:19" x14ac:dyDescent="0.25">
      <c r="A56" s="308"/>
      <c r="B56" s="304"/>
      <c r="C56" s="308"/>
      <c r="D56" s="308"/>
      <c r="E56" s="309"/>
      <c r="F56" s="12"/>
      <c r="G56" s="11"/>
      <c r="H56" s="12"/>
      <c r="I56" s="11">
        <f>+I55+E56-E57</f>
        <v>-265267.49</v>
      </c>
      <c r="J56" s="308"/>
      <c r="K56" s="308"/>
      <c r="L56" s="304"/>
      <c r="M56" s="308"/>
      <c r="N56" s="308"/>
      <c r="O56" s="309"/>
      <c r="P56" s="12"/>
      <c r="Q56" s="11"/>
      <c r="R56" s="12"/>
      <c r="S56" s="11">
        <f>+S55+O56-Q56</f>
        <v>265267.49</v>
      </c>
    </row>
    <row r="57" spans="1:19" x14ac:dyDescent="0.25">
      <c r="A57" s="308"/>
      <c r="B57" s="308"/>
      <c r="C57" s="308"/>
      <c r="D57" s="308"/>
      <c r="E57" s="308"/>
      <c r="F57" s="42"/>
      <c r="G57" s="308"/>
      <c r="H57" s="42"/>
      <c r="I57" s="308"/>
      <c r="J57" s="308"/>
      <c r="K57" s="308"/>
      <c r="L57" s="308"/>
      <c r="M57" s="308"/>
      <c r="N57" s="308"/>
      <c r="O57" s="308"/>
      <c r="P57" s="42"/>
      <c r="Q57" s="308"/>
      <c r="R57" s="42"/>
      <c r="S57" s="308"/>
    </row>
    <row r="58" spans="1:19" x14ac:dyDescent="0.25">
      <c r="A58" s="308"/>
      <c r="B58" s="308"/>
      <c r="C58" s="308"/>
      <c r="D58" s="16" t="s">
        <v>11</v>
      </c>
      <c r="E58" s="15"/>
      <c r="F58" s="12"/>
      <c r="G58" s="15"/>
      <c r="H58" s="12"/>
      <c r="I58" s="15">
        <f>+I54</f>
        <v>-265267.49</v>
      </c>
      <c r="J58" s="308"/>
      <c r="K58" s="308"/>
      <c r="L58" s="308"/>
      <c r="M58" s="308"/>
      <c r="N58" s="16" t="s">
        <v>11</v>
      </c>
      <c r="O58" s="15"/>
      <c r="P58" s="12"/>
      <c r="Q58" s="15"/>
      <c r="R58" s="12"/>
      <c r="S58" s="15">
        <f>+S56</f>
        <v>265267.49</v>
      </c>
    </row>
    <row r="59" spans="1:19" x14ac:dyDescent="0.25">
      <c r="A59" s="308"/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</row>
    <row r="61" spans="1:19" x14ac:dyDescent="0.25">
      <c r="A61" s="600" t="s">
        <v>0</v>
      </c>
      <c r="B61" s="600"/>
      <c r="C61" s="600"/>
      <c r="D61" s="600"/>
      <c r="E61" s="600"/>
      <c r="F61" s="600"/>
      <c r="G61" s="600"/>
      <c r="H61" s="600"/>
      <c r="I61" s="600"/>
      <c r="J61" s="408"/>
      <c r="K61" s="600" t="s">
        <v>52</v>
      </c>
      <c r="L61" s="600"/>
      <c r="M61" s="600"/>
      <c r="N61" s="600"/>
      <c r="O61" s="600"/>
      <c r="P61" s="600"/>
      <c r="Q61" s="600"/>
      <c r="R61" s="600"/>
      <c r="S61" s="600"/>
    </row>
    <row r="62" spans="1:19" x14ac:dyDescent="0.25">
      <c r="A62" s="599" t="s">
        <v>964</v>
      </c>
      <c r="B62" s="599"/>
      <c r="C62" s="599"/>
      <c r="D62" s="599"/>
      <c r="E62" s="599"/>
      <c r="F62" s="599"/>
      <c r="G62" s="599"/>
      <c r="H62" s="599"/>
      <c r="I62" s="599"/>
      <c r="J62" s="408"/>
      <c r="K62" s="599" t="s">
        <v>964</v>
      </c>
      <c r="L62" s="599"/>
      <c r="M62" s="599"/>
      <c r="N62" s="599"/>
      <c r="O62" s="599"/>
      <c r="P62" s="599"/>
      <c r="Q62" s="599"/>
      <c r="R62" s="599"/>
      <c r="S62" s="599"/>
    </row>
    <row r="63" spans="1:19" x14ac:dyDescent="0.25">
      <c r="A63" s="9" t="s">
        <v>2</v>
      </c>
      <c r="B63" s="9" t="s">
        <v>3</v>
      </c>
      <c r="C63" s="9" t="s">
        <v>4</v>
      </c>
      <c r="D63" s="9" t="s">
        <v>5</v>
      </c>
      <c r="E63" s="9" t="s">
        <v>6</v>
      </c>
      <c r="F63" s="10"/>
      <c r="G63" s="9" t="s">
        <v>7</v>
      </c>
      <c r="H63" s="10"/>
      <c r="I63" s="9" t="s">
        <v>8</v>
      </c>
      <c r="J63" s="408"/>
      <c r="K63" s="9" t="s">
        <v>2</v>
      </c>
      <c r="L63" s="9" t="s">
        <v>3</v>
      </c>
      <c r="M63" s="9" t="s">
        <v>4</v>
      </c>
      <c r="N63" s="9" t="s">
        <v>5</v>
      </c>
      <c r="O63" s="9" t="s">
        <v>6</v>
      </c>
      <c r="P63" s="10"/>
      <c r="Q63" s="9" t="s">
        <v>7</v>
      </c>
      <c r="R63" s="10"/>
      <c r="S63" s="9" t="s">
        <v>8</v>
      </c>
    </row>
    <row r="64" spans="1:19" x14ac:dyDescent="0.25">
      <c r="A64" s="9"/>
      <c r="B64" s="9"/>
      <c r="C64" s="9"/>
      <c r="D64" s="9" t="s">
        <v>9</v>
      </c>
      <c r="E64" s="11"/>
      <c r="F64" s="12"/>
      <c r="G64" s="11"/>
      <c r="H64" s="12"/>
      <c r="I64" s="11">
        <v>-265267.49</v>
      </c>
      <c r="J64" s="408"/>
      <c r="K64" s="9"/>
      <c r="L64" s="9"/>
      <c r="M64" s="9"/>
      <c r="N64" s="9" t="s">
        <v>9</v>
      </c>
      <c r="O64" s="11"/>
      <c r="P64" s="12"/>
      <c r="Q64" s="11"/>
      <c r="R64" s="12"/>
      <c r="S64" s="11">
        <f>+S58</f>
        <v>265267.49</v>
      </c>
    </row>
    <row r="65" spans="1:19" x14ac:dyDescent="0.25">
      <c r="A65" s="408"/>
      <c r="B65" s="410"/>
      <c r="C65" s="408"/>
      <c r="D65" s="408"/>
      <c r="E65" s="409"/>
      <c r="F65" s="12"/>
      <c r="G65" s="11"/>
      <c r="H65" s="12"/>
      <c r="I65" s="11">
        <f>+I64+E65-E66</f>
        <v>-265267.49</v>
      </c>
      <c r="J65" s="408"/>
      <c r="K65" s="408"/>
      <c r="L65" s="410"/>
      <c r="M65" s="408"/>
      <c r="N65" s="408"/>
      <c r="O65" s="409"/>
      <c r="P65" s="12"/>
      <c r="Q65" s="11"/>
      <c r="R65" s="12"/>
      <c r="S65" s="11">
        <f>+S64+O65-Q65</f>
        <v>265267.49</v>
      </c>
    </row>
    <row r="66" spans="1:19" x14ac:dyDescent="0.25">
      <c r="A66" s="408"/>
      <c r="B66" s="410"/>
      <c r="C66" s="408"/>
      <c r="D66" s="408"/>
      <c r="E66" s="409"/>
      <c r="F66" s="12"/>
      <c r="G66" s="11"/>
      <c r="H66" s="12"/>
      <c r="I66" s="11">
        <f>+I65+E66-E67</f>
        <v>-265267.49</v>
      </c>
      <c r="J66" s="408"/>
      <c r="K66" s="408"/>
      <c r="L66" s="410"/>
      <c r="M66" s="408"/>
      <c r="N66" s="408"/>
      <c r="O66" s="409"/>
      <c r="P66" s="12"/>
      <c r="Q66" s="11"/>
      <c r="R66" s="12"/>
      <c r="S66" s="11">
        <f>+S65+O66-Q66</f>
        <v>265267.49</v>
      </c>
    </row>
    <row r="67" spans="1:19" x14ac:dyDescent="0.25">
      <c r="A67" s="408"/>
      <c r="B67" s="408"/>
      <c r="C67" s="408"/>
      <c r="D67" s="408"/>
      <c r="E67" s="408"/>
      <c r="F67" s="42"/>
      <c r="G67" s="408"/>
      <c r="H67" s="42"/>
      <c r="I67" s="408"/>
      <c r="J67" s="408"/>
      <c r="K67" s="408"/>
      <c r="L67" s="408"/>
      <c r="M67" s="408"/>
      <c r="N67" s="408"/>
      <c r="O67" s="408"/>
      <c r="P67" s="42"/>
      <c r="Q67" s="408"/>
      <c r="R67" s="42"/>
      <c r="S67" s="408"/>
    </row>
    <row r="68" spans="1:19" x14ac:dyDescent="0.25">
      <c r="A68" s="408"/>
      <c r="B68" s="408"/>
      <c r="C68" s="408"/>
      <c r="D68" s="16" t="s">
        <v>11</v>
      </c>
      <c r="E68" s="15"/>
      <c r="F68" s="12"/>
      <c r="G68" s="15"/>
      <c r="H68" s="12"/>
      <c r="I68" s="15">
        <f>+I64</f>
        <v>-265267.49</v>
      </c>
      <c r="J68" s="408"/>
      <c r="K68" s="408"/>
      <c r="L68" s="408"/>
      <c r="M68" s="408"/>
      <c r="N68" s="16" t="s">
        <v>11</v>
      </c>
      <c r="O68" s="15"/>
      <c r="P68" s="12"/>
      <c r="Q68" s="15"/>
      <c r="R68" s="12"/>
      <c r="S68" s="15">
        <f>+S66</f>
        <v>265267.49</v>
      </c>
    </row>
    <row r="72" spans="1:19" x14ac:dyDescent="0.25">
      <c r="A72" s="600" t="s">
        <v>0</v>
      </c>
      <c r="B72" s="600"/>
      <c r="C72" s="600"/>
      <c r="D72" s="600"/>
      <c r="E72" s="600"/>
      <c r="F72" s="600"/>
      <c r="G72" s="600"/>
      <c r="H72" s="600"/>
      <c r="I72" s="600"/>
      <c r="J72" s="408"/>
      <c r="K72" s="600" t="s">
        <v>52</v>
      </c>
      <c r="L72" s="600"/>
      <c r="M72" s="600"/>
      <c r="N72" s="600"/>
      <c r="O72" s="600"/>
      <c r="P72" s="600"/>
      <c r="Q72" s="600"/>
      <c r="R72" s="600"/>
      <c r="S72" s="600"/>
    </row>
    <row r="73" spans="1:19" x14ac:dyDescent="0.25">
      <c r="A73" s="599" t="s">
        <v>1062</v>
      </c>
      <c r="B73" s="599"/>
      <c r="C73" s="599"/>
      <c r="D73" s="599"/>
      <c r="E73" s="599"/>
      <c r="F73" s="599"/>
      <c r="G73" s="599"/>
      <c r="H73" s="599"/>
      <c r="I73" s="599"/>
      <c r="J73" s="408"/>
      <c r="K73" s="599" t="s">
        <v>1062</v>
      </c>
      <c r="L73" s="599"/>
      <c r="M73" s="599"/>
      <c r="N73" s="599"/>
      <c r="O73" s="599"/>
      <c r="P73" s="599"/>
      <c r="Q73" s="599"/>
      <c r="R73" s="599"/>
      <c r="S73" s="599"/>
    </row>
    <row r="74" spans="1:19" x14ac:dyDescent="0.25">
      <c r="A74" s="9" t="s">
        <v>2</v>
      </c>
      <c r="B74" s="9" t="s">
        <v>3</v>
      </c>
      <c r="C74" s="9" t="s">
        <v>4</v>
      </c>
      <c r="D74" s="9" t="s">
        <v>5</v>
      </c>
      <c r="E74" s="9" t="s">
        <v>6</v>
      </c>
      <c r="F74" s="10"/>
      <c r="G74" s="9" t="s">
        <v>7</v>
      </c>
      <c r="H74" s="10"/>
      <c r="I74" s="9" t="s">
        <v>8</v>
      </c>
      <c r="J74" s="408"/>
      <c r="K74" s="9" t="s">
        <v>2</v>
      </c>
      <c r="L74" s="9" t="s">
        <v>3</v>
      </c>
      <c r="M74" s="9" t="s">
        <v>4</v>
      </c>
      <c r="N74" s="9" t="s">
        <v>5</v>
      </c>
      <c r="O74" s="9" t="s">
        <v>6</v>
      </c>
      <c r="P74" s="10"/>
      <c r="Q74" s="9" t="s">
        <v>7</v>
      </c>
      <c r="R74" s="10"/>
      <c r="S74" s="9" t="s">
        <v>8</v>
      </c>
    </row>
    <row r="75" spans="1:19" x14ac:dyDescent="0.25">
      <c r="A75" s="9"/>
      <c r="B75" s="9"/>
      <c r="C75" s="9"/>
      <c r="D75" s="9" t="s">
        <v>9</v>
      </c>
      <c r="E75" s="11"/>
      <c r="F75" s="12"/>
      <c r="G75" s="11"/>
      <c r="H75" s="12"/>
      <c r="I75" s="11">
        <v>-265267.49</v>
      </c>
      <c r="J75" s="408"/>
      <c r="K75" s="9"/>
      <c r="L75" s="9"/>
      <c r="M75" s="9"/>
      <c r="N75" s="9" t="s">
        <v>9</v>
      </c>
      <c r="O75" s="11"/>
      <c r="P75" s="12"/>
      <c r="Q75" s="11"/>
      <c r="R75" s="12"/>
      <c r="S75" s="11">
        <f>+S68</f>
        <v>265267.49</v>
      </c>
    </row>
    <row r="76" spans="1:19" x14ac:dyDescent="0.25">
      <c r="A76" s="408"/>
      <c r="B76" s="410"/>
      <c r="C76" s="408"/>
      <c r="D76" s="408"/>
      <c r="E76" s="409"/>
      <c r="F76" s="12"/>
      <c r="G76" s="11"/>
      <c r="H76" s="12"/>
      <c r="I76" s="11">
        <f>+I75+E76-E77</f>
        <v>-265267.49</v>
      </c>
      <c r="J76" s="408"/>
      <c r="K76" s="408"/>
      <c r="L76" s="410"/>
      <c r="M76" s="408"/>
      <c r="N76" s="408"/>
      <c r="O76" s="409"/>
      <c r="P76" s="12"/>
      <c r="Q76" s="11"/>
      <c r="R76" s="12"/>
      <c r="S76" s="11">
        <f>+S75+O76-Q76</f>
        <v>265267.49</v>
      </c>
    </row>
    <row r="77" spans="1:19" x14ac:dyDescent="0.25">
      <c r="A77" s="408"/>
      <c r="B77" s="410"/>
      <c r="C77" s="408"/>
      <c r="D77" s="408"/>
      <c r="E77" s="409"/>
      <c r="F77" s="12"/>
      <c r="G77" s="11"/>
      <c r="H77" s="12"/>
      <c r="I77" s="11">
        <f>+I76+E77-E78</f>
        <v>-265267.49</v>
      </c>
      <c r="J77" s="408"/>
      <c r="K77" s="408"/>
      <c r="L77" s="410"/>
      <c r="M77" s="408"/>
      <c r="N77" s="408"/>
      <c r="O77" s="409"/>
      <c r="P77" s="12"/>
      <c r="Q77" s="11"/>
      <c r="R77" s="12"/>
      <c r="S77" s="11">
        <f>+S76+O77-Q77</f>
        <v>265267.49</v>
      </c>
    </row>
    <row r="78" spans="1:19" x14ac:dyDescent="0.25">
      <c r="A78" s="408"/>
      <c r="B78" s="408"/>
      <c r="C78" s="408"/>
      <c r="D78" s="408"/>
      <c r="E78" s="408"/>
      <c r="F78" s="42"/>
      <c r="G78" s="408"/>
      <c r="H78" s="42"/>
      <c r="I78" s="408"/>
      <c r="J78" s="408"/>
      <c r="K78" s="408"/>
      <c r="L78" s="408"/>
      <c r="M78" s="408"/>
      <c r="N78" s="408"/>
      <c r="O78" s="408"/>
      <c r="P78" s="42"/>
      <c r="Q78" s="408"/>
      <c r="R78" s="42"/>
      <c r="S78" s="408"/>
    </row>
    <row r="79" spans="1:19" x14ac:dyDescent="0.25">
      <c r="A79" s="408"/>
      <c r="B79" s="408"/>
      <c r="C79" s="408"/>
      <c r="D79" s="16" t="s">
        <v>11</v>
      </c>
      <c r="E79" s="15"/>
      <c r="F79" s="12"/>
      <c r="G79" s="15"/>
      <c r="H79" s="12"/>
      <c r="I79" s="15">
        <f>+I75</f>
        <v>-265267.49</v>
      </c>
      <c r="J79" s="408"/>
      <c r="K79" s="408"/>
      <c r="L79" s="408"/>
      <c r="M79" s="408"/>
      <c r="N79" s="16" t="s">
        <v>11</v>
      </c>
      <c r="O79" s="15"/>
      <c r="P79" s="12"/>
      <c r="Q79" s="15"/>
      <c r="R79" s="12"/>
      <c r="S79" s="15">
        <f>+S77</f>
        <v>265267.49</v>
      </c>
    </row>
    <row r="80" spans="1:19" x14ac:dyDescent="0.25">
      <c r="A80" s="408"/>
      <c r="B80" s="408"/>
      <c r="C80" s="408"/>
      <c r="D80" s="408"/>
      <c r="E80" s="408"/>
      <c r="F80" s="408"/>
      <c r="G80" s="408"/>
      <c r="H80" s="408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408"/>
    </row>
    <row r="82" spans="1:19" x14ac:dyDescent="0.25">
      <c r="A82" s="600" t="s">
        <v>0</v>
      </c>
      <c r="B82" s="600"/>
      <c r="C82" s="600"/>
      <c r="D82" s="600"/>
      <c r="E82" s="600"/>
      <c r="F82" s="600"/>
      <c r="G82" s="600"/>
      <c r="H82" s="600"/>
      <c r="I82" s="600"/>
      <c r="J82" s="408"/>
      <c r="K82" s="600" t="s">
        <v>52</v>
      </c>
      <c r="L82" s="600"/>
      <c r="M82" s="600"/>
      <c r="N82" s="600"/>
      <c r="O82" s="600"/>
      <c r="P82" s="600"/>
      <c r="Q82" s="600"/>
      <c r="R82" s="600"/>
      <c r="S82" s="600"/>
    </row>
    <row r="83" spans="1:19" x14ac:dyDescent="0.25">
      <c r="A83" s="599" t="s">
        <v>1211</v>
      </c>
      <c r="B83" s="599"/>
      <c r="C83" s="599"/>
      <c r="D83" s="599"/>
      <c r="E83" s="599"/>
      <c r="F83" s="599"/>
      <c r="G83" s="599"/>
      <c r="H83" s="599"/>
      <c r="I83" s="599"/>
      <c r="J83" s="408"/>
      <c r="K83" s="599" t="s">
        <v>1211</v>
      </c>
      <c r="L83" s="599"/>
      <c r="M83" s="599"/>
      <c r="N83" s="599"/>
      <c r="O83" s="599"/>
      <c r="P83" s="599"/>
      <c r="Q83" s="599"/>
      <c r="R83" s="599"/>
      <c r="S83" s="599"/>
    </row>
    <row r="84" spans="1:19" x14ac:dyDescent="0.25">
      <c r="A84" s="9" t="s">
        <v>2</v>
      </c>
      <c r="B84" s="9" t="s">
        <v>3</v>
      </c>
      <c r="C84" s="9" t="s">
        <v>4</v>
      </c>
      <c r="D84" s="9" t="s">
        <v>5</v>
      </c>
      <c r="E84" s="9" t="s">
        <v>6</v>
      </c>
      <c r="F84" s="10"/>
      <c r="G84" s="9" t="s">
        <v>7</v>
      </c>
      <c r="H84" s="10"/>
      <c r="I84" s="9" t="s">
        <v>8</v>
      </c>
      <c r="J84" s="408"/>
      <c r="K84" s="9" t="s">
        <v>2</v>
      </c>
      <c r="L84" s="9" t="s">
        <v>3</v>
      </c>
      <c r="M84" s="9" t="s">
        <v>4</v>
      </c>
      <c r="N84" s="9" t="s">
        <v>5</v>
      </c>
      <c r="O84" s="9" t="s">
        <v>6</v>
      </c>
      <c r="P84" s="10"/>
      <c r="Q84" s="9" t="s">
        <v>7</v>
      </c>
      <c r="R84" s="10"/>
      <c r="S84" s="9" t="s">
        <v>8</v>
      </c>
    </row>
    <row r="85" spans="1:19" x14ac:dyDescent="0.25">
      <c r="A85" s="9"/>
      <c r="B85" s="9"/>
      <c r="C85" s="9"/>
      <c r="D85" s="9" t="s">
        <v>9</v>
      </c>
      <c r="E85" s="11"/>
      <c r="F85" s="12"/>
      <c r="G85" s="11"/>
      <c r="H85" s="12"/>
      <c r="I85" s="11">
        <v>-265267.49</v>
      </c>
      <c r="J85" s="408"/>
      <c r="K85" s="9"/>
      <c r="L85" s="9"/>
      <c r="M85" s="9"/>
      <c r="N85" s="9" t="s">
        <v>9</v>
      </c>
      <c r="O85" s="11"/>
      <c r="P85" s="12"/>
      <c r="Q85" s="11"/>
      <c r="R85" s="12"/>
      <c r="S85" s="11">
        <f>+S79</f>
        <v>265267.49</v>
      </c>
    </row>
    <row r="86" spans="1:19" x14ac:dyDescent="0.25">
      <c r="A86" s="408"/>
      <c r="B86" s="410"/>
      <c r="C86" s="408"/>
      <c r="D86" s="408"/>
      <c r="E86" s="409"/>
      <c r="F86" s="12"/>
      <c r="G86" s="11"/>
      <c r="H86" s="12"/>
      <c r="I86" s="11">
        <f>+I85+E86-E87</f>
        <v>-265267.49</v>
      </c>
      <c r="J86" s="408"/>
      <c r="K86" s="408"/>
      <c r="L86" s="410"/>
      <c r="M86" s="408"/>
      <c r="N86" s="408"/>
      <c r="O86" s="409"/>
      <c r="P86" s="12"/>
      <c r="Q86" s="11"/>
      <c r="R86" s="12"/>
      <c r="S86" s="11">
        <f>+S85+O86-Q86</f>
        <v>265267.49</v>
      </c>
    </row>
    <row r="87" spans="1:19" x14ac:dyDescent="0.25">
      <c r="A87" s="408"/>
      <c r="B87" s="410"/>
      <c r="C87" s="408"/>
      <c r="D87" s="408"/>
      <c r="E87" s="409"/>
      <c r="F87" s="12"/>
      <c r="G87" s="11"/>
      <c r="H87" s="12"/>
      <c r="I87" s="11">
        <f>+I86+E87-E88</f>
        <v>-265267.49</v>
      </c>
      <c r="J87" s="408"/>
      <c r="K87" s="408"/>
      <c r="L87" s="410"/>
      <c r="M87" s="408"/>
      <c r="N87" s="408"/>
      <c r="O87" s="409"/>
      <c r="P87" s="12"/>
      <c r="Q87" s="11"/>
      <c r="R87" s="12"/>
      <c r="S87" s="11">
        <f>+S86+O87-Q87</f>
        <v>265267.49</v>
      </c>
    </row>
    <row r="88" spans="1:19" x14ac:dyDescent="0.25">
      <c r="A88" s="408"/>
      <c r="B88" s="408"/>
      <c r="C88" s="408"/>
      <c r="D88" s="408"/>
      <c r="E88" s="408"/>
      <c r="F88" s="42"/>
      <c r="G88" s="408"/>
      <c r="H88" s="42"/>
      <c r="I88" s="408"/>
      <c r="J88" s="408"/>
      <c r="K88" s="408"/>
      <c r="L88" s="408"/>
      <c r="M88" s="408"/>
      <c r="N88" s="408"/>
      <c r="O88" s="408"/>
      <c r="P88" s="42"/>
      <c r="Q88" s="408"/>
      <c r="R88" s="42"/>
      <c r="S88" s="408"/>
    </row>
    <row r="89" spans="1:19" x14ac:dyDescent="0.25">
      <c r="A89" s="408"/>
      <c r="B89" s="408"/>
      <c r="C89" s="408"/>
      <c r="D89" s="16" t="s">
        <v>11</v>
      </c>
      <c r="E89" s="15"/>
      <c r="F89" s="12"/>
      <c r="G89" s="15"/>
      <c r="H89" s="12"/>
      <c r="I89" s="15">
        <f>+I85</f>
        <v>-265267.49</v>
      </c>
      <c r="J89" s="408"/>
      <c r="K89" s="408"/>
      <c r="L89" s="408"/>
      <c r="M89" s="408"/>
      <c r="N89" s="16" t="s">
        <v>11</v>
      </c>
      <c r="O89" s="15"/>
      <c r="P89" s="12"/>
      <c r="Q89" s="15"/>
      <c r="R89" s="12"/>
      <c r="S89" s="15">
        <f>+S87</f>
        <v>265267.49</v>
      </c>
    </row>
    <row r="92" spans="1:19" x14ac:dyDescent="0.25">
      <c r="A92" s="600" t="s">
        <v>0</v>
      </c>
      <c r="B92" s="600"/>
      <c r="C92" s="600"/>
      <c r="D92" s="600"/>
      <c r="E92" s="600"/>
      <c r="F92" s="600"/>
      <c r="G92" s="600"/>
      <c r="H92" s="600"/>
      <c r="I92" s="600"/>
      <c r="J92" s="443"/>
      <c r="K92" s="600" t="s">
        <v>52</v>
      </c>
      <c r="L92" s="600"/>
      <c r="M92" s="600"/>
      <c r="N92" s="600"/>
      <c r="O92" s="600"/>
      <c r="P92" s="600"/>
      <c r="Q92" s="600"/>
      <c r="R92" s="600"/>
      <c r="S92" s="600"/>
    </row>
    <row r="93" spans="1:19" x14ac:dyDescent="0.25">
      <c r="A93" s="599" t="s">
        <v>1298</v>
      </c>
      <c r="B93" s="599"/>
      <c r="C93" s="599"/>
      <c r="D93" s="599"/>
      <c r="E93" s="599"/>
      <c r="F93" s="599"/>
      <c r="G93" s="599"/>
      <c r="H93" s="599"/>
      <c r="I93" s="599"/>
      <c r="J93" s="443"/>
      <c r="K93" s="599" t="s">
        <v>1298</v>
      </c>
      <c r="L93" s="599"/>
      <c r="M93" s="599"/>
      <c r="N93" s="599"/>
      <c r="O93" s="599"/>
      <c r="P93" s="599"/>
      <c r="Q93" s="599"/>
      <c r="R93" s="599"/>
      <c r="S93" s="599"/>
    </row>
    <row r="94" spans="1:19" x14ac:dyDescent="0.25">
      <c r="A94" s="9" t="s">
        <v>2</v>
      </c>
      <c r="B94" s="9" t="s">
        <v>3</v>
      </c>
      <c r="C94" s="9" t="s">
        <v>4</v>
      </c>
      <c r="D94" s="9" t="s">
        <v>5</v>
      </c>
      <c r="E94" s="9" t="s">
        <v>6</v>
      </c>
      <c r="F94" s="10"/>
      <c r="G94" s="9" t="s">
        <v>7</v>
      </c>
      <c r="H94" s="10"/>
      <c r="I94" s="9" t="s">
        <v>8</v>
      </c>
      <c r="J94" s="443"/>
      <c r="K94" s="9" t="s">
        <v>2</v>
      </c>
      <c r="L94" s="9" t="s">
        <v>3</v>
      </c>
      <c r="M94" s="9" t="s">
        <v>4</v>
      </c>
      <c r="N94" s="9" t="s">
        <v>5</v>
      </c>
      <c r="O94" s="9" t="s">
        <v>6</v>
      </c>
      <c r="P94" s="10"/>
      <c r="Q94" s="9" t="s">
        <v>7</v>
      </c>
      <c r="R94" s="10"/>
      <c r="S94" s="9" t="s">
        <v>8</v>
      </c>
    </row>
    <row r="95" spans="1:19" x14ac:dyDescent="0.25">
      <c r="A95" s="9"/>
      <c r="B95" s="9"/>
      <c r="C95" s="9"/>
      <c r="D95" s="9" t="s">
        <v>9</v>
      </c>
      <c r="E95" s="11"/>
      <c r="F95" s="12"/>
      <c r="G95" s="11"/>
      <c r="H95" s="12"/>
      <c r="I95" s="11">
        <v>-265267.49</v>
      </c>
      <c r="J95" s="443"/>
      <c r="K95" s="9"/>
      <c r="L95" s="9"/>
      <c r="M95" s="9"/>
      <c r="N95" s="9" t="s">
        <v>9</v>
      </c>
      <c r="O95" s="11"/>
      <c r="P95" s="12"/>
      <c r="Q95" s="11"/>
      <c r="R95" s="12"/>
      <c r="S95" s="11">
        <f>+S89</f>
        <v>265267.49</v>
      </c>
    </row>
    <row r="96" spans="1:19" x14ac:dyDescent="0.25">
      <c r="A96" s="443"/>
      <c r="B96" s="445"/>
      <c r="C96" s="443"/>
      <c r="D96" s="443"/>
      <c r="E96" s="444"/>
      <c r="F96" s="12"/>
      <c r="G96" s="11"/>
      <c r="H96" s="12"/>
      <c r="I96" s="11">
        <f>+I95+E96-E97</f>
        <v>-265267.49</v>
      </c>
      <c r="J96" s="443"/>
      <c r="K96" s="443"/>
      <c r="L96" s="445"/>
      <c r="M96" s="443"/>
      <c r="N96" s="443"/>
      <c r="O96" s="444"/>
      <c r="P96" s="12"/>
      <c r="Q96" s="11"/>
      <c r="R96" s="12"/>
      <c r="S96" s="11">
        <f>+S95+O96-Q96</f>
        <v>265267.49</v>
      </c>
    </row>
    <row r="97" spans="1:19" x14ac:dyDescent="0.25">
      <c r="A97" s="443"/>
      <c r="B97" s="445"/>
      <c r="C97" s="443"/>
      <c r="D97" s="443"/>
      <c r="E97" s="444"/>
      <c r="F97" s="12"/>
      <c r="G97" s="11"/>
      <c r="H97" s="12"/>
      <c r="I97" s="11">
        <f>+I96+E97-E98</f>
        <v>-265267.49</v>
      </c>
      <c r="J97" s="443"/>
      <c r="K97" s="443"/>
      <c r="L97" s="445"/>
      <c r="M97" s="443"/>
      <c r="N97" s="443"/>
      <c r="O97" s="444"/>
      <c r="P97" s="12"/>
      <c r="Q97" s="11"/>
      <c r="R97" s="12"/>
      <c r="S97" s="11">
        <f>+S96+O97-Q97</f>
        <v>265267.49</v>
      </c>
    </row>
    <row r="98" spans="1:19" x14ac:dyDescent="0.25">
      <c r="A98" s="443"/>
      <c r="B98" s="443"/>
      <c r="C98" s="443"/>
      <c r="D98" s="443"/>
      <c r="E98" s="443"/>
      <c r="F98" s="42"/>
      <c r="G98" s="443"/>
      <c r="H98" s="42"/>
      <c r="I98" s="443"/>
      <c r="J98" s="443"/>
      <c r="K98" s="443"/>
      <c r="L98" s="443"/>
      <c r="M98" s="443"/>
      <c r="N98" s="443"/>
      <c r="O98" s="443"/>
      <c r="P98" s="42"/>
      <c r="Q98" s="443"/>
      <c r="R98" s="42"/>
      <c r="S98" s="443"/>
    </row>
    <row r="99" spans="1:19" x14ac:dyDescent="0.25">
      <c r="A99" s="443"/>
      <c r="B99" s="443"/>
      <c r="C99" s="443"/>
      <c r="D99" s="16" t="s">
        <v>11</v>
      </c>
      <c r="E99" s="15"/>
      <c r="F99" s="12"/>
      <c r="G99" s="15"/>
      <c r="H99" s="12"/>
      <c r="I99" s="15">
        <f>+I95</f>
        <v>-265267.49</v>
      </c>
      <c r="J99" s="443"/>
      <c r="K99" s="443"/>
      <c r="L99" s="443"/>
      <c r="M99" s="443"/>
      <c r="N99" s="16" t="s">
        <v>11</v>
      </c>
      <c r="O99" s="15"/>
      <c r="P99" s="12"/>
      <c r="Q99" s="15"/>
      <c r="R99" s="12"/>
      <c r="S99" s="15">
        <f>+S97</f>
        <v>265267.49</v>
      </c>
    </row>
    <row r="102" spans="1:19" x14ac:dyDescent="0.25">
      <c r="A102" s="600" t="s">
        <v>0</v>
      </c>
      <c r="B102" s="600"/>
      <c r="C102" s="600"/>
      <c r="D102" s="600"/>
      <c r="E102" s="600"/>
      <c r="F102" s="600"/>
      <c r="G102" s="600"/>
      <c r="H102" s="600"/>
      <c r="I102" s="600"/>
      <c r="J102" s="530"/>
      <c r="K102" s="600" t="s">
        <v>52</v>
      </c>
      <c r="L102" s="600"/>
      <c r="M102" s="600"/>
      <c r="N102" s="600"/>
      <c r="O102" s="600"/>
      <c r="P102" s="600"/>
      <c r="Q102" s="600"/>
      <c r="R102" s="600"/>
      <c r="S102" s="600"/>
    </row>
    <row r="103" spans="1:19" x14ac:dyDescent="0.25">
      <c r="A103" s="599" t="s">
        <v>1350</v>
      </c>
      <c r="B103" s="599"/>
      <c r="C103" s="599"/>
      <c r="D103" s="599"/>
      <c r="E103" s="599"/>
      <c r="F103" s="599"/>
      <c r="G103" s="599"/>
      <c r="H103" s="599"/>
      <c r="I103" s="599"/>
      <c r="J103" s="530"/>
      <c r="K103" s="599" t="s">
        <v>1350</v>
      </c>
      <c r="L103" s="599"/>
      <c r="M103" s="599"/>
      <c r="N103" s="599"/>
      <c r="O103" s="599"/>
      <c r="P103" s="599"/>
      <c r="Q103" s="599"/>
      <c r="R103" s="599"/>
      <c r="S103" s="599"/>
    </row>
    <row r="104" spans="1:19" x14ac:dyDescent="0.25">
      <c r="A104" s="9" t="s">
        <v>2</v>
      </c>
      <c r="B104" s="9" t="s">
        <v>3</v>
      </c>
      <c r="C104" s="9" t="s">
        <v>4</v>
      </c>
      <c r="D104" s="9" t="s">
        <v>5</v>
      </c>
      <c r="E104" s="9" t="s">
        <v>6</v>
      </c>
      <c r="F104" s="10"/>
      <c r="G104" s="9" t="s">
        <v>7</v>
      </c>
      <c r="H104" s="10"/>
      <c r="I104" s="9" t="s">
        <v>8</v>
      </c>
      <c r="J104" s="530"/>
      <c r="K104" s="9" t="s">
        <v>2</v>
      </c>
      <c r="L104" s="9" t="s">
        <v>3</v>
      </c>
      <c r="M104" s="9" t="s">
        <v>4</v>
      </c>
      <c r="N104" s="9" t="s">
        <v>5</v>
      </c>
      <c r="O104" s="9" t="s">
        <v>6</v>
      </c>
      <c r="P104" s="10"/>
      <c r="Q104" s="9" t="s">
        <v>7</v>
      </c>
      <c r="R104" s="10"/>
      <c r="S104" s="9" t="s">
        <v>8</v>
      </c>
    </row>
    <row r="105" spans="1:19" x14ac:dyDescent="0.25">
      <c r="A105" s="9"/>
      <c r="B105" s="9"/>
      <c r="C105" s="9"/>
      <c r="D105" s="9" t="s">
        <v>9</v>
      </c>
      <c r="E105" s="11"/>
      <c r="F105" s="12"/>
      <c r="G105" s="11"/>
      <c r="H105" s="12"/>
      <c r="I105" s="11">
        <v>-265267.49</v>
      </c>
      <c r="J105" s="530"/>
      <c r="K105" s="9"/>
      <c r="L105" s="9"/>
      <c r="M105" s="9"/>
      <c r="N105" s="9" t="s">
        <v>9</v>
      </c>
      <c r="O105" s="11"/>
      <c r="P105" s="12"/>
      <c r="Q105" s="11"/>
      <c r="R105" s="12"/>
      <c r="S105" s="11">
        <f>+S99</f>
        <v>265267.49</v>
      </c>
    </row>
    <row r="106" spans="1:19" x14ac:dyDescent="0.25">
      <c r="A106" s="530" t="s">
        <v>1584</v>
      </c>
      <c r="B106" s="529">
        <v>43463</v>
      </c>
      <c r="C106" s="530" t="s">
        <v>1486</v>
      </c>
      <c r="D106" s="530" t="s">
        <v>1487</v>
      </c>
      <c r="E106" s="531"/>
      <c r="F106" s="12"/>
      <c r="G106" s="11">
        <v>12739.2</v>
      </c>
      <c r="H106" s="12"/>
      <c r="I106" s="11">
        <f>+I105+E106-G106</f>
        <v>-278006.69</v>
      </c>
      <c r="J106" s="530"/>
      <c r="K106" s="530" t="s">
        <v>1485</v>
      </c>
      <c r="L106" s="529">
        <v>43462</v>
      </c>
      <c r="M106" s="530" t="s">
        <v>1486</v>
      </c>
      <c r="N106" s="530" t="s">
        <v>1487</v>
      </c>
      <c r="O106" s="531">
        <v>12739.2</v>
      </c>
      <c r="P106" s="12"/>
      <c r="Q106" s="11"/>
      <c r="R106" s="12"/>
      <c r="S106" s="11">
        <f>+S105+O106-Q106</f>
        <v>278006.69</v>
      </c>
    </row>
    <row r="107" spans="1:19" x14ac:dyDescent="0.25">
      <c r="A107" s="530"/>
      <c r="B107" s="529"/>
      <c r="C107" s="530"/>
      <c r="D107" s="530"/>
      <c r="E107" s="531"/>
      <c r="F107" s="12"/>
      <c r="G107" s="11"/>
      <c r="H107" s="12"/>
      <c r="I107" s="11">
        <f>+I106+E107-E108</f>
        <v>-278006.69</v>
      </c>
      <c r="J107" s="530"/>
      <c r="K107" s="530"/>
      <c r="L107" s="529"/>
      <c r="M107" s="530"/>
      <c r="N107" s="530"/>
      <c r="O107" s="531"/>
      <c r="P107" s="12"/>
      <c r="Q107" s="11"/>
      <c r="R107" s="12"/>
      <c r="S107" s="11">
        <f>+S106+O107-Q107</f>
        <v>278006.69</v>
      </c>
    </row>
    <row r="108" spans="1:19" x14ac:dyDescent="0.25">
      <c r="A108" s="530"/>
      <c r="B108" s="530"/>
      <c r="C108" s="530"/>
      <c r="D108" s="530"/>
      <c r="E108" s="530"/>
      <c r="F108" s="532"/>
      <c r="G108" s="530"/>
      <c r="H108" s="532"/>
      <c r="I108" s="530"/>
      <c r="J108" s="530"/>
      <c r="K108" s="530"/>
      <c r="L108" s="530"/>
      <c r="M108" s="530"/>
      <c r="N108" s="530"/>
      <c r="O108" s="530"/>
      <c r="P108" s="532"/>
      <c r="Q108" s="530"/>
      <c r="R108" s="532"/>
      <c r="S108" s="530"/>
    </row>
    <row r="109" spans="1:19" x14ac:dyDescent="0.25">
      <c r="A109" s="530"/>
      <c r="B109" s="530"/>
      <c r="C109" s="530"/>
      <c r="D109" s="16" t="s">
        <v>11</v>
      </c>
      <c r="E109" s="15"/>
      <c r="F109" s="12"/>
      <c r="G109" s="15"/>
      <c r="H109" s="12"/>
      <c r="I109" s="15">
        <f>+I107</f>
        <v>-278006.69</v>
      </c>
      <c r="J109" s="530"/>
      <c r="K109" s="530"/>
      <c r="L109" s="530"/>
      <c r="M109" s="530"/>
      <c r="N109" s="16" t="s">
        <v>11</v>
      </c>
      <c r="O109" s="15"/>
      <c r="P109" s="12"/>
      <c r="Q109" s="15"/>
      <c r="R109" s="12"/>
      <c r="S109" s="15">
        <f>+S107</f>
        <v>278006.69</v>
      </c>
    </row>
    <row r="110" spans="1:19" x14ac:dyDescent="0.25">
      <c r="A110" s="530"/>
      <c r="B110" s="530"/>
      <c r="C110" s="530"/>
      <c r="D110" s="530"/>
      <c r="E110" s="530"/>
      <c r="F110" s="530"/>
      <c r="G110" s="530"/>
      <c r="H110" s="530"/>
      <c r="I110" s="530"/>
      <c r="J110" s="530"/>
      <c r="K110" s="530"/>
      <c r="L110" s="530"/>
      <c r="M110" s="530"/>
      <c r="N110" s="530"/>
      <c r="O110" s="530"/>
      <c r="P110" s="530"/>
      <c r="Q110" s="530"/>
      <c r="R110" s="530"/>
      <c r="S110" s="530"/>
    </row>
  </sheetData>
  <mergeCells count="48">
    <mergeCell ref="A102:I102"/>
    <mergeCell ref="K102:S102"/>
    <mergeCell ref="A103:I103"/>
    <mergeCell ref="K103:S103"/>
    <mergeCell ref="A73:I73"/>
    <mergeCell ref="K73:S73"/>
    <mergeCell ref="A82:I82"/>
    <mergeCell ref="K82:S82"/>
    <mergeCell ref="A83:I83"/>
    <mergeCell ref="K83:S83"/>
    <mergeCell ref="A92:I92"/>
    <mergeCell ref="K92:S92"/>
    <mergeCell ref="A93:I93"/>
    <mergeCell ref="K93:S93"/>
    <mergeCell ref="A61:I61"/>
    <mergeCell ref="K61:S61"/>
    <mergeCell ref="A62:I62"/>
    <mergeCell ref="K62:S62"/>
    <mergeCell ref="A72:I72"/>
    <mergeCell ref="K72:S72"/>
    <mergeCell ref="K51:S51"/>
    <mergeCell ref="A52:I52"/>
    <mergeCell ref="K52:S52"/>
    <mergeCell ref="K18:S18"/>
    <mergeCell ref="A19:I19"/>
    <mergeCell ref="K19:S19"/>
    <mergeCell ref="A40:I40"/>
    <mergeCell ref="K40:S40"/>
    <mergeCell ref="A41:I41"/>
    <mergeCell ref="K41:S41"/>
    <mergeCell ref="A51:I51"/>
    <mergeCell ref="A1:I1"/>
    <mergeCell ref="A2:I2"/>
    <mergeCell ref="K1:S1"/>
    <mergeCell ref="K2:S2"/>
    <mergeCell ref="A11:I11"/>
    <mergeCell ref="K11:S11"/>
    <mergeCell ref="K12:S12"/>
    <mergeCell ref="A32:I32"/>
    <mergeCell ref="K32:S32"/>
    <mergeCell ref="A33:I33"/>
    <mergeCell ref="K33:S33"/>
    <mergeCell ref="A12:I12"/>
    <mergeCell ref="A25:I25"/>
    <mergeCell ref="K25:S25"/>
    <mergeCell ref="A26:I26"/>
    <mergeCell ref="K26:S26"/>
    <mergeCell ref="A18:I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98"/>
  <sheetViews>
    <sheetView topLeftCell="D79" workbookViewId="0">
      <selection activeCell="N93" sqref="N93"/>
    </sheetView>
  </sheetViews>
  <sheetFormatPr baseColWidth="10" defaultRowHeight="15" x14ac:dyDescent="0.25"/>
  <cols>
    <col min="4" max="4" width="22.140625" bestFit="1" customWidth="1"/>
    <col min="6" max="6" width="2.7109375" customWidth="1"/>
    <col min="8" max="8" width="2.7109375" customWidth="1"/>
    <col min="14" max="14" width="37" bestFit="1" customWidth="1"/>
    <col min="16" max="16" width="2.7109375" customWidth="1"/>
    <col min="18" max="18" width="2.7109375" customWidth="1"/>
    <col min="19" max="19" width="11.5703125" bestFit="1" customWidth="1"/>
  </cols>
  <sheetData>
    <row r="1" spans="1:19" x14ac:dyDescent="0.25">
      <c r="A1" s="600" t="s">
        <v>305</v>
      </c>
      <c r="B1" s="600"/>
      <c r="C1" s="600"/>
      <c r="D1" s="600"/>
      <c r="E1" s="600"/>
      <c r="F1" s="600"/>
      <c r="G1" s="600"/>
      <c r="H1" s="600"/>
      <c r="I1" s="600"/>
      <c r="J1" s="109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253</v>
      </c>
      <c r="B2" s="599"/>
      <c r="C2" s="599"/>
      <c r="D2" s="599"/>
      <c r="E2" s="599"/>
      <c r="F2" s="599"/>
      <c r="G2" s="599"/>
      <c r="H2" s="599"/>
      <c r="I2" s="599"/>
      <c r="J2" s="109"/>
      <c r="K2" s="599" t="s">
        <v>253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J3" s="109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24"/>
      <c r="G4" s="4"/>
      <c r="H4" s="24"/>
      <c r="I4" s="110">
        <v>466962.44</v>
      </c>
      <c r="J4" s="109"/>
      <c r="K4" s="23"/>
      <c r="L4" s="23"/>
      <c r="M4" s="23"/>
      <c r="N4" s="23" t="s">
        <v>9</v>
      </c>
      <c r="O4" s="4"/>
      <c r="P4" s="24"/>
      <c r="Q4" s="4"/>
      <c r="R4" s="24"/>
      <c r="S4" s="116">
        <v>-466962.44</v>
      </c>
    </row>
    <row r="5" spans="1:19" x14ac:dyDescent="0.25">
      <c r="A5" s="161" t="s">
        <v>15</v>
      </c>
      <c r="B5" s="112">
        <v>42812</v>
      </c>
      <c r="C5" s="161" t="s">
        <v>445</v>
      </c>
      <c r="D5" s="161" t="s">
        <v>446</v>
      </c>
      <c r="E5" s="114"/>
      <c r="F5" s="20"/>
      <c r="G5" s="109">
        <v>18183.490000000002</v>
      </c>
      <c r="H5" s="42"/>
      <c r="I5" s="110">
        <f>+I4+E5-G5</f>
        <v>448778.95</v>
      </c>
      <c r="J5" s="109"/>
      <c r="K5" s="113" t="s">
        <v>303</v>
      </c>
      <c r="L5" s="115">
        <v>42812</v>
      </c>
      <c r="M5" s="113" t="s">
        <v>22</v>
      </c>
      <c r="N5" s="113" t="s">
        <v>304</v>
      </c>
      <c r="O5" s="114">
        <v>19183.490000000002</v>
      </c>
      <c r="P5" s="25"/>
      <c r="Q5" s="110"/>
      <c r="R5" s="25"/>
      <c r="S5" s="110">
        <f>+S4+O5-Q5</f>
        <v>-447778.95</v>
      </c>
    </row>
    <row r="6" spans="1:19" s="161" customFormat="1" x14ac:dyDescent="0.25">
      <c r="A6" s="161" t="s">
        <v>447</v>
      </c>
      <c r="B6" s="163">
        <v>42819</v>
      </c>
      <c r="C6" s="161" t="s">
        <v>448</v>
      </c>
      <c r="D6" s="161" t="s">
        <v>449</v>
      </c>
      <c r="E6" s="162">
        <v>18183.490000000002</v>
      </c>
      <c r="F6" s="20"/>
      <c r="H6" s="42"/>
      <c r="I6" s="162">
        <f>+I5+E6-G6</f>
        <v>466962.44</v>
      </c>
      <c r="K6" s="161" t="s">
        <v>450</v>
      </c>
      <c r="L6" s="163">
        <v>42819</v>
      </c>
      <c r="M6" s="161" t="s">
        <v>451</v>
      </c>
      <c r="N6" s="161" t="s">
        <v>452</v>
      </c>
      <c r="O6" s="162"/>
      <c r="P6" s="25"/>
      <c r="Q6" s="162">
        <v>19183.490000000002</v>
      </c>
      <c r="R6" s="25"/>
      <c r="S6" s="162">
        <f>+S5+O6-Q6</f>
        <v>-466962.44</v>
      </c>
    </row>
    <row r="7" spans="1:19" x14ac:dyDescent="0.25">
      <c r="A7" s="109"/>
      <c r="B7" s="109"/>
      <c r="C7" s="109"/>
      <c r="D7" s="9" t="s">
        <v>10</v>
      </c>
      <c r="E7" s="11">
        <f>+SUM(E5:E5)</f>
        <v>0</v>
      </c>
      <c r="F7" s="12"/>
      <c r="G7" s="11">
        <f>+SUM(G5:G5)</f>
        <v>18183.490000000002</v>
      </c>
      <c r="H7" s="12"/>
      <c r="I7" s="15"/>
      <c r="J7" s="109"/>
      <c r="K7" s="109"/>
      <c r="L7" s="109"/>
      <c r="M7" s="109"/>
      <c r="N7" s="9" t="s">
        <v>10</v>
      </c>
      <c r="O7" s="11">
        <f>+SUM(O5:O5)</f>
        <v>19183.490000000002</v>
      </c>
      <c r="P7" s="12"/>
      <c r="Q7" s="11">
        <f>+SUM(Q5:Q5)</f>
        <v>0</v>
      </c>
      <c r="R7" s="12"/>
      <c r="S7" s="15"/>
    </row>
    <row r="8" spans="1:19" x14ac:dyDescent="0.25">
      <c r="A8" s="109"/>
      <c r="B8" s="109"/>
      <c r="C8" s="109"/>
      <c r="D8" s="16" t="s">
        <v>11</v>
      </c>
      <c r="E8" s="15"/>
      <c r="F8" s="12"/>
      <c r="G8" s="15"/>
      <c r="H8" s="12"/>
      <c r="I8" s="15">
        <f>+I6</f>
        <v>466962.44</v>
      </c>
      <c r="J8" s="109"/>
      <c r="K8" s="109"/>
      <c r="L8" s="109"/>
      <c r="M8" s="109"/>
      <c r="N8" s="16" t="s">
        <v>11</v>
      </c>
      <c r="O8" s="15"/>
      <c r="P8" s="12"/>
      <c r="Q8" s="15"/>
      <c r="R8" s="12"/>
      <c r="S8" s="15">
        <f>+S6</f>
        <v>-466962.44</v>
      </c>
    </row>
    <row r="11" spans="1:19" x14ac:dyDescent="0.25">
      <c r="A11" s="600" t="s">
        <v>305</v>
      </c>
      <c r="B11" s="600"/>
      <c r="C11" s="600"/>
      <c r="D11" s="600"/>
      <c r="E11" s="600"/>
      <c r="F11" s="600"/>
      <c r="G11" s="600"/>
      <c r="H11" s="600"/>
      <c r="I11" s="600"/>
      <c r="J11" s="187"/>
      <c r="K11" s="600" t="s">
        <v>52</v>
      </c>
      <c r="L11" s="600"/>
      <c r="M11" s="600"/>
      <c r="N11" s="600"/>
      <c r="O11" s="600"/>
      <c r="P11" s="600"/>
      <c r="Q11" s="600"/>
      <c r="R11" s="600"/>
      <c r="S11" s="600"/>
    </row>
    <row r="12" spans="1:19" x14ac:dyDescent="0.25">
      <c r="A12" s="599" t="s">
        <v>453</v>
      </c>
      <c r="B12" s="599"/>
      <c r="C12" s="599"/>
      <c r="D12" s="599"/>
      <c r="E12" s="599"/>
      <c r="F12" s="599"/>
      <c r="G12" s="599"/>
      <c r="H12" s="599"/>
      <c r="I12" s="599"/>
      <c r="J12" s="187"/>
      <c r="K12" s="599" t="s">
        <v>453</v>
      </c>
      <c r="L12" s="599"/>
      <c r="M12" s="599"/>
      <c r="N12" s="599"/>
      <c r="O12" s="599"/>
      <c r="P12" s="599"/>
      <c r="Q12" s="599"/>
      <c r="R12" s="599"/>
      <c r="S12" s="599"/>
    </row>
    <row r="13" spans="1:19" x14ac:dyDescent="0.25">
      <c r="A13" s="9" t="s">
        <v>2</v>
      </c>
      <c r="B13" s="9" t="s">
        <v>3</v>
      </c>
      <c r="C13" s="9" t="s">
        <v>4</v>
      </c>
      <c r="D13" s="9" t="s">
        <v>5</v>
      </c>
      <c r="E13" s="9" t="s">
        <v>6</v>
      </c>
      <c r="F13" s="10"/>
      <c r="G13" s="9" t="s">
        <v>7</v>
      </c>
      <c r="H13" s="10"/>
      <c r="I13" s="9" t="s">
        <v>8</v>
      </c>
      <c r="J13" s="187"/>
      <c r="K13" s="9" t="s">
        <v>2</v>
      </c>
      <c r="L13" s="9" t="s">
        <v>3</v>
      </c>
      <c r="M13" s="9" t="s">
        <v>4</v>
      </c>
      <c r="N13" s="9" t="s">
        <v>5</v>
      </c>
      <c r="O13" s="9" t="s">
        <v>6</v>
      </c>
      <c r="P13" s="10"/>
      <c r="Q13" s="9" t="s">
        <v>7</v>
      </c>
      <c r="R13" s="10"/>
      <c r="S13" s="9" t="s">
        <v>8</v>
      </c>
    </row>
    <row r="14" spans="1:19" x14ac:dyDescent="0.25">
      <c r="A14" s="23"/>
      <c r="B14" s="23"/>
      <c r="C14" s="23"/>
      <c r="D14" s="23" t="s">
        <v>9</v>
      </c>
      <c r="E14" s="4"/>
      <c r="F14" s="24"/>
      <c r="G14" s="4"/>
      <c r="H14" s="24"/>
      <c r="I14" s="188">
        <v>466962.44</v>
      </c>
      <c r="J14" s="187"/>
      <c r="K14" s="23"/>
      <c r="L14" s="23"/>
      <c r="M14" s="23"/>
      <c r="N14" s="23" t="s">
        <v>9</v>
      </c>
      <c r="O14" s="4"/>
      <c r="P14" s="24"/>
      <c r="Q14" s="4"/>
      <c r="R14" s="24"/>
      <c r="S14" s="188">
        <v>-466962.44</v>
      </c>
    </row>
    <row r="15" spans="1:19" x14ac:dyDescent="0.25">
      <c r="A15" s="237" t="s">
        <v>634</v>
      </c>
      <c r="B15" s="239">
        <v>42849</v>
      </c>
      <c r="C15" s="237" t="s">
        <v>635</v>
      </c>
      <c r="D15" s="237" t="s">
        <v>638</v>
      </c>
      <c r="E15" s="188"/>
      <c r="F15" s="20"/>
      <c r="G15" s="238">
        <v>22352.01</v>
      </c>
      <c r="H15" s="20">
        <v>2</v>
      </c>
      <c r="I15" s="188">
        <f>+I14+E15-G15</f>
        <v>444610.43</v>
      </c>
      <c r="J15" s="187"/>
      <c r="K15" s="189" t="s">
        <v>494</v>
      </c>
      <c r="L15" s="190">
        <v>42849</v>
      </c>
      <c r="M15" s="189" t="s">
        <v>22</v>
      </c>
      <c r="N15" s="191" t="s">
        <v>497</v>
      </c>
      <c r="O15" s="192">
        <v>22352.01</v>
      </c>
      <c r="P15" s="25">
        <v>2</v>
      </c>
      <c r="Q15" s="188"/>
      <c r="R15" s="25"/>
      <c r="S15" s="188">
        <f>+S14+O15-Q15</f>
        <v>-444610.43</v>
      </c>
    </row>
    <row r="16" spans="1:19" x14ac:dyDescent="0.25">
      <c r="A16" s="237" t="s">
        <v>636</v>
      </c>
      <c r="B16" s="239">
        <v>42853</v>
      </c>
      <c r="C16" s="237" t="s">
        <v>637</v>
      </c>
      <c r="D16" s="237" t="s">
        <v>639</v>
      </c>
      <c r="E16" s="238">
        <v>22352.01</v>
      </c>
      <c r="F16" s="20">
        <v>1</v>
      </c>
      <c r="G16" s="187"/>
      <c r="H16" s="42"/>
      <c r="I16" s="188">
        <f>+I15+E16-G16</f>
        <v>466962.44</v>
      </c>
      <c r="J16" s="187"/>
      <c r="K16" s="189" t="s">
        <v>495</v>
      </c>
      <c r="L16" s="190">
        <v>42855</v>
      </c>
      <c r="M16" s="189" t="s">
        <v>496</v>
      </c>
      <c r="N16" s="191" t="s">
        <v>452</v>
      </c>
      <c r="O16" s="188"/>
      <c r="P16" s="25"/>
      <c r="Q16" s="194">
        <v>22352.01</v>
      </c>
      <c r="R16" s="25">
        <v>1</v>
      </c>
      <c r="S16" s="188">
        <f>+S15+O16-Q16</f>
        <v>-466962.44</v>
      </c>
    </row>
    <row r="17" spans="1:19" x14ac:dyDescent="0.25">
      <c r="A17" s="187"/>
      <c r="B17" s="187"/>
      <c r="C17" s="187"/>
      <c r="D17" s="9" t="s">
        <v>10</v>
      </c>
      <c r="E17" s="11">
        <f>+E16</f>
        <v>22352.01</v>
      </c>
      <c r="F17" s="12"/>
      <c r="G17" s="11">
        <f>+SUM(G15:G15)</f>
        <v>22352.01</v>
      </c>
      <c r="H17" s="12"/>
      <c r="I17" s="15"/>
      <c r="J17" s="187"/>
      <c r="K17" s="187"/>
      <c r="L17" s="187"/>
      <c r="M17" s="187"/>
      <c r="N17" s="9" t="s">
        <v>10</v>
      </c>
      <c r="O17" s="11">
        <f>+SUM(O15:O15)</f>
        <v>22352.01</v>
      </c>
      <c r="P17" s="12"/>
      <c r="Q17" s="11">
        <f>+SUM(Q15:Q15)</f>
        <v>0</v>
      </c>
      <c r="R17" s="12"/>
      <c r="S17" s="15"/>
    </row>
    <row r="18" spans="1:19" x14ac:dyDescent="0.25">
      <c r="A18" s="187"/>
      <c r="B18" s="187"/>
      <c r="C18" s="187"/>
      <c r="D18" s="16" t="s">
        <v>11</v>
      </c>
      <c r="E18" s="15"/>
      <c r="F18" s="12"/>
      <c r="G18" s="15"/>
      <c r="H18" s="12"/>
      <c r="I18" s="15">
        <f>+I16</f>
        <v>466962.44</v>
      </c>
      <c r="J18" s="187"/>
      <c r="K18" s="187"/>
      <c r="L18" s="187"/>
      <c r="M18" s="187"/>
      <c r="N18" s="16" t="s">
        <v>11</v>
      </c>
      <c r="O18" s="15"/>
      <c r="P18" s="12"/>
      <c r="Q18" s="15"/>
      <c r="R18" s="12"/>
      <c r="S18" s="15">
        <f>+S16</f>
        <v>-466962.44</v>
      </c>
    </row>
    <row r="19" spans="1:19" x14ac:dyDescent="0.25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</row>
    <row r="21" spans="1:19" x14ac:dyDescent="0.25">
      <c r="A21" s="600" t="s">
        <v>305</v>
      </c>
      <c r="B21" s="600"/>
      <c r="C21" s="600"/>
      <c r="D21" s="600"/>
      <c r="E21" s="600"/>
      <c r="F21" s="600"/>
      <c r="G21" s="600"/>
      <c r="H21" s="600"/>
      <c r="I21" s="600"/>
      <c r="J21" s="224"/>
      <c r="K21" s="600" t="s">
        <v>52</v>
      </c>
      <c r="L21" s="600"/>
      <c r="M21" s="600"/>
      <c r="N21" s="600"/>
      <c r="O21" s="600"/>
      <c r="P21" s="600"/>
      <c r="Q21" s="600"/>
      <c r="R21" s="600"/>
      <c r="S21" s="600"/>
    </row>
    <row r="22" spans="1:19" x14ac:dyDescent="0.25">
      <c r="A22" s="599" t="s">
        <v>543</v>
      </c>
      <c r="B22" s="599"/>
      <c r="C22" s="599"/>
      <c r="D22" s="599"/>
      <c r="E22" s="599"/>
      <c r="F22" s="599"/>
      <c r="G22" s="599"/>
      <c r="H22" s="599"/>
      <c r="I22" s="599"/>
      <c r="J22" s="224"/>
      <c r="K22" s="599" t="s">
        <v>543</v>
      </c>
      <c r="L22" s="599"/>
      <c r="M22" s="599"/>
      <c r="N22" s="599"/>
      <c r="O22" s="599"/>
      <c r="P22" s="599"/>
      <c r="Q22" s="599"/>
      <c r="R22" s="599"/>
      <c r="S22" s="599"/>
    </row>
    <row r="23" spans="1:19" x14ac:dyDescent="0.25">
      <c r="A23" s="9" t="s">
        <v>2</v>
      </c>
      <c r="B23" s="9" t="s">
        <v>3</v>
      </c>
      <c r="C23" s="9" t="s">
        <v>4</v>
      </c>
      <c r="D23" s="9" t="s">
        <v>5</v>
      </c>
      <c r="E23" s="9" t="s">
        <v>6</v>
      </c>
      <c r="F23" s="10"/>
      <c r="G23" s="9" t="s">
        <v>7</v>
      </c>
      <c r="H23" s="10"/>
      <c r="I23" s="9" t="s">
        <v>8</v>
      </c>
      <c r="J23" s="224"/>
      <c r="K23" s="9" t="s">
        <v>2</v>
      </c>
      <c r="L23" s="9" t="s">
        <v>3</v>
      </c>
      <c r="M23" s="9" t="s">
        <v>4</v>
      </c>
      <c r="N23" s="9" t="s">
        <v>5</v>
      </c>
      <c r="O23" s="9" t="s">
        <v>6</v>
      </c>
      <c r="P23" s="10"/>
      <c r="Q23" s="9" t="s">
        <v>7</v>
      </c>
      <c r="R23" s="10"/>
      <c r="S23" s="9" t="s">
        <v>8</v>
      </c>
    </row>
    <row r="24" spans="1:19" x14ac:dyDescent="0.25">
      <c r="A24" s="23"/>
      <c r="B24" s="23"/>
      <c r="C24" s="23"/>
      <c r="D24" s="23" t="s">
        <v>9</v>
      </c>
      <c r="E24" s="4"/>
      <c r="F24" s="24"/>
      <c r="G24" s="4"/>
      <c r="H24" s="24"/>
      <c r="I24" s="225">
        <v>466962.44</v>
      </c>
      <c r="J24" s="224"/>
      <c r="K24" s="23"/>
      <c r="L24" s="23"/>
      <c r="M24" s="23"/>
      <c r="N24" s="23" t="s">
        <v>9</v>
      </c>
      <c r="O24" s="4"/>
      <c r="P24" s="24"/>
      <c r="Q24" s="4"/>
      <c r="R24" s="24"/>
      <c r="S24" s="225">
        <v>-466962.44</v>
      </c>
    </row>
    <row r="25" spans="1:19" x14ac:dyDescent="0.25">
      <c r="A25" s="341" t="s">
        <v>943</v>
      </c>
      <c r="B25" s="226">
        <v>42954</v>
      </c>
      <c r="C25" s="341" t="s">
        <v>944</v>
      </c>
      <c r="D25" s="341" t="s">
        <v>945</v>
      </c>
      <c r="E25" s="225">
        <v>24565.1</v>
      </c>
      <c r="F25" s="20"/>
      <c r="G25" s="224"/>
      <c r="H25" s="42"/>
      <c r="I25" s="225">
        <f>+I24+E25-G25</f>
        <v>491527.54</v>
      </c>
      <c r="J25" s="224"/>
      <c r="K25" s="227" t="s">
        <v>54</v>
      </c>
      <c r="L25" s="228">
        <v>42877</v>
      </c>
      <c r="M25" s="227" t="s">
        <v>22</v>
      </c>
      <c r="N25" s="229" t="s">
        <v>84</v>
      </c>
      <c r="O25" s="230">
        <v>24565.1</v>
      </c>
      <c r="P25" s="25"/>
      <c r="Q25" s="225"/>
      <c r="R25" s="25"/>
      <c r="S25" s="225">
        <f>+S24+O25-Q25</f>
        <v>-442397.34</v>
      </c>
    </row>
    <row r="26" spans="1:19" x14ac:dyDescent="0.25">
      <c r="A26" s="341" t="s">
        <v>947</v>
      </c>
      <c r="B26" s="226">
        <v>42877</v>
      </c>
      <c r="C26" s="341" t="s">
        <v>946</v>
      </c>
      <c r="D26" s="341" t="s">
        <v>945</v>
      </c>
      <c r="E26" s="225"/>
      <c r="F26" s="20"/>
      <c r="G26" s="342">
        <v>24565.1</v>
      </c>
      <c r="H26" s="42"/>
      <c r="I26" s="225">
        <f>+I25+E26-G26</f>
        <v>466962.44</v>
      </c>
      <c r="J26" s="224"/>
      <c r="K26" s="227" t="s">
        <v>591</v>
      </c>
      <c r="L26" s="228">
        <v>42886</v>
      </c>
      <c r="M26" s="227" t="s">
        <v>592</v>
      </c>
      <c r="N26" s="229" t="s">
        <v>452</v>
      </c>
      <c r="O26" s="225"/>
      <c r="P26" s="25"/>
      <c r="Q26" s="232">
        <v>24565.1</v>
      </c>
      <c r="R26" s="25"/>
      <c r="S26" s="225">
        <f>+S25+O26-Q26</f>
        <v>-466962.44</v>
      </c>
    </row>
    <row r="27" spans="1:19" x14ac:dyDescent="0.25">
      <c r="A27" s="224"/>
      <c r="B27" s="224"/>
      <c r="C27" s="224"/>
      <c r="D27" s="9" t="s">
        <v>10</v>
      </c>
      <c r="E27" s="11">
        <f>+SUM(E25:E25)</f>
        <v>24565.1</v>
      </c>
      <c r="F27" s="12"/>
      <c r="G27" s="11">
        <f>+G26</f>
        <v>24565.1</v>
      </c>
      <c r="H27" s="12"/>
      <c r="I27" s="15"/>
      <c r="J27" s="224"/>
      <c r="K27" s="224"/>
      <c r="L27" s="224"/>
      <c r="M27" s="224"/>
      <c r="N27" s="9" t="s">
        <v>10</v>
      </c>
      <c r="O27" s="11">
        <f>+SUM(O25:O25)</f>
        <v>24565.1</v>
      </c>
      <c r="P27" s="12"/>
      <c r="Q27" s="11">
        <f>+SUM(Q25:Q25)</f>
        <v>0</v>
      </c>
      <c r="R27" s="12"/>
      <c r="S27" s="15"/>
    </row>
    <row r="28" spans="1:19" x14ac:dyDescent="0.25">
      <c r="A28" s="224"/>
      <c r="B28" s="224"/>
      <c r="C28" s="224"/>
      <c r="D28" s="16" t="s">
        <v>11</v>
      </c>
      <c r="E28" s="15"/>
      <c r="F28" s="12"/>
      <c r="G28" s="15"/>
      <c r="H28" s="12"/>
      <c r="I28" s="15">
        <f>+I26</f>
        <v>466962.44</v>
      </c>
      <c r="J28" s="224"/>
      <c r="K28" s="224"/>
      <c r="L28" s="224"/>
      <c r="M28" s="224"/>
      <c r="N28" s="16" t="s">
        <v>11</v>
      </c>
      <c r="O28" s="15"/>
      <c r="P28" s="12"/>
      <c r="Q28" s="15"/>
      <c r="R28" s="12"/>
      <c r="S28" s="15">
        <f>+S26</f>
        <v>-466962.44</v>
      </c>
    </row>
    <row r="31" spans="1:19" x14ac:dyDescent="0.25">
      <c r="A31" s="600" t="s">
        <v>305</v>
      </c>
      <c r="B31" s="600"/>
      <c r="C31" s="600"/>
      <c r="D31" s="600"/>
      <c r="E31" s="600"/>
      <c r="F31" s="600"/>
      <c r="G31" s="600"/>
      <c r="H31" s="600"/>
      <c r="I31" s="600"/>
      <c r="J31" s="260"/>
      <c r="K31" s="600" t="s">
        <v>52</v>
      </c>
      <c r="L31" s="600"/>
      <c r="M31" s="600"/>
      <c r="N31" s="600"/>
      <c r="O31" s="600"/>
      <c r="P31" s="600"/>
      <c r="Q31" s="600"/>
      <c r="R31" s="600"/>
      <c r="S31" s="600"/>
    </row>
    <row r="32" spans="1:19" x14ac:dyDescent="0.25">
      <c r="A32" s="599" t="s">
        <v>670</v>
      </c>
      <c r="B32" s="599"/>
      <c r="C32" s="599"/>
      <c r="D32" s="599"/>
      <c r="E32" s="599"/>
      <c r="F32" s="599"/>
      <c r="G32" s="599"/>
      <c r="H32" s="599"/>
      <c r="I32" s="599"/>
      <c r="J32" s="260"/>
      <c r="K32" s="599" t="s">
        <v>670</v>
      </c>
      <c r="L32" s="599"/>
      <c r="M32" s="599"/>
      <c r="N32" s="599"/>
      <c r="O32" s="599"/>
      <c r="P32" s="599"/>
      <c r="Q32" s="599"/>
      <c r="R32" s="599"/>
      <c r="S32" s="599"/>
    </row>
    <row r="33" spans="1:19" x14ac:dyDescent="0.25">
      <c r="A33" s="9" t="s">
        <v>2</v>
      </c>
      <c r="B33" s="9" t="s">
        <v>3</v>
      </c>
      <c r="C33" s="9" t="s">
        <v>4</v>
      </c>
      <c r="D33" s="9" t="s">
        <v>5</v>
      </c>
      <c r="E33" s="9" t="s">
        <v>6</v>
      </c>
      <c r="F33" s="10"/>
      <c r="G33" s="9" t="s">
        <v>7</v>
      </c>
      <c r="H33" s="10"/>
      <c r="I33" s="9" t="s">
        <v>8</v>
      </c>
      <c r="J33" s="260"/>
      <c r="K33" s="9" t="s">
        <v>2</v>
      </c>
      <c r="L33" s="9" t="s">
        <v>3</v>
      </c>
      <c r="M33" s="9" t="s">
        <v>4</v>
      </c>
      <c r="N33" s="9" t="s">
        <v>5</v>
      </c>
      <c r="O33" s="9" t="s">
        <v>6</v>
      </c>
      <c r="P33" s="10"/>
      <c r="Q33" s="9" t="s">
        <v>7</v>
      </c>
      <c r="R33" s="10"/>
      <c r="S33" s="9" t="s">
        <v>8</v>
      </c>
    </row>
    <row r="34" spans="1:19" x14ac:dyDescent="0.25">
      <c r="A34" s="23"/>
      <c r="B34" s="23"/>
      <c r="C34" s="23"/>
      <c r="D34" s="23" t="s">
        <v>9</v>
      </c>
      <c r="E34" s="4"/>
      <c r="F34" s="24"/>
      <c r="G34" s="4"/>
      <c r="H34" s="24"/>
      <c r="I34" s="261">
        <v>466962.44</v>
      </c>
      <c r="J34" s="260"/>
      <c r="K34" s="23"/>
      <c r="L34" s="23"/>
      <c r="M34" s="23"/>
      <c r="N34" s="23" t="s">
        <v>9</v>
      </c>
      <c r="O34" s="4"/>
      <c r="P34" s="24"/>
      <c r="Q34" s="4"/>
      <c r="R34" s="24"/>
      <c r="S34" s="261">
        <v>-466962.44</v>
      </c>
    </row>
    <row r="35" spans="1:19" x14ac:dyDescent="0.25">
      <c r="A35" s="341" t="s">
        <v>948</v>
      </c>
      <c r="B35" s="262">
        <v>42901</v>
      </c>
      <c r="C35" s="341" t="s">
        <v>949</v>
      </c>
      <c r="D35" s="341" t="s">
        <v>950</v>
      </c>
      <c r="E35" s="261"/>
      <c r="F35" s="20"/>
      <c r="G35" s="260">
        <v>25527.17</v>
      </c>
      <c r="H35" s="42"/>
      <c r="I35" s="261">
        <f>+I34+E35-G35</f>
        <v>441435.27</v>
      </c>
      <c r="J35" s="260"/>
      <c r="K35" s="263" t="s">
        <v>706</v>
      </c>
      <c r="L35" s="264">
        <v>42903</v>
      </c>
      <c r="M35" s="263" t="s">
        <v>22</v>
      </c>
      <c r="N35" s="265" t="s">
        <v>708</v>
      </c>
      <c r="O35" s="266">
        <v>25527.17</v>
      </c>
      <c r="P35" s="25"/>
      <c r="Q35" s="261"/>
      <c r="R35" s="25"/>
      <c r="S35" s="261">
        <f>+S34+O35-Q35</f>
        <v>-441435.27</v>
      </c>
    </row>
    <row r="36" spans="1:19" x14ac:dyDescent="0.25">
      <c r="A36" s="341" t="s">
        <v>951</v>
      </c>
      <c r="B36" s="262">
        <v>42916</v>
      </c>
      <c r="C36" s="341" t="s">
        <v>952</v>
      </c>
      <c r="D36" s="341" t="s">
        <v>950</v>
      </c>
      <c r="E36" s="341">
        <v>25527.17</v>
      </c>
      <c r="F36" s="20"/>
      <c r="G36" s="260"/>
      <c r="H36" s="42"/>
      <c r="I36" s="261">
        <f>+I35+E36-G36</f>
        <v>466962.44</v>
      </c>
      <c r="J36" s="260"/>
      <c r="K36" s="263" t="s">
        <v>157</v>
      </c>
      <c r="L36" s="264">
        <v>42913</v>
      </c>
      <c r="M36" s="263" t="s">
        <v>707</v>
      </c>
      <c r="N36" s="265" t="s">
        <v>452</v>
      </c>
      <c r="O36" s="261"/>
      <c r="P36" s="25"/>
      <c r="Q36" s="268">
        <v>25527.17</v>
      </c>
      <c r="R36" s="25"/>
      <c r="S36" s="261">
        <f>+S35+O36-Q36</f>
        <v>-466962.44</v>
      </c>
    </row>
    <row r="37" spans="1:19" x14ac:dyDescent="0.25">
      <c r="A37" s="260"/>
      <c r="B37" s="260"/>
      <c r="C37" s="260"/>
      <c r="D37" s="9" t="s">
        <v>10</v>
      </c>
      <c r="E37" s="11">
        <f>+E36</f>
        <v>25527.17</v>
      </c>
      <c r="F37" s="12"/>
      <c r="G37" s="11">
        <f>+SUM(G35:G35)</f>
        <v>25527.17</v>
      </c>
      <c r="H37" s="12"/>
      <c r="I37" s="15"/>
      <c r="J37" s="260"/>
      <c r="K37" s="260"/>
      <c r="L37" s="260"/>
      <c r="M37" s="260"/>
      <c r="N37" s="9" t="s">
        <v>10</v>
      </c>
      <c r="O37" s="11">
        <f>+SUM(O35:O35)</f>
        <v>25527.17</v>
      </c>
      <c r="P37" s="12"/>
      <c r="Q37" s="11">
        <f>+SUM(Q35:Q35)</f>
        <v>0</v>
      </c>
      <c r="R37" s="12"/>
      <c r="S37" s="15"/>
    </row>
    <row r="38" spans="1:19" x14ac:dyDescent="0.25">
      <c r="A38" s="260"/>
      <c r="B38" s="260"/>
      <c r="C38" s="260"/>
      <c r="D38" s="16" t="s">
        <v>11</v>
      </c>
      <c r="E38" s="15"/>
      <c r="F38" s="12"/>
      <c r="G38" s="15"/>
      <c r="H38" s="12"/>
      <c r="I38" s="15">
        <f>+I36</f>
        <v>466962.44</v>
      </c>
      <c r="J38" s="260"/>
      <c r="K38" s="260"/>
      <c r="L38" s="260"/>
      <c r="M38" s="260"/>
      <c r="N38" s="16" t="s">
        <v>11</v>
      </c>
      <c r="O38" s="15"/>
      <c r="P38" s="12"/>
      <c r="Q38" s="15"/>
      <c r="R38" s="12"/>
      <c r="S38" s="15">
        <f>+S36</f>
        <v>-466962.44</v>
      </c>
    </row>
    <row r="41" spans="1:19" x14ac:dyDescent="0.25">
      <c r="A41" s="600" t="s">
        <v>305</v>
      </c>
      <c r="B41" s="600"/>
      <c r="C41" s="600"/>
      <c r="D41" s="600"/>
      <c r="E41" s="600"/>
      <c r="F41" s="600"/>
      <c r="G41" s="600"/>
      <c r="H41" s="600"/>
      <c r="I41" s="600"/>
      <c r="J41" s="332"/>
      <c r="K41" s="600" t="s">
        <v>52</v>
      </c>
      <c r="L41" s="600"/>
      <c r="M41" s="600"/>
      <c r="N41" s="600"/>
      <c r="O41" s="600"/>
      <c r="P41" s="600"/>
      <c r="Q41" s="600"/>
      <c r="R41" s="600"/>
      <c r="S41" s="600"/>
    </row>
    <row r="42" spans="1:19" x14ac:dyDescent="0.25">
      <c r="A42" s="599" t="s">
        <v>834</v>
      </c>
      <c r="B42" s="599"/>
      <c r="C42" s="599"/>
      <c r="D42" s="599"/>
      <c r="E42" s="599"/>
      <c r="F42" s="599"/>
      <c r="G42" s="599"/>
      <c r="H42" s="599"/>
      <c r="I42" s="599"/>
      <c r="J42" s="332"/>
      <c r="K42" s="599" t="s">
        <v>834</v>
      </c>
      <c r="L42" s="599"/>
      <c r="M42" s="599"/>
      <c r="N42" s="599"/>
      <c r="O42" s="599"/>
      <c r="P42" s="599"/>
      <c r="Q42" s="599"/>
      <c r="R42" s="599"/>
      <c r="S42" s="599"/>
    </row>
    <row r="43" spans="1:19" x14ac:dyDescent="0.25">
      <c r="A43" s="9" t="s">
        <v>2</v>
      </c>
      <c r="B43" s="9" t="s">
        <v>3</v>
      </c>
      <c r="C43" s="9" t="s">
        <v>4</v>
      </c>
      <c r="D43" s="9" t="s">
        <v>5</v>
      </c>
      <c r="E43" s="9" t="s">
        <v>6</v>
      </c>
      <c r="F43" s="10"/>
      <c r="G43" s="9" t="s">
        <v>7</v>
      </c>
      <c r="H43" s="10"/>
      <c r="I43" s="9" t="s">
        <v>8</v>
      </c>
      <c r="J43" s="332"/>
      <c r="K43" s="9" t="s">
        <v>2</v>
      </c>
      <c r="L43" s="9" t="s">
        <v>3</v>
      </c>
      <c r="M43" s="9" t="s">
        <v>4</v>
      </c>
      <c r="N43" s="9" t="s">
        <v>5</v>
      </c>
      <c r="O43" s="9" t="s">
        <v>6</v>
      </c>
      <c r="P43" s="10"/>
      <c r="Q43" s="9" t="s">
        <v>7</v>
      </c>
      <c r="R43" s="10"/>
      <c r="S43" s="9" t="s">
        <v>8</v>
      </c>
    </row>
    <row r="44" spans="1:19" x14ac:dyDescent="0.25">
      <c r="A44" s="23"/>
      <c r="B44" s="23"/>
      <c r="C44" s="23"/>
      <c r="D44" s="23" t="s">
        <v>9</v>
      </c>
      <c r="E44" s="4"/>
      <c r="F44" s="24"/>
      <c r="G44" s="4"/>
      <c r="H44" s="24"/>
      <c r="I44" s="334">
        <v>466962.44</v>
      </c>
      <c r="J44" s="332"/>
      <c r="K44" s="23"/>
      <c r="L44" s="23"/>
      <c r="M44" s="23"/>
      <c r="N44" s="23" t="s">
        <v>9</v>
      </c>
      <c r="O44" s="4"/>
      <c r="P44" s="24"/>
      <c r="Q44" s="4"/>
      <c r="R44" s="24"/>
      <c r="S44" s="397">
        <v>-466962.44</v>
      </c>
    </row>
    <row r="45" spans="1:19" x14ac:dyDescent="0.25">
      <c r="A45" s="341" t="s">
        <v>938</v>
      </c>
      <c r="B45" s="333">
        <v>42936</v>
      </c>
      <c r="C45" s="341" t="s">
        <v>939</v>
      </c>
      <c r="D45" s="341" t="s">
        <v>940</v>
      </c>
      <c r="E45" s="334">
        <v>24870.799999999999</v>
      </c>
      <c r="F45" s="20"/>
      <c r="G45" s="332"/>
      <c r="H45" s="42"/>
      <c r="I45" s="334">
        <f>+I44+E45-G45</f>
        <v>491833.24</v>
      </c>
      <c r="J45" s="332"/>
      <c r="K45" s="396" t="s">
        <v>887</v>
      </c>
      <c r="L45" s="398">
        <v>42937</v>
      </c>
      <c r="M45" s="396" t="s">
        <v>22</v>
      </c>
      <c r="N45" s="396" t="s">
        <v>304</v>
      </c>
      <c r="O45" s="397">
        <v>24870.799999999999</v>
      </c>
      <c r="P45" s="25"/>
      <c r="Q45" s="397"/>
      <c r="R45" s="25"/>
      <c r="S45" s="397">
        <f>+S44+O45-Q45</f>
        <v>-442091.64</v>
      </c>
    </row>
    <row r="46" spans="1:19" x14ac:dyDescent="0.25">
      <c r="A46" s="341" t="s">
        <v>941</v>
      </c>
      <c r="B46" s="333">
        <v>42937</v>
      </c>
      <c r="C46" s="341" t="s">
        <v>942</v>
      </c>
      <c r="D46" s="341" t="s">
        <v>940</v>
      </c>
      <c r="E46" s="334"/>
      <c r="F46" s="20"/>
      <c r="G46" s="332">
        <v>24870.799999999999</v>
      </c>
      <c r="H46" s="42"/>
      <c r="I46" s="334">
        <f>+I45+E46-G46</f>
        <v>466962.44</v>
      </c>
      <c r="J46" s="332"/>
      <c r="K46" s="396" t="s">
        <v>888</v>
      </c>
      <c r="L46" s="398">
        <v>42942</v>
      </c>
      <c r="M46" s="396" t="s">
        <v>889</v>
      </c>
      <c r="N46" s="396" t="s">
        <v>452</v>
      </c>
      <c r="O46" s="397"/>
      <c r="P46" s="25"/>
      <c r="Q46" s="397">
        <v>24870.78</v>
      </c>
      <c r="R46" s="25"/>
      <c r="S46" s="397">
        <f>+S45+O46-Q46</f>
        <v>-466962.42000000004</v>
      </c>
    </row>
    <row r="47" spans="1:19" x14ac:dyDescent="0.25">
      <c r="A47" s="332"/>
      <c r="B47" s="332"/>
      <c r="C47" s="332"/>
      <c r="D47" s="9" t="s">
        <v>10</v>
      </c>
      <c r="E47" s="11">
        <f>+SUM(E45:E45)</f>
        <v>24870.799999999999</v>
      </c>
      <c r="F47" s="12"/>
      <c r="G47" s="11">
        <f>+G46</f>
        <v>24870.799999999999</v>
      </c>
      <c r="H47" s="12"/>
      <c r="I47" s="15"/>
      <c r="J47" s="332"/>
      <c r="K47" s="396"/>
      <c r="L47" s="396"/>
      <c r="M47" s="396"/>
      <c r="N47" s="9" t="s">
        <v>10</v>
      </c>
      <c r="O47" s="11">
        <f>+SUM(O45:O45)</f>
        <v>24870.799999999999</v>
      </c>
      <c r="P47" s="12"/>
      <c r="Q47" s="11">
        <f>+SUM(Q45:Q45)</f>
        <v>0</v>
      </c>
      <c r="R47" s="12"/>
      <c r="S47" s="15"/>
    </row>
    <row r="48" spans="1:19" x14ac:dyDescent="0.25">
      <c r="A48" s="332"/>
      <c r="B48" s="332"/>
      <c r="C48" s="332"/>
      <c r="D48" s="16" t="s">
        <v>11</v>
      </c>
      <c r="E48" s="15"/>
      <c r="F48" s="12"/>
      <c r="G48" s="15"/>
      <c r="H48" s="12"/>
      <c r="I48" s="15">
        <f>+I46</f>
        <v>466962.44</v>
      </c>
      <c r="J48" s="332"/>
      <c r="K48" s="396"/>
      <c r="L48" s="396"/>
      <c r="M48" s="396"/>
      <c r="N48" s="16" t="s">
        <v>11</v>
      </c>
      <c r="O48" s="15"/>
      <c r="P48" s="12"/>
      <c r="Q48" s="15"/>
      <c r="R48" s="12"/>
      <c r="S48" s="15">
        <f>+S46</f>
        <v>-466962.42000000004</v>
      </c>
    </row>
    <row r="51" spans="1:19" x14ac:dyDescent="0.25">
      <c r="A51" s="600" t="s">
        <v>305</v>
      </c>
      <c r="B51" s="600"/>
      <c r="C51" s="600"/>
      <c r="D51" s="600"/>
      <c r="E51" s="600"/>
      <c r="F51" s="600"/>
      <c r="G51" s="600"/>
      <c r="H51" s="600"/>
      <c r="I51" s="600"/>
      <c r="K51" s="600" t="s">
        <v>52</v>
      </c>
      <c r="L51" s="600"/>
      <c r="M51" s="600"/>
      <c r="N51" s="600"/>
      <c r="O51" s="600"/>
      <c r="P51" s="600"/>
      <c r="Q51" s="600"/>
      <c r="R51" s="600"/>
      <c r="S51" s="600"/>
    </row>
    <row r="52" spans="1:19" x14ac:dyDescent="0.25">
      <c r="A52" s="599" t="s">
        <v>964</v>
      </c>
      <c r="B52" s="599"/>
      <c r="C52" s="599"/>
      <c r="D52" s="599"/>
      <c r="E52" s="599"/>
      <c r="F52" s="599"/>
      <c r="G52" s="599"/>
      <c r="H52" s="599"/>
      <c r="I52" s="599"/>
      <c r="K52" s="599" t="s">
        <v>964</v>
      </c>
      <c r="L52" s="599"/>
      <c r="M52" s="599"/>
      <c r="N52" s="599"/>
      <c r="O52" s="599"/>
      <c r="P52" s="599"/>
      <c r="Q52" s="599"/>
      <c r="R52" s="599"/>
      <c r="S52" s="599"/>
    </row>
    <row r="53" spans="1:19" x14ac:dyDescent="0.25">
      <c r="A53" s="9" t="s">
        <v>2</v>
      </c>
      <c r="B53" s="9" t="s">
        <v>3</v>
      </c>
      <c r="C53" s="9" t="s">
        <v>4</v>
      </c>
      <c r="D53" s="9" t="s">
        <v>5</v>
      </c>
      <c r="E53" s="9" t="s">
        <v>6</v>
      </c>
      <c r="F53" s="10"/>
      <c r="G53" s="9" t="s">
        <v>7</v>
      </c>
      <c r="H53" s="10"/>
      <c r="I53" s="9" t="s">
        <v>8</v>
      </c>
      <c r="K53" s="9" t="s">
        <v>2</v>
      </c>
      <c r="L53" s="9" t="s">
        <v>3</v>
      </c>
      <c r="M53" s="9" t="s">
        <v>4</v>
      </c>
      <c r="N53" s="9" t="s">
        <v>5</v>
      </c>
      <c r="O53" s="9" t="s">
        <v>6</v>
      </c>
      <c r="P53" s="10"/>
      <c r="Q53" s="9" t="s">
        <v>7</v>
      </c>
      <c r="R53" s="10"/>
      <c r="S53" s="9" t="s">
        <v>8</v>
      </c>
    </row>
    <row r="54" spans="1:19" x14ac:dyDescent="0.25">
      <c r="A54" s="23"/>
      <c r="B54" s="23"/>
      <c r="C54" s="23"/>
      <c r="D54" s="23" t="s">
        <v>9</v>
      </c>
      <c r="E54" s="4"/>
      <c r="F54" s="24"/>
      <c r="G54" s="4"/>
      <c r="H54" s="24"/>
      <c r="I54" s="409">
        <v>466962.44</v>
      </c>
      <c r="K54" s="23"/>
      <c r="L54" s="23"/>
      <c r="M54" s="23"/>
      <c r="N54" s="23" t="s">
        <v>9</v>
      </c>
      <c r="O54" s="4"/>
      <c r="P54" s="24"/>
      <c r="Q54" s="4"/>
      <c r="R54" s="24"/>
      <c r="S54" s="397">
        <v>-466962.44</v>
      </c>
    </row>
    <row r="55" spans="1:19" x14ac:dyDescent="0.25">
      <c r="A55" s="408" t="s">
        <v>1200</v>
      </c>
      <c r="B55" s="410">
        <v>42969</v>
      </c>
      <c r="C55" s="408" t="s">
        <v>1201</v>
      </c>
      <c r="D55" s="408" t="s">
        <v>1203</v>
      </c>
      <c r="E55" s="409">
        <v>29082.46</v>
      </c>
      <c r="F55" s="20"/>
      <c r="G55" s="408"/>
      <c r="H55" s="42"/>
      <c r="I55" s="409">
        <f>+I54+E55-G55</f>
        <v>496044.9</v>
      </c>
      <c r="K55" s="399" t="s">
        <v>683</v>
      </c>
      <c r="L55" s="400">
        <v>42973</v>
      </c>
      <c r="M55" s="399" t="s">
        <v>22</v>
      </c>
      <c r="N55" s="401" t="s">
        <v>1115</v>
      </c>
      <c r="O55" s="402">
        <v>29082.45</v>
      </c>
      <c r="P55" s="25"/>
      <c r="Q55" s="397"/>
      <c r="R55" s="25"/>
      <c r="S55" s="397">
        <f>+S54+O55-Q55</f>
        <v>-437879.99</v>
      </c>
    </row>
    <row r="56" spans="1:19" x14ac:dyDescent="0.25">
      <c r="A56" s="408" t="s">
        <v>634</v>
      </c>
      <c r="B56" s="410">
        <v>42969</v>
      </c>
      <c r="C56" s="408" t="s">
        <v>1202</v>
      </c>
      <c r="D56" s="408" t="s">
        <v>1204</v>
      </c>
      <c r="E56" s="409"/>
      <c r="F56" s="20"/>
      <c r="G56" s="409">
        <v>29082.46</v>
      </c>
      <c r="H56" s="42"/>
      <c r="I56" s="409">
        <f>+I55+E56-G56</f>
        <v>466962.44</v>
      </c>
      <c r="K56" s="399" t="s">
        <v>1113</v>
      </c>
      <c r="L56" s="400">
        <v>42976</v>
      </c>
      <c r="M56" s="399" t="s">
        <v>1114</v>
      </c>
      <c r="N56" s="401" t="s">
        <v>452</v>
      </c>
      <c r="O56" s="397"/>
      <c r="P56" s="25"/>
      <c r="Q56" s="403">
        <v>29082.45</v>
      </c>
      <c r="R56" s="25"/>
      <c r="S56" s="397">
        <f>+S55+O56-Q56</f>
        <v>-466962.44</v>
      </c>
    </row>
    <row r="57" spans="1:19" x14ac:dyDescent="0.25">
      <c r="A57" s="408"/>
      <c r="B57" s="408"/>
      <c r="C57" s="408"/>
      <c r="D57" s="9" t="s">
        <v>10</v>
      </c>
      <c r="E57" s="11">
        <f>+SUM(E55:E55)</f>
        <v>29082.46</v>
      </c>
      <c r="F57" s="12"/>
      <c r="G57" s="11">
        <f>+G56</f>
        <v>29082.46</v>
      </c>
      <c r="H57" s="12"/>
      <c r="I57" s="15"/>
      <c r="K57" s="396"/>
      <c r="L57" s="396"/>
      <c r="M57" s="396"/>
      <c r="N57" s="9" t="s">
        <v>10</v>
      </c>
      <c r="O57" s="11">
        <f>+SUM(O55:O55)</f>
        <v>29082.45</v>
      </c>
      <c r="P57" s="12"/>
      <c r="Q57" s="11">
        <f>+SUM(Q55:Q55)</f>
        <v>0</v>
      </c>
      <c r="R57" s="12"/>
      <c r="S57" s="15"/>
    </row>
    <row r="58" spans="1:19" x14ac:dyDescent="0.25">
      <c r="A58" s="408"/>
      <c r="B58" s="408"/>
      <c r="C58" s="408"/>
      <c r="D58" s="16" t="s">
        <v>11</v>
      </c>
      <c r="E58" s="15"/>
      <c r="F58" s="12"/>
      <c r="G58" s="15"/>
      <c r="H58" s="12"/>
      <c r="I58" s="15">
        <f>+I56</f>
        <v>466962.44</v>
      </c>
      <c r="K58" s="396"/>
      <c r="L58" s="396"/>
      <c r="M58" s="396"/>
      <c r="N58" s="16" t="s">
        <v>11</v>
      </c>
      <c r="O58" s="15"/>
      <c r="P58" s="12"/>
      <c r="Q58" s="15"/>
      <c r="R58" s="12"/>
      <c r="S58" s="15">
        <f>+S56</f>
        <v>-466962.44</v>
      </c>
    </row>
    <row r="61" spans="1:19" x14ac:dyDescent="0.25">
      <c r="A61" s="600" t="s">
        <v>305</v>
      </c>
      <c r="B61" s="600"/>
      <c r="C61" s="600"/>
      <c r="D61" s="600"/>
      <c r="E61" s="600"/>
      <c r="F61" s="600"/>
      <c r="G61" s="600"/>
      <c r="H61" s="600"/>
      <c r="I61" s="600"/>
      <c r="K61" s="600" t="s">
        <v>52</v>
      </c>
      <c r="L61" s="600"/>
      <c r="M61" s="600"/>
      <c r="N61" s="600"/>
      <c r="O61" s="600"/>
      <c r="P61" s="600"/>
      <c r="Q61" s="600"/>
      <c r="R61" s="600"/>
      <c r="S61" s="600"/>
    </row>
    <row r="62" spans="1:19" x14ac:dyDescent="0.25">
      <c r="A62" s="599" t="s">
        <v>1062</v>
      </c>
      <c r="B62" s="599"/>
      <c r="C62" s="599"/>
      <c r="D62" s="599"/>
      <c r="E62" s="599"/>
      <c r="F62" s="599"/>
      <c r="G62" s="599"/>
      <c r="H62" s="599"/>
      <c r="I62" s="599"/>
      <c r="K62" s="599" t="s">
        <v>1062</v>
      </c>
      <c r="L62" s="599"/>
      <c r="M62" s="599"/>
      <c r="N62" s="599"/>
      <c r="O62" s="599"/>
      <c r="P62" s="599"/>
      <c r="Q62" s="599"/>
      <c r="R62" s="599"/>
      <c r="S62" s="599"/>
    </row>
    <row r="63" spans="1:19" x14ac:dyDescent="0.25">
      <c r="A63" s="9" t="s">
        <v>2</v>
      </c>
      <c r="B63" s="9" t="s">
        <v>3</v>
      </c>
      <c r="C63" s="9" t="s">
        <v>4</v>
      </c>
      <c r="D63" s="9" t="s">
        <v>5</v>
      </c>
      <c r="E63" s="9" t="s">
        <v>6</v>
      </c>
      <c r="F63" s="10"/>
      <c r="G63" s="9" t="s">
        <v>7</v>
      </c>
      <c r="H63" s="10"/>
      <c r="I63" s="9" t="s">
        <v>8</v>
      </c>
      <c r="K63" s="9" t="s">
        <v>2</v>
      </c>
      <c r="L63" s="9" t="s">
        <v>3</v>
      </c>
      <c r="M63" s="9" t="s">
        <v>4</v>
      </c>
      <c r="N63" s="9" t="s">
        <v>5</v>
      </c>
      <c r="O63" s="9" t="s">
        <v>6</v>
      </c>
      <c r="P63" s="10"/>
      <c r="Q63" s="9" t="s">
        <v>7</v>
      </c>
      <c r="R63" s="10"/>
      <c r="S63" s="9" t="s">
        <v>8</v>
      </c>
    </row>
    <row r="64" spans="1:19" x14ac:dyDescent="0.25">
      <c r="A64" s="23"/>
      <c r="B64" s="23"/>
      <c r="C64" s="23"/>
      <c r="D64" s="23" t="s">
        <v>9</v>
      </c>
      <c r="E64" s="4"/>
      <c r="F64" s="24"/>
      <c r="G64" s="4"/>
      <c r="H64" s="24"/>
      <c r="I64" s="409">
        <v>466962.44</v>
      </c>
      <c r="K64" s="23"/>
      <c r="L64" s="23"/>
      <c r="M64" s="23"/>
      <c r="N64" s="23" t="s">
        <v>9</v>
      </c>
      <c r="O64" s="4"/>
      <c r="P64" s="24"/>
      <c r="Q64" s="4"/>
      <c r="R64" s="24"/>
      <c r="S64" s="397">
        <v>-466962.44</v>
      </c>
    </row>
    <row r="65" spans="1:19" x14ac:dyDescent="0.25">
      <c r="A65" s="408" t="s">
        <v>1205</v>
      </c>
      <c r="B65" s="410">
        <v>42991</v>
      </c>
      <c r="C65" s="408" t="s">
        <v>1206</v>
      </c>
      <c r="D65" s="408" t="s">
        <v>1208</v>
      </c>
      <c r="E65" s="409"/>
      <c r="F65" s="20"/>
      <c r="G65" s="409">
        <v>40880.800000000003</v>
      </c>
      <c r="H65" s="42"/>
      <c r="I65" s="409">
        <f>+I64+E65-G65</f>
        <v>426081.64</v>
      </c>
      <c r="K65" s="404" t="s">
        <v>1116</v>
      </c>
      <c r="L65" s="405">
        <v>42996</v>
      </c>
      <c r="M65" s="404" t="s">
        <v>22</v>
      </c>
      <c r="N65" s="406" t="s">
        <v>84</v>
      </c>
      <c r="O65" s="407">
        <v>40880.800000000003</v>
      </c>
      <c r="P65" s="25"/>
      <c r="Q65" s="397"/>
      <c r="R65" s="25"/>
      <c r="S65" s="397">
        <f>+S64+O65-Q65</f>
        <v>-426081.64</v>
      </c>
    </row>
    <row r="66" spans="1:19" x14ac:dyDescent="0.25">
      <c r="A66" s="408" t="s">
        <v>1200</v>
      </c>
      <c r="B66" s="410">
        <v>42999</v>
      </c>
      <c r="C66" s="408" t="s">
        <v>1207</v>
      </c>
      <c r="D66" s="408" t="s">
        <v>1209</v>
      </c>
      <c r="E66" s="409">
        <v>40880.800000000003</v>
      </c>
      <c r="F66" s="20"/>
      <c r="G66" s="409"/>
      <c r="H66" s="42"/>
      <c r="I66" s="409">
        <f>+I65+E66-G66</f>
        <v>466962.44</v>
      </c>
      <c r="K66" s="404" t="s">
        <v>1117</v>
      </c>
      <c r="L66" s="405">
        <v>43005</v>
      </c>
      <c r="M66" s="404" t="s">
        <v>1118</v>
      </c>
      <c r="N66" s="406" t="s">
        <v>452</v>
      </c>
      <c r="O66" s="397"/>
      <c r="P66" s="25"/>
      <c r="Q66" s="409">
        <v>40880.800000000003</v>
      </c>
      <c r="R66" s="25"/>
      <c r="S66" s="397">
        <f>+S65+O66-Q66</f>
        <v>-466962.44</v>
      </c>
    </row>
    <row r="67" spans="1:19" x14ac:dyDescent="0.25">
      <c r="A67" s="408"/>
      <c r="B67" s="408"/>
      <c r="C67" s="408"/>
      <c r="D67" s="9" t="s">
        <v>10</v>
      </c>
      <c r="E67" s="11">
        <f>+SUM(E65:E65)</f>
        <v>0</v>
      </c>
      <c r="F67" s="12"/>
      <c r="G67" s="11">
        <f>+G66</f>
        <v>0</v>
      </c>
      <c r="H67" s="12"/>
      <c r="I67" s="15"/>
      <c r="K67" s="396"/>
      <c r="L67" s="396"/>
      <c r="M67" s="396"/>
      <c r="N67" s="9" t="s">
        <v>10</v>
      </c>
      <c r="O67" s="11">
        <f>+SUM(O65:O65)</f>
        <v>40880.800000000003</v>
      </c>
      <c r="P67" s="12"/>
      <c r="Q67" s="11">
        <f>+SUM(Q65:Q65)</f>
        <v>0</v>
      </c>
      <c r="R67" s="12"/>
      <c r="S67" s="15"/>
    </row>
    <row r="68" spans="1:19" x14ac:dyDescent="0.25">
      <c r="A68" s="408"/>
      <c r="B68" s="408"/>
      <c r="C68" s="408"/>
      <c r="D68" s="16" t="s">
        <v>11</v>
      </c>
      <c r="E68" s="15"/>
      <c r="F68" s="12"/>
      <c r="G68" s="15"/>
      <c r="H68" s="12"/>
      <c r="I68" s="15">
        <f>+I66</f>
        <v>466962.44</v>
      </c>
      <c r="K68" s="396"/>
      <c r="L68" s="396"/>
      <c r="M68" s="396"/>
      <c r="N68" s="16" t="s">
        <v>11</v>
      </c>
      <c r="O68" s="15"/>
      <c r="P68" s="12"/>
      <c r="Q68" s="15"/>
      <c r="R68" s="12"/>
      <c r="S68" s="15">
        <f>+S66</f>
        <v>-466962.44</v>
      </c>
    </row>
    <row r="71" spans="1:19" x14ac:dyDescent="0.25">
      <c r="A71" s="600" t="s">
        <v>305</v>
      </c>
      <c r="B71" s="600"/>
      <c r="C71" s="600"/>
      <c r="D71" s="600"/>
      <c r="E71" s="600"/>
      <c r="F71" s="600"/>
      <c r="G71" s="600"/>
      <c r="H71" s="600"/>
      <c r="I71" s="600"/>
      <c r="J71" s="408"/>
      <c r="K71" s="600" t="s">
        <v>52</v>
      </c>
      <c r="L71" s="600"/>
      <c r="M71" s="600"/>
      <c r="N71" s="600"/>
      <c r="O71" s="600"/>
      <c r="P71" s="600"/>
      <c r="Q71" s="600"/>
      <c r="R71" s="600"/>
      <c r="S71" s="600"/>
    </row>
    <row r="72" spans="1:19" x14ac:dyDescent="0.25">
      <c r="A72" s="599" t="s">
        <v>1211</v>
      </c>
      <c r="B72" s="599"/>
      <c r="C72" s="599"/>
      <c r="D72" s="599"/>
      <c r="E72" s="599"/>
      <c r="F72" s="599"/>
      <c r="G72" s="599"/>
      <c r="H72" s="599"/>
      <c r="I72" s="599"/>
      <c r="J72" s="408"/>
      <c r="K72" s="599" t="s">
        <v>1211</v>
      </c>
      <c r="L72" s="599"/>
      <c r="M72" s="599"/>
      <c r="N72" s="599"/>
      <c r="O72" s="599"/>
      <c r="P72" s="599"/>
      <c r="Q72" s="599"/>
      <c r="R72" s="599"/>
      <c r="S72" s="599"/>
    </row>
    <row r="73" spans="1:19" x14ac:dyDescent="0.25">
      <c r="A73" s="9" t="s">
        <v>2</v>
      </c>
      <c r="B73" s="9" t="s">
        <v>3</v>
      </c>
      <c r="C73" s="9" t="s">
        <v>4</v>
      </c>
      <c r="D73" s="9" t="s">
        <v>5</v>
      </c>
      <c r="E73" s="9" t="s">
        <v>6</v>
      </c>
      <c r="F73" s="10"/>
      <c r="G73" s="9" t="s">
        <v>7</v>
      </c>
      <c r="H73" s="10"/>
      <c r="I73" s="9" t="s">
        <v>8</v>
      </c>
      <c r="J73" s="408"/>
      <c r="K73" s="9" t="s">
        <v>2</v>
      </c>
      <c r="L73" s="9" t="s">
        <v>3</v>
      </c>
      <c r="M73" s="9" t="s">
        <v>4</v>
      </c>
      <c r="N73" s="9" t="s">
        <v>5</v>
      </c>
      <c r="O73" s="9" t="s">
        <v>6</v>
      </c>
      <c r="P73" s="10"/>
      <c r="Q73" s="9" t="s">
        <v>7</v>
      </c>
      <c r="R73" s="10"/>
      <c r="S73" s="9" t="s">
        <v>8</v>
      </c>
    </row>
    <row r="74" spans="1:19" x14ac:dyDescent="0.25">
      <c r="A74" s="23"/>
      <c r="B74" s="23"/>
      <c r="C74" s="23"/>
      <c r="D74" s="23" t="s">
        <v>9</v>
      </c>
      <c r="E74" s="4"/>
      <c r="F74" s="24"/>
      <c r="G74" s="4"/>
      <c r="H74" s="24"/>
      <c r="I74" s="409">
        <v>466962.44</v>
      </c>
      <c r="J74" s="408"/>
      <c r="K74" s="23"/>
      <c r="L74" s="23"/>
      <c r="M74" s="23"/>
      <c r="N74" s="23" t="s">
        <v>9</v>
      </c>
      <c r="O74" s="4"/>
      <c r="P74" s="24"/>
      <c r="Q74" s="4"/>
      <c r="R74" s="24"/>
      <c r="S74" s="409">
        <v>-466962.44</v>
      </c>
    </row>
    <row r="75" spans="1:19" x14ac:dyDescent="0.25">
      <c r="A75" s="408" t="s">
        <v>1283</v>
      </c>
      <c r="B75" s="410">
        <v>43021</v>
      </c>
      <c r="C75" s="408" t="s">
        <v>1281</v>
      </c>
      <c r="D75" s="408" t="s">
        <v>1282</v>
      </c>
      <c r="E75" s="409">
        <v>23306.15</v>
      </c>
      <c r="F75" s="20"/>
      <c r="G75" s="409"/>
      <c r="H75" s="42"/>
      <c r="I75" s="409">
        <f>+I74+E75-G75</f>
        <v>490268.59</v>
      </c>
      <c r="J75" s="408"/>
      <c r="K75" s="408" t="s">
        <v>1178</v>
      </c>
      <c r="L75" s="410">
        <v>43021</v>
      </c>
      <c r="M75" s="408" t="s">
        <v>22</v>
      </c>
      <c r="N75" s="408" t="s">
        <v>84</v>
      </c>
      <c r="O75" s="409">
        <v>23306.15</v>
      </c>
      <c r="P75" s="25"/>
      <c r="Q75" s="409"/>
      <c r="R75" s="25"/>
      <c r="S75" s="409">
        <f>+S74+O75-Q75</f>
        <v>-443656.29</v>
      </c>
    </row>
    <row r="76" spans="1:19" x14ac:dyDescent="0.25">
      <c r="A76" s="408" t="s">
        <v>1284</v>
      </c>
      <c r="B76" s="410">
        <v>43021</v>
      </c>
      <c r="C76" s="408" t="s">
        <v>1281</v>
      </c>
      <c r="D76" s="408" t="s">
        <v>1285</v>
      </c>
      <c r="E76" s="409"/>
      <c r="F76" s="20"/>
      <c r="G76" s="409">
        <v>23306.15</v>
      </c>
      <c r="H76" s="42"/>
      <c r="I76" s="409">
        <f>+I75+E76-G76</f>
        <v>466962.44</v>
      </c>
      <c r="J76" s="408"/>
      <c r="K76" s="408" t="s">
        <v>1071</v>
      </c>
      <c r="L76" s="410">
        <v>43033</v>
      </c>
      <c r="M76" s="408" t="s">
        <v>1262</v>
      </c>
      <c r="N76" s="408" t="s">
        <v>452</v>
      </c>
      <c r="O76" s="408"/>
      <c r="P76" s="25"/>
      <c r="Q76" s="409">
        <v>23306.15</v>
      </c>
      <c r="R76" s="25"/>
      <c r="S76" s="409">
        <f>+S75+O76-Q76</f>
        <v>-466962.44</v>
      </c>
    </row>
    <row r="77" spans="1:19" x14ac:dyDescent="0.25">
      <c r="A77" s="408"/>
      <c r="B77" s="408"/>
      <c r="C77" s="408"/>
      <c r="D77" s="9" t="s">
        <v>10</v>
      </c>
      <c r="E77" s="11">
        <f>+SUM(E75:E75)</f>
        <v>23306.15</v>
      </c>
      <c r="F77" s="12"/>
      <c r="G77" s="11">
        <f>+G76</f>
        <v>23306.15</v>
      </c>
      <c r="H77" s="12"/>
      <c r="I77" s="15"/>
      <c r="J77" s="408"/>
      <c r="K77" s="408"/>
      <c r="L77" s="408"/>
      <c r="M77" s="408"/>
      <c r="N77" s="9" t="s">
        <v>10</v>
      </c>
      <c r="O77" s="11">
        <f>+SUM(O75:O75)</f>
        <v>23306.15</v>
      </c>
      <c r="P77" s="12"/>
      <c r="Q77" s="11">
        <f>+SUM(Q75:Q75)</f>
        <v>0</v>
      </c>
      <c r="R77" s="12"/>
      <c r="S77" s="15"/>
    </row>
    <row r="78" spans="1:19" x14ac:dyDescent="0.25">
      <c r="A78" s="408"/>
      <c r="B78" s="408"/>
      <c r="C78" s="408"/>
      <c r="D78" s="16" t="s">
        <v>11</v>
      </c>
      <c r="E78" s="15"/>
      <c r="F78" s="12"/>
      <c r="G78" s="15"/>
      <c r="H78" s="12"/>
      <c r="I78" s="15">
        <f>+I76</f>
        <v>466962.44</v>
      </c>
      <c r="J78" s="408"/>
      <c r="K78" s="408"/>
      <c r="L78" s="408"/>
      <c r="M78" s="408"/>
      <c r="N78" s="16" t="s">
        <v>11</v>
      </c>
      <c r="O78" s="15"/>
      <c r="P78" s="12"/>
      <c r="Q78" s="15"/>
      <c r="R78" s="12"/>
      <c r="S78" s="15">
        <f>+S76</f>
        <v>-466962.44</v>
      </c>
    </row>
    <row r="81" spans="1:19" x14ac:dyDescent="0.25">
      <c r="A81" s="600" t="s">
        <v>305</v>
      </c>
      <c r="B81" s="600"/>
      <c r="C81" s="600"/>
      <c r="D81" s="600"/>
      <c r="E81" s="600"/>
      <c r="F81" s="600"/>
      <c r="G81" s="600"/>
      <c r="H81" s="600"/>
      <c r="I81" s="600"/>
      <c r="K81" s="600" t="s">
        <v>52</v>
      </c>
      <c r="L81" s="600"/>
      <c r="M81" s="600"/>
      <c r="N81" s="600"/>
      <c r="O81" s="600"/>
      <c r="P81" s="600"/>
      <c r="Q81" s="600"/>
      <c r="R81" s="600"/>
      <c r="S81" s="600"/>
    </row>
    <row r="82" spans="1:19" x14ac:dyDescent="0.25">
      <c r="A82" s="599" t="s">
        <v>1298</v>
      </c>
      <c r="B82" s="599"/>
      <c r="C82" s="599"/>
      <c r="D82" s="599"/>
      <c r="E82" s="599"/>
      <c r="F82" s="599"/>
      <c r="G82" s="599"/>
      <c r="H82" s="599"/>
      <c r="I82" s="599"/>
      <c r="K82" s="599" t="s">
        <v>1298</v>
      </c>
      <c r="L82" s="599"/>
      <c r="M82" s="599"/>
      <c r="N82" s="599"/>
      <c r="O82" s="599"/>
      <c r="P82" s="599"/>
      <c r="Q82" s="599"/>
      <c r="R82" s="599"/>
      <c r="S82" s="599"/>
    </row>
    <row r="83" spans="1:19" x14ac:dyDescent="0.25">
      <c r="A83" s="9" t="s">
        <v>2</v>
      </c>
      <c r="B83" s="9" t="s">
        <v>3</v>
      </c>
      <c r="C83" s="9" t="s">
        <v>4</v>
      </c>
      <c r="D83" s="9" t="s">
        <v>5</v>
      </c>
      <c r="E83" s="9" t="s">
        <v>6</v>
      </c>
      <c r="F83" s="10"/>
      <c r="G83" s="9" t="s">
        <v>7</v>
      </c>
      <c r="H83" s="10"/>
      <c r="I83" s="9" t="s">
        <v>8</v>
      </c>
      <c r="K83" s="9" t="s">
        <v>2</v>
      </c>
      <c r="L83" s="9" t="s">
        <v>3</v>
      </c>
      <c r="M83" s="9" t="s">
        <v>4</v>
      </c>
      <c r="N83" s="9" t="s">
        <v>5</v>
      </c>
      <c r="O83" s="9" t="s">
        <v>6</v>
      </c>
      <c r="P83" s="10"/>
      <c r="Q83" s="9" t="s">
        <v>7</v>
      </c>
      <c r="R83" s="10"/>
      <c r="S83" s="9" t="s">
        <v>8</v>
      </c>
    </row>
    <row r="84" spans="1:19" x14ac:dyDescent="0.25">
      <c r="A84" s="23"/>
      <c r="B84" s="23"/>
      <c r="C84" s="23"/>
      <c r="D84" s="23" t="s">
        <v>9</v>
      </c>
      <c r="E84" s="4"/>
      <c r="F84" s="24"/>
      <c r="G84" s="4"/>
      <c r="H84" s="24"/>
      <c r="I84" s="597">
        <v>466962.44</v>
      </c>
      <c r="K84" s="23"/>
      <c r="L84" s="23"/>
      <c r="M84" s="23"/>
      <c r="N84" s="23" t="s">
        <v>9</v>
      </c>
      <c r="O84" s="4"/>
      <c r="P84" s="24"/>
      <c r="Q84" s="4"/>
      <c r="R84" s="24"/>
      <c r="S84" s="444">
        <v>-466962.44</v>
      </c>
    </row>
    <row r="85" spans="1:19" x14ac:dyDescent="0.25">
      <c r="A85" s="596" t="s">
        <v>1200</v>
      </c>
      <c r="B85" s="592">
        <v>43060</v>
      </c>
      <c r="C85" s="596" t="s">
        <v>1673</v>
      </c>
      <c r="D85" s="596" t="s">
        <v>1676</v>
      </c>
      <c r="E85" s="597">
        <v>23374.43</v>
      </c>
      <c r="F85" s="20"/>
      <c r="G85" s="597"/>
      <c r="H85" s="532"/>
      <c r="I85" s="597">
        <f>+I84+E85-G85</f>
        <v>490336.87</v>
      </c>
      <c r="K85" t="s">
        <v>1314</v>
      </c>
      <c r="L85" s="43">
        <v>43060</v>
      </c>
      <c r="M85" t="s">
        <v>22</v>
      </c>
      <c r="N85" t="s">
        <v>84</v>
      </c>
      <c r="O85">
        <v>23374.43</v>
      </c>
      <c r="P85" s="42"/>
      <c r="R85" s="42"/>
      <c r="S85" s="444">
        <f>+S84+O85-Q85</f>
        <v>-443588.01</v>
      </c>
    </row>
    <row r="86" spans="1:19" x14ac:dyDescent="0.25">
      <c r="A86" s="596" t="s">
        <v>1674</v>
      </c>
      <c r="B86" s="592">
        <v>43060</v>
      </c>
      <c r="C86" s="596" t="s">
        <v>1675</v>
      </c>
      <c r="D86" s="596" t="s">
        <v>1677</v>
      </c>
      <c r="E86" s="597"/>
      <c r="F86" s="20"/>
      <c r="G86" s="597">
        <v>23374.43</v>
      </c>
      <c r="H86" s="532"/>
      <c r="I86" s="597">
        <f>+I85+E86-G86</f>
        <v>466962.44</v>
      </c>
      <c r="K86" t="s">
        <v>1377</v>
      </c>
      <c r="L86" s="43">
        <v>43069</v>
      </c>
      <c r="M86" t="s">
        <v>1378</v>
      </c>
      <c r="N86" s="493" t="s">
        <v>452</v>
      </c>
      <c r="P86" s="42"/>
      <c r="Q86">
        <v>23374.43</v>
      </c>
      <c r="R86" s="42"/>
      <c r="S86" s="494">
        <f>+S85+O86-Q86</f>
        <v>-466962.44</v>
      </c>
    </row>
    <row r="87" spans="1:19" x14ac:dyDescent="0.25">
      <c r="A87" s="596"/>
      <c r="B87" s="596"/>
      <c r="C87" s="596"/>
      <c r="D87" s="9" t="s">
        <v>10</v>
      </c>
      <c r="E87" s="11">
        <f>+SUM(E85:E85)</f>
        <v>23374.43</v>
      </c>
      <c r="F87" s="12"/>
      <c r="G87" s="11">
        <f>+G86</f>
        <v>23374.43</v>
      </c>
      <c r="H87" s="12"/>
      <c r="I87" s="15"/>
    </row>
    <row r="88" spans="1:19" x14ac:dyDescent="0.25">
      <c r="A88" s="596"/>
      <c r="B88" s="596"/>
      <c r="C88" s="596"/>
      <c r="D88" s="16" t="s">
        <v>11</v>
      </c>
      <c r="E88" s="15"/>
      <c r="F88" s="12"/>
      <c r="G88" s="15"/>
      <c r="H88" s="12"/>
      <c r="I88" s="15">
        <f>+I86</f>
        <v>466962.44</v>
      </c>
      <c r="S88" s="494">
        <f>+S86</f>
        <v>-466962.44</v>
      </c>
    </row>
    <row r="90" spans="1:19" x14ac:dyDescent="0.25">
      <c r="A90" s="600" t="s">
        <v>305</v>
      </c>
      <c r="B90" s="600"/>
      <c r="C90" s="600"/>
      <c r="D90" s="600"/>
      <c r="E90" s="600"/>
      <c r="F90" s="600"/>
      <c r="G90" s="600"/>
      <c r="H90" s="600"/>
      <c r="I90" s="600"/>
      <c r="K90" s="600" t="s">
        <v>52</v>
      </c>
      <c r="L90" s="600"/>
      <c r="M90" s="600"/>
      <c r="N90" s="600"/>
      <c r="O90" s="600"/>
      <c r="P90" s="600"/>
      <c r="Q90" s="600"/>
      <c r="R90" s="600"/>
      <c r="S90" s="600"/>
    </row>
    <row r="91" spans="1:19" x14ac:dyDescent="0.25">
      <c r="A91" s="599" t="s">
        <v>1350</v>
      </c>
      <c r="B91" s="599"/>
      <c r="C91" s="599"/>
      <c r="D91" s="599"/>
      <c r="E91" s="599"/>
      <c r="F91" s="599"/>
      <c r="G91" s="599"/>
      <c r="H91" s="599"/>
      <c r="I91" s="599"/>
      <c r="K91" s="599" t="s">
        <v>1350</v>
      </c>
      <c r="L91" s="599"/>
      <c r="M91" s="599"/>
      <c r="N91" s="599"/>
      <c r="O91" s="599"/>
      <c r="P91" s="599"/>
      <c r="Q91" s="599"/>
      <c r="R91" s="599"/>
      <c r="S91" s="599"/>
    </row>
    <row r="92" spans="1:19" x14ac:dyDescent="0.25">
      <c r="A92" s="9" t="s">
        <v>2</v>
      </c>
      <c r="B92" s="9" t="s">
        <v>3</v>
      </c>
      <c r="C92" s="9" t="s">
        <v>4</v>
      </c>
      <c r="D92" s="9" t="s">
        <v>5</v>
      </c>
      <c r="E92" s="9" t="s">
        <v>6</v>
      </c>
      <c r="F92" s="10"/>
      <c r="G92" s="9" t="s">
        <v>7</v>
      </c>
      <c r="H92" s="10"/>
      <c r="I92" s="9" t="s">
        <v>8</v>
      </c>
      <c r="K92" s="9" t="s">
        <v>2</v>
      </c>
      <c r="L92" s="9" t="s">
        <v>3</v>
      </c>
      <c r="M92" s="9" t="s">
        <v>4</v>
      </c>
      <c r="N92" s="9" t="s">
        <v>5</v>
      </c>
      <c r="O92" s="9" t="s">
        <v>6</v>
      </c>
      <c r="P92" s="10"/>
      <c r="Q92" s="9" t="s">
        <v>7</v>
      </c>
      <c r="R92" s="10"/>
      <c r="S92" s="9" t="s">
        <v>8</v>
      </c>
    </row>
    <row r="93" spans="1:19" x14ac:dyDescent="0.25">
      <c r="A93" s="23"/>
      <c r="B93" s="23"/>
      <c r="C93" s="23"/>
      <c r="D93" s="23" t="s">
        <v>9</v>
      </c>
      <c r="E93" s="4"/>
      <c r="F93" s="24"/>
      <c r="G93" s="4"/>
      <c r="H93" s="24"/>
      <c r="I93" s="597">
        <v>466962.44</v>
      </c>
      <c r="K93" s="23"/>
      <c r="L93" s="23"/>
      <c r="M93" s="23"/>
      <c r="N93" s="23" t="s">
        <v>9</v>
      </c>
      <c r="O93" s="4"/>
      <c r="P93" s="24"/>
      <c r="Q93" s="4"/>
      <c r="R93" s="24"/>
      <c r="S93" s="543">
        <v>-466962.44</v>
      </c>
    </row>
    <row r="94" spans="1:19" x14ac:dyDescent="0.25">
      <c r="A94" s="596" t="s">
        <v>1205</v>
      </c>
      <c r="B94" s="592">
        <v>43091</v>
      </c>
      <c r="C94" s="596" t="s">
        <v>1678</v>
      </c>
      <c r="D94" s="596" t="s">
        <v>1682</v>
      </c>
      <c r="E94" s="596"/>
      <c r="F94" s="20"/>
      <c r="G94" s="597">
        <v>36781.230000000003</v>
      </c>
      <c r="H94" s="532"/>
      <c r="I94" s="597">
        <f>+I93+E94-G94</f>
        <v>430181.21</v>
      </c>
      <c r="K94" s="542" t="s">
        <v>1512</v>
      </c>
      <c r="L94" s="43">
        <v>43456</v>
      </c>
      <c r="M94" s="542" t="s">
        <v>22</v>
      </c>
      <c r="N94" s="542" t="s">
        <v>84</v>
      </c>
      <c r="O94" s="542">
        <v>36781.230000000003</v>
      </c>
      <c r="P94" s="532"/>
      <c r="Q94" s="542"/>
      <c r="R94" s="532"/>
      <c r="S94" s="543">
        <f>+S93+O94-Q94</f>
        <v>-430181.21</v>
      </c>
    </row>
    <row r="95" spans="1:19" x14ac:dyDescent="0.25">
      <c r="A95" s="596" t="s">
        <v>1679</v>
      </c>
      <c r="B95" s="592">
        <v>43092</v>
      </c>
      <c r="C95" s="596" t="s">
        <v>1680</v>
      </c>
      <c r="D95" s="596" t="s">
        <v>1683</v>
      </c>
      <c r="E95" s="597">
        <v>22425.41</v>
      </c>
      <c r="F95" s="20"/>
      <c r="G95" s="597"/>
      <c r="H95" s="532"/>
      <c r="I95" s="597">
        <f t="shared" ref="I95:I96" si="0">+I94+E95-G95</f>
        <v>452606.62</v>
      </c>
      <c r="K95" s="542" t="s">
        <v>1513</v>
      </c>
      <c r="L95" s="43">
        <v>43457</v>
      </c>
      <c r="M95" s="542" t="s">
        <v>1514</v>
      </c>
      <c r="N95" s="542" t="s">
        <v>1501</v>
      </c>
      <c r="O95" s="542"/>
      <c r="P95" s="532"/>
      <c r="Q95" s="542">
        <v>22425.41</v>
      </c>
      <c r="R95" s="532"/>
      <c r="S95" s="543">
        <f>+S94+O95-Q95</f>
        <v>-452606.62</v>
      </c>
    </row>
    <row r="96" spans="1:19" s="596" customFormat="1" x14ac:dyDescent="0.25">
      <c r="A96" s="596" t="s">
        <v>1200</v>
      </c>
      <c r="B96" s="592">
        <v>43095</v>
      </c>
      <c r="C96" s="596" t="s">
        <v>1681</v>
      </c>
      <c r="D96" s="596" t="s">
        <v>1684</v>
      </c>
      <c r="E96" s="597">
        <v>36781.230000000003</v>
      </c>
      <c r="F96" s="20"/>
      <c r="G96" s="597"/>
      <c r="H96" s="532"/>
      <c r="I96" s="597">
        <f t="shared" si="0"/>
        <v>489387.85</v>
      </c>
      <c r="K96" s="596" t="s">
        <v>1685</v>
      </c>
      <c r="L96" s="43">
        <v>43464</v>
      </c>
      <c r="M96" s="596" t="s">
        <v>1686</v>
      </c>
      <c r="N96" s="596" t="s">
        <v>305</v>
      </c>
      <c r="P96" s="532"/>
      <c r="Q96" s="596">
        <v>36781.24</v>
      </c>
      <c r="R96" s="532"/>
      <c r="S96" s="597">
        <f>+S95+O96-Q96</f>
        <v>-489387.86</v>
      </c>
    </row>
    <row r="97" spans="1:19" x14ac:dyDescent="0.25">
      <c r="A97" s="596"/>
      <c r="B97" s="596"/>
      <c r="C97" s="596"/>
      <c r="D97" s="9" t="s">
        <v>10</v>
      </c>
      <c r="E97" s="11">
        <f>+SUM(E94:E94)</f>
        <v>0</v>
      </c>
      <c r="F97" s="12"/>
      <c r="G97" s="11">
        <f>+G95</f>
        <v>0</v>
      </c>
      <c r="H97" s="12"/>
      <c r="I97" s="15"/>
      <c r="K97" s="542"/>
      <c r="L97" s="542"/>
      <c r="M97" s="542"/>
      <c r="N97" s="542"/>
      <c r="O97" s="542"/>
      <c r="P97" s="542"/>
      <c r="Q97" s="542"/>
      <c r="R97" s="542"/>
      <c r="S97" s="542"/>
    </row>
    <row r="98" spans="1:19" x14ac:dyDescent="0.25">
      <c r="A98" s="596"/>
      <c r="B98" s="596"/>
      <c r="C98" s="596"/>
      <c r="D98" s="16" t="s">
        <v>11</v>
      </c>
      <c r="E98" s="15"/>
      <c r="F98" s="12"/>
      <c r="G98" s="15"/>
      <c r="H98" s="12"/>
      <c r="I98" s="15">
        <f>+I96</f>
        <v>489387.85</v>
      </c>
      <c r="K98" s="542"/>
      <c r="L98" s="542"/>
      <c r="M98" s="542"/>
      <c r="N98" s="542"/>
      <c r="O98" s="542"/>
      <c r="P98" s="542"/>
      <c r="Q98" s="542"/>
      <c r="R98" s="542"/>
      <c r="S98" s="543">
        <f>+S96</f>
        <v>-489387.86</v>
      </c>
    </row>
  </sheetData>
  <mergeCells count="40">
    <mergeCell ref="A90:I90"/>
    <mergeCell ref="A91:I91"/>
    <mergeCell ref="K90:S90"/>
    <mergeCell ref="K91:S91"/>
    <mergeCell ref="K21:S21"/>
    <mergeCell ref="A22:I22"/>
    <mergeCell ref="K22:S22"/>
    <mergeCell ref="K52:S52"/>
    <mergeCell ref="K61:S61"/>
    <mergeCell ref="K62:S62"/>
    <mergeCell ref="A41:I41"/>
    <mergeCell ref="K41:S41"/>
    <mergeCell ref="A42:I42"/>
    <mergeCell ref="K42:S42"/>
    <mergeCell ref="A51:I51"/>
    <mergeCell ref="A52:I52"/>
    <mergeCell ref="A61:I61"/>
    <mergeCell ref="A62:I62"/>
    <mergeCell ref="A12:I12"/>
    <mergeCell ref="K12:S12"/>
    <mergeCell ref="A21:I21"/>
    <mergeCell ref="A1:I1"/>
    <mergeCell ref="K1:S1"/>
    <mergeCell ref="A2:I2"/>
    <mergeCell ref="K2:S2"/>
    <mergeCell ref="A11:I11"/>
    <mergeCell ref="K11:S11"/>
    <mergeCell ref="A31:I31"/>
    <mergeCell ref="K31:S31"/>
    <mergeCell ref="A32:I32"/>
    <mergeCell ref="K32:S32"/>
    <mergeCell ref="K51:S51"/>
    <mergeCell ref="K81:S81"/>
    <mergeCell ref="K82:S82"/>
    <mergeCell ref="A71:I71"/>
    <mergeCell ref="K71:S71"/>
    <mergeCell ref="A72:I72"/>
    <mergeCell ref="K72:S72"/>
    <mergeCell ref="A81:I81"/>
    <mergeCell ref="A82:I8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abSelected="1" topLeftCell="A188" zoomScale="90" zoomScaleNormal="90" workbookViewId="0">
      <selection activeCell="D201" sqref="D201"/>
    </sheetView>
  </sheetViews>
  <sheetFormatPr baseColWidth="10" defaultRowHeight="15" x14ac:dyDescent="0.25"/>
  <cols>
    <col min="2" max="2" width="11.5703125" bestFit="1" customWidth="1"/>
    <col min="4" max="4" width="31" customWidth="1"/>
    <col min="5" max="5" width="13.85546875" bestFit="1" customWidth="1"/>
    <col min="6" max="6" width="3.28515625" customWidth="1"/>
    <col min="7" max="7" width="13.85546875" bestFit="1" customWidth="1"/>
    <col min="8" max="8" width="3.28515625" customWidth="1"/>
    <col min="9" max="9" width="17.28515625" customWidth="1"/>
    <col min="10" max="10" width="7" customWidth="1"/>
    <col min="14" max="14" width="36.85546875" bestFit="1" customWidth="1"/>
    <col min="15" max="15" width="13.85546875" bestFit="1" customWidth="1"/>
    <col min="16" max="16" width="3" customWidth="1"/>
    <col min="17" max="17" width="13.85546875" bestFit="1" customWidth="1"/>
    <col min="18" max="18" width="3" customWidth="1"/>
    <col min="19" max="19" width="13.140625" bestFit="1" customWidth="1"/>
  </cols>
  <sheetData>
    <row r="1" spans="1:19" x14ac:dyDescent="0.25">
      <c r="A1" s="600" t="s">
        <v>99</v>
      </c>
      <c r="B1" s="600"/>
      <c r="C1" s="600"/>
      <c r="D1" s="600"/>
      <c r="E1" s="600"/>
      <c r="F1" s="600"/>
      <c r="G1" s="600"/>
      <c r="H1" s="600"/>
      <c r="I1" s="600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1</v>
      </c>
      <c r="B2" s="599"/>
      <c r="C2" s="599"/>
      <c r="D2" s="599"/>
      <c r="E2" s="599"/>
      <c r="F2" s="599"/>
      <c r="G2" s="599"/>
      <c r="H2" s="599"/>
      <c r="I2" s="599"/>
      <c r="K2" s="599" t="s">
        <v>1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24"/>
      <c r="G4" s="4"/>
      <c r="H4" s="24"/>
      <c r="I4" s="41">
        <v>-175242.3</v>
      </c>
      <c r="K4" s="23"/>
      <c r="L4" s="23"/>
      <c r="M4" s="23"/>
      <c r="N4" s="23" t="s">
        <v>9</v>
      </c>
      <c r="O4" s="4"/>
      <c r="P4" s="24"/>
      <c r="Q4" s="4"/>
      <c r="R4" s="24"/>
      <c r="S4" s="70">
        <v>177431.19</v>
      </c>
    </row>
    <row r="5" spans="1:19" x14ac:dyDescent="0.25">
      <c r="A5" s="39" t="s">
        <v>108</v>
      </c>
      <c r="B5" s="35">
        <v>42737</v>
      </c>
      <c r="C5" s="39" t="s">
        <v>109</v>
      </c>
      <c r="D5" s="39" t="s">
        <v>114</v>
      </c>
      <c r="E5" s="41">
        <v>99000</v>
      </c>
      <c r="F5" s="42"/>
      <c r="G5" s="39"/>
      <c r="H5" s="42"/>
      <c r="I5" s="41">
        <f>+I4+E5-G5</f>
        <v>-76242.299999999988</v>
      </c>
      <c r="K5" s="34" t="s">
        <v>100</v>
      </c>
      <c r="L5" s="35">
        <v>42737</v>
      </c>
      <c r="M5" s="34" t="s">
        <v>22</v>
      </c>
      <c r="N5" s="36" t="s">
        <v>105</v>
      </c>
      <c r="O5" s="38">
        <v>99000</v>
      </c>
      <c r="P5" s="25"/>
      <c r="Q5" s="39"/>
      <c r="R5" s="25"/>
      <c r="S5" s="41">
        <f>+S4+O5-Q5</f>
        <v>276431.19</v>
      </c>
    </row>
    <row r="6" spans="1:19" x14ac:dyDescent="0.25">
      <c r="A6" s="39" t="s">
        <v>110</v>
      </c>
      <c r="B6" s="35">
        <v>42737</v>
      </c>
      <c r="C6" s="39" t="s">
        <v>109</v>
      </c>
      <c r="D6" s="39" t="s">
        <v>115</v>
      </c>
      <c r="E6" s="39"/>
      <c r="F6" s="42"/>
      <c r="G6" s="41">
        <v>99000</v>
      </c>
      <c r="H6" s="42"/>
      <c r="I6" s="41">
        <f>+I5+E6-G6</f>
        <v>-175242.3</v>
      </c>
      <c r="K6" s="34" t="s">
        <v>101</v>
      </c>
      <c r="L6" s="35">
        <v>42737</v>
      </c>
      <c r="M6" s="34" t="s">
        <v>22</v>
      </c>
      <c r="N6" s="36" t="s">
        <v>105</v>
      </c>
      <c r="O6" s="38">
        <v>30000</v>
      </c>
      <c r="P6" s="25"/>
      <c r="Q6" s="39"/>
      <c r="R6" s="25"/>
      <c r="S6" s="41">
        <f>+S5+O6-Q6</f>
        <v>306431.19</v>
      </c>
    </row>
    <row r="7" spans="1:19" x14ac:dyDescent="0.25">
      <c r="A7" s="39" t="s">
        <v>111</v>
      </c>
      <c r="B7" s="35">
        <v>42737</v>
      </c>
      <c r="C7" s="39" t="s">
        <v>109</v>
      </c>
      <c r="D7" s="39" t="s">
        <v>116</v>
      </c>
      <c r="E7" s="39"/>
      <c r="F7" s="42"/>
      <c r="G7" s="41">
        <v>30000</v>
      </c>
      <c r="H7" s="42"/>
      <c r="I7" s="41">
        <f>+I6+E7-G7</f>
        <v>-205242.3</v>
      </c>
      <c r="K7" s="34" t="s">
        <v>102</v>
      </c>
      <c r="L7" s="35">
        <v>42737</v>
      </c>
      <c r="M7" s="34" t="s">
        <v>22</v>
      </c>
      <c r="N7" s="36" t="s">
        <v>106</v>
      </c>
      <c r="O7" s="37"/>
      <c r="P7" s="25"/>
      <c r="Q7" s="40">
        <v>99000</v>
      </c>
      <c r="R7" s="25"/>
      <c r="S7" s="41">
        <f>+S6+O7-Q7</f>
        <v>207431.19</v>
      </c>
    </row>
    <row r="8" spans="1:19" x14ac:dyDescent="0.25">
      <c r="A8" s="39" t="s">
        <v>112</v>
      </c>
      <c r="B8" s="35">
        <v>42746</v>
      </c>
      <c r="C8" s="39" t="s">
        <v>109</v>
      </c>
      <c r="D8" s="39" t="s">
        <v>117</v>
      </c>
      <c r="E8" s="39"/>
      <c r="F8" s="42"/>
      <c r="G8" s="41">
        <v>400000</v>
      </c>
      <c r="H8" s="42"/>
      <c r="I8" s="41">
        <f>+I7+E8-G8</f>
        <v>-605242.30000000005</v>
      </c>
      <c r="K8" s="34" t="s">
        <v>103</v>
      </c>
      <c r="L8" s="35">
        <v>42758</v>
      </c>
      <c r="M8" s="34" t="s">
        <v>22</v>
      </c>
      <c r="N8" s="36" t="s">
        <v>106</v>
      </c>
      <c r="O8" s="37"/>
      <c r="P8" s="25"/>
      <c r="Q8" s="40">
        <v>100000</v>
      </c>
      <c r="R8" s="25"/>
      <c r="S8" s="41">
        <f>+S7+O8-Q8</f>
        <v>107431.19</v>
      </c>
    </row>
    <row r="9" spans="1:19" x14ac:dyDescent="0.25">
      <c r="A9" s="39" t="s">
        <v>113</v>
      </c>
      <c r="B9" s="35">
        <v>42758</v>
      </c>
      <c r="C9" s="39" t="s">
        <v>109</v>
      </c>
      <c r="D9" s="39" t="s">
        <v>118</v>
      </c>
      <c r="E9" s="41">
        <v>100000</v>
      </c>
      <c r="F9" s="42"/>
      <c r="G9" s="39"/>
      <c r="H9" s="42"/>
      <c r="I9" s="41">
        <f>+I8+E9-G9</f>
        <v>-505242.30000000005</v>
      </c>
      <c r="K9" s="34" t="s">
        <v>104</v>
      </c>
      <c r="L9" s="35">
        <v>42766</v>
      </c>
      <c r="M9" s="34" t="s">
        <v>36</v>
      </c>
      <c r="N9" s="36" t="s">
        <v>107</v>
      </c>
      <c r="O9" s="38">
        <v>400000</v>
      </c>
      <c r="P9" s="25"/>
      <c r="Q9" s="39"/>
      <c r="R9" s="25"/>
      <c r="S9" s="41">
        <f>+S8+O9-Q9</f>
        <v>507431.19</v>
      </c>
    </row>
    <row r="10" spans="1:19" x14ac:dyDescent="0.25">
      <c r="D10" s="9" t="s">
        <v>10</v>
      </c>
      <c r="E10" s="11">
        <f>+SUM(E5:E9)</f>
        <v>199000</v>
      </c>
      <c r="F10" s="12"/>
      <c r="G10" s="11">
        <f>+SUM(G5:G9)</f>
        <v>529000</v>
      </c>
      <c r="H10" s="12"/>
      <c r="I10" s="15"/>
      <c r="N10" s="9" t="s">
        <v>10</v>
      </c>
      <c r="O10" s="11">
        <f>+SUM(O5:O9)</f>
        <v>529000</v>
      </c>
      <c r="P10" s="12"/>
      <c r="Q10" s="11">
        <f>+SUM(Q5:Q9)</f>
        <v>199000</v>
      </c>
      <c r="R10" s="12"/>
      <c r="S10" s="15"/>
    </row>
    <row r="11" spans="1:19" x14ac:dyDescent="0.25">
      <c r="D11" s="16" t="s">
        <v>11</v>
      </c>
      <c r="E11" s="15"/>
      <c r="F11" s="12"/>
      <c r="G11" s="15"/>
      <c r="H11" s="12"/>
      <c r="I11" s="15">
        <f>+I9</f>
        <v>-505242.30000000005</v>
      </c>
      <c r="N11" s="16" t="s">
        <v>11</v>
      </c>
      <c r="O11" s="15"/>
      <c r="P11" s="12"/>
      <c r="Q11" s="15"/>
      <c r="R11" s="12"/>
      <c r="S11" s="15">
        <f>+S9</f>
        <v>507431.19</v>
      </c>
    </row>
    <row r="14" spans="1:19" x14ac:dyDescent="0.25">
      <c r="A14" s="600" t="s">
        <v>99</v>
      </c>
      <c r="B14" s="600"/>
      <c r="C14" s="600"/>
      <c r="D14" s="600"/>
      <c r="E14" s="600"/>
      <c r="F14" s="600"/>
      <c r="G14" s="600"/>
      <c r="H14" s="600"/>
      <c r="I14" s="600"/>
      <c r="K14" s="600" t="s">
        <v>52</v>
      </c>
      <c r="L14" s="600"/>
      <c r="M14" s="600"/>
      <c r="N14" s="600"/>
      <c r="O14" s="600"/>
      <c r="P14" s="600"/>
      <c r="Q14" s="600"/>
      <c r="R14" s="600"/>
      <c r="S14" s="600"/>
    </row>
    <row r="15" spans="1:19" x14ac:dyDescent="0.25">
      <c r="A15" s="599" t="s">
        <v>131</v>
      </c>
      <c r="B15" s="599"/>
      <c r="C15" s="599"/>
      <c r="D15" s="599"/>
      <c r="E15" s="599"/>
      <c r="F15" s="599"/>
      <c r="G15" s="599"/>
      <c r="H15" s="599"/>
      <c r="I15" s="599"/>
      <c r="K15" s="599" t="s">
        <v>131</v>
      </c>
      <c r="L15" s="599"/>
      <c r="M15" s="599"/>
      <c r="N15" s="599"/>
      <c r="O15" s="599"/>
      <c r="P15" s="599"/>
      <c r="Q15" s="599"/>
      <c r="R15" s="599"/>
      <c r="S15" s="599"/>
    </row>
    <row r="16" spans="1:19" x14ac:dyDescent="0.25">
      <c r="A16" s="9" t="s">
        <v>2</v>
      </c>
      <c r="B16" s="9" t="s">
        <v>3</v>
      </c>
      <c r="C16" s="9" t="s">
        <v>4</v>
      </c>
      <c r="D16" s="9" t="s">
        <v>5</v>
      </c>
      <c r="E16" s="9" t="s">
        <v>6</v>
      </c>
      <c r="F16" s="10"/>
      <c r="G16" s="9" t="s">
        <v>7</v>
      </c>
      <c r="H16" s="10"/>
      <c r="I16" s="9" t="s">
        <v>8</v>
      </c>
      <c r="K16" s="9" t="s">
        <v>2</v>
      </c>
      <c r="L16" s="9" t="s">
        <v>3</v>
      </c>
      <c r="M16" s="9" t="s">
        <v>4</v>
      </c>
      <c r="N16" s="9" t="s">
        <v>5</v>
      </c>
      <c r="O16" s="9" t="s">
        <v>6</v>
      </c>
      <c r="P16" s="10"/>
      <c r="Q16" s="9" t="s">
        <v>7</v>
      </c>
      <c r="R16" s="10"/>
      <c r="S16" s="9" t="s">
        <v>8</v>
      </c>
    </row>
    <row r="17" spans="1:19" x14ac:dyDescent="0.25">
      <c r="A17" s="23"/>
      <c r="B17" s="23"/>
      <c r="C17" s="23"/>
      <c r="D17" s="23" t="s">
        <v>9</v>
      </c>
      <c r="E17" s="4"/>
      <c r="F17" s="24"/>
      <c r="G17" s="4"/>
      <c r="H17" s="24"/>
      <c r="I17" s="77">
        <f>+I11</f>
        <v>-505242.30000000005</v>
      </c>
      <c r="K17" s="23"/>
      <c r="L17" s="23"/>
      <c r="M17" s="23"/>
      <c r="N17" s="23" t="s">
        <v>9</v>
      </c>
      <c r="O17" s="4"/>
      <c r="P17" s="24"/>
      <c r="Q17" s="4"/>
      <c r="R17" s="24"/>
      <c r="S17" s="116">
        <f>+S11</f>
        <v>507431.19</v>
      </c>
    </row>
    <row r="18" spans="1:19" x14ac:dyDescent="0.25">
      <c r="A18" s="76" t="s">
        <v>235</v>
      </c>
      <c r="B18" s="78">
        <v>42773</v>
      </c>
      <c r="C18" s="76" t="s">
        <v>36</v>
      </c>
      <c r="D18" s="76" t="s">
        <v>240</v>
      </c>
      <c r="E18" s="77">
        <v>279000</v>
      </c>
      <c r="F18" s="20">
        <v>1</v>
      </c>
      <c r="G18" s="77"/>
      <c r="H18" s="20"/>
      <c r="I18" s="77">
        <f t="shared" ref="I18:I26" si="0">+I17+E18-G18</f>
        <v>-226242.30000000005</v>
      </c>
      <c r="K18" s="69" t="s">
        <v>194</v>
      </c>
      <c r="L18" s="79">
        <v>42775</v>
      </c>
      <c r="M18" s="69" t="s">
        <v>22</v>
      </c>
      <c r="N18" s="69" t="s">
        <v>203</v>
      </c>
      <c r="O18" s="80">
        <v>279000</v>
      </c>
      <c r="P18" s="81">
        <v>1</v>
      </c>
      <c r="Q18" s="69"/>
      <c r="R18" s="81"/>
      <c r="S18" s="80">
        <f t="shared" ref="S18:S26" si="1">+S17+O18-Q18</f>
        <v>786431.19</v>
      </c>
    </row>
    <row r="19" spans="1:19" x14ac:dyDescent="0.25">
      <c r="A19" s="76" t="s">
        <v>110</v>
      </c>
      <c r="B19" s="78">
        <v>42773</v>
      </c>
      <c r="C19" s="76" t="s">
        <v>36</v>
      </c>
      <c r="D19" s="76" t="s">
        <v>241</v>
      </c>
      <c r="E19" s="76"/>
      <c r="F19" s="20"/>
      <c r="G19" s="77">
        <v>279000</v>
      </c>
      <c r="H19" s="20">
        <v>1</v>
      </c>
      <c r="I19" s="77">
        <f t="shared" si="0"/>
        <v>-505242.30000000005</v>
      </c>
      <c r="K19" s="71" t="s">
        <v>195</v>
      </c>
      <c r="L19" s="72">
        <v>42775</v>
      </c>
      <c r="M19" s="71" t="s">
        <v>22</v>
      </c>
      <c r="N19" s="73" t="s">
        <v>204</v>
      </c>
      <c r="O19" s="74"/>
      <c r="P19" s="20"/>
      <c r="Q19" s="77">
        <v>279000</v>
      </c>
      <c r="R19" s="20">
        <v>1</v>
      </c>
      <c r="S19" s="77">
        <f t="shared" si="1"/>
        <v>507431.18999999994</v>
      </c>
    </row>
    <row r="20" spans="1:19" x14ac:dyDescent="0.25">
      <c r="A20" s="76" t="s">
        <v>236</v>
      </c>
      <c r="B20" s="78">
        <v>42776</v>
      </c>
      <c r="C20" s="76" t="s">
        <v>36</v>
      </c>
      <c r="D20" s="76" t="s">
        <v>242</v>
      </c>
      <c r="E20" s="77">
        <v>267000</v>
      </c>
      <c r="F20" s="20">
        <v>2</v>
      </c>
      <c r="G20" s="76"/>
      <c r="H20" s="20"/>
      <c r="I20" s="77">
        <f t="shared" si="0"/>
        <v>-238242.30000000005</v>
      </c>
      <c r="K20" s="71" t="s">
        <v>196</v>
      </c>
      <c r="L20" s="72">
        <v>42777</v>
      </c>
      <c r="M20" s="71" t="s">
        <v>22</v>
      </c>
      <c r="N20" s="73" t="s">
        <v>205</v>
      </c>
      <c r="O20" s="74"/>
      <c r="P20" s="20"/>
      <c r="Q20" s="77">
        <v>267000</v>
      </c>
      <c r="R20" s="20">
        <v>2</v>
      </c>
      <c r="S20" s="77">
        <f t="shared" si="1"/>
        <v>240431.18999999994</v>
      </c>
    </row>
    <row r="21" spans="1:19" x14ac:dyDescent="0.25">
      <c r="A21" s="76" t="s">
        <v>111</v>
      </c>
      <c r="B21" s="78">
        <v>42780</v>
      </c>
      <c r="C21" s="76" t="s">
        <v>36</v>
      </c>
      <c r="D21" s="76" t="s">
        <v>243</v>
      </c>
      <c r="E21" s="76"/>
      <c r="F21" s="20"/>
      <c r="G21" s="77">
        <v>40000</v>
      </c>
      <c r="H21" s="20">
        <v>2</v>
      </c>
      <c r="I21" s="77">
        <f t="shared" si="0"/>
        <v>-278242.30000000005</v>
      </c>
      <c r="K21" s="71" t="s">
        <v>197</v>
      </c>
      <c r="L21" s="72">
        <v>42783</v>
      </c>
      <c r="M21" s="71" t="s">
        <v>22</v>
      </c>
      <c r="N21" s="73" t="s">
        <v>203</v>
      </c>
      <c r="O21" s="75">
        <v>40000</v>
      </c>
      <c r="P21" s="20">
        <v>2</v>
      </c>
      <c r="Q21" s="76"/>
      <c r="R21" s="20"/>
      <c r="S21" s="77">
        <f t="shared" si="1"/>
        <v>280431.18999999994</v>
      </c>
    </row>
    <row r="22" spans="1:19" x14ac:dyDescent="0.25">
      <c r="A22" s="76" t="s">
        <v>237</v>
      </c>
      <c r="B22" s="78">
        <v>42781</v>
      </c>
      <c r="C22" s="76" t="s">
        <v>109</v>
      </c>
      <c r="D22" s="76" t="s">
        <v>244</v>
      </c>
      <c r="E22" s="76"/>
      <c r="F22" s="20"/>
      <c r="G22" s="77">
        <v>200000</v>
      </c>
      <c r="H22" s="20">
        <v>3</v>
      </c>
      <c r="I22" s="77">
        <f t="shared" si="0"/>
        <v>-478242.30000000005</v>
      </c>
      <c r="K22" s="71" t="s">
        <v>198</v>
      </c>
      <c r="L22" s="72">
        <v>42789</v>
      </c>
      <c r="M22" s="71" t="s">
        <v>22</v>
      </c>
      <c r="N22" s="73" t="s">
        <v>203</v>
      </c>
      <c r="O22" s="75">
        <v>200000</v>
      </c>
      <c r="P22" s="20">
        <v>3</v>
      </c>
      <c r="Q22" s="76"/>
      <c r="R22" s="20"/>
      <c r="S22" s="77">
        <f t="shared" si="1"/>
        <v>480431.18999999994</v>
      </c>
    </row>
    <row r="23" spans="1:19" x14ac:dyDescent="0.25">
      <c r="A23" s="127" t="s">
        <v>341</v>
      </c>
      <c r="B23" s="78">
        <v>42790</v>
      </c>
      <c r="C23" s="76" t="s">
        <v>109</v>
      </c>
      <c r="D23" s="127" t="s">
        <v>342</v>
      </c>
      <c r="E23" s="77"/>
      <c r="F23" s="20"/>
      <c r="G23" s="130">
        <v>20694.7</v>
      </c>
      <c r="H23" s="20">
        <v>5</v>
      </c>
      <c r="I23" s="77">
        <f t="shared" si="0"/>
        <v>-498937.00000000006</v>
      </c>
      <c r="K23" s="71" t="s">
        <v>199</v>
      </c>
      <c r="L23" s="72">
        <v>42790</v>
      </c>
      <c r="M23" s="71" t="s">
        <v>200</v>
      </c>
      <c r="N23" s="73" t="s">
        <v>206</v>
      </c>
      <c r="O23" s="75">
        <v>20694.7</v>
      </c>
      <c r="P23" s="20">
        <v>5</v>
      </c>
      <c r="Q23" s="76"/>
      <c r="R23" s="20"/>
      <c r="S23" s="77">
        <f t="shared" si="1"/>
        <v>501125.88999999996</v>
      </c>
    </row>
    <row r="24" spans="1:19" x14ac:dyDescent="0.25">
      <c r="A24" s="127" t="s">
        <v>238</v>
      </c>
      <c r="B24" s="126">
        <v>42790</v>
      </c>
      <c r="C24" s="127" t="s">
        <v>109</v>
      </c>
      <c r="D24" s="127" t="s">
        <v>245</v>
      </c>
      <c r="E24" s="130">
        <v>20694.7</v>
      </c>
      <c r="F24" s="20">
        <v>3</v>
      </c>
      <c r="G24" s="127"/>
      <c r="H24" s="20"/>
      <c r="I24" s="130">
        <f t="shared" si="0"/>
        <v>-478242.30000000005</v>
      </c>
      <c r="K24" s="76" t="s">
        <v>62</v>
      </c>
      <c r="L24" s="78">
        <v>42790</v>
      </c>
      <c r="M24" s="76" t="s">
        <v>22</v>
      </c>
      <c r="N24" s="76" t="s">
        <v>203</v>
      </c>
      <c r="O24" s="77">
        <v>313000</v>
      </c>
      <c r="P24" s="20">
        <v>4</v>
      </c>
      <c r="Q24" s="76"/>
      <c r="R24" s="20"/>
      <c r="S24" s="77">
        <f t="shared" si="1"/>
        <v>814125.8899999999</v>
      </c>
    </row>
    <row r="25" spans="1:19" x14ac:dyDescent="0.25">
      <c r="A25" s="127" t="s">
        <v>100</v>
      </c>
      <c r="B25" s="126">
        <v>42790</v>
      </c>
      <c r="C25" s="127" t="s">
        <v>109</v>
      </c>
      <c r="D25" s="127" t="s">
        <v>246</v>
      </c>
      <c r="E25" s="130">
        <v>313000</v>
      </c>
      <c r="F25" s="20">
        <v>4</v>
      </c>
      <c r="G25" s="127"/>
      <c r="H25" s="20"/>
      <c r="I25" s="130">
        <f t="shared" si="0"/>
        <v>-165242.30000000005</v>
      </c>
      <c r="K25" s="76" t="s">
        <v>201</v>
      </c>
      <c r="L25" s="78">
        <v>42790</v>
      </c>
      <c r="M25" s="76" t="s">
        <v>22</v>
      </c>
      <c r="N25" s="76" t="s">
        <v>204</v>
      </c>
      <c r="O25" s="76"/>
      <c r="P25" s="20"/>
      <c r="Q25" s="77">
        <v>20694.7</v>
      </c>
      <c r="R25" s="20">
        <v>3</v>
      </c>
      <c r="S25" s="77">
        <f t="shared" si="1"/>
        <v>793431.19</v>
      </c>
    </row>
    <row r="26" spans="1:19" x14ac:dyDescent="0.25">
      <c r="A26" s="127" t="s">
        <v>239</v>
      </c>
      <c r="B26" s="126">
        <v>42790</v>
      </c>
      <c r="C26" s="127" t="s">
        <v>109</v>
      </c>
      <c r="D26" s="127" t="s">
        <v>247</v>
      </c>
      <c r="E26" s="127"/>
      <c r="F26" s="20"/>
      <c r="G26" s="130">
        <v>313000</v>
      </c>
      <c r="H26" s="20">
        <v>4</v>
      </c>
      <c r="I26" s="130">
        <f t="shared" si="0"/>
        <v>-478242.30000000005</v>
      </c>
      <c r="K26" s="76" t="s">
        <v>202</v>
      </c>
      <c r="L26" s="78">
        <v>42790</v>
      </c>
      <c r="M26" s="76" t="s">
        <v>22</v>
      </c>
      <c r="N26" s="76" t="s">
        <v>205</v>
      </c>
      <c r="O26" s="76"/>
      <c r="P26" s="20"/>
      <c r="Q26" s="77">
        <v>313000</v>
      </c>
      <c r="R26" s="20">
        <v>4</v>
      </c>
      <c r="S26" s="77">
        <f t="shared" si="1"/>
        <v>480431.18999999994</v>
      </c>
    </row>
    <row r="27" spans="1:19" x14ac:dyDescent="0.25">
      <c r="A27" s="127"/>
      <c r="B27" s="127"/>
      <c r="C27" s="127"/>
      <c r="D27" s="9" t="s">
        <v>10</v>
      </c>
      <c r="E27" s="11">
        <f>+SUM(E19:E26)</f>
        <v>600694.69999999995</v>
      </c>
      <c r="F27" s="12"/>
      <c r="G27" s="11">
        <f>+SUM(G19:G26)</f>
        <v>852694.7</v>
      </c>
      <c r="H27" s="12"/>
      <c r="I27" s="15"/>
      <c r="K27" s="76"/>
      <c r="L27" s="76"/>
      <c r="M27" s="76"/>
      <c r="N27" s="9" t="s">
        <v>10</v>
      </c>
      <c r="O27" s="11">
        <f>+SUM(O17:O26)</f>
        <v>852694.7</v>
      </c>
      <c r="P27" s="12"/>
      <c r="Q27" s="11">
        <f>+SUM(Q17:Q26)</f>
        <v>879694.7</v>
      </c>
      <c r="R27" s="12"/>
      <c r="S27" s="15"/>
    </row>
    <row r="28" spans="1:19" x14ac:dyDescent="0.25">
      <c r="A28" s="127"/>
      <c r="B28" s="127"/>
      <c r="C28" s="127"/>
      <c r="D28" s="16" t="s">
        <v>11</v>
      </c>
      <c r="E28" s="15"/>
      <c r="F28" s="12"/>
      <c r="G28" s="15"/>
      <c r="H28" s="12"/>
      <c r="I28" s="15">
        <f>+I26</f>
        <v>-478242.30000000005</v>
      </c>
      <c r="K28" s="76"/>
      <c r="L28" s="76"/>
      <c r="M28" s="76"/>
      <c r="N28" s="16" t="s">
        <v>11</v>
      </c>
      <c r="O28" s="15"/>
      <c r="P28" s="12"/>
      <c r="Q28" s="15"/>
      <c r="R28" s="12"/>
      <c r="S28" s="15">
        <f>+S26</f>
        <v>480431.18999999994</v>
      </c>
    </row>
    <row r="29" spans="1:19" x14ac:dyDescent="0.25">
      <c r="I29" s="76" t="s">
        <v>248</v>
      </c>
      <c r="N29" s="16"/>
      <c r="O29" s="15"/>
      <c r="P29" s="12"/>
      <c r="Q29" s="15"/>
      <c r="R29" s="12"/>
      <c r="S29" s="15">
        <f>+S27</f>
        <v>0</v>
      </c>
    </row>
    <row r="32" spans="1:19" x14ac:dyDescent="0.25">
      <c r="A32" s="600" t="s">
        <v>99</v>
      </c>
      <c r="B32" s="600"/>
      <c r="C32" s="600"/>
      <c r="D32" s="600"/>
      <c r="E32" s="600"/>
      <c r="F32" s="600"/>
      <c r="G32" s="600"/>
      <c r="H32" s="600"/>
      <c r="I32" s="600"/>
      <c r="K32" s="600" t="s">
        <v>52</v>
      </c>
      <c r="L32" s="600"/>
      <c r="M32" s="600"/>
      <c r="N32" s="600"/>
      <c r="O32" s="600"/>
      <c r="P32" s="600"/>
      <c r="Q32" s="600"/>
      <c r="R32" s="600"/>
      <c r="S32" s="600"/>
    </row>
    <row r="33" spans="1:19" x14ac:dyDescent="0.25">
      <c r="A33" s="599" t="s">
        <v>253</v>
      </c>
      <c r="B33" s="599"/>
      <c r="C33" s="599"/>
      <c r="D33" s="599"/>
      <c r="E33" s="599"/>
      <c r="F33" s="599"/>
      <c r="G33" s="599"/>
      <c r="H33" s="599"/>
      <c r="I33" s="599"/>
      <c r="K33" s="599" t="s">
        <v>253</v>
      </c>
      <c r="L33" s="599"/>
      <c r="M33" s="599"/>
      <c r="N33" s="599"/>
      <c r="O33" s="599"/>
      <c r="P33" s="599"/>
      <c r="Q33" s="599"/>
      <c r="R33" s="599"/>
      <c r="S33" s="599"/>
    </row>
    <row r="34" spans="1:19" x14ac:dyDescent="0.25">
      <c r="A34" s="9" t="s">
        <v>2</v>
      </c>
      <c r="B34" s="9" t="s">
        <v>3</v>
      </c>
      <c r="C34" s="9" t="s">
        <v>4</v>
      </c>
      <c r="D34" s="9" t="s">
        <v>5</v>
      </c>
      <c r="E34" s="9" t="s">
        <v>6</v>
      </c>
      <c r="F34" s="10"/>
      <c r="G34" s="9" t="s">
        <v>7</v>
      </c>
      <c r="H34" s="10"/>
      <c r="I34" s="9" t="s">
        <v>8</v>
      </c>
      <c r="K34" s="9" t="s">
        <v>2</v>
      </c>
      <c r="L34" s="9" t="s">
        <v>3</v>
      </c>
      <c r="M34" s="9" t="s">
        <v>4</v>
      </c>
      <c r="N34" s="9" t="s">
        <v>5</v>
      </c>
      <c r="O34" s="9" t="s">
        <v>6</v>
      </c>
      <c r="P34" s="10"/>
      <c r="Q34" s="9" t="s">
        <v>7</v>
      </c>
      <c r="R34" s="10"/>
      <c r="S34" s="9" t="s">
        <v>8</v>
      </c>
    </row>
    <row r="35" spans="1:19" x14ac:dyDescent="0.25">
      <c r="A35" s="23"/>
      <c r="B35" s="23"/>
      <c r="C35" s="23"/>
      <c r="D35" s="23" t="s">
        <v>9</v>
      </c>
      <c r="E35" s="4"/>
      <c r="F35" s="24"/>
      <c r="G35" s="4"/>
      <c r="H35" s="24"/>
      <c r="I35" s="130">
        <f>+I28</f>
        <v>-478242.30000000005</v>
      </c>
      <c r="K35" s="23"/>
      <c r="L35" s="23"/>
      <c r="M35" s="23"/>
      <c r="N35" s="23" t="s">
        <v>9</v>
      </c>
      <c r="O35" s="4"/>
      <c r="P35" s="24"/>
      <c r="Q35" s="4"/>
      <c r="R35" s="24"/>
      <c r="S35" s="116">
        <f>+S28</f>
        <v>480431.18999999994</v>
      </c>
    </row>
    <row r="36" spans="1:19" x14ac:dyDescent="0.25">
      <c r="A36" s="127" t="s">
        <v>321</v>
      </c>
      <c r="B36" s="126">
        <v>42797</v>
      </c>
      <c r="C36" s="127" t="s">
        <v>109</v>
      </c>
      <c r="D36" s="127" t="s">
        <v>331</v>
      </c>
      <c r="E36" s="127"/>
      <c r="F36" s="88"/>
      <c r="G36" s="130">
        <v>320000</v>
      </c>
      <c r="H36" s="88">
        <v>1</v>
      </c>
      <c r="I36" s="130">
        <f>+I35+E36-G36</f>
        <v>-798242.3</v>
      </c>
      <c r="K36" s="117" t="s">
        <v>306</v>
      </c>
      <c r="L36" s="118">
        <v>42804</v>
      </c>
      <c r="M36" s="117" t="s">
        <v>22</v>
      </c>
      <c r="N36" s="119" t="s">
        <v>205</v>
      </c>
      <c r="O36" s="120"/>
      <c r="P36" s="131"/>
      <c r="Q36" s="123">
        <v>230000</v>
      </c>
      <c r="R36" s="131">
        <v>2</v>
      </c>
      <c r="S36" s="123">
        <f>+S35+O36-Q36</f>
        <v>250431.18999999994</v>
      </c>
    </row>
    <row r="37" spans="1:19" x14ac:dyDescent="0.25">
      <c r="A37" s="127" t="s">
        <v>322</v>
      </c>
      <c r="B37" s="126">
        <v>42802</v>
      </c>
      <c r="C37" s="127" t="s">
        <v>109</v>
      </c>
      <c r="D37" s="127" t="s">
        <v>332</v>
      </c>
      <c r="E37" s="130">
        <v>300000</v>
      </c>
      <c r="F37" s="88">
        <v>1</v>
      </c>
      <c r="G37" s="127"/>
      <c r="H37" s="88"/>
      <c r="I37" s="130">
        <f t="shared" ref="I37:I45" si="2">+I36+E37-G37</f>
        <v>-498242.30000000005</v>
      </c>
      <c r="K37" s="117" t="s">
        <v>307</v>
      </c>
      <c r="L37" s="118">
        <v>42807</v>
      </c>
      <c r="M37" s="117" t="s">
        <v>22</v>
      </c>
      <c r="N37" s="119" t="s">
        <v>203</v>
      </c>
      <c r="O37" s="121">
        <v>320000</v>
      </c>
      <c r="P37" s="131">
        <v>1</v>
      </c>
      <c r="Q37" s="122"/>
      <c r="R37" s="131"/>
      <c r="S37" s="123">
        <f t="shared" ref="S37:S45" si="3">+S36+O37-Q37</f>
        <v>570431.18999999994</v>
      </c>
    </row>
    <row r="38" spans="1:19" x14ac:dyDescent="0.25">
      <c r="A38" s="127" t="s">
        <v>323</v>
      </c>
      <c r="B38" s="126">
        <v>42804</v>
      </c>
      <c r="C38" s="127" t="s">
        <v>109</v>
      </c>
      <c r="D38" s="127" t="s">
        <v>333</v>
      </c>
      <c r="E38" s="130">
        <v>230000</v>
      </c>
      <c r="F38" s="88">
        <v>2</v>
      </c>
      <c r="G38" s="127"/>
      <c r="H38" s="88"/>
      <c r="I38" s="130">
        <f t="shared" si="2"/>
        <v>-268242.30000000005</v>
      </c>
      <c r="K38" s="117" t="s">
        <v>308</v>
      </c>
      <c r="L38" s="118">
        <v>42807</v>
      </c>
      <c r="M38" s="117" t="s">
        <v>22</v>
      </c>
      <c r="N38" s="119" t="s">
        <v>204</v>
      </c>
      <c r="O38" s="120"/>
      <c r="P38" s="131"/>
      <c r="Q38" s="123">
        <v>300000</v>
      </c>
      <c r="R38" s="131">
        <v>1</v>
      </c>
      <c r="S38" s="123">
        <f t="shared" si="3"/>
        <v>270431.18999999994</v>
      </c>
    </row>
    <row r="39" spans="1:19" x14ac:dyDescent="0.25">
      <c r="A39" s="127" t="s">
        <v>324</v>
      </c>
      <c r="B39" s="126">
        <v>42808</v>
      </c>
      <c r="C39" s="127" t="s">
        <v>109</v>
      </c>
      <c r="D39" s="127" t="s">
        <v>334</v>
      </c>
      <c r="E39" s="127"/>
      <c r="F39" s="88"/>
      <c r="G39" s="130">
        <v>750000</v>
      </c>
      <c r="H39" s="88">
        <v>2</v>
      </c>
      <c r="I39" s="130">
        <f t="shared" si="2"/>
        <v>-1018242.3</v>
      </c>
      <c r="K39" s="117" t="s">
        <v>309</v>
      </c>
      <c r="L39" s="118">
        <v>42808</v>
      </c>
      <c r="M39" s="117" t="s">
        <v>310</v>
      </c>
      <c r="N39" s="119" t="s">
        <v>316</v>
      </c>
      <c r="O39" s="121">
        <v>750000</v>
      </c>
      <c r="P39" s="131">
        <v>2</v>
      </c>
      <c r="Q39" s="122"/>
      <c r="R39" s="131"/>
      <c r="S39" s="123">
        <f t="shared" si="3"/>
        <v>1020431.19</v>
      </c>
    </row>
    <row r="40" spans="1:19" x14ac:dyDescent="0.25">
      <c r="A40" s="127" t="s">
        <v>325</v>
      </c>
      <c r="B40" s="126">
        <v>42809</v>
      </c>
      <c r="C40" s="127" t="s">
        <v>109</v>
      </c>
      <c r="D40" s="127" t="s">
        <v>335</v>
      </c>
      <c r="E40" s="130">
        <v>277578.71999999997</v>
      </c>
      <c r="F40" s="88">
        <v>3</v>
      </c>
      <c r="G40" s="127"/>
      <c r="H40" s="88"/>
      <c r="I40" s="130">
        <f t="shared" si="2"/>
        <v>-740663.58000000007</v>
      </c>
      <c r="K40" s="117" t="s">
        <v>311</v>
      </c>
      <c r="L40" s="118">
        <v>42811</v>
      </c>
      <c r="M40" s="117" t="s">
        <v>22</v>
      </c>
      <c r="N40" s="119" t="s">
        <v>205</v>
      </c>
      <c r="O40" s="120"/>
      <c r="P40" s="131"/>
      <c r="Q40" s="123">
        <v>700000</v>
      </c>
      <c r="R40" s="131">
        <v>5</v>
      </c>
      <c r="S40" s="123">
        <f t="shared" si="3"/>
        <v>320431.18999999994</v>
      </c>
    </row>
    <row r="41" spans="1:19" x14ac:dyDescent="0.25">
      <c r="A41" s="127" t="s">
        <v>326</v>
      </c>
      <c r="B41" s="126">
        <v>42809</v>
      </c>
      <c r="C41" s="127" t="s">
        <v>109</v>
      </c>
      <c r="D41" s="127" t="s">
        <v>336</v>
      </c>
      <c r="E41" s="130">
        <v>90973.16</v>
      </c>
      <c r="F41" s="88">
        <v>4</v>
      </c>
      <c r="G41" s="127"/>
      <c r="H41" s="88"/>
      <c r="I41" s="130">
        <f t="shared" si="2"/>
        <v>-649690.42000000004</v>
      </c>
      <c r="K41" s="117" t="s">
        <v>312</v>
      </c>
      <c r="L41" s="118">
        <v>42811</v>
      </c>
      <c r="M41" s="117" t="s">
        <v>22</v>
      </c>
      <c r="N41" s="119" t="s">
        <v>205</v>
      </c>
      <c r="O41" s="120"/>
      <c r="P41" s="131"/>
      <c r="Q41" s="123">
        <v>90973.16</v>
      </c>
      <c r="R41" s="131">
        <v>4</v>
      </c>
      <c r="S41" s="123">
        <f t="shared" si="3"/>
        <v>229458.02999999994</v>
      </c>
    </row>
    <row r="42" spans="1:19" x14ac:dyDescent="0.25">
      <c r="A42" s="127" t="s">
        <v>327</v>
      </c>
      <c r="B42" s="126">
        <v>42811</v>
      </c>
      <c r="C42" s="127" t="s">
        <v>109</v>
      </c>
      <c r="D42" s="127" t="s">
        <v>337</v>
      </c>
      <c r="E42" s="130">
        <v>700000</v>
      </c>
      <c r="F42" s="88">
        <v>5</v>
      </c>
      <c r="G42" s="127"/>
      <c r="H42" s="88"/>
      <c r="I42" s="130">
        <f t="shared" si="2"/>
        <v>50309.579999999958</v>
      </c>
      <c r="K42" s="117" t="s">
        <v>313</v>
      </c>
      <c r="L42" s="118">
        <v>42811</v>
      </c>
      <c r="M42" s="117" t="s">
        <v>22</v>
      </c>
      <c r="N42" s="119" t="s">
        <v>205</v>
      </c>
      <c r="O42" s="120"/>
      <c r="P42" s="131"/>
      <c r="Q42" s="123">
        <v>277578.71999999997</v>
      </c>
      <c r="R42" s="131">
        <v>3</v>
      </c>
      <c r="S42" s="123">
        <f t="shared" si="3"/>
        <v>-48120.690000000031</v>
      </c>
    </row>
    <row r="43" spans="1:19" x14ac:dyDescent="0.25">
      <c r="A43" s="127" t="s">
        <v>328</v>
      </c>
      <c r="B43" s="126">
        <v>42812</v>
      </c>
      <c r="C43" s="127" t="s">
        <v>109</v>
      </c>
      <c r="D43" s="127" t="s">
        <v>338</v>
      </c>
      <c r="E43" s="127"/>
      <c r="F43" s="88"/>
      <c r="G43" s="130">
        <v>2000</v>
      </c>
      <c r="H43" s="88">
        <v>3</v>
      </c>
      <c r="I43" s="130">
        <f t="shared" si="2"/>
        <v>48309.579999999958</v>
      </c>
      <c r="K43" s="117" t="s">
        <v>19</v>
      </c>
      <c r="L43" s="118">
        <v>42813</v>
      </c>
      <c r="M43" s="117" t="s">
        <v>22</v>
      </c>
      <c r="N43" s="119" t="s">
        <v>205</v>
      </c>
      <c r="O43" s="121">
        <v>2000</v>
      </c>
      <c r="P43" s="131">
        <v>3</v>
      </c>
      <c r="Q43" s="122"/>
      <c r="R43" s="131"/>
      <c r="S43" s="123">
        <f t="shared" si="3"/>
        <v>-46120.690000000031</v>
      </c>
    </row>
    <row r="44" spans="1:19" x14ac:dyDescent="0.25">
      <c r="A44" s="127" t="s">
        <v>329</v>
      </c>
      <c r="B44" s="126">
        <v>42817</v>
      </c>
      <c r="C44" s="127" t="s">
        <v>109</v>
      </c>
      <c r="D44" s="127" t="s">
        <v>339</v>
      </c>
      <c r="E44" s="127"/>
      <c r="F44" s="88"/>
      <c r="G44" s="130">
        <v>210000</v>
      </c>
      <c r="H44" s="88">
        <v>4</v>
      </c>
      <c r="I44" s="130">
        <f t="shared" si="2"/>
        <v>-161690.42000000004</v>
      </c>
      <c r="K44" s="117" t="s">
        <v>314</v>
      </c>
      <c r="L44" s="118">
        <v>42817</v>
      </c>
      <c r="M44" s="117" t="s">
        <v>22</v>
      </c>
      <c r="N44" s="119" t="s">
        <v>203</v>
      </c>
      <c r="O44" s="121">
        <v>210000</v>
      </c>
      <c r="P44" s="131">
        <v>4</v>
      </c>
      <c r="Q44" s="122"/>
      <c r="R44" s="131"/>
      <c r="S44" s="123">
        <f t="shared" si="3"/>
        <v>163879.30999999997</v>
      </c>
    </row>
    <row r="45" spans="1:19" x14ac:dyDescent="0.25">
      <c r="A45" s="127" t="s">
        <v>330</v>
      </c>
      <c r="B45" s="126">
        <v>42818</v>
      </c>
      <c r="C45" s="127" t="s">
        <v>109</v>
      </c>
      <c r="D45" s="127" t="s">
        <v>340</v>
      </c>
      <c r="E45" s="127"/>
      <c r="F45" s="88"/>
      <c r="G45" s="130">
        <v>20000</v>
      </c>
      <c r="H45" s="88">
        <v>5</v>
      </c>
      <c r="I45" s="130">
        <f t="shared" si="2"/>
        <v>-181690.42000000004</v>
      </c>
      <c r="K45" s="117" t="s">
        <v>315</v>
      </c>
      <c r="L45" s="118">
        <v>42818</v>
      </c>
      <c r="M45" s="117" t="s">
        <v>22</v>
      </c>
      <c r="N45" s="119" t="s">
        <v>203</v>
      </c>
      <c r="O45" s="121">
        <v>20000</v>
      </c>
      <c r="P45" s="131">
        <v>5</v>
      </c>
      <c r="Q45" s="122"/>
      <c r="R45" s="42"/>
      <c r="S45" s="123">
        <f t="shared" si="3"/>
        <v>183879.30999999997</v>
      </c>
    </row>
    <row r="46" spans="1:19" x14ac:dyDescent="0.25">
      <c r="D46" s="9" t="s">
        <v>10</v>
      </c>
      <c r="E46" s="11">
        <f>+SUM(E36:E45)</f>
        <v>1598551.88</v>
      </c>
      <c r="F46" s="12"/>
      <c r="G46" s="11">
        <f>+SUM(G36:G45)</f>
        <v>1302000</v>
      </c>
      <c r="H46" s="12"/>
      <c r="I46" s="15"/>
      <c r="N46" s="9" t="s">
        <v>10</v>
      </c>
      <c r="O46" s="11">
        <f>+SUM(O36:O45)</f>
        <v>1302000</v>
      </c>
      <c r="P46" s="12"/>
      <c r="Q46" s="11">
        <f>+SUM(Q36:Q45)</f>
        <v>1598551.88</v>
      </c>
      <c r="R46" s="12"/>
      <c r="S46" s="15"/>
    </row>
    <row r="47" spans="1:19" x14ac:dyDescent="0.25">
      <c r="D47" s="16" t="s">
        <v>11</v>
      </c>
      <c r="E47" s="15"/>
      <c r="F47" s="12"/>
      <c r="G47" s="15"/>
      <c r="H47" s="12"/>
      <c r="I47" s="15">
        <f>+I45</f>
        <v>-181690.42000000004</v>
      </c>
      <c r="N47" s="16" t="s">
        <v>11</v>
      </c>
      <c r="O47" s="15"/>
      <c r="P47" s="12"/>
      <c r="Q47" s="15"/>
      <c r="R47" s="12"/>
      <c r="S47" s="15">
        <f>+S45</f>
        <v>183879.30999999997</v>
      </c>
    </row>
    <row r="48" spans="1:19" x14ac:dyDescent="0.25">
      <c r="D48" s="127"/>
      <c r="E48" s="127"/>
      <c r="F48" s="127"/>
      <c r="G48" s="127"/>
      <c r="H48" s="127"/>
      <c r="I48" s="127"/>
    </row>
    <row r="50" spans="1:19" x14ac:dyDescent="0.25">
      <c r="A50" s="600" t="s">
        <v>99</v>
      </c>
      <c r="B50" s="600"/>
      <c r="C50" s="600"/>
      <c r="D50" s="600"/>
      <c r="E50" s="600"/>
      <c r="F50" s="600"/>
      <c r="G50" s="600"/>
      <c r="H50" s="600"/>
      <c r="I50" s="600"/>
      <c r="J50" s="193"/>
      <c r="K50" s="600" t="s">
        <v>52</v>
      </c>
      <c r="L50" s="600"/>
      <c r="M50" s="600"/>
      <c r="N50" s="600"/>
      <c r="O50" s="600"/>
      <c r="P50" s="600"/>
      <c r="Q50" s="600"/>
      <c r="R50" s="600"/>
      <c r="S50" s="600"/>
    </row>
    <row r="51" spans="1:19" x14ac:dyDescent="0.25">
      <c r="A51" s="599" t="s">
        <v>453</v>
      </c>
      <c r="B51" s="599"/>
      <c r="C51" s="599"/>
      <c r="D51" s="599"/>
      <c r="E51" s="599"/>
      <c r="F51" s="599"/>
      <c r="G51" s="599"/>
      <c r="H51" s="599"/>
      <c r="I51" s="599"/>
      <c r="J51" s="193"/>
      <c r="K51" s="599" t="s">
        <v>453</v>
      </c>
      <c r="L51" s="599"/>
      <c r="M51" s="599"/>
      <c r="N51" s="599"/>
      <c r="O51" s="599"/>
      <c r="P51" s="599"/>
      <c r="Q51" s="599"/>
      <c r="R51" s="599"/>
      <c r="S51" s="599"/>
    </row>
    <row r="52" spans="1:19" x14ac:dyDescent="0.25">
      <c r="A52" s="9" t="s">
        <v>2</v>
      </c>
      <c r="B52" s="9" t="s">
        <v>3</v>
      </c>
      <c r="C52" s="9" t="s">
        <v>4</v>
      </c>
      <c r="D52" s="9" t="s">
        <v>5</v>
      </c>
      <c r="E52" s="9" t="s">
        <v>6</v>
      </c>
      <c r="F52" s="10"/>
      <c r="G52" s="9" t="s">
        <v>7</v>
      </c>
      <c r="H52" s="10"/>
      <c r="I52" s="9" t="s">
        <v>8</v>
      </c>
      <c r="J52" s="193"/>
      <c r="K52" s="9" t="s">
        <v>2</v>
      </c>
      <c r="L52" s="9" t="s">
        <v>3</v>
      </c>
      <c r="M52" s="9" t="s">
        <v>4</v>
      </c>
      <c r="N52" s="9" t="s">
        <v>5</v>
      </c>
      <c r="O52" s="9" t="s">
        <v>6</v>
      </c>
      <c r="P52" s="10"/>
      <c r="Q52" s="9" t="s">
        <v>7</v>
      </c>
      <c r="R52" s="10"/>
      <c r="S52" s="9" t="s">
        <v>8</v>
      </c>
    </row>
    <row r="53" spans="1:19" x14ac:dyDescent="0.25">
      <c r="A53" s="23"/>
      <c r="B53" s="23"/>
      <c r="C53" s="23"/>
      <c r="D53" s="23" t="s">
        <v>9</v>
      </c>
      <c r="E53" s="4"/>
      <c r="F53" s="24"/>
      <c r="G53" s="4"/>
      <c r="H53" s="24"/>
      <c r="I53" s="194">
        <f>+I47</f>
        <v>-181690.42000000004</v>
      </c>
      <c r="J53" s="193"/>
      <c r="K53" s="23"/>
      <c r="L53" s="23"/>
      <c r="M53" s="23"/>
      <c r="N53" s="23" t="s">
        <v>9</v>
      </c>
      <c r="O53" s="4"/>
      <c r="P53" s="24"/>
      <c r="Q53" s="4"/>
      <c r="R53" s="24"/>
      <c r="S53" s="194">
        <f>+S47</f>
        <v>183879.30999999997</v>
      </c>
    </row>
    <row r="54" spans="1:19" x14ac:dyDescent="0.25">
      <c r="A54" s="200" t="s">
        <v>532</v>
      </c>
      <c r="B54" s="202">
        <v>42832</v>
      </c>
      <c r="C54" s="200" t="s">
        <v>109</v>
      </c>
      <c r="D54" s="200" t="s">
        <v>537</v>
      </c>
      <c r="E54" s="201">
        <v>380000</v>
      </c>
      <c r="F54" s="88">
        <v>1</v>
      </c>
      <c r="G54" s="194"/>
      <c r="H54" s="88"/>
      <c r="I54" s="194">
        <f>+I53+E54-G54</f>
        <v>198309.57999999996</v>
      </c>
      <c r="J54" s="193"/>
      <c r="K54" s="195" t="s">
        <v>93</v>
      </c>
      <c r="L54" s="196">
        <v>42831</v>
      </c>
      <c r="M54" s="195" t="s">
        <v>22</v>
      </c>
      <c r="N54" s="197" t="s">
        <v>205</v>
      </c>
      <c r="O54" s="198"/>
      <c r="P54" s="131"/>
      <c r="Q54" s="201">
        <v>380000</v>
      </c>
      <c r="R54" s="131">
        <v>1</v>
      </c>
      <c r="S54" s="194">
        <f>+S53+O54-Q54</f>
        <v>-196120.69000000003</v>
      </c>
    </row>
    <row r="55" spans="1:19" x14ac:dyDescent="0.25">
      <c r="A55" s="200" t="s">
        <v>533</v>
      </c>
      <c r="B55" s="202">
        <v>42832</v>
      </c>
      <c r="C55" s="200" t="s">
        <v>109</v>
      </c>
      <c r="D55" s="200" t="s">
        <v>538</v>
      </c>
      <c r="E55" s="201"/>
      <c r="F55" s="88"/>
      <c r="G55" s="200">
        <v>20000</v>
      </c>
      <c r="H55" s="88">
        <v>1</v>
      </c>
      <c r="I55" s="201">
        <f t="shared" ref="I55:I60" si="4">+I54+E55-G55</f>
        <v>178309.57999999996</v>
      </c>
      <c r="J55" s="193"/>
      <c r="K55" s="195" t="s">
        <v>498</v>
      </c>
      <c r="L55" s="196">
        <v>42832</v>
      </c>
      <c r="M55" s="195" t="s">
        <v>22</v>
      </c>
      <c r="N55" s="197" t="s">
        <v>203</v>
      </c>
      <c r="O55" s="199">
        <v>20000</v>
      </c>
      <c r="P55" s="131">
        <v>1</v>
      </c>
      <c r="Q55" s="200"/>
      <c r="R55" s="131"/>
      <c r="S55" s="194">
        <f t="shared" ref="S55:S60" si="5">+S54+O55-Q55</f>
        <v>-176120.69000000003</v>
      </c>
    </row>
    <row r="56" spans="1:19" x14ac:dyDescent="0.25">
      <c r="A56" s="200" t="s">
        <v>534</v>
      </c>
      <c r="B56" s="202">
        <v>42836</v>
      </c>
      <c r="C56" s="200" t="s">
        <v>109</v>
      </c>
      <c r="D56" s="200" t="s">
        <v>539</v>
      </c>
      <c r="E56" s="200"/>
      <c r="F56" s="88"/>
      <c r="G56" s="201">
        <v>70000</v>
      </c>
      <c r="H56" s="88">
        <v>2</v>
      </c>
      <c r="I56" s="201">
        <f t="shared" si="4"/>
        <v>108309.57999999996</v>
      </c>
      <c r="J56" s="193"/>
      <c r="K56" s="195" t="s">
        <v>499</v>
      </c>
      <c r="L56" s="196">
        <v>42836</v>
      </c>
      <c r="M56" s="195" t="s">
        <v>22</v>
      </c>
      <c r="N56" s="197" t="s">
        <v>203</v>
      </c>
      <c r="O56" s="199">
        <v>70000</v>
      </c>
      <c r="P56" s="131">
        <v>2</v>
      </c>
      <c r="Q56" s="200"/>
      <c r="R56" s="131"/>
      <c r="S56" s="194">
        <f t="shared" si="5"/>
        <v>-106120.69000000003</v>
      </c>
    </row>
    <row r="57" spans="1:19" x14ac:dyDescent="0.25">
      <c r="A57" s="200" t="s">
        <v>535</v>
      </c>
      <c r="B57" s="202">
        <v>42845</v>
      </c>
      <c r="C57" s="200" t="s">
        <v>109</v>
      </c>
      <c r="D57" s="200" t="s">
        <v>540</v>
      </c>
      <c r="E57" s="200"/>
      <c r="F57" s="88"/>
      <c r="G57" s="200">
        <v>150000</v>
      </c>
      <c r="H57" s="88">
        <v>3</v>
      </c>
      <c r="I57" s="201">
        <f t="shared" si="4"/>
        <v>-41690.420000000042</v>
      </c>
      <c r="J57" s="193"/>
      <c r="K57" s="195" t="s">
        <v>500</v>
      </c>
      <c r="L57" s="196">
        <v>42845</v>
      </c>
      <c r="M57" s="195" t="s">
        <v>22</v>
      </c>
      <c r="N57" s="197" t="s">
        <v>203</v>
      </c>
      <c r="O57" s="199">
        <v>150000</v>
      </c>
      <c r="P57" s="131">
        <v>3</v>
      </c>
      <c r="Q57" s="200"/>
      <c r="R57" s="131"/>
      <c r="S57" s="194">
        <f t="shared" si="5"/>
        <v>43879.309999999969</v>
      </c>
    </row>
    <row r="58" spans="1:19" x14ac:dyDescent="0.25">
      <c r="A58" s="200" t="s">
        <v>329</v>
      </c>
      <c r="B58" s="202">
        <v>42846</v>
      </c>
      <c r="C58" s="200" t="s">
        <v>109</v>
      </c>
      <c r="D58" s="200" t="s">
        <v>541</v>
      </c>
      <c r="E58" s="200"/>
      <c r="F58" s="88"/>
      <c r="G58" s="200">
        <v>20000</v>
      </c>
      <c r="H58" s="88">
        <v>4</v>
      </c>
      <c r="I58" s="201">
        <f t="shared" si="4"/>
        <v>-61690.420000000042</v>
      </c>
      <c r="J58" s="193"/>
      <c r="K58" s="195" t="s">
        <v>501</v>
      </c>
      <c r="L58" s="196">
        <v>42846</v>
      </c>
      <c r="M58" s="195" t="s">
        <v>22</v>
      </c>
      <c r="N58" s="197" t="s">
        <v>203</v>
      </c>
      <c r="O58" s="199">
        <v>20000</v>
      </c>
      <c r="P58" s="131">
        <v>4</v>
      </c>
      <c r="Q58" s="200"/>
      <c r="R58" s="131"/>
      <c r="S58" s="194">
        <f t="shared" si="5"/>
        <v>63879.309999999969</v>
      </c>
    </row>
    <row r="59" spans="1:19" x14ac:dyDescent="0.25">
      <c r="A59" s="200" t="s">
        <v>536</v>
      </c>
      <c r="B59" s="202">
        <v>42850</v>
      </c>
      <c r="C59" s="200" t="s">
        <v>109</v>
      </c>
      <c r="D59" s="200" t="s">
        <v>117</v>
      </c>
      <c r="E59" s="200"/>
      <c r="F59" s="88"/>
      <c r="G59" s="200">
        <v>60000</v>
      </c>
      <c r="H59" s="88">
        <v>5</v>
      </c>
      <c r="I59" s="201">
        <f t="shared" si="4"/>
        <v>-121690.42000000004</v>
      </c>
      <c r="J59" s="193"/>
      <c r="K59" s="195" t="s">
        <v>502</v>
      </c>
      <c r="L59" s="196">
        <v>42850</v>
      </c>
      <c r="M59" s="195" t="s">
        <v>22</v>
      </c>
      <c r="N59" s="197" t="s">
        <v>503</v>
      </c>
      <c r="O59" s="199">
        <v>60000</v>
      </c>
      <c r="P59" s="131">
        <v>5</v>
      </c>
      <c r="Q59" s="200"/>
      <c r="R59" s="131"/>
      <c r="S59" s="194">
        <f t="shared" si="5"/>
        <v>123879.30999999997</v>
      </c>
    </row>
    <row r="60" spans="1:19" x14ac:dyDescent="0.25">
      <c r="A60" s="200" t="s">
        <v>498</v>
      </c>
      <c r="B60" s="202">
        <v>42854</v>
      </c>
      <c r="C60" s="200" t="s">
        <v>36</v>
      </c>
      <c r="D60" s="200" t="s">
        <v>542</v>
      </c>
      <c r="E60" s="200">
        <v>400000</v>
      </c>
      <c r="F60" s="88">
        <v>2</v>
      </c>
      <c r="G60" s="193"/>
      <c r="H60" s="88"/>
      <c r="I60" s="201">
        <f t="shared" si="4"/>
        <v>278309.57999999996</v>
      </c>
      <c r="J60" s="193"/>
      <c r="K60" s="195" t="s">
        <v>167</v>
      </c>
      <c r="L60" s="196">
        <v>42855</v>
      </c>
      <c r="M60" s="195" t="s">
        <v>310</v>
      </c>
      <c r="N60" s="197" t="s">
        <v>504</v>
      </c>
      <c r="O60" s="198"/>
      <c r="P60" s="131"/>
      <c r="Q60" s="201">
        <v>400000</v>
      </c>
      <c r="R60" s="131">
        <v>2</v>
      </c>
      <c r="S60" s="194">
        <f t="shared" si="5"/>
        <v>-276120.69000000006</v>
      </c>
    </row>
    <row r="61" spans="1:19" x14ac:dyDescent="0.25">
      <c r="A61" s="193"/>
      <c r="B61" s="193"/>
      <c r="C61" s="193"/>
      <c r="D61" s="9" t="s">
        <v>10</v>
      </c>
      <c r="E61" s="11">
        <f>+SUM(E54:E60)</f>
        <v>780000</v>
      </c>
      <c r="F61" s="12"/>
      <c r="G61" s="11">
        <f>+SUM(G54:G60)</f>
        <v>320000</v>
      </c>
      <c r="H61" s="12"/>
      <c r="I61" s="15"/>
      <c r="J61" s="193"/>
      <c r="K61" s="193"/>
      <c r="L61" s="193"/>
      <c r="M61" s="193"/>
      <c r="N61" s="9" t="s">
        <v>10</v>
      </c>
      <c r="O61" s="11">
        <f>+SUM(O54:O60)</f>
        <v>320000</v>
      </c>
      <c r="P61" s="12"/>
      <c r="Q61" s="11">
        <f>+SUM(Q54:Q60)</f>
        <v>780000</v>
      </c>
      <c r="R61" s="12"/>
      <c r="S61" s="15"/>
    </row>
    <row r="62" spans="1:19" x14ac:dyDescent="0.25">
      <c r="A62" s="193"/>
      <c r="B62" s="193"/>
      <c r="C62" s="193"/>
      <c r="D62" s="16" t="s">
        <v>11</v>
      </c>
      <c r="E62" s="15"/>
      <c r="F62" s="12"/>
      <c r="G62" s="15"/>
      <c r="H62" s="12"/>
      <c r="I62" s="15">
        <f>+I60</f>
        <v>278309.57999999996</v>
      </c>
      <c r="J62" s="193"/>
      <c r="K62" s="193"/>
      <c r="L62" s="193"/>
      <c r="M62" s="193"/>
      <c r="N62" s="16" t="s">
        <v>11</v>
      </c>
      <c r="O62" s="15"/>
      <c r="P62" s="12"/>
      <c r="Q62" s="15"/>
      <c r="R62" s="12"/>
      <c r="S62" s="15">
        <f>+S60</f>
        <v>-276120.69000000006</v>
      </c>
    </row>
    <row r="65" spans="1:19" x14ac:dyDescent="0.25">
      <c r="A65" s="600" t="s">
        <v>99</v>
      </c>
      <c r="B65" s="600"/>
      <c r="C65" s="600"/>
      <c r="D65" s="600"/>
      <c r="E65" s="600"/>
      <c r="F65" s="600"/>
      <c r="G65" s="600"/>
      <c r="H65" s="600"/>
      <c r="I65" s="600"/>
      <c r="J65" s="231"/>
      <c r="K65" s="600" t="s">
        <v>52</v>
      </c>
      <c r="L65" s="600"/>
      <c r="M65" s="600"/>
      <c r="N65" s="600"/>
      <c r="O65" s="600"/>
      <c r="P65" s="600"/>
      <c r="Q65" s="600"/>
      <c r="R65" s="600"/>
      <c r="S65" s="600"/>
    </row>
    <row r="66" spans="1:19" x14ac:dyDescent="0.25">
      <c r="A66" s="599" t="s">
        <v>543</v>
      </c>
      <c r="B66" s="599"/>
      <c r="C66" s="599"/>
      <c r="D66" s="599"/>
      <c r="E66" s="599"/>
      <c r="F66" s="599"/>
      <c r="G66" s="599"/>
      <c r="H66" s="599"/>
      <c r="I66" s="599"/>
      <c r="J66" s="231"/>
      <c r="K66" s="599" t="s">
        <v>543</v>
      </c>
      <c r="L66" s="599"/>
      <c r="M66" s="599"/>
      <c r="N66" s="599"/>
      <c r="O66" s="599"/>
      <c r="P66" s="599"/>
      <c r="Q66" s="599"/>
      <c r="R66" s="599"/>
      <c r="S66" s="599"/>
    </row>
    <row r="67" spans="1:19" x14ac:dyDescent="0.25">
      <c r="A67" s="9" t="s">
        <v>2</v>
      </c>
      <c r="B67" s="9" t="s">
        <v>3</v>
      </c>
      <c r="C67" s="9" t="s">
        <v>4</v>
      </c>
      <c r="D67" s="9" t="s">
        <v>5</v>
      </c>
      <c r="E67" s="9" t="s">
        <v>6</v>
      </c>
      <c r="F67" s="10"/>
      <c r="G67" s="9" t="s">
        <v>7</v>
      </c>
      <c r="H67" s="10"/>
      <c r="I67" s="9" t="s">
        <v>8</v>
      </c>
      <c r="J67" s="231"/>
      <c r="K67" s="9" t="s">
        <v>2</v>
      </c>
      <c r="L67" s="9" t="s">
        <v>3</v>
      </c>
      <c r="M67" s="9" t="s">
        <v>4</v>
      </c>
      <c r="N67" s="9" t="s">
        <v>5</v>
      </c>
      <c r="O67" s="9" t="s">
        <v>6</v>
      </c>
      <c r="P67" s="10"/>
      <c r="Q67" s="9" t="s">
        <v>7</v>
      </c>
      <c r="R67" s="10"/>
      <c r="S67" s="9" t="s">
        <v>8</v>
      </c>
    </row>
    <row r="68" spans="1:19" x14ac:dyDescent="0.25">
      <c r="A68" s="23"/>
      <c r="B68" s="23"/>
      <c r="C68" s="23"/>
      <c r="D68" s="23" t="s">
        <v>9</v>
      </c>
      <c r="E68" s="4"/>
      <c r="F68" s="24"/>
      <c r="G68" s="4"/>
      <c r="H68" s="24"/>
      <c r="I68" s="232">
        <f>+I62</f>
        <v>278309.57999999996</v>
      </c>
      <c r="J68" s="231"/>
      <c r="K68" s="23"/>
      <c r="L68" s="23"/>
      <c r="M68" s="23"/>
      <c r="N68" s="23" t="s">
        <v>9</v>
      </c>
      <c r="O68" s="4"/>
      <c r="P68" s="24"/>
      <c r="Q68" s="4"/>
      <c r="R68" s="24"/>
      <c r="S68" s="232">
        <f>+S62</f>
        <v>-276120.69000000006</v>
      </c>
    </row>
    <row r="69" spans="1:19" x14ac:dyDescent="0.25">
      <c r="A69" s="237" t="s">
        <v>607</v>
      </c>
      <c r="B69" s="239">
        <v>42867</v>
      </c>
      <c r="C69" s="237" t="s">
        <v>109</v>
      </c>
      <c r="D69" s="237" t="s">
        <v>616</v>
      </c>
      <c r="E69" s="238">
        <v>270000</v>
      </c>
      <c r="F69" s="88">
        <v>1</v>
      </c>
      <c r="G69" s="237"/>
      <c r="H69" s="88"/>
      <c r="I69" s="232">
        <f>+I68+E69-G69</f>
        <v>548309.57999999996</v>
      </c>
      <c r="J69" s="231"/>
      <c r="K69" s="237" t="s">
        <v>593</v>
      </c>
      <c r="L69" s="239">
        <v>42870</v>
      </c>
      <c r="M69" s="237" t="s">
        <v>22</v>
      </c>
      <c r="N69" s="234" t="s">
        <v>603</v>
      </c>
      <c r="O69" s="236">
        <v>320000</v>
      </c>
      <c r="P69" s="131">
        <v>1</v>
      </c>
      <c r="Q69" s="237"/>
      <c r="R69" s="131"/>
      <c r="S69" s="232">
        <f>+S68+O69-Q69</f>
        <v>43879.309999999939</v>
      </c>
    </row>
    <row r="70" spans="1:19" x14ac:dyDescent="0.25">
      <c r="A70" s="237" t="s">
        <v>608</v>
      </c>
      <c r="B70" s="239">
        <v>42870</v>
      </c>
      <c r="C70" s="237" t="s">
        <v>109</v>
      </c>
      <c r="D70" s="237" t="s">
        <v>617</v>
      </c>
      <c r="E70" s="237"/>
      <c r="F70" s="88"/>
      <c r="G70" s="238">
        <v>320000</v>
      </c>
      <c r="H70" s="88">
        <v>1</v>
      </c>
      <c r="I70" s="238">
        <f t="shared" ref="I70:I79" si="6">+I69+E70-G70</f>
        <v>228309.57999999996</v>
      </c>
      <c r="J70" s="231"/>
      <c r="K70" s="237" t="s">
        <v>594</v>
      </c>
      <c r="L70" s="239">
        <v>42872</v>
      </c>
      <c r="M70" s="237" t="s">
        <v>22</v>
      </c>
      <c r="N70" s="234" t="s">
        <v>604</v>
      </c>
      <c r="O70" s="236">
        <v>133000</v>
      </c>
      <c r="P70" s="131">
        <v>2</v>
      </c>
      <c r="Q70" s="237"/>
      <c r="R70" s="131"/>
      <c r="S70" s="232">
        <f t="shared" ref="S70:S79" si="7">+S69+O70-Q70</f>
        <v>176879.30999999994</v>
      </c>
    </row>
    <row r="71" spans="1:19" x14ac:dyDescent="0.25">
      <c r="A71" s="237" t="s">
        <v>609</v>
      </c>
      <c r="B71" s="239">
        <v>42871</v>
      </c>
      <c r="C71" s="237" t="s">
        <v>109</v>
      </c>
      <c r="D71" s="237" t="s">
        <v>117</v>
      </c>
      <c r="E71" s="237"/>
      <c r="F71" s="88"/>
      <c r="G71" s="238">
        <v>1120000</v>
      </c>
      <c r="H71" s="88">
        <v>3</v>
      </c>
      <c r="I71" s="238">
        <f t="shared" si="6"/>
        <v>-891690.42</v>
      </c>
      <c r="J71" s="231"/>
      <c r="K71" s="237" t="s">
        <v>595</v>
      </c>
      <c r="L71" s="239">
        <v>42872</v>
      </c>
      <c r="M71" s="237" t="s">
        <v>22</v>
      </c>
      <c r="N71" s="234" t="s">
        <v>205</v>
      </c>
      <c r="O71" s="235"/>
      <c r="P71" s="131"/>
      <c r="Q71" s="238">
        <v>133000</v>
      </c>
      <c r="R71" s="131">
        <v>3</v>
      </c>
      <c r="S71" s="238">
        <f>+S70+O71-Q71</f>
        <v>43879.309999999939</v>
      </c>
    </row>
    <row r="72" spans="1:19" x14ac:dyDescent="0.25">
      <c r="A72" s="237" t="s">
        <v>111</v>
      </c>
      <c r="B72" s="239">
        <v>42872</v>
      </c>
      <c r="C72" s="237" t="s">
        <v>109</v>
      </c>
      <c r="D72" s="237" t="s">
        <v>618</v>
      </c>
      <c r="E72" s="237"/>
      <c r="F72" s="88"/>
      <c r="G72" s="238">
        <v>133000</v>
      </c>
      <c r="H72" s="88">
        <v>2</v>
      </c>
      <c r="I72" s="238">
        <f t="shared" si="6"/>
        <v>-1024690.42</v>
      </c>
      <c r="J72" s="231"/>
      <c r="K72" s="237" t="s">
        <v>596</v>
      </c>
      <c r="L72" s="239">
        <v>42873</v>
      </c>
      <c r="M72" s="237" t="s">
        <v>22</v>
      </c>
      <c r="N72" s="234" t="s">
        <v>205</v>
      </c>
      <c r="O72" s="235"/>
      <c r="P72" s="131"/>
      <c r="Q72" s="238">
        <v>600000</v>
      </c>
      <c r="R72" s="131">
        <v>2</v>
      </c>
      <c r="S72" s="238">
        <f t="shared" si="7"/>
        <v>-556120.69000000006</v>
      </c>
    </row>
    <row r="73" spans="1:19" x14ac:dyDescent="0.25">
      <c r="A73" s="237" t="s">
        <v>113</v>
      </c>
      <c r="B73" s="239">
        <v>42873</v>
      </c>
      <c r="C73" s="237" t="s">
        <v>109</v>
      </c>
      <c r="D73" s="237" t="s">
        <v>619</v>
      </c>
      <c r="E73" s="238">
        <v>600000</v>
      </c>
      <c r="F73" s="88">
        <v>2</v>
      </c>
      <c r="G73" s="237"/>
      <c r="H73" s="88"/>
      <c r="I73" s="238">
        <f t="shared" si="6"/>
        <v>-424690.42000000004</v>
      </c>
      <c r="J73" s="231"/>
      <c r="K73" s="237" t="s">
        <v>597</v>
      </c>
      <c r="L73" s="239">
        <v>42878</v>
      </c>
      <c r="M73" s="237" t="s">
        <v>22</v>
      </c>
      <c r="N73" s="234" t="s">
        <v>203</v>
      </c>
      <c r="O73" s="236">
        <v>550000</v>
      </c>
      <c r="P73" s="131">
        <v>4</v>
      </c>
      <c r="Q73" s="237"/>
      <c r="R73" s="131"/>
      <c r="S73" s="238">
        <f t="shared" si="7"/>
        <v>-6120.6900000000605</v>
      </c>
    </row>
    <row r="74" spans="1:19" x14ac:dyDescent="0.25">
      <c r="A74" s="237" t="s">
        <v>610</v>
      </c>
      <c r="B74" s="239">
        <v>42874</v>
      </c>
      <c r="C74" s="237" t="s">
        <v>109</v>
      </c>
      <c r="D74" s="237" t="s">
        <v>620</v>
      </c>
      <c r="E74" s="238">
        <v>133000</v>
      </c>
      <c r="F74" s="88">
        <v>3</v>
      </c>
      <c r="G74" s="237"/>
      <c r="H74" s="88"/>
      <c r="I74" s="238">
        <f t="shared" si="6"/>
        <v>-291690.42000000004</v>
      </c>
      <c r="J74" s="231"/>
      <c r="K74" s="237" t="s">
        <v>55</v>
      </c>
      <c r="L74" s="239">
        <v>42879</v>
      </c>
      <c r="M74" s="237" t="s">
        <v>22</v>
      </c>
      <c r="N74" s="234" t="s">
        <v>203</v>
      </c>
      <c r="O74" s="236">
        <v>20000</v>
      </c>
      <c r="P74" s="131">
        <v>5</v>
      </c>
      <c r="Q74" s="237"/>
      <c r="R74" s="131"/>
      <c r="S74" s="238">
        <f t="shared" si="7"/>
        <v>13879.309999999939</v>
      </c>
    </row>
    <row r="75" spans="1:19" x14ac:dyDescent="0.25">
      <c r="A75" s="237" t="s">
        <v>611</v>
      </c>
      <c r="B75" s="239">
        <v>42878</v>
      </c>
      <c r="C75" s="237" t="s">
        <v>109</v>
      </c>
      <c r="D75" s="237" t="s">
        <v>621</v>
      </c>
      <c r="E75" s="237"/>
      <c r="F75" s="88"/>
      <c r="G75" s="238">
        <v>550000</v>
      </c>
      <c r="H75" s="88">
        <v>4</v>
      </c>
      <c r="I75" s="238">
        <f t="shared" si="6"/>
        <v>-841690.42</v>
      </c>
      <c r="J75" s="231"/>
      <c r="K75" s="237" t="s">
        <v>598</v>
      </c>
      <c r="L75" s="239">
        <v>42881</v>
      </c>
      <c r="M75" s="237" t="s">
        <v>22</v>
      </c>
      <c r="N75" s="234" t="s">
        <v>203</v>
      </c>
      <c r="O75" s="236">
        <v>138000</v>
      </c>
      <c r="P75" s="131">
        <v>6</v>
      </c>
      <c r="Q75" s="237"/>
      <c r="R75" s="131"/>
      <c r="S75" s="238">
        <f t="shared" si="7"/>
        <v>151879.30999999994</v>
      </c>
    </row>
    <row r="76" spans="1:19" x14ac:dyDescent="0.25">
      <c r="A76" s="237" t="s">
        <v>612</v>
      </c>
      <c r="B76" s="239">
        <v>42879</v>
      </c>
      <c r="C76" s="237" t="s">
        <v>109</v>
      </c>
      <c r="D76" s="237" t="s">
        <v>622</v>
      </c>
      <c r="E76" s="237"/>
      <c r="F76" s="12"/>
      <c r="G76" s="238">
        <v>20000</v>
      </c>
      <c r="H76" s="12">
        <v>5</v>
      </c>
      <c r="I76" s="238">
        <f t="shared" si="6"/>
        <v>-861690.42</v>
      </c>
      <c r="J76" s="231"/>
      <c r="K76" s="237" t="s">
        <v>599</v>
      </c>
      <c r="L76" s="239">
        <v>42881</v>
      </c>
      <c r="M76" s="237" t="s">
        <v>22</v>
      </c>
      <c r="N76" s="234" t="s">
        <v>203</v>
      </c>
      <c r="O76" s="236">
        <v>160000</v>
      </c>
      <c r="P76" s="47">
        <v>7</v>
      </c>
      <c r="Q76" s="241"/>
      <c r="R76" s="12"/>
      <c r="S76" s="238">
        <f t="shared" si="7"/>
        <v>311879.30999999994</v>
      </c>
    </row>
    <row r="77" spans="1:19" x14ac:dyDescent="0.25">
      <c r="A77" s="237" t="s">
        <v>613</v>
      </c>
      <c r="B77" s="239">
        <v>42881</v>
      </c>
      <c r="C77" s="237" t="s">
        <v>109</v>
      </c>
      <c r="D77" s="237" t="s">
        <v>623</v>
      </c>
      <c r="E77" s="238">
        <v>138000</v>
      </c>
      <c r="F77" s="12">
        <v>4</v>
      </c>
      <c r="G77" s="237"/>
      <c r="H77" s="47"/>
      <c r="I77" s="238">
        <f t="shared" si="6"/>
        <v>-723690.42</v>
      </c>
      <c r="J77" s="231"/>
      <c r="K77" s="237" t="s">
        <v>600</v>
      </c>
      <c r="L77" s="239">
        <v>42881</v>
      </c>
      <c r="M77" s="237" t="s">
        <v>22</v>
      </c>
      <c r="N77" s="234" t="s">
        <v>205</v>
      </c>
      <c r="O77" s="235"/>
      <c r="P77" s="47"/>
      <c r="Q77" s="242">
        <v>138000</v>
      </c>
      <c r="R77" s="12">
        <v>4</v>
      </c>
      <c r="S77" s="238">
        <f t="shared" si="7"/>
        <v>173879.30999999994</v>
      </c>
    </row>
    <row r="78" spans="1:19" x14ac:dyDescent="0.25">
      <c r="A78" s="237" t="s">
        <v>614</v>
      </c>
      <c r="B78" s="239">
        <v>42881</v>
      </c>
      <c r="C78" s="237" t="s">
        <v>109</v>
      </c>
      <c r="D78" s="237" t="s">
        <v>624</v>
      </c>
      <c r="E78" s="237"/>
      <c r="F78" s="42"/>
      <c r="G78" s="238">
        <v>138000</v>
      </c>
      <c r="H78" s="240">
        <v>6</v>
      </c>
      <c r="I78" s="238">
        <f t="shared" si="6"/>
        <v>-861690.42</v>
      </c>
      <c r="K78" s="237" t="s">
        <v>601</v>
      </c>
      <c r="L78" s="239">
        <v>42886</v>
      </c>
      <c r="M78" s="237" t="s">
        <v>22</v>
      </c>
      <c r="N78" s="234" t="s">
        <v>605</v>
      </c>
      <c r="O78" s="236">
        <v>1120000</v>
      </c>
      <c r="P78" s="240">
        <v>3</v>
      </c>
      <c r="Q78" s="241"/>
      <c r="R78" s="131"/>
      <c r="S78" s="238">
        <f t="shared" si="7"/>
        <v>1293879.31</v>
      </c>
    </row>
    <row r="79" spans="1:19" x14ac:dyDescent="0.25">
      <c r="A79" s="237" t="s">
        <v>615</v>
      </c>
      <c r="B79" s="239">
        <v>42881</v>
      </c>
      <c r="C79" s="237" t="s">
        <v>109</v>
      </c>
      <c r="D79" s="237" t="s">
        <v>625</v>
      </c>
      <c r="E79" s="237"/>
      <c r="F79" s="42"/>
      <c r="G79" s="238">
        <v>160000</v>
      </c>
      <c r="H79" s="240">
        <v>7</v>
      </c>
      <c r="I79" s="238">
        <f t="shared" si="6"/>
        <v>-1021690.42</v>
      </c>
      <c r="K79" s="237" t="s">
        <v>602</v>
      </c>
      <c r="L79" s="239">
        <v>42886</v>
      </c>
      <c r="M79" s="237" t="s">
        <v>22</v>
      </c>
      <c r="N79" s="234" t="s">
        <v>606</v>
      </c>
      <c r="O79" s="235"/>
      <c r="P79" s="240"/>
      <c r="Q79" s="244">
        <v>270000</v>
      </c>
      <c r="R79" s="131">
        <v>1</v>
      </c>
      <c r="S79" s="238">
        <f t="shared" si="7"/>
        <v>1023879.31</v>
      </c>
    </row>
    <row r="80" spans="1:19" x14ac:dyDescent="0.25">
      <c r="E80" s="238">
        <f>+SUM(E69:E79)</f>
        <v>1141000</v>
      </c>
      <c r="F80" s="42"/>
      <c r="G80" s="238">
        <f>+SUM(G69:G79)</f>
        <v>2441000</v>
      </c>
      <c r="H80" s="240"/>
      <c r="O80" s="83">
        <f>+SUM(O68:O79)</f>
        <v>2441000</v>
      </c>
      <c r="P80" s="240"/>
      <c r="Q80" s="243">
        <f>+SUM(Q68:Q79)</f>
        <v>1141000</v>
      </c>
      <c r="R80" s="42"/>
      <c r="S80" s="238"/>
    </row>
    <row r="81" spans="1:19" x14ac:dyDescent="0.25">
      <c r="I81" s="238">
        <f>+I79</f>
        <v>-1021690.42</v>
      </c>
      <c r="S81" s="238">
        <f>+S79</f>
        <v>1023879.31</v>
      </c>
    </row>
    <row r="83" spans="1:19" x14ac:dyDescent="0.25">
      <c r="A83" s="600" t="s">
        <v>99</v>
      </c>
      <c r="B83" s="600"/>
      <c r="C83" s="600"/>
      <c r="D83" s="600"/>
      <c r="E83" s="600"/>
      <c r="F83" s="600"/>
      <c r="G83" s="600"/>
      <c r="H83" s="600"/>
      <c r="I83" s="600"/>
      <c r="J83" s="267"/>
      <c r="K83" s="600" t="s">
        <v>52</v>
      </c>
      <c r="L83" s="600"/>
      <c r="M83" s="600"/>
      <c r="N83" s="600"/>
      <c r="O83" s="600"/>
      <c r="P83" s="600"/>
      <c r="Q83" s="600"/>
      <c r="R83" s="600"/>
      <c r="S83" s="600"/>
    </row>
    <row r="84" spans="1:19" x14ac:dyDescent="0.25">
      <c r="A84" s="599" t="s">
        <v>670</v>
      </c>
      <c r="B84" s="599"/>
      <c r="C84" s="599"/>
      <c r="D84" s="599"/>
      <c r="E84" s="599"/>
      <c r="F84" s="599"/>
      <c r="G84" s="599"/>
      <c r="H84" s="599"/>
      <c r="I84" s="599"/>
      <c r="J84" s="267"/>
      <c r="K84" s="599" t="s">
        <v>670</v>
      </c>
      <c r="L84" s="599"/>
      <c r="M84" s="599"/>
      <c r="N84" s="599"/>
      <c r="O84" s="599"/>
      <c r="P84" s="599"/>
      <c r="Q84" s="599"/>
      <c r="R84" s="599"/>
      <c r="S84" s="599"/>
    </row>
    <row r="85" spans="1:19" x14ac:dyDescent="0.25">
      <c r="A85" s="9" t="s">
        <v>2</v>
      </c>
      <c r="B85" s="9" t="s">
        <v>3</v>
      </c>
      <c r="C85" s="9" t="s">
        <v>4</v>
      </c>
      <c r="D85" s="9" t="s">
        <v>5</v>
      </c>
      <c r="E85" s="9" t="s">
        <v>6</v>
      </c>
      <c r="F85" s="10"/>
      <c r="G85" s="9" t="s">
        <v>7</v>
      </c>
      <c r="H85" s="10"/>
      <c r="I85" s="9" t="s">
        <v>8</v>
      </c>
      <c r="J85" s="267"/>
      <c r="K85" s="9" t="s">
        <v>2</v>
      </c>
      <c r="L85" s="9" t="s">
        <v>3</v>
      </c>
      <c r="M85" s="9" t="s">
        <v>4</v>
      </c>
      <c r="N85" s="9" t="s">
        <v>5</v>
      </c>
      <c r="O85" s="9" t="s">
        <v>6</v>
      </c>
      <c r="P85" s="10"/>
      <c r="Q85" s="9" t="s">
        <v>7</v>
      </c>
      <c r="R85" s="10"/>
      <c r="S85" s="9" t="s">
        <v>8</v>
      </c>
    </row>
    <row r="86" spans="1:19" x14ac:dyDescent="0.25">
      <c r="A86" s="23"/>
      <c r="B86" s="23"/>
      <c r="C86" s="23"/>
      <c r="D86" s="23" t="s">
        <v>9</v>
      </c>
      <c r="E86" s="4"/>
      <c r="F86" s="24"/>
      <c r="G86" s="4"/>
      <c r="H86" s="24"/>
      <c r="I86" s="268">
        <f>+I81</f>
        <v>-1021690.42</v>
      </c>
      <c r="J86" s="267"/>
      <c r="K86" s="23"/>
      <c r="L86" s="23"/>
      <c r="M86" s="23"/>
      <c r="N86" s="23" t="s">
        <v>9</v>
      </c>
      <c r="O86" s="4"/>
      <c r="P86" s="24"/>
      <c r="Q86" s="4"/>
      <c r="R86" s="24"/>
      <c r="S86" s="268">
        <f>+S81</f>
        <v>1023879.31</v>
      </c>
    </row>
    <row r="87" spans="1:19" x14ac:dyDescent="0.25">
      <c r="A87" s="285" t="s">
        <v>800</v>
      </c>
      <c r="B87" s="287">
        <v>42887</v>
      </c>
      <c r="C87" s="285" t="s">
        <v>109</v>
      </c>
      <c r="D87" s="285" t="s">
        <v>808</v>
      </c>
      <c r="E87" s="286">
        <v>500000</v>
      </c>
      <c r="F87" s="20">
        <v>2</v>
      </c>
      <c r="G87" s="285"/>
      <c r="H87" s="42"/>
      <c r="I87" s="286">
        <f>+I86+E87-G87</f>
        <v>-521690.42000000004</v>
      </c>
      <c r="K87" s="267" t="s">
        <v>709</v>
      </c>
      <c r="L87" s="269">
        <v>42887</v>
      </c>
      <c r="M87" s="267" t="s">
        <v>22</v>
      </c>
      <c r="N87" s="267" t="s">
        <v>203</v>
      </c>
      <c r="O87" s="268">
        <v>537000</v>
      </c>
      <c r="P87" s="20">
        <v>2</v>
      </c>
      <c r="R87" s="20"/>
      <c r="S87" s="268">
        <f>+S86+O87-Q87</f>
        <v>1560879.31</v>
      </c>
    </row>
    <row r="88" spans="1:19" x14ac:dyDescent="0.25">
      <c r="A88" s="285" t="s">
        <v>610</v>
      </c>
      <c r="B88" s="287">
        <v>42887</v>
      </c>
      <c r="C88" s="285" t="s">
        <v>109</v>
      </c>
      <c r="D88" s="285" t="s">
        <v>809</v>
      </c>
      <c r="E88" s="286">
        <v>537000</v>
      </c>
      <c r="F88" s="20">
        <v>1</v>
      </c>
      <c r="G88" s="285"/>
      <c r="H88" s="42"/>
      <c r="I88" s="286">
        <f t="shared" ref="I88:I97" si="8">+I87+E88-G88</f>
        <v>15309.579999999958</v>
      </c>
      <c r="K88" s="267" t="s">
        <v>710</v>
      </c>
      <c r="L88" s="269">
        <v>42887</v>
      </c>
      <c r="M88" s="267" t="s">
        <v>22</v>
      </c>
      <c r="N88" s="267" t="s">
        <v>203</v>
      </c>
      <c r="O88" s="268">
        <v>50000</v>
      </c>
      <c r="P88" s="20">
        <v>1</v>
      </c>
      <c r="R88" s="20"/>
      <c r="S88" s="268">
        <f t="shared" ref="S88:S98" si="9">+S87+O88-Q88</f>
        <v>1610879.31</v>
      </c>
    </row>
    <row r="89" spans="1:19" x14ac:dyDescent="0.25">
      <c r="A89" s="285" t="s">
        <v>801</v>
      </c>
      <c r="B89" s="287">
        <v>42887</v>
      </c>
      <c r="C89" s="285" t="s">
        <v>109</v>
      </c>
      <c r="D89" s="285" t="s">
        <v>810</v>
      </c>
      <c r="E89" s="285"/>
      <c r="F89" s="20"/>
      <c r="G89" s="286">
        <v>50000</v>
      </c>
      <c r="H89" s="20">
        <v>1</v>
      </c>
      <c r="I89" s="286">
        <f t="shared" si="8"/>
        <v>-34690.420000000042</v>
      </c>
      <c r="K89" s="267" t="s">
        <v>711</v>
      </c>
      <c r="L89" s="269">
        <v>42887</v>
      </c>
      <c r="M89" s="267" t="s">
        <v>22</v>
      </c>
      <c r="N89" s="267" t="s">
        <v>205</v>
      </c>
      <c r="O89" s="267"/>
      <c r="P89" s="20"/>
      <c r="Q89" s="268">
        <v>537000</v>
      </c>
      <c r="R89" s="20">
        <v>2</v>
      </c>
      <c r="S89" s="268">
        <f t="shared" si="9"/>
        <v>1073879.31</v>
      </c>
    </row>
    <row r="90" spans="1:19" x14ac:dyDescent="0.25">
      <c r="A90" s="285" t="s">
        <v>802</v>
      </c>
      <c r="B90" s="287">
        <v>42887</v>
      </c>
      <c r="C90" s="285" t="s">
        <v>109</v>
      </c>
      <c r="D90" s="285" t="s">
        <v>117</v>
      </c>
      <c r="E90" s="285"/>
      <c r="F90" s="20"/>
      <c r="G90" s="286">
        <v>537000</v>
      </c>
      <c r="H90" s="20">
        <v>2</v>
      </c>
      <c r="I90" s="286">
        <f t="shared" si="8"/>
        <v>-571690.42000000004</v>
      </c>
      <c r="K90" s="267" t="s">
        <v>712</v>
      </c>
      <c r="L90" s="269">
        <v>42887</v>
      </c>
      <c r="M90" s="267" t="s">
        <v>22</v>
      </c>
      <c r="N90" s="267" t="s">
        <v>205</v>
      </c>
      <c r="O90" s="267"/>
      <c r="P90" s="20"/>
      <c r="Q90" s="268">
        <v>500000</v>
      </c>
      <c r="R90" s="20">
        <v>1</v>
      </c>
      <c r="S90" s="268">
        <f>+S89+O90-Q90</f>
        <v>573879.31000000006</v>
      </c>
    </row>
    <row r="91" spans="1:19" x14ac:dyDescent="0.25">
      <c r="A91" s="285" t="s">
        <v>113</v>
      </c>
      <c r="B91" s="287">
        <v>42893</v>
      </c>
      <c r="C91" s="285" t="s">
        <v>109</v>
      </c>
      <c r="D91" s="285" t="s">
        <v>811</v>
      </c>
      <c r="E91" s="286">
        <v>310000</v>
      </c>
      <c r="F91" s="20">
        <v>3</v>
      </c>
      <c r="G91" s="285"/>
      <c r="H91" s="20"/>
      <c r="I91" s="286">
        <f t="shared" si="8"/>
        <v>-261690.42000000004</v>
      </c>
      <c r="K91" s="267" t="s">
        <v>713</v>
      </c>
      <c r="L91" s="269">
        <v>42893</v>
      </c>
      <c r="M91" s="267" t="s">
        <v>22</v>
      </c>
      <c r="N91" s="267" t="s">
        <v>205</v>
      </c>
      <c r="O91" s="267"/>
      <c r="P91" s="20"/>
      <c r="Q91" s="268">
        <v>310000</v>
      </c>
      <c r="R91" s="20">
        <v>3</v>
      </c>
      <c r="S91" s="268">
        <f t="shared" si="9"/>
        <v>263879.31000000006</v>
      </c>
    </row>
    <row r="92" spans="1:19" x14ac:dyDescent="0.25">
      <c r="A92" s="285" t="s">
        <v>803</v>
      </c>
      <c r="B92" s="287">
        <v>42895</v>
      </c>
      <c r="C92" s="285" t="s">
        <v>109</v>
      </c>
      <c r="D92" s="285" t="s">
        <v>812</v>
      </c>
      <c r="E92" s="285"/>
      <c r="F92" s="20"/>
      <c r="G92" s="286">
        <v>20000</v>
      </c>
      <c r="H92" s="20">
        <v>3</v>
      </c>
      <c r="I92" s="286">
        <f t="shared" si="8"/>
        <v>-281690.42000000004</v>
      </c>
      <c r="K92" s="267" t="s">
        <v>714</v>
      </c>
      <c r="L92" s="269">
        <v>42895</v>
      </c>
      <c r="M92" s="267" t="s">
        <v>22</v>
      </c>
      <c r="N92" s="267" t="s">
        <v>203</v>
      </c>
      <c r="O92" s="268">
        <v>20000</v>
      </c>
      <c r="P92" s="20">
        <v>3</v>
      </c>
      <c r="Q92" s="267"/>
      <c r="R92" s="20"/>
      <c r="S92" s="268">
        <f t="shared" si="9"/>
        <v>283879.31000000006</v>
      </c>
    </row>
    <row r="93" spans="1:19" x14ac:dyDescent="0.25">
      <c r="A93" s="285" t="s">
        <v>804</v>
      </c>
      <c r="B93" s="287">
        <v>42898</v>
      </c>
      <c r="C93" s="285" t="s">
        <v>109</v>
      </c>
      <c r="D93" s="285" t="s">
        <v>813</v>
      </c>
      <c r="E93" s="286">
        <v>434000</v>
      </c>
      <c r="F93" s="20">
        <v>4</v>
      </c>
      <c r="G93" s="285"/>
      <c r="H93" s="20"/>
      <c r="I93" s="286">
        <f t="shared" si="8"/>
        <v>152309.57999999996</v>
      </c>
      <c r="K93" s="267" t="s">
        <v>715</v>
      </c>
      <c r="L93" s="269">
        <v>42900</v>
      </c>
      <c r="M93" s="267" t="s">
        <v>22</v>
      </c>
      <c r="N93" s="267" t="s">
        <v>205</v>
      </c>
      <c r="O93" s="267"/>
      <c r="P93" s="20"/>
      <c r="Q93" s="268">
        <v>434000</v>
      </c>
      <c r="R93" s="20">
        <v>4</v>
      </c>
      <c r="S93" s="268">
        <f t="shared" si="9"/>
        <v>-150120.68999999994</v>
      </c>
    </row>
    <row r="94" spans="1:19" x14ac:dyDescent="0.25">
      <c r="A94" s="285" t="s">
        <v>805</v>
      </c>
      <c r="B94" s="287">
        <v>42901</v>
      </c>
      <c r="C94" s="285" t="s">
        <v>109</v>
      </c>
      <c r="D94" s="285" t="s">
        <v>117</v>
      </c>
      <c r="E94" s="285"/>
      <c r="F94" s="20"/>
      <c r="G94" s="286">
        <v>345000</v>
      </c>
      <c r="H94" s="20">
        <v>4</v>
      </c>
      <c r="I94" s="286">
        <f t="shared" si="8"/>
        <v>-192690.42000000004</v>
      </c>
      <c r="K94" s="267" t="s">
        <v>256</v>
      </c>
      <c r="L94" s="269">
        <v>42903</v>
      </c>
      <c r="M94" s="267" t="s">
        <v>22</v>
      </c>
      <c r="N94" s="267" t="s">
        <v>719</v>
      </c>
      <c r="O94" s="268">
        <v>345000</v>
      </c>
      <c r="P94" s="20">
        <v>4</v>
      </c>
      <c r="Q94" s="267"/>
      <c r="R94" s="20"/>
      <c r="S94" s="268">
        <f t="shared" si="9"/>
        <v>194879.31000000006</v>
      </c>
    </row>
    <row r="95" spans="1:19" x14ac:dyDescent="0.25">
      <c r="A95" s="285" t="s">
        <v>498</v>
      </c>
      <c r="B95" s="287">
        <v>42905</v>
      </c>
      <c r="C95" s="285" t="s">
        <v>109</v>
      </c>
      <c r="D95" s="285" t="s">
        <v>616</v>
      </c>
      <c r="E95" s="286">
        <v>170000</v>
      </c>
      <c r="F95" s="20">
        <v>5</v>
      </c>
      <c r="G95" s="285"/>
      <c r="H95" s="20"/>
      <c r="I95" s="286">
        <f t="shared" si="8"/>
        <v>-22690.420000000042</v>
      </c>
      <c r="K95" s="267" t="s">
        <v>716</v>
      </c>
      <c r="L95" s="269">
        <v>42906</v>
      </c>
      <c r="M95" s="267" t="s">
        <v>22</v>
      </c>
      <c r="N95" s="267" t="s">
        <v>203</v>
      </c>
      <c r="O95" s="268">
        <v>5000</v>
      </c>
      <c r="P95" s="20"/>
      <c r="Q95" s="267"/>
      <c r="R95" s="20"/>
      <c r="S95" s="268">
        <f t="shared" si="9"/>
        <v>199879.31000000006</v>
      </c>
    </row>
    <row r="96" spans="1:19" x14ac:dyDescent="0.25">
      <c r="A96" s="285" t="s">
        <v>806</v>
      </c>
      <c r="B96" s="287">
        <v>42905</v>
      </c>
      <c r="C96" s="285" t="s">
        <v>109</v>
      </c>
      <c r="D96" s="285" t="s">
        <v>814</v>
      </c>
      <c r="E96" s="285"/>
      <c r="F96" s="20"/>
      <c r="G96" s="286">
        <v>170000</v>
      </c>
      <c r="H96" s="20">
        <v>5</v>
      </c>
      <c r="I96" s="286">
        <f t="shared" si="8"/>
        <v>-192690.42000000004</v>
      </c>
      <c r="K96" s="267" t="s">
        <v>717</v>
      </c>
      <c r="L96" s="269">
        <v>42906</v>
      </c>
      <c r="M96" s="267" t="s">
        <v>22</v>
      </c>
      <c r="N96" s="267" t="s">
        <v>203</v>
      </c>
      <c r="O96" s="268">
        <v>170000</v>
      </c>
      <c r="P96" s="20">
        <v>5</v>
      </c>
      <c r="Q96" s="267"/>
      <c r="R96" s="20"/>
      <c r="S96" s="268">
        <f t="shared" si="9"/>
        <v>369879.31000000006</v>
      </c>
    </row>
    <row r="97" spans="1:19" x14ac:dyDescent="0.25">
      <c r="A97" s="341" t="s">
        <v>937</v>
      </c>
      <c r="B97" s="287">
        <v>42905</v>
      </c>
      <c r="C97" s="285" t="s">
        <v>109</v>
      </c>
      <c r="D97" s="285" t="s">
        <v>334</v>
      </c>
      <c r="E97" s="285"/>
      <c r="F97" s="42"/>
      <c r="G97" s="286">
        <v>5000</v>
      </c>
      <c r="H97" s="20">
        <v>6</v>
      </c>
      <c r="I97" s="286">
        <f t="shared" si="8"/>
        <v>-197690.42000000004</v>
      </c>
      <c r="K97" s="267" t="s">
        <v>265</v>
      </c>
      <c r="L97" s="269">
        <v>42913</v>
      </c>
      <c r="M97" s="267" t="s">
        <v>22</v>
      </c>
      <c r="N97" s="267" t="s">
        <v>203</v>
      </c>
      <c r="O97" s="268">
        <v>1150000</v>
      </c>
      <c r="P97" s="20">
        <v>6</v>
      </c>
      <c r="Q97" s="267"/>
      <c r="R97" s="20"/>
      <c r="S97" s="268">
        <f t="shared" si="9"/>
        <v>1519879.31</v>
      </c>
    </row>
    <row r="98" spans="1:19" x14ac:dyDescent="0.25">
      <c r="A98" s="341" t="s">
        <v>807</v>
      </c>
      <c r="B98" s="343">
        <v>42908</v>
      </c>
      <c r="C98" s="341" t="s">
        <v>109</v>
      </c>
      <c r="D98" s="341" t="s">
        <v>334</v>
      </c>
      <c r="E98" s="341"/>
      <c r="F98" s="42"/>
      <c r="G98" s="342">
        <v>1150000</v>
      </c>
      <c r="H98" s="20">
        <v>6</v>
      </c>
      <c r="I98" s="342">
        <f>+I97+E98-G98</f>
        <v>-1347690.42</v>
      </c>
      <c r="K98" s="267" t="s">
        <v>718</v>
      </c>
      <c r="L98" s="269">
        <v>42915</v>
      </c>
      <c r="M98" s="267" t="s">
        <v>22</v>
      </c>
      <c r="N98" s="267" t="s">
        <v>205</v>
      </c>
      <c r="O98" s="267"/>
      <c r="P98" s="20"/>
      <c r="Q98" s="268">
        <v>170000</v>
      </c>
      <c r="R98" s="20">
        <v>5</v>
      </c>
      <c r="S98" s="268">
        <f t="shared" si="9"/>
        <v>1349879.31</v>
      </c>
    </row>
    <row r="99" spans="1:19" x14ac:dyDescent="0.25">
      <c r="A99" s="341"/>
      <c r="B99" s="341"/>
      <c r="C99" s="341"/>
      <c r="D99" s="341"/>
      <c r="E99" s="83">
        <f>+SUM(E87:E98)</f>
        <v>1951000</v>
      </c>
      <c r="F99" s="42"/>
      <c r="G99" s="83">
        <f>+SUM(G87:G98)</f>
        <v>2277000</v>
      </c>
      <c r="H99" s="20"/>
      <c r="I99" s="341"/>
      <c r="O99" s="268">
        <f>+SUM(O87:O98)</f>
        <v>2277000</v>
      </c>
      <c r="P99" s="347"/>
      <c r="Q99" s="268">
        <f>+SUM(Q87:Q98)</f>
        <v>1951000</v>
      </c>
      <c r="R99" s="20"/>
    </row>
    <row r="100" spans="1:19" x14ac:dyDescent="0.25">
      <c r="A100" s="341"/>
      <c r="B100" s="341"/>
      <c r="C100" s="341"/>
      <c r="D100" s="341"/>
      <c r="E100" s="341"/>
      <c r="F100" s="341"/>
      <c r="G100" s="341"/>
      <c r="H100" s="341"/>
      <c r="I100" s="342">
        <f>+I98</f>
        <v>-1347690.42</v>
      </c>
      <c r="S100" s="268">
        <f>+S98</f>
        <v>1349879.31</v>
      </c>
    </row>
    <row r="101" spans="1:19" x14ac:dyDescent="0.25">
      <c r="A101" s="600" t="s">
        <v>99</v>
      </c>
      <c r="B101" s="600"/>
      <c r="C101" s="600"/>
      <c r="D101" s="600"/>
      <c r="E101" s="600"/>
      <c r="F101" s="600"/>
      <c r="G101" s="600"/>
      <c r="H101" s="600"/>
      <c r="I101" s="600"/>
      <c r="K101" s="600" t="s">
        <v>52</v>
      </c>
      <c r="L101" s="600"/>
      <c r="M101" s="600"/>
      <c r="N101" s="600"/>
      <c r="O101" s="600"/>
      <c r="P101" s="600"/>
      <c r="Q101" s="600"/>
      <c r="R101" s="600"/>
      <c r="S101" s="600"/>
    </row>
    <row r="102" spans="1:19" x14ac:dyDescent="0.25">
      <c r="A102" s="599" t="s">
        <v>834</v>
      </c>
      <c r="B102" s="599"/>
      <c r="C102" s="599"/>
      <c r="D102" s="599"/>
      <c r="E102" s="599"/>
      <c r="F102" s="599"/>
      <c r="G102" s="599"/>
      <c r="H102" s="599"/>
      <c r="I102" s="599"/>
      <c r="K102" s="599" t="s">
        <v>834</v>
      </c>
      <c r="L102" s="599"/>
      <c r="M102" s="599"/>
      <c r="N102" s="599"/>
      <c r="O102" s="599"/>
      <c r="P102" s="599"/>
      <c r="Q102" s="599"/>
      <c r="R102" s="599"/>
      <c r="S102" s="599"/>
    </row>
    <row r="103" spans="1:19" x14ac:dyDescent="0.25">
      <c r="A103" s="9" t="s">
        <v>2</v>
      </c>
      <c r="B103" s="9" t="s">
        <v>3</v>
      </c>
      <c r="C103" s="9" t="s">
        <v>4</v>
      </c>
      <c r="D103" s="9" t="s">
        <v>5</v>
      </c>
      <c r="E103" s="9" t="s">
        <v>6</v>
      </c>
      <c r="F103" s="10"/>
      <c r="G103" s="9" t="s">
        <v>7</v>
      </c>
      <c r="H103" s="10"/>
      <c r="I103" s="9" t="s">
        <v>8</v>
      </c>
      <c r="K103" s="9" t="s">
        <v>2</v>
      </c>
      <c r="L103" s="9" t="s">
        <v>3</v>
      </c>
      <c r="M103" s="9" t="s">
        <v>4</v>
      </c>
      <c r="N103" s="9" t="s">
        <v>5</v>
      </c>
      <c r="O103" s="9" t="s">
        <v>6</v>
      </c>
      <c r="P103" s="10"/>
      <c r="Q103" s="9" t="s">
        <v>7</v>
      </c>
      <c r="R103" s="10"/>
      <c r="S103" s="9" t="s">
        <v>8</v>
      </c>
    </row>
    <row r="104" spans="1:19" x14ac:dyDescent="0.25">
      <c r="A104" s="23"/>
      <c r="B104" s="23"/>
      <c r="C104" s="23"/>
      <c r="D104" s="23" t="s">
        <v>9</v>
      </c>
      <c r="E104" s="4"/>
      <c r="F104" s="24"/>
      <c r="G104" s="4"/>
      <c r="H104" s="24"/>
      <c r="I104" s="342">
        <f>+I100</f>
        <v>-1347690.42</v>
      </c>
      <c r="K104" s="23"/>
      <c r="L104" s="23"/>
      <c r="M104" s="23"/>
      <c r="N104" s="23" t="s">
        <v>9</v>
      </c>
      <c r="O104" s="4"/>
      <c r="P104" s="24"/>
      <c r="Q104" s="4"/>
      <c r="R104" s="24"/>
      <c r="S104" s="342">
        <f>+S100</f>
        <v>1349879.31</v>
      </c>
    </row>
    <row r="105" spans="1:19" x14ac:dyDescent="0.25">
      <c r="A105" s="341" t="s">
        <v>322</v>
      </c>
      <c r="B105" s="343">
        <v>42919</v>
      </c>
      <c r="C105" s="341" t="s">
        <v>109</v>
      </c>
      <c r="D105" s="341" t="s">
        <v>927</v>
      </c>
      <c r="E105" s="342">
        <v>142000</v>
      </c>
      <c r="F105" s="20">
        <v>1</v>
      </c>
      <c r="H105" s="20"/>
      <c r="I105" s="342">
        <f>+I104+E105-G105</f>
        <v>-1205690.42</v>
      </c>
      <c r="K105" s="335" t="s">
        <v>890</v>
      </c>
      <c r="L105" s="336">
        <v>42919</v>
      </c>
      <c r="M105" s="335" t="s">
        <v>22</v>
      </c>
      <c r="N105" s="337" t="s">
        <v>203</v>
      </c>
      <c r="O105" s="338">
        <v>142000</v>
      </c>
      <c r="P105" s="25">
        <v>1</v>
      </c>
      <c r="R105" s="25"/>
      <c r="S105" s="342">
        <f>+S104+O105-Q105</f>
        <v>1491879.31</v>
      </c>
    </row>
    <row r="106" spans="1:19" x14ac:dyDescent="0.25">
      <c r="A106" s="341" t="s">
        <v>803</v>
      </c>
      <c r="B106" s="343">
        <v>42919</v>
      </c>
      <c r="C106" s="341" t="s">
        <v>109</v>
      </c>
      <c r="D106" s="341" t="s">
        <v>928</v>
      </c>
      <c r="E106" s="341"/>
      <c r="F106" s="20"/>
      <c r="G106" s="342">
        <v>142000</v>
      </c>
      <c r="H106" s="20">
        <v>1</v>
      </c>
      <c r="I106" s="342">
        <f t="shared" ref="I106:I112" si="10">+I105+E106-G106</f>
        <v>-1347690.42</v>
      </c>
      <c r="K106" s="335" t="s">
        <v>891</v>
      </c>
      <c r="L106" s="336">
        <v>42919</v>
      </c>
      <c r="M106" s="335" t="s">
        <v>22</v>
      </c>
      <c r="N106" s="337" t="s">
        <v>205</v>
      </c>
      <c r="P106" s="25"/>
      <c r="Q106" s="340">
        <v>142000</v>
      </c>
      <c r="R106" s="25">
        <v>1</v>
      </c>
      <c r="S106" s="342">
        <f t="shared" ref="S106:S113" si="11">+S105+O106-Q106</f>
        <v>1349879.31</v>
      </c>
    </row>
    <row r="107" spans="1:19" x14ac:dyDescent="0.25">
      <c r="A107" s="341" t="s">
        <v>101</v>
      </c>
      <c r="B107" s="343">
        <v>42921</v>
      </c>
      <c r="C107" s="341" t="s">
        <v>109</v>
      </c>
      <c r="D107" s="341" t="s">
        <v>929</v>
      </c>
      <c r="E107" s="342">
        <v>50000</v>
      </c>
      <c r="F107" s="20">
        <v>2</v>
      </c>
      <c r="G107" s="341"/>
      <c r="H107" s="20"/>
      <c r="I107" s="342">
        <f t="shared" si="10"/>
        <v>-1297690.42</v>
      </c>
      <c r="K107" s="335" t="s">
        <v>892</v>
      </c>
      <c r="L107" s="336">
        <v>42921</v>
      </c>
      <c r="M107" s="335" t="s">
        <v>22</v>
      </c>
      <c r="N107" s="337" t="s">
        <v>205</v>
      </c>
      <c r="P107" s="25"/>
      <c r="Q107" s="340">
        <v>50000</v>
      </c>
      <c r="R107" s="25">
        <v>2</v>
      </c>
      <c r="S107" s="342">
        <f t="shared" si="11"/>
        <v>1299879.31</v>
      </c>
    </row>
    <row r="108" spans="1:19" x14ac:dyDescent="0.25">
      <c r="A108" s="341" t="s">
        <v>923</v>
      </c>
      <c r="B108" s="343">
        <v>42935</v>
      </c>
      <c r="C108" s="341" t="s">
        <v>109</v>
      </c>
      <c r="D108" s="341" t="s">
        <v>930</v>
      </c>
      <c r="E108" s="342">
        <v>500000</v>
      </c>
      <c r="F108" s="20">
        <v>3</v>
      </c>
      <c r="G108" s="341"/>
      <c r="H108" s="20"/>
      <c r="I108" s="342">
        <f t="shared" si="10"/>
        <v>-797690.41999999993</v>
      </c>
      <c r="K108" s="335" t="s">
        <v>893</v>
      </c>
      <c r="L108" s="336">
        <v>42935</v>
      </c>
      <c r="M108" s="335" t="s">
        <v>22</v>
      </c>
      <c r="N108" s="337" t="s">
        <v>897</v>
      </c>
      <c r="P108" s="25"/>
      <c r="Q108" s="340">
        <v>500000</v>
      </c>
      <c r="R108" s="25">
        <v>3</v>
      </c>
      <c r="S108" s="342">
        <f t="shared" si="11"/>
        <v>799879.31</v>
      </c>
    </row>
    <row r="109" spans="1:19" x14ac:dyDescent="0.25">
      <c r="A109" s="341" t="s">
        <v>924</v>
      </c>
      <c r="B109" s="343">
        <v>42936</v>
      </c>
      <c r="C109" s="341" t="s">
        <v>109</v>
      </c>
      <c r="D109" s="341" t="s">
        <v>931</v>
      </c>
      <c r="E109" s="342">
        <v>400000</v>
      </c>
      <c r="F109" s="20">
        <v>4</v>
      </c>
      <c r="G109" s="341"/>
      <c r="H109" s="20"/>
      <c r="I109" s="342">
        <f t="shared" si="10"/>
        <v>-397690.41999999993</v>
      </c>
      <c r="K109" s="335" t="s">
        <v>894</v>
      </c>
      <c r="L109" s="336">
        <v>42935</v>
      </c>
      <c r="M109" s="335" t="s">
        <v>22</v>
      </c>
      <c r="N109" s="337" t="s">
        <v>898</v>
      </c>
      <c r="P109" s="25"/>
      <c r="Q109" s="339">
        <v>0</v>
      </c>
      <c r="R109" s="25"/>
      <c r="S109" s="342">
        <f t="shared" si="11"/>
        <v>799879.31</v>
      </c>
    </row>
    <row r="110" spans="1:19" x14ac:dyDescent="0.25">
      <c r="A110" s="341" t="s">
        <v>925</v>
      </c>
      <c r="B110" s="343">
        <v>42944</v>
      </c>
      <c r="C110" s="341" t="s">
        <v>109</v>
      </c>
      <c r="D110" s="341" t="s">
        <v>932</v>
      </c>
      <c r="E110" s="342">
        <v>101000</v>
      </c>
      <c r="F110" s="20">
        <v>5</v>
      </c>
      <c r="G110" s="341"/>
      <c r="H110" s="20"/>
      <c r="I110" s="342">
        <f t="shared" si="10"/>
        <v>-296690.41999999993</v>
      </c>
      <c r="K110" s="335" t="s">
        <v>895</v>
      </c>
      <c r="L110" s="336">
        <v>42936</v>
      </c>
      <c r="M110" s="335" t="s">
        <v>22</v>
      </c>
      <c r="N110" s="337" t="s">
        <v>205</v>
      </c>
      <c r="P110" s="25"/>
      <c r="Q110" s="340">
        <v>400000</v>
      </c>
      <c r="R110" s="25">
        <v>4</v>
      </c>
      <c r="S110" s="342">
        <f t="shared" si="11"/>
        <v>399879.31000000006</v>
      </c>
    </row>
    <row r="111" spans="1:19" x14ac:dyDescent="0.25">
      <c r="A111" s="341" t="s">
        <v>926</v>
      </c>
      <c r="B111" s="343">
        <v>42944</v>
      </c>
      <c r="C111" s="341" t="s">
        <v>109</v>
      </c>
      <c r="D111" s="341" t="s">
        <v>933</v>
      </c>
      <c r="E111" s="341"/>
      <c r="F111" s="20"/>
      <c r="G111" s="342">
        <v>101000</v>
      </c>
      <c r="H111" s="20">
        <v>2</v>
      </c>
      <c r="I111" s="342">
        <f t="shared" si="10"/>
        <v>-397690.41999999993</v>
      </c>
      <c r="K111" s="335" t="s">
        <v>896</v>
      </c>
      <c r="L111" s="336">
        <v>42945</v>
      </c>
      <c r="M111" s="335" t="s">
        <v>22</v>
      </c>
      <c r="N111" s="337" t="s">
        <v>205</v>
      </c>
      <c r="P111" s="25"/>
      <c r="Q111" s="340">
        <v>300000</v>
      </c>
      <c r="R111" s="25">
        <v>6</v>
      </c>
      <c r="S111" s="342">
        <f t="shared" si="11"/>
        <v>99879.310000000056</v>
      </c>
    </row>
    <row r="112" spans="1:19" x14ac:dyDescent="0.25">
      <c r="A112" s="341" t="s">
        <v>498</v>
      </c>
      <c r="B112" s="343">
        <v>42945</v>
      </c>
      <c r="C112" s="341" t="s">
        <v>109</v>
      </c>
      <c r="D112" s="341" t="s">
        <v>934</v>
      </c>
      <c r="E112" s="342">
        <v>300000</v>
      </c>
      <c r="F112" s="20">
        <v>6</v>
      </c>
      <c r="H112" s="20"/>
      <c r="I112" s="342">
        <f t="shared" si="10"/>
        <v>-97690.419999999925</v>
      </c>
      <c r="K112" s="335" t="s">
        <v>585</v>
      </c>
      <c r="L112" s="336">
        <v>42947</v>
      </c>
      <c r="M112" s="335"/>
      <c r="N112" s="337" t="s">
        <v>878</v>
      </c>
      <c r="O112" s="342">
        <v>101000</v>
      </c>
      <c r="P112" s="25">
        <v>2</v>
      </c>
      <c r="Q112" s="339"/>
      <c r="R112" s="25"/>
      <c r="S112" s="342">
        <f t="shared" si="11"/>
        <v>200879.31000000006</v>
      </c>
    </row>
    <row r="113" spans="1:19" x14ac:dyDescent="0.25">
      <c r="E113" s="342">
        <f>+SUM(E105:E112)</f>
        <v>1493000</v>
      </c>
      <c r="F113" s="42"/>
      <c r="G113" s="342">
        <f>+SUM(G105:G112)</f>
        <v>243000</v>
      </c>
      <c r="H113" s="42"/>
      <c r="I113" s="341"/>
      <c r="K113" s="341" t="s">
        <v>921</v>
      </c>
      <c r="L113" s="43">
        <v>42947</v>
      </c>
      <c r="M113" s="341" t="s">
        <v>22</v>
      </c>
      <c r="N113" s="341" t="s">
        <v>922</v>
      </c>
      <c r="O113" s="342"/>
      <c r="P113" s="25"/>
      <c r="Q113" s="342">
        <v>101000</v>
      </c>
      <c r="R113" s="25">
        <v>5</v>
      </c>
      <c r="S113" s="342">
        <f t="shared" si="11"/>
        <v>99879.310000000056</v>
      </c>
    </row>
    <row r="114" spans="1:19" x14ac:dyDescent="0.25">
      <c r="E114" s="341"/>
      <c r="F114" s="341"/>
      <c r="G114" s="341"/>
      <c r="H114" s="341"/>
      <c r="I114" s="342">
        <f>+I112</f>
        <v>-97690.419999999925</v>
      </c>
      <c r="O114" s="342">
        <f>+SUM(O106:O113)</f>
        <v>101000</v>
      </c>
      <c r="P114" s="25"/>
      <c r="Q114" s="342">
        <f>+SUM(Q106:Q113)</f>
        <v>1493000</v>
      </c>
      <c r="R114" s="42"/>
      <c r="S114" s="341"/>
    </row>
    <row r="115" spans="1:19" x14ac:dyDescent="0.25">
      <c r="O115" s="341"/>
      <c r="P115" s="341"/>
      <c r="Q115" s="341"/>
      <c r="R115" s="341"/>
      <c r="S115" s="342">
        <f>+S113</f>
        <v>99879.310000000056</v>
      </c>
    </row>
    <row r="117" spans="1:19" x14ac:dyDescent="0.25">
      <c r="A117" s="600" t="s">
        <v>99</v>
      </c>
      <c r="B117" s="600"/>
      <c r="C117" s="600"/>
      <c r="D117" s="600"/>
      <c r="E117" s="600"/>
      <c r="F117" s="600"/>
      <c r="G117" s="600"/>
      <c r="H117" s="600"/>
      <c r="I117" s="600"/>
      <c r="K117" s="600" t="s">
        <v>52</v>
      </c>
      <c r="L117" s="600"/>
      <c r="M117" s="600"/>
      <c r="N117" s="600"/>
      <c r="O117" s="600"/>
      <c r="P117" s="600"/>
      <c r="Q117" s="600"/>
      <c r="R117" s="600"/>
      <c r="S117" s="600"/>
    </row>
    <row r="118" spans="1:19" x14ac:dyDescent="0.25">
      <c r="A118" s="599" t="s">
        <v>964</v>
      </c>
      <c r="B118" s="599"/>
      <c r="C118" s="599"/>
      <c r="D118" s="599"/>
      <c r="E118" s="599"/>
      <c r="F118" s="599"/>
      <c r="G118" s="599"/>
      <c r="H118" s="599"/>
      <c r="I118" s="599"/>
      <c r="K118" s="599" t="s">
        <v>964</v>
      </c>
      <c r="L118" s="599"/>
      <c r="M118" s="599"/>
      <c r="N118" s="599"/>
      <c r="O118" s="599"/>
      <c r="P118" s="599"/>
      <c r="Q118" s="599"/>
      <c r="R118" s="599"/>
      <c r="S118" s="599"/>
    </row>
    <row r="119" spans="1:19" x14ac:dyDescent="0.25">
      <c r="A119" s="9" t="s">
        <v>2</v>
      </c>
      <c r="B119" s="9" t="s">
        <v>3</v>
      </c>
      <c r="C119" s="9" t="s">
        <v>4</v>
      </c>
      <c r="D119" s="9" t="s">
        <v>5</v>
      </c>
      <c r="E119" s="9" t="s">
        <v>6</v>
      </c>
      <c r="F119" s="10"/>
      <c r="G119" s="9" t="s">
        <v>7</v>
      </c>
      <c r="H119" s="10"/>
      <c r="I119" s="9" t="s">
        <v>8</v>
      </c>
      <c r="K119" s="9" t="s">
        <v>2</v>
      </c>
      <c r="L119" s="9" t="s">
        <v>3</v>
      </c>
      <c r="M119" s="9" t="s">
        <v>4</v>
      </c>
      <c r="N119" s="9" t="s">
        <v>5</v>
      </c>
      <c r="O119" s="9" t="s">
        <v>6</v>
      </c>
      <c r="P119" s="10"/>
      <c r="Q119" s="9" t="s">
        <v>7</v>
      </c>
      <c r="R119" s="10"/>
      <c r="S119" s="9" t="s">
        <v>8</v>
      </c>
    </row>
    <row r="120" spans="1:19" x14ac:dyDescent="0.25">
      <c r="F120" s="42"/>
      <c r="H120" s="42"/>
      <c r="I120" s="373">
        <f>+I114</f>
        <v>-97690.419999999925</v>
      </c>
      <c r="K120" s="23"/>
      <c r="L120" s="23"/>
      <c r="M120" s="23"/>
      <c r="N120" s="23" t="s">
        <v>9</v>
      </c>
      <c r="O120" s="4"/>
      <c r="P120" s="24"/>
      <c r="Q120" s="4"/>
      <c r="R120" s="24"/>
      <c r="S120" s="364">
        <f>+S115</f>
        <v>99879.310000000056</v>
      </c>
    </row>
    <row r="121" spans="1:19" x14ac:dyDescent="0.25">
      <c r="A121" s="372" t="s">
        <v>1031</v>
      </c>
      <c r="B121" s="368">
        <v>42950</v>
      </c>
      <c r="C121" s="372" t="s">
        <v>109</v>
      </c>
      <c r="D121" s="372" t="s">
        <v>1040</v>
      </c>
      <c r="E121" s="373">
        <v>404000</v>
      </c>
      <c r="F121" s="42"/>
      <c r="G121" s="372"/>
      <c r="H121" s="42"/>
      <c r="I121" s="373">
        <f>+I120+E121-G121</f>
        <v>306309.58000000007</v>
      </c>
      <c r="K121" s="367" t="s">
        <v>1012</v>
      </c>
      <c r="L121" s="368">
        <v>42950</v>
      </c>
      <c r="M121" s="367" t="s">
        <v>22</v>
      </c>
      <c r="N121" s="369" t="s">
        <v>203</v>
      </c>
      <c r="O121" s="371">
        <v>310000</v>
      </c>
      <c r="P121" s="346"/>
      <c r="Q121" s="344"/>
      <c r="R121" s="346"/>
      <c r="S121" s="291">
        <f>+S120+O121-Q121</f>
        <v>409879.31000000006</v>
      </c>
    </row>
    <row r="122" spans="1:19" x14ac:dyDescent="0.25">
      <c r="A122" s="372" t="s">
        <v>1032</v>
      </c>
      <c r="B122" s="368">
        <v>42950</v>
      </c>
      <c r="C122" s="372" t="s">
        <v>109</v>
      </c>
      <c r="D122" s="372" t="s">
        <v>1041</v>
      </c>
      <c r="E122" s="372"/>
      <c r="F122" s="42"/>
      <c r="G122" s="373">
        <v>94000</v>
      </c>
      <c r="H122" s="42"/>
      <c r="I122" s="373">
        <f t="shared" ref="I122:I133" si="12">+I121+E122-G122</f>
        <v>212309.58000000007</v>
      </c>
      <c r="K122" s="367" t="s">
        <v>1013</v>
      </c>
      <c r="L122" s="368">
        <v>42950</v>
      </c>
      <c r="M122" s="367" t="s">
        <v>22</v>
      </c>
      <c r="N122" s="369" t="s">
        <v>203</v>
      </c>
      <c r="O122" s="371">
        <v>94000</v>
      </c>
      <c r="P122" s="131"/>
      <c r="R122" s="131"/>
      <c r="S122" s="291">
        <f t="shared" ref="S122:S136" si="13">+S121+O122-Q122</f>
        <v>503879.31000000006</v>
      </c>
    </row>
    <row r="123" spans="1:19" x14ac:dyDescent="0.25">
      <c r="A123" s="372" t="s">
        <v>1033</v>
      </c>
      <c r="B123" s="368">
        <v>42950</v>
      </c>
      <c r="C123" s="372" t="s">
        <v>109</v>
      </c>
      <c r="D123" s="372" t="s">
        <v>1042</v>
      </c>
      <c r="E123" s="372"/>
      <c r="F123" s="42"/>
      <c r="G123" s="373">
        <v>310000</v>
      </c>
      <c r="H123" s="42"/>
      <c r="I123" s="373">
        <f t="shared" si="12"/>
        <v>-97690.419999999925</v>
      </c>
      <c r="K123" s="367" t="s">
        <v>1014</v>
      </c>
      <c r="L123" s="368">
        <v>42950</v>
      </c>
      <c r="M123" s="367" t="s">
        <v>22</v>
      </c>
      <c r="N123" s="369" t="s">
        <v>205</v>
      </c>
      <c r="O123" s="370"/>
      <c r="P123" s="131"/>
      <c r="Q123" s="373">
        <v>404000</v>
      </c>
      <c r="R123" s="131"/>
      <c r="S123" s="291">
        <f t="shared" si="13"/>
        <v>99879.310000000056</v>
      </c>
    </row>
    <row r="124" spans="1:19" x14ac:dyDescent="0.25">
      <c r="A124" s="372" t="s">
        <v>1034</v>
      </c>
      <c r="B124" s="368">
        <v>42956</v>
      </c>
      <c r="C124" s="372" t="s">
        <v>109</v>
      </c>
      <c r="D124" s="372" t="s">
        <v>1043</v>
      </c>
      <c r="E124" s="373">
        <v>250000</v>
      </c>
      <c r="F124" s="42"/>
      <c r="G124" s="372"/>
      <c r="H124" s="42"/>
      <c r="I124" s="373">
        <f t="shared" si="12"/>
        <v>152309.58000000007</v>
      </c>
      <c r="K124" s="367" t="s">
        <v>1015</v>
      </c>
      <c r="L124" s="368">
        <v>42956</v>
      </c>
      <c r="M124" s="367" t="s">
        <v>22</v>
      </c>
      <c r="N124" s="369" t="s">
        <v>205</v>
      </c>
      <c r="O124" s="370"/>
      <c r="P124" s="131"/>
      <c r="Q124" s="373">
        <v>250000</v>
      </c>
      <c r="R124" s="131"/>
      <c r="S124" s="291">
        <f t="shared" si="13"/>
        <v>-150120.68999999994</v>
      </c>
    </row>
    <row r="125" spans="1:19" x14ac:dyDescent="0.25">
      <c r="A125" s="372" t="s">
        <v>1035</v>
      </c>
      <c r="B125" s="368">
        <v>42956</v>
      </c>
      <c r="C125" s="372" t="s">
        <v>109</v>
      </c>
      <c r="D125" s="372" t="s">
        <v>1044</v>
      </c>
      <c r="E125" s="373">
        <v>100000</v>
      </c>
      <c r="F125" s="42"/>
      <c r="G125" s="372"/>
      <c r="H125" s="42"/>
      <c r="I125" s="373">
        <f t="shared" si="12"/>
        <v>252309.58000000007</v>
      </c>
      <c r="K125" s="367" t="s">
        <v>1016</v>
      </c>
      <c r="L125" s="368">
        <v>42956</v>
      </c>
      <c r="M125" s="367" t="s">
        <v>200</v>
      </c>
      <c r="N125" s="369" t="s">
        <v>1026</v>
      </c>
      <c r="O125" s="370"/>
      <c r="P125" s="131"/>
      <c r="Q125" s="373">
        <v>100000</v>
      </c>
      <c r="R125" s="131"/>
      <c r="S125" s="291">
        <f t="shared" si="13"/>
        <v>-250120.68999999994</v>
      </c>
    </row>
    <row r="126" spans="1:19" x14ac:dyDescent="0.25">
      <c r="A126" s="372" t="s">
        <v>237</v>
      </c>
      <c r="B126" s="368">
        <v>42962</v>
      </c>
      <c r="C126" s="372" t="s">
        <v>109</v>
      </c>
      <c r="D126" s="372" t="s">
        <v>1045</v>
      </c>
      <c r="E126" s="372"/>
      <c r="F126" s="42"/>
      <c r="G126" s="373">
        <v>120000</v>
      </c>
      <c r="H126" s="42"/>
      <c r="I126" s="373">
        <f t="shared" si="12"/>
        <v>132309.58000000007</v>
      </c>
      <c r="K126" s="367" t="s">
        <v>1017</v>
      </c>
      <c r="L126" s="368">
        <v>42965</v>
      </c>
      <c r="M126" s="367" t="s">
        <v>22</v>
      </c>
      <c r="N126" s="369" t="s">
        <v>205</v>
      </c>
      <c r="O126" s="371">
        <v>120000</v>
      </c>
      <c r="P126" s="131"/>
      <c r="Q126" s="372"/>
      <c r="R126" s="131"/>
      <c r="S126" s="291">
        <f t="shared" si="13"/>
        <v>-130120.68999999994</v>
      </c>
    </row>
    <row r="127" spans="1:19" x14ac:dyDescent="0.25">
      <c r="A127" s="372" t="s">
        <v>1036</v>
      </c>
      <c r="B127" s="368">
        <v>42962</v>
      </c>
      <c r="C127" s="372"/>
      <c r="D127" s="372" t="s">
        <v>1046</v>
      </c>
      <c r="E127" s="372"/>
      <c r="F127" s="42"/>
      <c r="G127" s="373">
        <v>730000</v>
      </c>
      <c r="H127" s="42"/>
      <c r="I127" s="373">
        <f t="shared" si="12"/>
        <v>-597690.41999999993</v>
      </c>
      <c r="K127" s="367" t="s">
        <v>1018</v>
      </c>
      <c r="L127" s="368">
        <v>42965</v>
      </c>
      <c r="M127" s="367" t="s">
        <v>22</v>
      </c>
      <c r="N127" s="369" t="s">
        <v>203</v>
      </c>
      <c r="O127" s="371">
        <v>730000</v>
      </c>
      <c r="P127" s="131"/>
      <c r="Q127" s="372"/>
      <c r="R127" s="131"/>
      <c r="S127" s="291">
        <f t="shared" si="13"/>
        <v>599879.31000000006</v>
      </c>
    </row>
    <row r="128" spans="1:19" x14ac:dyDescent="0.25">
      <c r="A128" s="372" t="s">
        <v>536</v>
      </c>
      <c r="B128" s="368">
        <v>42964</v>
      </c>
      <c r="C128" s="372" t="s">
        <v>109</v>
      </c>
      <c r="D128" s="372" t="s">
        <v>1047</v>
      </c>
      <c r="E128" s="372"/>
      <c r="F128" s="42"/>
      <c r="G128" s="373">
        <v>80000</v>
      </c>
      <c r="H128" s="42"/>
      <c r="I128" s="373">
        <f t="shared" si="12"/>
        <v>-677690.41999999993</v>
      </c>
      <c r="K128" s="367" t="s">
        <v>1019</v>
      </c>
      <c r="L128" s="368">
        <v>42972</v>
      </c>
      <c r="M128" s="367" t="s">
        <v>200</v>
      </c>
      <c r="N128" s="369" t="s">
        <v>1027</v>
      </c>
      <c r="O128" s="370"/>
      <c r="P128" s="131"/>
      <c r="Q128" s="373">
        <v>187141.43</v>
      </c>
      <c r="R128" s="131"/>
      <c r="S128" s="291">
        <f t="shared" si="13"/>
        <v>412737.88000000006</v>
      </c>
    </row>
    <row r="129" spans="1:19" x14ac:dyDescent="0.25">
      <c r="A129" s="372" t="s">
        <v>1037</v>
      </c>
      <c r="B129" s="368">
        <v>42965</v>
      </c>
      <c r="C129" s="372" t="s">
        <v>109</v>
      </c>
      <c r="D129" s="372" t="s">
        <v>334</v>
      </c>
      <c r="E129" s="372"/>
      <c r="F129" s="42"/>
      <c r="G129" s="373">
        <v>1000000</v>
      </c>
      <c r="H129" s="42"/>
      <c r="I129" s="373">
        <f t="shared" si="12"/>
        <v>-1677690.42</v>
      </c>
      <c r="K129" s="367" t="s">
        <v>1020</v>
      </c>
      <c r="L129" s="368">
        <v>42973</v>
      </c>
      <c r="M129" s="367" t="s">
        <v>22</v>
      </c>
      <c r="N129" s="369" t="s">
        <v>203</v>
      </c>
      <c r="O129" s="371">
        <v>2000</v>
      </c>
      <c r="P129" s="131"/>
      <c r="Q129" s="372"/>
      <c r="R129" s="131"/>
      <c r="S129" s="291">
        <f t="shared" si="13"/>
        <v>414737.88000000006</v>
      </c>
    </row>
    <row r="130" spans="1:19" x14ac:dyDescent="0.25">
      <c r="A130" s="372" t="s">
        <v>805</v>
      </c>
      <c r="B130" s="368">
        <v>42969</v>
      </c>
      <c r="C130" s="372" t="s">
        <v>109</v>
      </c>
      <c r="D130" s="372" t="s">
        <v>1048</v>
      </c>
      <c r="E130" s="372"/>
      <c r="F130" s="42"/>
      <c r="G130" s="373">
        <v>260000</v>
      </c>
      <c r="H130" s="42"/>
      <c r="I130" s="373">
        <f t="shared" si="12"/>
        <v>-1937690.42</v>
      </c>
      <c r="K130" s="367" t="s">
        <v>1021</v>
      </c>
      <c r="L130" s="368">
        <v>42973</v>
      </c>
      <c r="M130" s="367" t="s">
        <v>22</v>
      </c>
      <c r="N130" s="369" t="s">
        <v>203</v>
      </c>
      <c r="O130" s="371">
        <v>260000</v>
      </c>
      <c r="P130" s="131"/>
      <c r="Q130" s="372"/>
      <c r="R130" s="131"/>
      <c r="S130" s="291">
        <f t="shared" si="13"/>
        <v>674737.88000000012</v>
      </c>
    </row>
    <row r="131" spans="1:19" x14ac:dyDescent="0.25">
      <c r="A131" s="372" t="s">
        <v>807</v>
      </c>
      <c r="B131" s="368">
        <v>42969</v>
      </c>
      <c r="C131" s="372" t="s">
        <v>109</v>
      </c>
      <c r="D131" s="372" t="s">
        <v>1049</v>
      </c>
      <c r="E131" s="372" t="s">
        <v>1053</v>
      </c>
      <c r="F131" s="42"/>
      <c r="G131" s="373">
        <v>2000</v>
      </c>
      <c r="H131" s="42"/>
      <c r="I131" s="373">
        <f>+I130-G131</f>
        <v>-1939690.42</v>
      </c>
      <c r="K131" s="367" t="s">
        <v>682</v>
      </c>
      <c r="L131" s="368">
        <v>42973</v>
      </c>
      <c r="M131" s="367" t="s">
        <v>22</v>
      </c>
      <c r="N131" s="369" t="s">
        <v>203</v>
      </c>
      <c r="O131" s="371">
        <v>80000</v>
      </c>
      <c r="P131" s="131"/>
      <c r="Q131" s="372"/>
      <c r="R131" s="131"/>
      <c r="S131" s="291">
        <f t="shared" si="13"/>
        <v>754737.88000000012</v>
      </c>
    </row>
    <row r="132" spans="1:19" x14ac:dyDescent="0.25">
      <c r="A132" s="372" t="s">
        <v>806</v>
      </c>
      <c r="B132" s="368">
        <v>42970</v>
      </c>
      <c r="C132" s="372" t="s">
        <v>109</v>
      </c>
      <c r="D132" s="372" t="s">
        <v>1050</v>
      </c>
      <c r="E132" s="372"/>
      <c r="F132" s="42"/>
      <c r="G132" s="373">
        <v>50000</v>
      </c>
      <c r="H132" s="42"/>
      <c r="I132" s="373">
        <f t="shared" si="12"/>
        <v>-1989690.42</v>
      </c>
      <c r="K132" s="367" t="s">
        <v>299</v>
      </c>
      <c r="L132" s="368">
        <v>42973</v>
      </c>
      <c r="M132" s="367" t="s">
        <v>22</v>
      </c>
      <c r="N132" s="369" t="s">
        <v>203</v>
      </c>
      <c r="O132" s="371">
        <v>50000</v>
      </c>
      <c r="P132" s="131"/>
      <c r="Q132" s="372"/>
      <c r="R132" s="131"/>
      <c r="S132" s="291">
        <f t="shared" si="13"/>
        <v>804737.88000000012</v>
      </c>
    </row>
    <row r="133" spans="1:19" x14ac:dyDescent="0.25">
      <c r="A133" s="372" t="s">
        <v>1038</v>
      </c>
      <c r="B133" s="368">
        <v>42972</v>
      </c>
      <c r="C133" s="372" t="s">
        <v>109</v>
      </c>
      <c r="D133" s="372" t="s">
        <v>1051</v>
      </c>
      <c r="E133" s="373">
        <v>187141.43</v>
      </c>
      <c r="F133" s="42"/>
      <c r="G133" s="372"/>
      <c r="H133" s="42"/>
      <c r="I133" s="373">
        <f t="shared" si="12"/>
        <v>-1802548.99</v>
      </c>
      <c r="K133" s="367" t="s">
        <v>1022</v>
      </c>
      <c r="L133" s="368">
        <v>42975</v>
      </c>
      <c r="M133" s="367" t="s">
        <v>1023</v>
      </c>
      <c r="N133" s="369" t="s">
        <v>1028</v>
      </c>
      <c r="O133" s="370"/>
      <c r="P133" s="131"/>
      <c r="Q133" s="373">
        <v>2188.89</v>
      </c>
      <c r="R133" s="131"/>
      <c r="S133" s="291">
        <f t="shared" si="13"/>
        <v>802548.99000000011</v>
      </c>
    </row>
    <row r="134" spans="1:19" x14ac:dyDescent="0.25">
      <c r="A134" s="372" t="s">
        <v>1039</v>
      </c>
      <c r="B134" s="368">
        <v>42972</v>
      </c>
      <c r="C134" s="372" t="s">
        <v>109</v>
      </c>
      <c r="D134" s="372" t="s">
        <v>1052</v>
      </c>
      <c r="E134" s="372"/>
      <c r="F134" s="42"/>
      <c r="G134" s="373">
        <v>50000</v>
      </c>
      <c r="H134" s="42"/>
      <c r="I134" s="373">
        <f>+I133+E134-G134</f>
        <v>-1852548.99</v>
      </c>
      <c r="K134" s="367" t="s">
        <v>1024</v>
      </c>
      <c r="L134" s="368">
        <v>42977</v>
      </c>
      <c r="M134" s="367" t="s">
        <v>1025</v>
      </c>
      <c r="N134" s="369" t="s">
        <v>1029</v>
      </c>
      <c r="O134" s="370">
        <v>433</v>
      </c>
      <c r="P134" s="131"/>
      <c r="Q134" s="372"/>
      <c r="R134" s="131"/>
      <c r="S134" s="291">
        <f t="shared" si="13"/>
        <v>802981.99000000011</v>
      </c>
    </row>
    <row r="135" spans="1:19" x14ac:dyDescent="0.25">
      <c r="A135" s="408" t="s">
        <v>1194</v>
      </c>
      <c r="B135" s="410">
        <v>42978</v>
      </c>
      <c r="C135" s="408" t="s">
        <v>109</v>
      </c>
      <c r="D135" s="408" t="s">
        <v>1195</v>
      </c>
      <c r="F135" s="42"/>
      <c r="G135" s="408">
        <v>433</v>
      </c>
      <c r="H135" s="42"/>
      <c r="I135" s="409">
        <f>+I134+E135-G135</f>
        <v>-1852981.99</v>
      </c>
      <c r="K135" s="367" t="s">
        <v>1003</v>
      </c>
      <c r="L135" s="368">
        <v>42978</v>
      </c>
      <c r="M135" s="367" t="s">
        <v>22</v>
      </c>
      <c r="N135" s="369" t="s">
        <v>1030</v>
      </c>
      <c r="O135" s="371">
        <v>1000000</v>
      </c>
      <c r="P135" s="131"/>
      <c r="Q135" s="372"/>
      <c r="R135" s="131"/>
      <c r="S135" s="291">
        <f t="shared" si="13"/>
        <v>1802981.9900000002</v>
      </c>
    </row>
    <row r="136" spans="1:19" x14ac:dyDescent="0.25">
      <c r="I136" s="409"/>
      <c r="K136" s="367" t="s">
        <v>1003</v>
      </c>
      <c r="L136" s="368">
        <v>42978</v>
      </c>
      <c r="M136" s="367" t="s">
        <v>22</v>
      </c>
      <c r="N136" s="369" t="s">
        <v>1030</v>
      </c>
      <c r="O136" s="371">
        <v>50000</v>
      </c>
      <c r="P136" s="131"/>
      <c r="Q136" s="372"/>
      <c r="R136" s="131"/>
      <c r="S136" s="291">
        <f t="shared" si="13"/>
        <v>1852981.9900000002</v>
      </c>
    </row>
    <row r="138" spans="1:19" x14ac:dyDescent="0.25">
      <c r="I138" s="409">
        <f>+I135</f>
        <v>-1852981.99</v>
      </c>
      <c r="S138" s="373">
        <f>+S136</f>
        <v>1852981.9900000002</v>
      </c>
    </row>
    <row r="139" spans="1:19" x14ac:dyDescent="0.25">
      <c r="S139" s="373">
        <f>+S138+I134</f>
        <v>433.00000000023283</v>
      </c>
    </row>
    <row r="141" spans="1:19" x14ac:dyDescent="0.25">
      <c r="A141" s="600" t="s">
        <v>99</v>
      </c>
      <c r="B141" s="600"/>
      <c r="C141" s="600"/>
      <c r="D141" s="600"/>
      <c r="E141" s="600"/>
      <c r="F141" s="600"/>
      <c r="G141" s="600"/>
      <c r="H141" s="600"/>
      <c r="I141" s="600"/>
      <c r="K141" s="600" t="s">
        <v>52</v>
      </c>
      <c r="L141" s="600"/>
      <c r="M141" s="600"/>
      <c r="N141" s="600"/>
      <c r="O141" s="600"/>
      <c r="P141" s="600"/>
      <c r="Q141" s="600"/>
      <c r="R141" s="600"/>
      <c r="S141" s="600"/>
    </row>
    <row r="142" spans="1:19" x14ac:dyDescent="0.25">
      <c r="A142" s="599" t="s">
        <v>1062</v>
      </c>
      <c r="B142" s="599"/>
      <c r="C142" s="599"/>
      <c r="D142" s="599"/>
      <c r="E142" s="599"/>
      <c r="F142" s="599"/>
      <c r="G142" s="599"/>
      <c r="H142" s="599"/>
      <c r="I142" s="599"/>
      <c r="K142" s="599" t="s">
        <v>1062</v>
      </c>
      <c r="L142" s="599"/>
      <c r="M142" s="599"/>
      <c r="N142" s="599"/>
      <c r="O142" s="599"/>
      <c r="P142" s="599"/>
      <c r="Q142" s="599"/>
      <c r="R142" s="599"/>
      <c r="S142" s="599"/>
    </row>
    <row r="143" spans="1:19" x14ac:dyDescent="0.25">
      <c r="A143" s="9" t="s">
        <v>2</v>
      </c>
      <c r="B143" s="9" t="s">
        <v>3</v>
      </c>
      <c r="C143" s="9" t="s">
        <v>4</v>
      </c>
      <c r="D143" s="9" t="s">
        <v>5</v>
      </c>
      <c r="E143" s="9" t="s">
        <v>6</v>
      </c>
      <c r="F143" s="10"/>
      <c r="G143" s="9" t="s">
        <v>7</v>
      </c>
      <c r="H143" s="10"/>
      <c r="I143" s="9" t="s">
        <v>8</v>
      </c>
      <c r="K143" s="9" t="s">
        <v>2</v>
      </c>
      <c r="L143" s="9" t="s">
        <v>3</v>
      </c>
      <c r="M143" s="9" t="s">
        <v>4</v>
      </c>
      <c r="N143" s="9" t="s">
        <v>5</v>
      </c>
      <c r="O143" s="9" t="s">
        <v>6</v>
      </c>
      <c r="P143" s="10"/>
      <c r="Q143" s="9" t="s">
        <v>7</v>
      </c>
      <c r="R143" s="10"/>
      <c r="S143" s="9" t="s">
        <v>8</v>
      </c>
    </row>
    <row r="144" spans="1:19" x14ac:dyDescent="0.25">
      <c r="A144" s="408"/>
      <c r="B144" s="408"/>
      <c r="C144" s="408"/>
      <c r="D144" s="408"/>
      <c r="E144" s="408"/>
      <c r="F144" s="20"/>
      <c r="G144" s="408"/>
      <c r="H144" s="20"/>
      <c r="I144" s="409">
        <v>-1852981.99</v>
      </c>
      <c r="K144" s="23"/>
      <c r="L144" s="23"/>
      <c r="M144" s="23"/>
      <c r="N144" s="23" t="s">
        <v>9</v>
      </c>
      <c r="O144" s="4"/>
      <c r="P144" s="24"/>
      <c r="Q144" s="4"/>
      <c r="R144" s="24"/>
      <c r="S144" s="409">
        <f>+S138</f>
        <v>1852981.9900000002</v>
      </c>
    </row>
    <row r="145" spans="1:19" x14ac:dyDescent="0.25">
      <c r="A145" s="408" t="s">
        <v>1181</v>
      </c>
      <c r="B145" s="410">
        <v>42979</v>
      </c>
      <c r="C145" s="408" t="s">
        <v>109</v>
      </c>
      <c r="D145" s="408" t="s">
        <v>1187</v>
      </c>
      <c r="E145" s="409">
        <v>50000</v>
      </c>
      <c r="F145" s="20">
        <v>1</v>
      </c>
      <c r="H145" s="20"/>
      <c r="I145" s="409">
        <f>+I144+E145-G145</f>
        <v>-1802981.99</v>
      </c>
      <c r="K145" s="408" t="s">
        <v>1036</v>
      </c>
      <c r="L145" s="410">
        <v>42979</v>
      </c>
      <c r="M145" s="408" t="s">
        <v>22</v>
      </c>
      <c r="N145" s="408" t="s">
        <v>204</v>
      </c>
      <c r="O145" s="408"/>
      <c r="P145" s="42"/>
      <c r="Q145" s="409">
        <v>50000</v>
      </c>
      <c r="R145" s="20">
        <v>1</v>
      </c>
      <c r="S145" s="409">
        <f>+S144+O145-Q145</f>
        <v>1802981.9900000002</v>
      </c>
    </row>
    <row r="146" spans="1:19" x14ac:dyDescent="0.25">
      <c r="A146" s="408" t="s">
        <v>816</v>
      </c>
      <c r="B146" s="410">
        <v>42986</v>
      </c>
      <c r="C146" s="408" t="s">
        <v>109</v>
      </c>
      <c r="D146" s="408" t="s">
        <v>1188</v>
      </c>
      <c r="E146" s="409">
        <v>63000</v>
      </c>
      <c r="F146" s="20">
        <v>2</v>
      </c>
      <c r="H146" s="20"/>
      <c r="I146" s="409">
        <f t="shared" ref="I146:I151" si="14">+I145+E146-G146</f>
        <v>-1739981.99</v>
      </c>
      <c r="K146" s="408" t="s">
        <v>1147</v>
      </c>
      <c r="L146" s="410">
        <v>42986</v>
      </c>
      <c r="M146" s="408" t="s">
        <v>22</v>
      </c>
      <c r="N146" s="408" t="s">
        <v>205</v>
      </c>
      <c r="O146" s="408"/>
      <c r="P146" s="42"/>
      <c r="Q146" s="409">
        <v>63000</v>
      </c>
      <c r="R146" s="20">
        <v>2</v>
      </c>
      <c r="S146" s="409">
        <f t="shared" ref="S146:S153" si="15">+S145+O146-Q146</f>
        <v>1739981.9900000002</v>
      </c>
    </row>
    <row r="147" spans="1:19" x14ac:dyDescent="0.25">
      <c r="A147" s="408" t="s">
        <v>323</v>
      </c>
      <c r="B147" s="410">
        <v>42993</v>
      </c>
      <c r="C147" s="408" t="s">
        <v>1182</v>
      </c>
      <c r="D147" s="408" t="s">
        <v>1189</v>
      </c>
      <c r="E147" s="408"/>
      <c r="F147" s="20"/>
      <c r="G147" s="409">
        <v>128929.17</v>
      </c>
      <c r="H147" s="20">
        <v>2</v>
      </c>
      <c r="I147" s="409">
        <f t="shared" si="14"/>
        <v>-1868911.16</v>
      </c>
      <c r="K147" s="408" t="s">
        <v>1148</v>
      </c>
      <c r="L147" s="410">
        <v>42996</v>
      </c>
      <c r="M147" s="408" t="s">
        <v>22</v>
      </c>
      <c r="N147" s="408" t="s">
        <v>205</v>
      </c>
      <c r="O147" s="408"/>
      <c r="P147" s="42"/>
      <c r="Q147" s="409">
        <v>128929.17</v>
      </c>
      <c r="R147" s="20">
        <v>3</v>
      </c>
      <c r="S147" s="409">
        <f t="shared" si="15"/>
        <v>1611052.8200000003</v>
      </c>
    </row>
    <row r="148" spans="1:19" x14ac:dyDescent="0.25">
      <c r="A148" s="408" t="s">
        <v>1183</v>
      </c>
      <c r="B148" s="410">
        <v>42993</v>
      </c>
      <c r="C148" s="408" t="s">
        <v>109</v>
      </c>
      <c r="D148" s="408" t="s">
        <v>1190</v>
      </c>
      <c r="E148" s="409">
        <v>128929.17</v>
      </c>
      <c r="F148" s="20">
        <v>3</v>
      </c>
      <c r="G148" s="408"/>
      <c r="H148" s="20"/>
      <c r="I148" s="409">
        <f t="shared" si="14"/>
        <v>-1739981.99</v>
      </c>
      <c r="K148" s="408" t="s">
        <v>1149</v>
      </c>
      <c r="L148" s="410">
        <v>43000</v>
      </c>
      <c r="M148" s="408" t="s">
        <v>22</v>
      </c>
      <c r="N148" s="408" t="s">
        <v>1154</v>
      </c>
      <c r="O148" s="408"/>
      <c r="P148" s="42"/>
      <c r="Q148" s="409">
        <v>850000</v>
      </c>
      <c r="R148" s="20">
        <v>4</v>
      </c>
      <c r="S148" s="409">
        <f t="shared" si="15"/>
        <v>761052.8200000003</v>
      </c>
    </row>
    <row r="149" spans="1:19" x14ac:dyDescent="0.25">
      <c r="A149" s="408" t="s">
        <v>1184</v>
      </c>
      <c r="B149" s="410">
        <v>43000</v>
      </c>
      <c r="C149" s="408" t="s">
        <v>109</v>
      </c>
      <c r="D149" s="408" t="s">
        <v>1191</v>
      </c>
      <c r="E149" s="409">
        <v>850000</v>
      </c>
      <c r="F149" s="20">
        <v>4</v>
      </c>
      <c r="G149" s="408"/>
      <c r="H149" s="20"/>
      <c r="I149" s="409">
        <f t="shared" si="14"/>
        <v>-889981.99</v>
      </c>
      <c r="K149" s="408" t="s">
        <v>1150</v>
      </c>
      <c r="L149" s="410">
        <v>43001</v>
      </c>
      <c r="M149" s="408" t="s">
        <v>22</v>
      </c>
      <c r="N149" s="408" t="s">
        <v>203</v>
      </c>
      <c r="O149" s="291">
        <v>15000</v>
      </c>
      <c r="P149" s="20">
        <v>3</v>
      </c>
      <c r="Q149" s="408"/>
      <c r="R149" s="20"/>
      <c r="S149" s="409">
        <f t="shared" si="15"/>
        <v>776052.8200000003</v>
      </c>
    </row>
    <row r="150" spans="1:19" x14ac:dyDescent="0.25">
      <c r="A150" s="408" t="s">
        <v>1185</v>
      </c>
      <c r="B150" s="410">
        <v>43001</v>
      </c>
      <c r="C150" s="408" t="s">
        <v>109</v>
      </c>
      <c r="D150" s="408" t="s">
        <v>1192</v>
      </c>
      <c r="E150" s="408"/>
      <c r="F150" s="20"/>
      <c r="G150" s="409">
        <v>150000</v>
      </c>
      <c r="H150" s="20">
        <v>1</v>
      </c>
      <c r="I150" s="409">
        <f t="shared" si="14"/>
        <v>-1039981.99</v>
      </c>
      <c r="K150" s="408" t="s">
        <v>1018</v>
      </c>
      <c r="L150" s="410">
        <v>43005</v>
      </c>
      <c r="M150" s="408" t="s">
        <v>22</v>
      </c>
      <c r="N150" s="408" t="s">
        <v>203</v>
      </c>
      <c r="O150" s="409">
        <v>150000</v>
      </c>
      <c r="P150" s="20">
        <v>1</v>
      </c>
      <c r="Q150" s="408"/>
      <c r="R150" s="20"/>
      <c r="S150" s="409">
        <f t="shared" si="15"/>
        <v>926052.8200000003</v>
      </c>
    </row>
    <row r="151" spans="1:19" x14ac:dyDescent="0.25">
      <c r="A151" s="408" t="s">
        <v>1186</v>
      </c>
      <c r="B151" s="410">
        <v>43001</v>
      </c>
      <c r="C151" s="408" t="s">
        <v>109</v>
      </c>
      <c r="D151" s="408" t="s">
        <v>1193</v>
      </c>
      <c r="E151" s="409"/>
      <c r="F151" s="20"/>
      <c r="G151" s="409">
        <v>15000</v>
      </c>
      <c r="H151" s="20">
        <v>3</v>
      </c>
      <c r="I151" s="409">
        <f t="shared" si="14"/>
        <v>-1054981.99</v>
      </c>
      <c r="K151" s="408" t="s">
        <v>1151</v>
      </c>
      <c r="L151" s="410">
        <v>43005</v>
      </c>
      <c r="M151" s="408" t="s">
        <v>22</v>
      </c>
      <c r="N151" s="408" t="s">
        <v>1155</v>
      </c>
      <c r="O151" s="409">
        <v>95000</v>
      </c>
      <c r="P151" s="20" t="s">
        <v>91</v>
      </c>
      <c r="Q151" s="408"/>
      <c r="R151" s="42"/>
      <c r="S151" s="409">
        <f t="shared" si="15"/>
        <v>1021052.8200000003</v>
      </c>
    </row>
    <row r="152" spans="1:19" x14ac:dyDescent="0.25">
      <c r="F152" s="42"/>
      <c r="H152" s="42"/>
      <c r="K152" s="408" t="s">
        <v>1152</v>
      </c>
      <c r="L152" s="410">
        <v>43005</v>
      </c>
      <c r="M152" s="408" t="s">
        <v>22</v>
      </c>
      <c r="N152" s="408" t="s">
        <v>1156</v>
      </c>
      <c r="O152" s="408"/>
      <c r="P152" s="20"/>
      <c r="Q152" s="409">
        <v>95000</v>
      </c>
      <c r="R152" s="20" t="s">
        <v>91</v>
      </c>
      <c r="S152" s="409">
        <f t="shared" si="15"/>
        <v>926052.8200000003</v>
      </c>
    </row>
    <row r="153" spans="1:19" x14ac:dyDescent="0.25">
      <c r="F153" s="42"/>
      <c r="H153" s="42"/>
      <c r="I153" s="409">
        <f>+I151</f>
        <v>-1054981.99</v>
      </c>
      <c r="K153" s="408" t="s">
        <v>1153</v>
      </c>
      <c r="L153" s="410">
        <v>43008</v>
      </c>
      <c r="M153" s="408" t="s">
        <v>22</v>
      </c>
      <c r="N153" s="408" t="s">
        <v>1157</v>
      </c>
      <c r="O153" s="409">
        <v>128929.17</v>
      </c>
      <c r="P153" s="20">
        <v>2</v>
      </c>
      <c r="R153" s="42"/>
      <c r="S153" s="409">
        <f t="shared" si="15"/>
        <v>1054981.9900000002</v>
      </c>
    </row>
    <row r="154" spans="1:19" x14ac:dyDescent="0.25">
      <c r="F154" s="42"/>
      <c r="H154" s="42"/>
      <c r="P154" s="20"/>
      <c r="R154" s="42"/>
    </row>
    <row r="155" spans="1:19" x14ac:dyDescent="0.25">
      <c r="A155" s="600" t="s">
        <v>99</v>
      </c>
      <c r="B155" s="600"/>
      <c r="C155" s="600"/>
      <c r="D155" s="600"/>
      <c r="E155" s="600"/>
      <c r="F155" s="600"/>
      <c r="G155" s="600"/>
      <c r="H155" s="600"/>
      <c r="I155" s="600"/>
      <c r="K155" s="600" t="s">
        <v>52</v>
      </c>
      <c r="L155" s="600"/>
      <c r="M155" s="600"/>
      <c r="N155" s="600"/>
      <c r="O155" s="600"/>
      <c r="P155" s="600"/>
      <c r="Q155" s="600"/>
      <c r="R155" s="600"/>
      <c r="S155" s="600"/>
    </row>
    <row r="156" spans="1:19" x14ac:dyDescent="0.25">
      <c r="A156" s="599" t="s">
        <v>1211</v>
      </c>
      <c r="B156" s="599"/>
      <c r="C156" s="599"/>
      <c r="D156" s="599"/>
      <c r="E156" s="599"/>
      <c r="F156" s="599"/>
      <c r="G156" s="599"/>
      <c r="H156" s="599"/>
      <c r="I156" s="599"/>
      <c r="K156" s="599" t="s">
        <v>1211</v>
      </c>
      <c r="L156" s="599"/>
      <c r="M156" s="599"/>
      <c r="N156" s="599"/>
      <c r="O156" s="599"/>
      <c r="P156" s="599"/>
      <c r="Q156" s="599"/>
      <c r="R156" s="599"/>
      <c r="S156" s="599"/>
    </row>
    <row r="157" spans="1:19" x14ac:dyDescent="0.25">
      <c r="A157" s="9" t="s">
        <v>2</v>
      </c>
      <c r="B157" s="9" t="s">
        <v>3</v>
      </c>
      <c r="C157" s="9" t="s">
        <v>4</v>
      </c>
      <c r="D157" s="9" t="s">
        <v>5</v>
      </c>
      <c r="E157" s="9" t="s">
        <v>6</v>
      </c>
      <c r="F157" s="10"/>
      <c r="G157" s="9" t="s">
        <v>7</v>
      </c>
      <c r="H157" s="10"/>
      <c r="I157" s="9" t="s">
        <v>8</v>
      </c>
      <c r="K157" s="9" t="s">
        <v>2</v>
      </c>
      <c r="L157" s="9" t="s">
        <v>3</v>
      </c>
      <c r="M157" s="9" t="s">
        <v>4</v>
      </c>
      <c r="N157" s="9" t="s">
        <v>5</v>
      </c>
      <c r="O157" s="9" t="s">
        <v>6</v>
      </c>
      <c r="P157" s="10"/>
      <c r="Q157" s="9" t="s">
        <v>7</v>
      </c>
      <c r="R157" s="10"/>
      <c r="S157" s="9" t="s">
        <v>8</v>
      </c>
    </row>
    <row r="158" spans="1:19" x14ac:dyDescent="0.25">
      <c r="A158" s="408"/>
      <c r="B158" s="408"/>
      <c r="C158" s="408"/>
      <c r="D158" s="408"/>
      <c r="E158" s="408"/>
      <c r="F158" s="20"/>
      <c r="G158" s="408"/>
      <c r="H158" s="20"/>
      <c r="I158" s="409">
        <f>+I151</f>
        <v>-1054981.99</v>
      </c>
      <c r="K158" s="23"/>
      <c r="L158" s="23"/>
      <c r="M158" s="23"/>
      <c r="N158" s="23" t="s">
        <v>9</v>
      </c>
      <c r="O158" s="4"/>
      <c r="P158" s="24"/>
      <c r="Q158" s="4"/>
      <c r="R158" s="24"/>
      <c r="S158" s="409">
        <f>+S153</f>
        <v>1054981.9900000002</v>
      </c>
    </row>
    <row r="159" spans="1:19" x14ac:dyDescent="0.25">
      <c r="A159" s="408" t="s">
        <v>1249</v>
      </c>
      <c r="B159" s="408">
        <v>43013</v>
      </c>
      <c r="C159" s="408" t="s">
        <v>109</v>
      </c>
      <c r="D159" s="408" t="s">
        <v>542</v>
      </c>
      <c r="E159" s="408">
        <v>280000</v>
      </c>
      <c r="F159" s="20">
        <v>3</v>
      </c>
      <c r="H159" s="42"/>
      <c r="I159" s="409">
        <f t="shared" ref="I159:I164" si="16">+I158+E159-G159</f>
        <v>-774981.99</v>
      </c>
      <c r="K159" s="408" t="s">
        <v>1256</v>
      </c>
      <c r="L159" s="410">
        <v>43013</v>
      </c>
      <c r="M159" s="408" t="s">
        <v>22</v>
      </c>
      <c r="N159" s="408" t="s">
        <v>1257</v>
      </c>
      <c r="O159" s="408"/>
      <c r="P159" s="42"/>
      <c r="Q159" s="409">
        <v>280000</v>
      </c>
      <c r="R159" s="20">
        <v>3</v>
      </c>
      <c r="S159" s="409">
        <f t="shared" ref="S159:S164" si="17">+S158+O159-Q159</f>
        <v>774981.99000000022</v>
      </c>
    </row>
    <row r="160" spans="1:19" x14ac:dyDescent="0.25">
      <c r="A160" s="408" t="s">
        <v>1250</v>
      </c>
      <c r="B160" s="408">
        <v>43014</v>
      </c>
      <c r="C160" s="408" t="s">
        <v>109</v>
      </c>
      <c r="D160" s="408" t="s">
        <v>1251</v>
      </c>
      <c r="E160" s="408">
        <v>750000</v>
      </c>
      <c r="F160" s="20">
        <v>4</v>
      </c>
      <c r="H160" s="42"/>
      <c r="I160" s="409">
        <f t="shared" si="16"/>
        <v>-24981.989999999991</v>
      </c>
      <c r="K160" s="408" t="s">
        <v>1258</v>
      </c>
      <c r="L160" s="410">
        <v>43014</v>
      </c>
      <c r="M160" s="408" t="s">
        <v>22</v>
      </c>
      <c r="N160" s="408" t="s">
        <v>205</v>
      </c>
      <c r="O160" s="408"/>
      <c r="P160" s="42"/>
      <c r="Q160" s="409">
        <v>750000</v>
      </c>
      <c r="R160" s="20">
        <v>4</v>
      </c>
      <c r="S160" s="409">
        <f t="shared" si="17"/>
        <v>24981.990000000224</v>
      </c>
    </row>
    <row r="161" spans="1:19" x14ac:dyDescent="0.25">
      <c r="A161" s="408" t="s">
        <v>1035</v>
      </c>
      <c r="B161" s="408">
        <v>43018</v>
      </c>
      <c r="C161" s="408" t="s">
        <v>109</v>
      </c>
      <c r="D161" s="408" t="s">
        <v>616</v>
      </c>
      <c r="E161" s="408">
        <v>200000</v>
      </c>
      <c r="F161" s="20">
        <v>5</v>
      </c>
      <c r="H161" s="42"/>
      <c r="I161" s="409">
        <f t="shared" si="16"/>
        <v>175018.01</v>
      </c>
      <c r="K161" s="408" t="s">
        <v>1259</v>
      </c>
      <c r="L161" s="410">
        <v>43018</v>
      </c>
      <c r="M161" s="408" t="s">
        <v>22</v>
      </c>
      <c r="N161" s="408" t="s">
        <v>205</v>
      </c>
      <c r="O161" s="408"/>
      <c r="P161" s="42"/>
      <c r="Q161" s="409">
        <v>200000</v>
      </c>
      <c r="R161" s="20">
        <v>5</v>
      </c>
      <c r="S161" s="409">
        <f t="shared" si="17"/>
        <v>-175018.00999999978</v>
      </c>
    </row>
    <row r="162" spans="1:19" x14ac:dyDescent="0.25">
      <c r="A162" s="408" t="s">
        <v>329</v>
      </c>
      <c r="B162" s="408">
        <v>43019</v>
      </c>
      <c r="C162" s="408" t="s">
        <v>109</v>
      </c>
      <c r="D162" s="408" t="s">
        <v>1252</v>
      </c>
      <c r="E162" s="408"/>
      <c r="F162" s="20"/>
      <c r="G162" s="408">
        <v>810000</v>
      </c>
      <c r="H162" s="20">
        <v>1</v>
      </c>
      <c r="I162" s="409">
        <f t="shared" si="16"/>
        <v>-634981.99</v>
      </c>
      <c r="K162" s="408" t="s">
        <v>502</v>
      </c>
      <c r="L162" s="410">
        <v>43019</v>
      </c>
      <c r="M162" s="408" t="s">
        <v>22</v>
      </c>
      <c r="N162" s="408" t="s">
        <v>203</v>
      </c>
      <c r="O162" s="409">
        <v>810000</v>
      </c>
      <c r="P162" s="20">
        <v>1</v>
      </c>
      <c r="Q162" s="408"/>
      <c r="R162" s="20"/>
      <c r="S162" s="409">
        <f t="shared" si="17"/>
        <v>634981.99000000022</v>
      </c>
    </row>
    <row r="163" spans="1:19" x14ac:dyDescent="0.25">
      <c r="A163" s="408" t="s">
        <v>1253</v>
      </c>
      <c r="B163" s="408">
        <v>43021</v>
      </c>
      <c r="C163" s="408" t="s">
        <v>109</v>
      </c>
      <c r="D163" s="408" t="s">
        <v>1254</v>
      </c>
      <c r="E163" s="408">
        <v>100000</v>
      </c>
      <c r="F163" s="20">
        <v>6</v>
      </c>
      <c r="G163" s="408"/>
      <c r="H163" s="20"/>
      <c r="I163" s="409">
        <f t="shared" si="16"/>
        <v>-534981.99</v>
      </c>
      <c r="K163" s="408" t="s">
        <v>1260</v>
      </c>
      <c r="L163" s="410">
        <v>43021</v>
      </c>
      <c r="M163" s="408" t="s">
        <v>22</v>
      </c>
      <c r="N163" s="408" t="s">
        <v>205</v>
      </c>
      <c r="O163" s="408"/>
      <c r="P163" s="20"/>
      <c r="Q163" s="409">
        <v>100000</v>
      </c>
      <c r="R163" s="20">
        <v>6</v>
      </c>
      <c r="S163" s="409">
        <f t="shared" si="17"/>
        <v>534981.99000000022</v>
      </c>
    </row>
    <row r="164" spans="1:19" x14ac:dyDescent="0.25">
      <c r="A164" s="408" t="s">
        <v>536</v>
      </c>
      <c r="B164" s="408">
        <v>43028</v>
      </c>
      <c r="C164" s="408" t="s">
        <v>109</v>
      </c>
      <c r="D164" s="408" t="s">
        <v>1255</v>
      </c>
      <c r="E164" s="408"/>
      <c r="F164" s="20"/>
      <c r="G164" s="408">
        <v>2000</v>
      </c>
      <c r="H164" s="20">
        <v>2</v>
      </c>
      <c r="I164" s="409">
        <f t="shared" si="16"/>
        <v>-536981.99</v>
      </c>
      <c r="K164" s="408" t="s">
        <v>1261</v>
      </c>
      <c r="L164" s="410">
        <v>43022</v>
      </c>
      <c r="M164" s="408" t="s">
        <v>22</v>
      </c>
      <c r="N164" s="408" t="s">
        <v>203</v>
      </c>
      <c r="O164" s="409">
        <v>2000</v>
      </c>
      <c r="P164" s="20">
        <v>2</v>
      </c>
      <c r="Q164" s="408"/>
      <c r="R164" s="20"/>
      <c r="S164" s="409">
        <f t="shared" si="17"/>
        <v>536981.99000000022</v>
      </c>
    </row>
    <row r="165" spans="1:19" x14ac:dyDescent="0.25">
      <c r="F165" s="42"/>
      <c r="H165" s="42"/>
      <c r="K165" s="408"/>
      <c r="L165" s="410"/>
      <c r="M165" s="408"/>
      <c r="N165" s="408"/>
      <c r="O165" s="409"/>
      <c r="P165" s="20"/>
      <c r="Q165" s="408"/>
      <c r="R165" s="42"/>
      <c r="S165" s="409"/>
    </row>
    <row r="166" spans="1:19" x14ac:dyDescent="0.25">
      <c r="F166" s="42"/>
      <c r="H166" s="42"/>
      <c r="I166" s="409">
        <f>+I164</f>
        <v>-536981.99</v>
      </c>
      <c r="K166" s="408"/>
      <c r="L166" s="410"/>
      <c r="M166" s="408"/>
      <c r="N166" s="408"/>
      <c r="O166" s="408"/>
      <c r="P166" s="20"/>
      <c r="Q166" s="409"/>
      <c r="R166" s="20"/>
      <c r="S166" s="409">
        <f>+S164</f>
        <v>536981.99000000022</v>
      </c>
    </row>
    <row r="167" spans="1:19" x14ac:dyDescent="0.25">
      <c r="K167" s="408"/>
      <c r="L167" s="410"/>
      <c r="M167" s="408"/>
      <c r="N167" s="408"/>
      <c r="O167" s="409"/>
      <c r="P167" s="20"/>
      <c r="Q167" s="408"/>
      <c r="R167" s="42"/>
      <c r="S167" s="409"/>
    </row>
    <row r="168" spans="1:19" x14ac:dyDescent="0.25">
      <c r="K168" s="408"/>
      <c r="L168" s="408"/>
      <c r="M168" s="408"/>
      <c r="N168" s="408"/>
      <c r="O168" s="408"/>
      <c r="P168" s="20"/>
      <c r="Q168" s="408"/>
      <c r="R168" s="42"/>
      <c r="S168" s="408"/>
    </row>
    <row r="169" spans="1:19" x14ac:dyDescent="0.25">
      <c r="A169" s="600" t="s">
        <v>99</v>
      </c>
      <c r="B169" s="600"/>
      <c r="C169" s="600"/>
      <c r="D169" s="600"/>
      <c r="E169" s="600"/>
      <c r="F169" s="600"/>
      <c r="G169" s="600"/>
      <c r="H169" s="600"/>
      <c r="I169" s="600"/>
      <c r="K169" s="600" t="s">
        <v>52</v>
      </c>
      <c r="L169" s="600"/>
      <c r="M169" s="600"/>
      <c r="N169" s="600"/>
      <c r="O169" s="600"/>
      <c r="P169" s="600"/>
      <c r="Q169" s="600"/>
      <c r="R169" s="600"/>
      <c r="S169" s="600"/>
    </row>
    <row r="170" spans="1:19" x14ac:dyDescent="0.25">
      <c r="A170" s="599" t="s">
        <v>1298</v>
      </c>
      <c r="B170" s="599"/>
      <c r="C170" s="599"/>
      <c r="D170" s="599"/>
      <c r="E170" s="599"/>
      <c r="F170" s="599"/>
      <c r="G170" s="599"/>
      <c r="H170" s="599"/>
      <c r="I170" s="599"/>
      <c r="K170" s="599" t="s">
        <v>1298</v>
      </c>
      <c r="L170" s="599"/>
      <c r="M170" s="599"/>
      <c r="N170" s="599"/>
      <c r="O170" s="599"/>
      <c r="P170" s="599"/>
      <c r="Q170" s="599"/>
      <c r="R170" s="599"/>
      <c r="S170" s="599"/>
    </row>
    <row r="171" spans="1:19" x14ac:dyDescent="0.25">
      <c r="A171" s="9" t="s">
        <v>2</v>
      </c>
      <c r="B171" s="9" t="s">
        <v>3</v>
      </c>
      <c r="C171" s="9" t="s">
        <v>4</v>
      </c>
      <c r="D171" s="9" t="s">
        <v>5</v>
      </c>
      <c r="E171" s="9" t="s">
        <v>6</v>
      </c>
      <c r="F171" s="10"/>
      <c r="G171" s="9" t="s">
        <v>7</v>
      </c>
      <c r="H171" s="10"/>
      <c r="I171" s="9" t="s">
        <v>8</v>
      </c>
      <c r="K171" s="9" t="s">
        <v>2</v>
      </c>
      <c r="L171" s="9" t="s">
        <v>3</v>
      </c>
      <c r="M171" s="9" t="s">
        <v>4</v>
      </c>
      <c r="N171" s="9" t="s">
        <v>5</v>
      </c>
      <c r="O171" s="9" t="s">
        <v>6</v>
      </c>
      <c r="P171" s="10"/>
      <c r="Q171" s="9" t="s">
        <v>7</v>
      </c>
      <c r="R171" s="10"/>
      <c r="S171" s="9" t="s">
        <v>8</v>
      </c>
    </row>
    <row r="172" spans="1:19" x14ac:dyDescent="0.25">
      <c r="A172" s="512"/>
      <c r="B172" s="512"/>
      <c r="C172" s="512"/>
      <c r="D172" s="512"/>
      <c r="E172" s="512"/>
      <c r="F172" s="20"/>
      <c r="G172" s="512"/>
      <c r="H172" s="20"/>
      <c r="I172" s="513">
        <f>+I166</f>
        <v>-536981.99</v>
      </c>
      <c r="K172" s="23"/>
      <c r="L172" s="23"/>
      <c r="M172" s="23"/>
      <c r="N172" s="23" t="s">
        <v>9</v>
      </c>
      <c r="O172" s="4"/>
      <c r="P172" s="24"/>
      <c r="Q172" s="4"/>
      <c r="R172" s="24"/>
      <c r="S172" s="444">
        <f>+S166</f>
        <v>536981.99000000022</v>
      </c>
    </row>
    <row r="173" spans="1:19" x14ac:dyDescent="0.25">
      <c r="A173" s="512" t="s">
        <v>1205</v>
      </c>
      <c r="B173" s="514">
        <v>43042</v>
      </c>
      <c r="C173" s="512" t="s">
        <v>109</v>
      </c>
      <c r="D173" s="512" t="s">
        <v>1416</v>
      </c>
      <c r="E173" s="512"/>
      <c r="F173" s="20"/>
      <c r="G173" s="513">
        <v>30000</v>
      </c>
      <c r="H173" s="42"/>
      <c r="I173" s="513">
        <f>+I172+E173-G173</f>
        <v>-566981.99</v>
      </c>
      <c r="K173" s="443" t="s">
        <v>1315</v>
      </c>
      <c r="L173" s="445">
        <v>43042</v>
      </c>
      <c r="M173" s="443" t="s">
        <v>22</v>
      </c>
      <c r="N173" s="443" t="s">
        <v>203</v>
      </c>
      <c r="O173" s="444">
        <v>30000</v>
      </c>
      <c r="P173" s="20"/>
      <c r="Q173" s="443"/>
      <c r="R173" s="20"/>
      <c r="S173" s="444">
        <f>+S172+O173-Q173</f>
        <v>566981.99000000022</v>
      </c>
    </row>
    <row r="174" spans="1:19" x14ac:dyDescent="0.25">
      <c r="A174" s="512" t="s">
        <v>1410</v>
      </c>
      <c r="B174" s="514">
        <v>43042</v>
      </c>
      <c r="C174" s="512" t="s">
        <v>109</v>
      </c>
      <c r="D174" s="512" t="s">
        <v>1417</v>
      </c>
      <c r="E174" s="512"/>
      <c r="F174" s="20"/>
      <c r="G174" s="513">
        <v>60000</v>
      </c>
      <c r="H174" s="42"/>
      <c r="I174" s="513">
        <f t="shared" ref="I174:I182" si="18">+I173+E174-G174</f>
        <v>-626981.99</v>
      </c>
      <c r="K174" s="443" t="s">
        <v>1316</v>
      </c>
      <c r="L174" s="445">
        <v>43042</v>
      </c>
      <c r="M174" s="443" t="s">
        <v>22</v>
      </c>
      <c r="N174" s="443" t="s">
        <v>203</v>
      </c>
      <c r="O174" s="444">
        <v>60000</v>
      </c>
      <c r="P174" s="20"/>
      <c r="Q174" s="443"/>
      <c r="R174" s="20"/>
      <c r="S174" s="444">
        <f t="shared" ref="S174:S183" si="19">+S173+O174-Q174</f>
        <v>626981.99000000022</v>
      </c>
    </row>
    <row r="175" spans="1:19" x14ac:dyDescent="0.25">
      <c r="A175" s="512" t="s">
        <v>1411</v>
      </c>
      <c r="B175" s="514">
        <v>43049</v>
      </c>
      <c r="C175" s="512" t="s">
        <v>109</v>
      </c>
      <c r="D175" s="512" t="s">
        <v>1418</v>
      </c>
      <c r="E175" s="512"/>
      <c r="F175" s="20"/>
      <c r="G175" s="513">
        <v>600000</v>
      </c>
      <c r="H175" s="42"/>
      <c r="I175" s="513">
        <f t="shared" si="18"/>
        <v>-1226981.99</v>
      </c>
      <c r="K175" s="443" t="s">
        <v>1317</v>
      </c>
      <c r="L175" s="445">
        <v>43049</v>
      </c>
      <c r="M175" s="443" t="s">
        <v>22</v>
      </c>
      <c r="N175" s="443" t="s">
        <v>203</v>
      </c>
      <c r="O175" s="444">
        <v>600000</v>
      </c>
      <c r="P175" s="20"/>
      <c r="Q175" s="443"/>
      <c r="R175" s="20"/>
      <c r="S175" s="444">
        <f t="shared" si="19"/>
        <v>1226981.9900000002</v>
      </c>
    </row>
    <row r="176" spans="1:19" x14ac:dyDescent="0.25">
      <c r="A176" s="512" t="s">
        <v>1412</v>
      </c>
      <c r="B176" s="514">
        <v>43049</v>
      </c>
      <c r="C176" s="512" t="s">
        <v>109</v>
      </c>
      <c r="D176" s="512" t="s">
        <v>1419</v>
      </c>
      <c r="E176" s="512"/>
      <c r="F176" s="20"/>
      <c r="G176" s="513">
        <v>500000</v>
      </c>
      <c r="H176" s="20"/>
      <c r="I176" s="513">
        <f t="shared" si="18"/>
        <v>-1726981.99</v>
      </c>
      <c r="K176" s="443" t="s">
        <v>1318</v>
      </c>
      <c r="L176" s="445">
        <v>43049</v>
      </c>
      <c r="M176" s="443" t="s">
        <v>22</v>
      </c>
      <c r="N176" s="443" t="s">
        <v>203</v>
      </c>
      <c r="O176" s="444">
        <v>500000</v>
      </c>
      <c r="P176" s="20"/>
      <c r="Q176" s="443"/>
      <c r="R176" s="20"/>
      <c r="S176" s="444">
        <f t="shared" si="19"/>
        <v>1726981.9900000002</v>
      </c>
    </row>
    <row r="177" spans="1:19" x14ac:dyDescent="0.25">
      <c r="A177" s="512" t="s">
        <v>239</v>
      </c>
      <c r="B177" s="514">
        <v>43052</v>
      </c>
      <c r="C177" s="512" t="s">
        <v>109</v>
      </c>
      <c r="D177" s="512" t="s">
        <v>1420</v>
      </c>
      <c r="E177" s="512"/>
      <c r="F177" s="20"/>
      <c r="G177" s="513">
        <v>120000</v>
      </c>
      <c r="H177" s="20"/>
      <c r="I177" s="513">
        <f t="shared" si="18"/>
        <v>-1846981.99</v>
      </c>
      <c r="K177" s="443" t="s">
        <v>1319</v>
      </c>
      <c r="L177" s="445">
        <v>43052</v>
      </c>
      <c r="M177" s="443" t="s">
        <v>22</v>
      </c>
      <c r="N177" s="443" t="s">
        <v>203</v>
      </c>
      <c r="O177" s="444">
        <v>120000</v>
      </c>
      <c r="P177" s="20"/>
      <c r="Q177" s="443"/>
      <c r="R177" s="20"/>
      <c r="S177" s="444">
        <f t="shared" si="19"/>
        <v>1846981.9900000002</v>
      </c>
    </row>
    <row r="178" spans="1:19" x14ac:dyDescent="0.25">
      <c r="A178" s="512" t="s">
        <v>1413</v>
      </c>
      <c r="B178" s="514">
        <v>43053</v>
      </c>
      <c r="C178" s="512" t="s">
        <v>109</v>
      </c>
      <c r="D178" s="512" t="s">
        <v>1421</v>
      </c>
      <c r="E178" s="512"/>
      <c r="F178" s="20"/>
      <c r="G178" s="513">
        <v>100000</v>
      </c>
      <c r="H178" s="20"/>
      <c r="I178" s="513">
        <f t="shared" si="18"/>
        <v>-1946981.99</v>
      </c>
      <c r="K178" s="443" t="s">
        <v>1320</v>
      </c>
      <c r="L178" s="445">
        <v>43053</v>
      </c>
      <c r="M178" s="443" t="s">
        <v>22</v>
      </c>
      <c r="N178" s="443" t="s">
        <v>203</v>
      </c>
      <c r="O178" s="444">
        <v>100000</v>
      </c>
      <c r="P178" s="20"/>
      <c r="Q178" s="443"/>
      <c r="R178" s="20"/>
      <c r="S178" s="444">
        <f t="shared" si="19"/>
        <v>1946981.9900000002</v>
      </c>
    </row>
    <row r="179" spans="1:19" x14ac:dyDescent="0.25">
      <c r="A179" s="512" t="s">
        <v>1414</v>
      </c>
      <c r="B179" s="514">
        <v>43055</v>
      </c>
      <c r="C179" s="512" t="s">
        <v>109</v>
      </c>
      <c r="D179" s="512" t="s">
        <v>1422</v>
      </c>
      <c r="E179" s="512"/>
      <c r="F179" s="42"/>
      <c r="G179" s="513">
        <v>20000</v>
      </c>
      <c r="H179" s="42"/>
      <c r="I179" s="513">
        <f t="shared" si="18"/>
        <v>-1966981.99</v>
      </c>
      <c r="K179" s="443" t="s">
        <v>461</v>
      </c>
      <c r="L179" s="445">
        <v>43055</v>
      </c>
      <c r="M179" s="443" t="s">
        <v>22</v>
      </c>
      <c r="N179" s="443" t="s">
        <v>203</v>
      </c>
      <c r="O179" s="444">
        <v>20000</v>
      </c>
      <c r="P179" s="20"/>
      <c r="Q179" s="443"/>
      <c r="R179" s="20"/>
      <c r="S179" s="444">
        <f t="shared" si="19"/>
        <v>1966981.9900000002</v>
      </c>
    </row>
    <row r="180" spans="1:19" x14ac:dyDescent="0.25">
      <c r="A180" s="512" t="s">
        <v>1415</v>
      </c>
      <c r="B180" s="514">
        <v>43061</v>
      </c>
      <c r="C180" s="512" t="s">
        <v>109</v>
      </c>
      <c r="D180" s="512" t="s">
        <v>1423</v>
      </c>
      <c r="E180" s="512">
        <v>300000</v>
      </c>
      <c r="F180" s="42"/>
      <c r="G180" s="512"/>
      <c r="H180" s="42"/>
      <c r="I180" s="513">
        <f>+I179+E180-G180</f>
        <v>-1666981.99</v>
      </c>
      <c r="K180" s="443" t="s">
        <v>1321</v>
      </c>
      <c r="L180" s="445">
        <v>43061</v>
      </c>
      <c r="M180" s="443" t="s">
        <v>22</v>
      </c>
      <c r="N180" s="443" t="s">
        <v>205</v>
      </c>
      <c r="O180" s="443"/>
      <c r="P180" s="20"/>
      <c r="Q180" s="444">
        <v>300000</v>
      </c>
      <c r="R180" s="20"/>
      <c r="S180" s="444">
        <f t="shared" si="19"/>
        <v>1666981.9900000002</v>
      </c>
    </row>
    <row r="181" spans="1:19" x14ac:dyDescent="0.25">
      <c r="A181" s="512" t="s">
        <v>322</v>
      </c>
      <c r="B181" s="514">
        <v>43062</v>
      </c>
      <c r="C181" s="512" t="s">
        <v>109</v>
      </c>
      <c r="D181" s="512" t="s">
        <v>1424</v>
      </c>
      <c r="E181" s="512">
        <v>300000</v>
      </c>
      <c r="F181" s="42"/>
      <c r="H181" s="42"/>
      <c r="I181" s="513">
        <f t="shared" si="18"/>
        <v>-1366981.99</v>
      </c>
      <c r="K181" s="443" t="s">
        <v>53</v>
      </c>
      <c r="L181" s="445">
        <v>43062</v>
      </c>
      <c r="M181" s="443" t="s">
        <v>22</v>
      </c>
      <c r="N181" s="443" t="s">
        <v>205</v>
      </c>
      <c r="O181" s="443"/>
      <c r="P181" s="20"/>
      <c r="Q181" s="444">
        <v>300000</v>
      </c>
      <c r="R181" s="20"/>
      <c r="S181" s="444">
        <f t="shared" si="19"/>
        <v>1366981.9900000002</v>
      </c>
    </row>
    <row r="182" spans="1:19" x14ac:dyDescent="0.25">
      <c r="A182" s="512" t="s">
        <v>323</v>
      </c>
      <c r="B182" s="514">
        <v>43063</v>
      </c>
      <c r="C182" s="512" t="s">
        <v>109</v>
      </c>
      <c r="D182" s="512" t="s">
        <v>1425</v>
      </c>
      <c r="E182">
        <v>150000</v>
      </c>
      <c r="F182" s="42"/>
      <c r="H182" s="42"/>
      <c r="I182" s="513">
        <f t="shared" si="18"/>
        <v>-1216981.99</v>
      </c>
      <c r="K182" s="443" t="s">
        <v>18</v>
      </c>
      <c r="L182" s="445">
        <v>43063</v>
      </c>
      <c r="M182" s="443" t="s">
        <v>22</v>
      </c>
      <c r="N182" s="443" t="s">
        <v>205</v>
      </c>
      <c r="O182" s="443"/>
      <c r="P182" s="20"/>
      <c r="Q182" s="444">
        <v>150000</v>
      </c>
      <c r="R182" s="20"/>
      <c r="S182" s="444">
        <f t="shared" si="19"/>
        <v>1216981.9900000002</v>
      </c>
    </row>
    <row r="183" spans="1:19" x14ac:dyDescent="0.25">
      <c r="K183" s="545" t="s">
        <v>1515</v>
      </c>
      <c r="L183" s="546">
        <v>43069</v>
      </c>
      <c r="M183" s="545" t="s">
        <v>1516</v>
      </c>
      <c r="N183" s="547" t="s">
        <v>1517</v>
      </c>
      <c r="P183" s="20"/>
      <c r="Q183" s="549">
        <v>200299</v>
      </c>
      <c r="R183" s="20"/>
      <c r="S183" s="549">
        <f t="shared" si="19"/>
        <v>1016682.9900000002</v>
      </c>
    </row>
    <row r="184" spans="1:19" x14ac:dyDescent="0.25">
      <c r="I184" s="494">
        <f>+I182</f>
        <v>-1216981.99</v>
      </c>
      <c r="S184" s="444"/>
    </row>
    <row r="185" spans="1:19" x14ac:dyDescent="0.25">
      <c r="S185" s="531">
        <f>+S183</f>
        <v>1016682.9900000002</v>
      </c>
    </row>
    <row r="188" spans="1:19" x14ac:dyDescent="0.25">
      <c r="A188" s="600" t="s">
        <v>99</v>
      </c>
      <c r="B188" s="600"/>
      <c r="C188" s="600"/>
      <c r="D188" s="600"/>
      <c r="E188" s="600"/>
      <c r="F188" s="600"/>
      <c r="G188" s="600"/>
      <c r="H188" s="600"/>
      <c r="I188" s="600"/>
      <c r="J188" s="548"/>
      <c r="K188" s="600" t="s">
        <v>52</v>
      </c>
      <c r="L188" s="600"/>
      <c r="M188" s="600"/>
      <c r="N188" s="600"/>
      <c r="O188" s="600"/>
      <c r="P188" s="600"/>
      <c r="Q188" s="600"/>
      <c r="R188" s="600"/>
      <c r="S188" s="600"/>
    </row>
    <row r="189" spans="1:19" x14ac:dyDescent="0.25">
      <c r="A189" s="599" t="s">
        <v>1350</v>
      </c>
      <c r="B189" s="599"/>
      <c r="C189" s="599"/>
      <c r="D189" s="599"/>
      <c r="E189" s="599"/>
      <c r="F189" s="599"/>
      <c r="G189" s="599"/>
      <c r="H189" s="599"/>
      <c r="I189" s="599"/>
      <c r="J189" s="548"/>
      <c r="K189" s="599" t="s">
        <v>1350</v>
      </c>
      <c r="L189" s="599"/>
      <c r="M189" s="599"/>
      <c r="N189" s="599"/>
      <c r="O189" s="599"/>
      <c r="P189" s="599"/>
      <c r="Q189" s="599"/>
      <c r="R189" s="599"/>
      <c r="S189" s="599"/>
    </row>
    <row r="190" spans="1:19" x14ac:dyDescent="0.25">
      <c r="A190" s="9" t="s">
        <v>2</v>
      </c>
      <c r="B190" s="9" t="s">
        <v>3</v>
      </c>
      <c r="C190" s="9" t="s">
        <v>4</v>
      </c>
      <c r="D190" s="9" t="s">
        <v>5</v>
      </c>
      <c r="E190" s="9" t="s">
        <v>6</v>
      </c>
      <c r="F190" s="10"/>
      <c r="G190" s="9" t="s">
        <v>7</v>
      </c>
      <c r="H190" s="10"/>
      <c r="I190" s="9" t="s">
        <v>8</v>
      </c>
      <c r="J190" s="548"/>
      <c r="K190" s="9" t="s">
        <v>2</v>
      </c>
      <c r="L190" s="9" t="s">
        <v>3</v>
      </c>
      <c r="M190" s="9" t="s">
        <v>4</v>
      </c>
      <c r="N190" s="9" t="s">
        <v>5</v>
      </c>
      <c r="O190" s="9" t="s">
        <v>6</v>
      </c>
      <c r="P190" s="10"/>
      <c r="Q190" s="9" t="s">
        <v>7</v>
      </c>
      <c r="R190" s="10"/>
      <c r="S190" s="9" t="s">
        <v>8</v>
      </c>
    </row>
    <row r="191" spans="1:19" x14ac:dyDescent="0.25">
      <c r="A191" s="548"/>
      <c r="B191" s="548"/>
      <c r="C191" s="548"/>
      <c r="D191" s="548"/>
      <c r="E191" s="548"/>
      <c r="F191" s="20"/>
      <c r="G191" s="548"/>
      <c r="H191" s="20"/>
      <c r="I191" s="549">
        <f>+I184</f>
        <v>-1216981.99</v>
      </c>
      <c r="J191" s="548"/>
      <c r="K191" s="23"/>
      <c r="L191" s="23"/>
      <c r="M191" s="23"/>
      <c r="N191" s="23" t="s">
        <v>9</v>
      </c>
      <c r="O191" s="4"/>
      <c r="P191" s="24"/>
      <c r="Q191" s="4"/>
      <c r="R191" s="24"/>
      <c r="S191" s="549">
        <f>+S185</f>
        <v>1016682.9900000002</v>
      </c>
    </row>
    <row r="192" spans="1:19" x14ac:dyDescent="0.25">
      <c r="A192" s="566" t="s">
        <v>1589</v>
      </c>
      <c r="B192" s="565">
        <v>43077</v>
      </c>
      <c r="C192" s="566" t="s">
        <v>109</v>
      </c>
      <c r="D192" s="566" t="s">
        <v>1598</v>
      </c>
      <c r="E192" s="567">
        <v>850000</v>
      </c>
      <c r="F192" s="20">
        <v>1</v>
      </c>
      <c r="G192" s="549"/>
      <c r="H192" s="532"/>
      <c r="I192" s="549">
        <f>+I191+E192-G192</f>
        <v>-366981.99</v>
      </c>
      <c r="J192" s="548"/>
      <c r="K192" s="550" t="s">
        <v>1608</v>
      </c>
      <c r="L192" s="551">
        <v>43442</v>
      </c>
      <c r="M192" s="566" t="s">
        <v>22</v>
      </c>
      <c r="N192" s="552" t="s">
        <v>1609</v>
      </c>
      <c r="O192" s="553"/>
      <c r="P192" s="20"/>
      <c r="Q192" s="556">
        <v>850000</v>
      </c>
      <c r="R192" s="20">
        <v>1</v>
      </c>
      <c r="S192" s="549">
        <f>+S191+O192-Q192</f>
        <v>166682.99000000022</v>
      </c>
    </row>
    <row r="193" spans="1:19" x14ac:dyDescent="0.25">
      <c r="A193" s="566" t="s">
        <v>801</v>
      </c>
      <c r="B193" s="565">
        <v>43077</v>
      </c>
      <c r="C193" s="566" t="s">
        <v>109</v>
      </c>
      <c r="D193" s="566" t="s">
        <v>1594</v>
      </c>
      <c r="E193" s="566"/>
      <c r="F193" s="20"/>
      <c r="G193" s="567">
        <v>850000</v>
      </c>
      <c r="H193" s="88">
        <v>4</v>
      </c>
      <c r="I193" s="567">
        <f t="shared" ref="I193:I197" si="20">+I192+E193-G193</f>
        <v>-1216981.99</v>
      </c>
      <c r="J193" s="548"/>
      <c r="K193" s="566" t="s">
        <v>1610</v>
      </c>
      <c r="L193" s="565">
        <v>43442</v>
      </c>
      <c r="M193" s="566" t="s">
        <v>22</v>
      </c>
      <c r="N193" s="566" t="s">
        <v>1609</v>
      </c>
      <c r="O193" s="554">
        <v>850000</v>
      </c>
      <c r="P193" s="20">
        <v>4</v>
      </c>
      <c r="Q193" s="548"/>
      <c r="R193" s="20"/>
      <c r="S193" s="567">
        <f t="shared" ref="S193:S197" si="21">+S192+O193-Q193</f>
        <v>1016682.9900000002</v>
      </c>
    </row>
    <row r="194" spans="1:19" x14ac:dyDescent="0.25">
      <c r="A194" s="566" t="s">
        <v>582</v>
      </c>
      <c r="B194" s="565">
        <v>43081</v>
      </c>
      <c r="C194" s="566" t="s">
        <v>109</v>
      </c>
      <c r="D194" s="566" t="s">
        <v>1595</v>
      </c>
      <c r="E194" s="567">
        <v>20000</v>
      </c>
      <c r="F194" s="20">
        <v>2</v>
      </c>
      <c r="G194" s="566"/>
      <c r="H194" s="88"/>
      <c r="I194" s="567">
        <f t="shared" si="20"/>
        <v>-1196981.99</v>
      </c>
      <c r="J194" s="548"/>
      <c r="K194" s="566" t="s">
        <v>1518</v>
      </c>
      <c r="L194" s="565">
        <v>43077</v>
      </c>
      <c r="M194" s="566" t="s">
        <v>22</v>
      </c>
      <c r="N194" s="566" t="s">
        <v>205</v>
      </c>
      <c r="O194" s="566"/>
      <c r="P194" s="20"/>
      <c r="Q194" s="567">
        <v>20000</v>
      </c>
      <c r="R194" s="20">
        <v>2</v>
      </c>
      <c r="S194" s="567">
        <f t="shared" si="21"/>
        <v>996682.99000000022</v>
      </c>
    </row>
    <row r="195" spans="1:19" x14ac:dyDescent="0.25">
      <c r="A195" s="566" t="s">
        <v>1590</v>
      </c>
      <c r="B195" s="565">
        <v>43090</v>
      </c>
      <c r="C195" s="566" t="s">
        <v>109</v>
      </c>
      <c r="D195" s="566" t="s">
        <v>334</v>
      </c>
      <c r="E195" s="566"/>
      <c r="F195" s="20"/>
      <c r="G195" s="567">
        <v>130000</v>
      </c>
      <c r="H195" s="20">
        <v>3</v>
      </c>
      <c r="I195" s="567">
        <f t="shared" si="20"/>
        <v>-1326981.99</v>
      </c>
      <c r="J195" s="548"/>
      <c r="K195" s="566" t="s">
        <v>1611</v>
      </c>
      <c r="L195" s="565">
        <v>43455</v>
      </c>
      <c r="M195" s="566" t="s">
        <v>22</v>
      </c>
      <c r="N195" s="566" t="s">
        <v>203</v>
      </c>
      <c r="O195" s="567">
        <v>130000</v>
      </c>
      <c r="P195" s="20">
        <v>3</v>
      </c>
      <c r="Q195" s="566"/>
      <c r="R195" s="20"/>
      <c r="S195" s="567">
        <f t="shared" si="21"/>
        <v>1126682.9900000002</v>
      </c>
    </row>
    <row r="196" spans="1:19" x14ac:dyDescent="0.25">
      <c r="A196" s="566" t="s">
        <v>1591</v>
      </c>
      <c r="B196" s="565">
        <v>43091</v>
      </c>
      <c r="C196" s="566" t="s">
        <v>109</v>
      </c>
      <c r="D196" s="566" t="s">
        <v>1596</v>
      </c>
      <c r="E196" s="566"/>
      <c r="F196" s="20"/>
      <c r="G196" s="567">
        <v>1100000</v>
      </c>
      <c r="H196" s="20">
        <v>1</v>
      </c>
      <c r="I196" s="567">
        <f t="shared" si="20"/>
        <v>-2426981.9900000002</v>
      </c>
      <c r="J196" s="548"/>
      <c r="K196" s="566" t="s">
        <v>315</v>
      </c>
      <c r="L196" s="565">
        <v>43091</v>
      </c>
      <c r="M196" s="566" t="s">
        <v>22</v>
      </c>
      <c r="N196" s="566" t="s">
        <v>203</v>
      </c>
      <c r="O196" s="567">
        <v>1100000</v>
      </c>
      <c r="P196" s="20">
        <v>1</v>
      </c>
      <c r="Q196" s="566"/>
      <c r="R196" s="20"/>
      <c r="S196" s="567">
        <f t="shared" si="21"/>
        <v>2226682.9900000002</v>
      </c>
    </row>
    <row r="197" spans="1:19" x14ac:dyDescent="0.25">
      <c r="A197" s="566" t="s">
        <v>1592</v>
      </c>
      <c r="B197" s="565">
        <v>43097</v>
      </c>
      <c r="C197" s="566" t="s">
        <v>1593</v>
      </c>
      <c r="D197" s="566" t="s">
        <v>1597</v>
      </c>
      <c r="E197" s="566"/>
      <c r="F197" s="532"/>
      <c r="G197" s="567">
        <v>32851.06</v>
      </c>
      <c r="H197" s="88">
        <v>2</v>
      </c>
      <c r="I197" s="567">
        <f t="shared" si="20"/>
        <v>-2459833.0500000003</v>
      </c>
      <c r="K197" s="566" t="s">
        <v>587</v>
      </c>
      <c r="L197" s="565">
        <v>43097</v>
      </c>
      <c r="M197" s="566" t="s">
        <v>1519</v>
      </c>
      <c r="N197" s="566" t="s">
        <v>1487</v>
      </c>
      <c r="O197" s="567">
        <v>32851.06</v>
      </c>
      <c r="P197" s="20">
        <v>2</v>
      </c>
      <c r="R197" s="532"/>
      <c r="S197" s="567">
        <f t="shared" si="21"/>
        <v>2259534.0500000003</v>
      </c>
    </row>
    <row r="198" spans="1:19" x14ac:dyDescent="0.25">
      <c r="A198" s="566"/>
      <c r="B198" s="565"/>
      <c r="C198" s="566"/>
      <c r="D198" s="566"/>
      <c r="E198" s="566"/>
      <c r="F198" s="532"/>
      <c r="G198" s="567"/>
      <c r="H198" s="88"/>
      <c r="I198" s="567"/>
    </row>
    <row r="199" spans="1:19" x14ac:dyDescent="0.25">
      <c r="S199" s="567">
        <f>+S197</f>
        <v>2259534.0500000003</v>
      </c>
    </row>
    <row r="200" spans="1:19" x14ac:dyDescent="0.25">
      <c r="S200" s="587">
        <f>+I197+S199</f>
        <v>-200299</v>
      </c>
    </row>
  </sheetData>
  <mergeCells count="48">
    <mergeCell ref="A188:I188"/>
    <mergeCell ref="K188:S188"/>
    <mergeCell ref="A189:I189"/>
    <mergeCell ref="K189:S189"/>
    <mergeCell ref="A50:I50"/>
    <mergeCell ref="K50:S50"/>
    <mergeCell ref="A51:I51"/>
    <mergeCell ref="K51:S51"/>
    <mergeCell ref="A141:I141"/>
    <mergeCell ref="A142:I142"/>
    <mergeCell ref="K141:S141"/>
    <mergeCell ref="K142:S142"/>
    <mergeCell ref="K118:S118"/>
    <mergeCell ref="A118:I118"/>
    <mergeCell ref="K117:S117"/>
    <mergeCell ref="A117:I117"/>
    <mergeCell ref="K15:S15"/>
    <mergeCell ref="A15:I15"/>
    <mergeCell ref="A32:I32"/>
    <mergeCell ref="A33:I33"/>
    <mergeCell ref="K32:S32"/>
    <mergeCell ref="K33:S33"/>
    <mergeCell ref="A1:I1"/>
    <mergeCell ref="A2:I2"/>
    <mergeCell ref="K1:S1"/>
    <mergeCell ref="K2:S2"/>
    <mergeCell ref="K14:S14"/>
    <mergeCell ref="A14:I14"/>
    <mergeCell ref="A65:I65"/>
    <mergeCell ref="K65:S65"/>
    <mergeCell ref="A66:I66"/>
    <mergeCell ref="K66:S66"/>
    <mergeCell ref="K102:S102"/>
    <mergeCell ref="A101:I101"/>
    <mergeCell ref="A102:I102"/>
    <mergeCell ref="A83:I83"/>
    <mergeCell ref="K83:S83"/>
    <mergeCell ref="A84:I84"/>
    <mergeCell ref="K84:S84"/>
    <mergeCell ref="K101:S101"/>
    <mergeCell ref="K169:S169"/>
    <mergeCell ref="K170:S170"/>
    <mergeCell ref="A155:I155"/>
    <mergeCell ref="A156:I156"/>
    <mergeCell ref="K155:S155"/>
    <mergeCell ref="K156:S156"/>
    <mergeCell ref="A169:I169"/>
    <mergeCell ref="A170:I17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1"/>
  <sheetViews>
    <sheetView topLeftCell="A85" workbookViewId="0">
      <selection activeCell="J106" sqref="J106"/>
    </sheetView>
  </sheetViews>
  <sheetFormatPr baseColWidth="10" defaultRowHeight="15" x14ac:dyDescent="0.25"/>
  <cols>
    <col min="6" max="6" width="3.42578125" customWidth="1"/>
    <col min="8" max="8" width="3.42578125" customWidth="1"/>
    <col min="9" max="9" width="11.5703125" bestFit="1" customWidth="1"/>
    <col min="14" max="14" width="33.85546875" bestFit="1" customWidth="1"/>
    <col min="16" max="16" width="3.42578125" customWidth="1"/>
    <col min="18" max="18" width="3.42578125" customWidth="1"/>
    <col min="19" max="19" width="13.140625" bestFit="1" customWidth="1"/>
  </cols>
  <sheetData>
    <row r="1" spans="1:19" x14ac:dyDescent="0.25">
      <c r="A1" s="600" t="s">
        <v>317</v>
      </c>
      <c r="B1" s="600"/>
      <c r="C1" s="600"/>
      <c r="D1" s="600"/>
      <c r="E1" s="600"/>
      <c r="F1" s="600"/>
      <c r="G1" s="600"/>
      <c r="H1" s="600"/>
      <c r="I1" s="600"/>
      <c r="J1" s="122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253</v>
      </c>
      <c r="B2" s="599"/>
      <c r="C2" s="599"/>
      <c r="D2" s="599"/>
      <c r="E2" s="599"/>
      <c r="F2" s="599"/>
      <c r="G2" s="599"/>
      <c r="H2" s="599"/>
      <c r="I2" s="599"/>
      <c r="J2" s="122"/>
      <c r="K2" s="599" t="s">
        <v>253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J3" s="122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24"/>
      <c r="G4" s="4"/>
      <c r="H4" s="24"/>
      <c r="I4" s="123">
        <v>632430.43000000005</v>
      </c>
      <c r="J4" s="122"/>
      <c r="K4" s="23"/>
      <c r="L4" s="23"/>
      <c r="M4" s="23"/>
      <c r="N4" s="23" t="s">
        <v>9</v>
      </c>
      <c r="O4" s="4"/>
      <c r="P4" s="24"/>
      <c r="Q4" s="4"/>
      <c r="R4" s="24"/>
      <c r="S4" s="130">
        <v>-632430.42000000004</v>
      </c>
    </row>
    <row r="5" spans="1:19" x14ac:dyDescent="0.25">
      <c r="A5" s="122" t="s">
        <v>1322</v>
      </c>
      <c r="B5" s="124">
        <v>42812</v>
      </c>
      <c r="C5" s="122"/>
      <c r="D5" s="122" t="s">
        <v>1323</v>
      </c>
      <c r="E5" s="123"/>
      <c r="F5" s="20"/>
      <c r="G5" s="122">
        <v>7000</v>
      </c>
      <c r="H5" s="42"/>
      <c r="I5" s="123">
        <f>+I4+E5-G5</f>
        <v>625430.43000000005</v>
      </c>
      <c r="J5" s="122"/>
      <c r="K5" s="125" t="s">
        <v>58</v>
      </c>
      <c r="L5" s="126">
        <v>42812</v>
      </c>
      <c r="M5" s="125" t="s">
        <v>22</v>
      </c>
      <c r="N5" s="127" t="s">
        <v>319</v>
      </c>
      <c r="O5" s="128">
        <v>7000</v>
      </c>
      <c r="P5" s="25"/>
      <c r="Q5" s="123"/>
      <c r="R5" s="25"/>
      <c r="S5" s="123">
        <f>+S4+O5-Q5</f>
        <v>-625430.42000000004</v>
      </c>
    </row>
    <row r="6" spans="1:19" x14ac:dyDescent="0.25">
      <c r="A6" s="122" t="s">
        <v>1324</v>
      </c>
      <c r="B6" s="43">
        <v>42812</v>
      </c>
      <c r="C6" s="122"/>
      <c r="D6" s="443" t="s">
        <v>1323</v>
      </c>
      <c r="E6" s="11">
        <v>7000</v>
      </c>
      <c r="F6" s="12"/>
      <c r="G6" s="11"/>
      <c r="H6" s="12"/>
      <c r="I6" s="444">
        <f>+I5+E6-G6</f>
        <v>632430.43000000005</v>
      </c>
      <c r="J6" s="122"/>
      <c r="K6" s="125" t="s">
        <v>318</v>
      </c>
      <c r="L6" s="126">
        <v>42812</v>
      </c>
      <c r="M6" s="125" t="s">
        <v>22</v>
      </c>
      <c r="N6" s="127" t="s">
        <v>320</v>
      </c>
      <c r="O6" s="11"/>
      <c r="P6" s="12"/>
      <c r="Q6" s="129">
        <v>7000</v>
      </c>
      <c r="R6" s="12"/>
      <c r="S6" s="129">
        <f>+S5+O6-Q6</f>
        <v>-632430.42000000004</v>
      </c>
    </row>
    <row r="7" spans="1:19" x14ac:dyDescent="0.25">
      <c r="A7" s="122"/>
      <c r="B7" s="122"/>
      <c r="C7" s="122"/>
      <c r="D7" s="9" t="s">
        <v>10</v>
      </c>
      <c r="E7" s="11">
        <f>+SUM(E6:E6)</f>
        <v>7000</v>
      </c>
      <c r="F7" s="12"/>
      <c r="G7" s="11">
        <f>+G5</f>
        <v>7000</v>
      </c>
      <c r="H7" s="12"/>
      <c r="I7" s="15"/>
      <c r="J7" s="122"/>
      <c r="K7" s="122"/>
      <c r="L7" s="122"/>
      <c r="M7" s="122"/>
      <c r="N7" s="9" t="s">
        <v>10</v>
      </c>
      <c r="O7" s="11">
        <f>+SUM(O5:O6)</f>
        <v>7000</v>
      </c>
      <c r="P7" s="12"/>
      <c r="Q7" s="11">
        <f>+SUM(Q5:Q6)</f>
        <v>7000</v>
      </c>
      <c r="R7" s="12"/>
      <c r="S7" s="15"/>
    </row>
    <row r="8" spans="1:19" x14ac:dyDescent="0.25">
      <c r="D8" s="16" t="s">
        <v>11</v>
      </c>
      <c r="E8" s="15"/>
      <c r="F8" s="12"/>
      <c r="G8" s="15"/>
      <c r="H8" s="12"/>
      <c r="I8" s="15">
        <f>+I6</f>
        <v>632430.43000000005</v>
      </c>
      <c r="N8" s="16" t="s">
        <v>11</v>
      </c>
      <c r="O8" s="15"/>
      <c r="P8" s="12"/>
      <c r="Q8" s="15"/>
      <c r="R8" s="12"/>
      <c r="S8" s="15">
        <f>+S6</f>
        <v>-632430.42000000004</v>
      </c>
    </row>
    <row r="10" spans="1:19" x14ac:dyDescent="0.25">
      <c r="A10" s="600" t="s">
        <v>317</v>
      </c>
      <c r="B10" s="600"/>
      <c r="C10" s="600"/>
      <c r="D10" s="600"/>
      <c r="E10" s="600"/>
      <c r="F10" s="600"/>
      <c r="G10" s="600"/>
      <c r="H10" s="600"/>
      <c r="I10" s="600"/>
      <c r="J10" s="200"/>
      <c r="K10" s="600" t="s">
        <v>52</v>
      </c>
      <c r="L10" s="600"/>
      <c r="M10" s="600"/>
      <c r="N10" s="600"/>
      <c r="O10" s="600"/>
      <c r="P10" s="600"/>
      <c r="Q10" s="600"/>
      <c r="R10" s="600"/>
      <c r="S10" s="600"/>
    </row>
    <row r="11" spans="1:19" x14ac:dyDescent="0.25">
      <c r="A11" s="599" t="s">
        <v>453</v>
      </c>
      <c r="B11" s="599"/>
      <c r="C11" s="599"/>
      <c r="D11" s="599"/>
      <c r="E11" s="599"/>
      <c r="F11" s="599"/>
      <c r="G11" s="599"/>
      <c r="H11" s="599"/>
      <c r="I11" s="599"/>
      <c r="J11" s="200"/>
      <c r="K11" s="599" t="s">
        <v>453</v>
      </c>
      <c r="L11" s="599"/>
      <c r="M11" s="599"/>
      <c r="N11" s="599"/>
      <c r="O11" s="599"/>
      <c r="P11" s="599"/>
      <c r="Q11" s="599"/>
      <c r="R11" s="599"/>
      <c r="S11" s="599"/>
    </row>
    <row r="12" spans="1:19" x14ac:dyDescent="0.25">
      <c r="A12" s="9" t="s">
        <v>2</v>
      </c>
      <c r="B12" s="9" t="s">
        <v>3</v>
      </c>
      <c r="C12" s="9" t="s">
        <v>4</v>
      </c>
      <c r="D12" s="9" t="s">
        <v>5</v>
      </c>
      <c r="E12" s="9" t="s">
        <v>6</v>
      </c>
      <c r="F12" s="10"/>
      <c r="G12" s="9" t="s">
        <v>7</v>
      </c>
      <c r="H12" s="10"/>
      <c r="I12" s="9" t="s">
        <v>8</v>
      </c>
      <c r="J12" s="200"/>
      <c r="K12" s="9" t="s">
        <v>2</v>
      </c>
      <c r="L12" s="9" t="s">
        <v>3</v>
      </c>
      <c r="M12" s="9" t="s">
        <v>4</v>
      </c>
      <c r="N12" s="9" t="s">
        <v>287</v>
      </c>
      <c r="O12" s="9" t="s">
        <v>6</v>
      </c>
      <c r="P12" s="10"/>
      <c r="Q12" s="9" t="s">
        <v>7</v>
      </c>
      <c r="R12" s="10"/>
      <c r="S12" s="9" t="s">
        <v>8</v>
      </c>
    </row>
    <row r="13" spans="1:19" x14ac:dyDescent="0.25">
      <c r="A13" s="23"/>
      <c r="B13" s="23"/>
      <c r="C13" s="23"/>
      <c r="D13" s="23" t="s">
        <v>9</v>
      </c>
      <c r="E13" s="4"/>
      <c r="F13" s="24"/>
      <c r="G13" s="4"/>
      <c r="H13" s="24"/>
      <c r="I13" s="201">
        <f>+I8</f>
        <v>632430.43000000005</v>
      </c>
      <c r="J13" s="200"/>
      <c r="K13" s="23"/>
      <c r="L13" s="23"/>
      <c r="M13" s="23"/>
      <c r="N13" s="23"/>
      <c r="O13" s="4"/>
      <c r="P13" s="24"/>
      <c r="Q13" s="4"/>
      <c r="R13" s="24"/>
      <c r="S13" s="201">
        <v>-632430.42000000004</v>
      </c>
    </row>
    <row r="14" spans="1:19" x14ac:dyDescent="0.25">
      <c r="A14" s="341"/>
      <c r="B14" s="202"/>
      <c r="C14" s="341"/>
      <c r="D14" s="341"/>
      <c r="E14" s="201"/>
      <c r="F14" s="20"/>
      <c r="G14" s="200"/>
      <c r="H14" s="42"/>
      <c r="I14" s="201">
        <f>+I13+E14-G14</f>
        <v>632430.43000000005</v>
      </c>
      <c r="J14" s="200"/>
      <c r="K14" s="200"/>
      <c r="L14" s="202"/>
      <c r="M14" s="200"/>
      <c r="N14" s="200"/>
      <c r="O14" s="201"/>
      <c r="P14" s="25"/>
      <c r="Q14" s="201"/>
      <c r="R14" s="25"/>
      <c r="S14" s="201">
        <f>+S13+O14-Q14</f>
        <v>-632430.42000000004</v>
      </c>
    </row>
    <row r="15" spans="1:19" x14ac:dyDescent="0.25">
      <c r="A15" s="200"/>
      <c r="B15" s="200"/>
      <c r="C15" s="200"/>
      <c r="D15" s="9" t="s">
        <v>10</v>
      </c>
      <c r="E15" s="11">
        <f>+SUM(E14:E14)</f>
        <v>0</v>
      </c>
      <c r="F15" s="12"/>
      <c r="G15" s="11">
        <f>+SUM(G14:G14)</f>
        <v>0</v>
      </c>
      <c r="H15" s="12"/>
      <c r="I15" s="15"/>
      <c r="J15" s="200"/>
      <c r="K15" s="200"/>
      <c r="L15" s="202"/>
      <c r="M15" s="200"/>
      <c r="N15" s="200"/>
      <c r="O15" s="11"/>
      <c r="P15" s="12"/>
      <c r="Q15" s="201"/>
      <c r="R15" s="12"/>
      <c r="S15" s="201">
        <f>+S14+O15-Q15</f>
        <v>-632430.42000000004</v>
      </c>
    </row>
    <row r="16" spans="1:19" x14ac:dyDescent="0.25">
      <c r="A16" s="200"/>
      <c r="B16" s="200"/>
      <c r="C16" s="200"/>
      <c r="D16" s="16" t="s">
        <v>11</v>
      </c>
      <c r="E16" s="15"/>
      <c r="F16" s="12"/>
      <c r="G16" s="15"/>
      <c r="H16" s="12"/>
      <c r="I16" s="15">
        <f>+I14</f>
        <v>632430.43000000005</v>
      </c>
      <c r="J16" s="200"/>
      <c r="K16" s="200"/>
      <c r="L16" s="200"/>
      <c r="M16" s="200"/>
      <c r="N16" s="9" t="s">
        <v>10</v>
      </c>
      <c r="O16" s="11">
        <f>+SUM(O14:O15)</f>
        <v>0</v>
      </c>
      <c r="P16" s="12"/>
      <c r="Q16" s="11">
        <f>+SUM(Q14:Q15)</f>
        <v>0</v>
      </c>
      <c r="R16" s="12"/>
      <c r="S16" s="15"/>
    </row>
    <row r="17" spans="1:19" x14ac:dyDescent="0.25">
      <c r="A17" s="200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16" t="s">
        <v>11</v>
      </c>
      <c r="O17" s="15"/>
      <c r="P17" s="12"/>
      <c r="Q17" s="15"/>
      <c r="R17" s="12"/>
      <c r="S17" s="15">
        <f>+S15</f>
        <v>-632430.42000000004</v>
      </c>
    </row>
    <row r="20" spans="1:19" x14ac:dyDescent="0.25">
      <c r="A20" s="600" t="s">
        <v>317</v>
      </c>
      <c r="B20" s="600"/>
      <c r="C20" s="600"/>
      <c r="D20" s="600"/>
      <c r="E20" s="600"/>
      <c r="F20" s="600"/>
      <c r="G20" s="600"/>
      <c r="H20" s="600"/>
      <c r="I20" s="600"/>
      <c r="J20" s="231"/>
      <c r="K20" s="600" t="s">
        <v>52</v>
      </c>
      <c r="L20" s="600"/>
      <c r="M20" s="600"/>
      <c r="N20" s="600"/>
      <c r="O20" s="600"/>
      <c r="P20" s="600"/>
      <c r="Q20" s="600"/>
      <c r="R20" s="600"/>
      <c r="S20" s="600"/>
    </row>
    <row r="21" spans="1:19" x14ac:dyDescent="0.25">
      <c r="A21" s="599" t="s">
        <v>543</v>
      </c>
      <c r="B21" s="599"/>
      <c r="C21" s="599"/>
      <c r="D21" s="599"/>
      <c r="E21" s="599"/>
      <c r="F21" s="599"/>
      <c r="G21" s="599"/>
      <c r="H21" s="599"/>
      <c r="I21" s="599"/>
      <c r="J21" s="231"/>
      <c r="K21" s="599" t="s">
        <v>543</v>
      </c>
      <c r="L21" s="599"/>
      <c r="M21" s="599"/>
      <c r="N21" s="599"/>
      <c r="O21" s="599"/>
      <c r="P21" s="599"/>
      <c r="Q21" s="599"/>
      <c r="R21" s="599"/>
      <c r="S21" s="599"/>
    </row>
    <row r="22" spans="1:19" x14ac:dyDescent="0.25">
      <c r="A22" s="9" t="s">
        <v>2</v>
      </c>
      <c r="B22" s="9" t="s">
        <v>3</v>
      </c>
      <c r="C22" s="9" t="s">
        <v>4</v>
      </c>
      <c r="D22" s="9" t="s">
        <v>5</v>
      </c>
      <c r="E22" s="9" t="s">
        <v>6</v>
      </c>
      <c r="F22" s="10"/>
      <c r="G22" s="9" t="s">
        <v>7</v>
      </c>
      <c r="H22" s="10"/>
      <c r="I22" s="9" t="s">
        <v>8</v>
      </c>
      <c r="J22" s="231"/>
      <c r="K22" s="9" t="s">
        <v>2</v>
      </c>
      <c r="L22" s="9" t="s">
        <v>3</v>
      </c>
      <c r="M22" s="9" t="s">
        <v>4</v>
      </c>
      <c r="N22" s="9" t="s">
        <v>287</v>
      </c>
      <c r="O22" s="9" t="s">
        <v>6</v>
      </c>
      <c r="P22" s="10"/>
      <c r="Q22" s="9" t="s">
        <v>7</v>
      </c>
      <c r="R22" s="10"/>
      <c r="S22" s="9" t="s">
        <v>8</v>
      </c>
    </row>
    <row r="23" spans="1:19" x14ac:dyDescent="0.25">
      <c r="A23" s="23"/>
      <c r="B23" s="23"/>
      <c r="C23" s="23"/>
      <c r="D23" s="23" t="s">
        <v>9</v>
      </c>
      <c r="E23" s="4"/>
      <c r="F23" s="24"/>
      <c r="G23" s="4"/>
      <c r="H23" s="24"/>
      <c r="I23" s="232">
        <f>+I16</f>
        <v>632430.43000000005</v>
      </c>
      <c r="J23" s="231"/>
      <c r="K23" s="23"/>
      <c r="L23" s="23"/>
      <c r="M23" s="23"/>
      <c r="N23" s="23"/>
      <c r="O23" s="4"/>
      <c r="P23" s="24"/>
      <c r="Q23" s="4"/>
      <c r="R23" s="24"/>
      <c r="S23" s="232">
        <v>-632430.42000000004</v>
      </c>
    </row>
    <row r="24" spans="1:19" x14ac:dyDescent="0.25">
      <c r="A24" s="231"/>
      <c r="B24" s="233"/>
      <c r="C24" s="231"/>
      <c r="D24" s="231"/>
      <c r="E24" s="232"/>
      <c r="F24" s="20"/>
      <c r="G24" s="231"/>
      <c r="H24" s="42"/>
      <c r="I24" s="232">
        <f>+I23+E24-G24</f>
        <v>632430.43000000005</v>
      </c>
      <c r="J24" s="231"/>
      <c r="K24" s="231"/>
      <c r="L24" s="233"/>
      <c r="M24" s="231"/>
      <c r="N24" s="231"/>
      <c r="O24" s="232"/>
      <c r="P24" s="25"/>
      <c r="Q24" s="232"/>
      <c r="R24" s="25"/>
      <c r="S24" s="232">
        <f>+S23+O24-Q24</f>
        <v>-632430.42000000004</v>
      </c>
    </row>
    <row r="25" spans="1:19" x14ac:dyDescent="0.25">
      <c r="A25" s="231"/>
      <c r="B25" s="231"/>
      <c r="C25" s="231"/>
      <c r="D25" s="9" t="s">
        <v>10</v>
      </c>
      <c r="E25" s="11">
        <f>+SUM(E24:E24)</f>
        <v>0</v>
      </c>
      <c r="F25" s="12"/>
      <c r="G25" s="11">
        <f>+SUM(G24:G24)</f>
        <v>0</v>
      </c>
      <c r="H25" s="12"/>
      <c r="I25" s="15"/>
      <c r="J25" s="231"/>
      <c r="K25" s="231"/>
      <c r="L25" s="233"/>
      <c r="M25" s="231"/>
      <c r="N25" s="231"/>
      <c r="O25" s="11"/>
      <c r="P25" s="12"/>
      <c r="Q25" s="232"/>
      <c r="R25" s="12"/>
      <c r="S25" s="232">
        <f>+S24+O25-Q25</f>
        <v>-632430.42000000004</v>
      </c>
    </row>
    <row r="26" spans="1:19" x14ac:dyDescent="0.25">
      <c r="A26" s="231"/>
      <c r="B26" s="231"/>
      <c r="C26" s="231"/>
      <c r="D26" s="16" t="s">
        <v>11</v>
      </c>
      <c r="E26" s="15"/>
      <c r="F26" s="12"/>
      <c r="G26" s="15"/>
      <c r="H26" s="12"/>
      <c r="I26" s="15">
        <f>+I24</f>
        <v>632430.43000000005</v>
      </c>
      <c r="J26" s="231"/>
      <c r="K26" s="231"/>
      <c r="L26" s="231"/>
      <c r="M26" s="231"/>
      <c r="N26" s="9" t="s">
        <v>10</v>
      </c>
      <c r="O26" s="11">
        <f>+SUM(O24:O25)</f>
        <v>0</v>
      </c>
      <c r="P26" s="12"/>
      <c r="Q26" s="11">
        <f>+SUM(Q24:Q25)</f>
        <v>0</v>
      </c>
      <c r="R26" s="12"/>
      <c r="S26" s="15"/>
    </row>
    <row r="27" spans="1:19" x14ac:dyDescent="0.25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16" t="s">
        <v>11</v>
      </c>
      <c r="O27" s="15"/>
      <c r="P27" s="12"/>
      <c r="Q27" s="15"/>
      <c r="R27" s="12"/>
      <c r="S27" s="15">
        <f>+S25</f>
        <v>-632430.42000000004</v>
      </c>
    </row>
    <row r="30" spans="1:19" x14ac:dyDescent="0.25">
      <c r="A30" s="600" t="s">
        <v>317</v>
      </c>
      <c r="B30" s="600"/>
      <c r="C30" s="600"/>
      <c r="D30" s="600"/>
      <c r="E30" s="600"/>
      <c r="F30" s="600"/>
      <c r="G30" s="600"/>
      <c r="H30" s="600"/>
      <c r="I30" s="600"/>
      <c r="J30" s="267"/>
      <c r="K30" s="600" t="s">
        <v>52</v>
      </c>
      <c r="L30" s="600"/>
      <c r="M30" s="600"/>
      <c r="N30" s="600"/>
      <c r="O30" s="600"/>
      <c r="P30" s="600"/>
      <c r="Q30" s="600"/>
      <c r="R30" s="600"/>
      <c r="S30" s="600"/>
    </row>
    <row r="31" spans="1:19" x14ac:dyDescent="0.25">
      <c r="A31" s="599" t="s">
        <v>669</v>
      </c>
      <c r="B31" s="599"/>
      <c r="C31" s="599"/>
      <c r="D31" s="599"/>
      <c r="E31" s="599"/>
      <c r="F31" s="599"/>
      <c r="G31" s="599"/>
      <c r="H31" s="599"/>
      <c r="I31" s="599"/>
      <c r="J31" s="267"/>
      <c r="K31" s="599" t="s">
        <v>670</v>
      </c>
      <c r="L31" s="599"/>
      <c r="M31" s="599"/>
      <c r="N31" s="599"/>
      <c r="O31" s="599"/>
      <c r="P31" s="599"/>
      <c r="Q31" s="599"/>
      <c r="R31" s="599"/>
      <c r="S31" s="599"/>
    </row>
    <row r="32" spans="1:19" x14ac:dyDescent="0.25">
      <c r="A32" s="9" t="s">
        <v>2</v>
      </c>
      <c r="B32" s="9" t="s">
        <v>3</v>
      </c>
      <c r="C32" s="9" t="s">
        <v>4</v>
      </c>
      <c r="D32" s="9" t="s">
        <v>5</v>
      </c>
      <c r="E32" s="9" t="s">
        <v>6</v>
      </c>
      <c r="F32" s="10"/>
      <c r="G32" s="9" t="s">
        <v>7</v>
      </c>
      <c r="H32" s="10"/>
      <c r="I32" s="9" t="s">
        <v>8</v>
      </c>
      <c r="J32" s="267"/>
      <c r="K32" s="9" t="s">
        <v>2</v>
      </c>
      <c r="L32" s="9" t="s">
        <v>3</v>
      </c>
      <c r="M32" s="9" t="s">
        <v>4</v>
      </c>
      <c r="N32" s="9" t="s">
        <v>287</v>
      </c>
      <c r="O32" s="9" t="s">
        <v>6</v>
      </c>
      <c r="P32" s="10"/>
      <c r="Q32" s="9" t="s">
        <v>7</v>
      </c>
      <c r="R32" s="10"/>
      <c r="S32" s="9" t="s">
        <v>8</v>
      </c>
    </row>
    <row r="33" spans="1:19" x14ac:dyDescent="0.25">
      <c r="A33" s="23"/>
      <c r="B33" s="23"/>
      <c r="C33" s="23"/>
      <c r="D33" s="23" t="s">
        <v>9</v>
      </c>
      <c r="E33" s="4"/>
      <c r="F33" s="24"/>
      <c r="G33" s="4"/>
      <c r="H33" s="24"/>
      <c r="I33" s="268">
        <f>+I26</f>
        <v>632430.43000000005</v>
      </c>
      <c r="J33" s="267"/>
      <c r="K33" s="23"/>
      <c r="L33" s="23"/>
      <c r="M33" s="23"/>
      <c r="N33" s="23"/>
      <c r="O33" s="4"/>
      <c r="P33" s="24"/>
      <c r="Q33" s="4"/>
      <c r="R33" s="24"/>
      <c r="S33" s="268">
        <v>-632430.42000000004</v>
      </c>
    </row>
    <row r="34" spans="1:19" x14ac:dyDescent="0.25">
      <c r="A34" s="267"/>
      <c r="B34" s="269"/>
      <c r="C34" s="267"/>
      <c r="D34" s="267"/>
      <c r="E34" s="268"/>
      <c r="F34" s="20"/>
      <c r="G34" s="267"/>
      <c r="H34" s="42"/>
      <c r="I34" s="268">
        <f>+I33+E34-G34</f>
        <v>632430.43000000005</v>
      </c>
      <c r="J34" s="267"/>
      <c r="K34" s="267"/>
      <c r="L34" s="269"/>
      <c r="M34" s="267"/>
      <c r="N34" s="267"/>
      <c r="O34" s="268"/>
      <c r="P34" s="25"/>
      <c r="Q34" s="268"/>
      <c r="R34" s="25"/>
      <c r="S34" s="268">
        <f>+S33+O34-Q34</f>
        <v>-632430.42000000004</v>
      </c>
    </row>
    <row r="35" spans="1:19" x14ac:dyDescent="0.25">
      <c r="A35" s="267"/>
      <c r="B35" s="267"/>
      <c r="C35" s="267"/>
      <c r="D35" s="9" t="s">
        <v>10</v>
      </c>
      <c r="E35" s="11">
        <f>+SUM(E34:E34)</f>
        <v>0</v>
      </c>
      <c r="F35" s="12"/>
      <c r="G35" s="11">
        <f>+SUM(G34:G34)</f>
        <v>0</v>
      </c>
      <c r="H35" s="12"/>
      <c r="I35" s="15"/>
      <c r="J35" s="267"/>
      <c r="K35" s="267"/>
      <c r="L35" s="269"/>
      <c r="M35" s="267"/>
      <c r="N35" s="267"/>
      <c r="O35" s="11"/>
      <c r="P35" s="12"/>
      <c r="Q35" s="268"/>
      <c r="R35" s="12"/>
      <c r="S35" s="268">
        <f>+S34+O35-Q35</f>
        <v>-632430.42000000004</v>
      </c>
    </row>
    <row r="36" spans="1:19" x14ac:dyDescent="0.25">
      <c r="A36" s="267"/>
      <c r="B36" s="267"/>
      <c r="C36" s="267"/>
      <c r="D36" s="16" t="s">
        <v>11</v>
      </c>
      <c r="E36" s="15"/>
      <c r="F36" s="12"/>
      <c r="G36" s="15"/>
      <c r="H36" s="12"/>
      <c r="I36" s="15">
        <f>+I34</f>
        <v>632430.43000000005</v>
      </c>
      <c r="J36" s="267"/>
      <c r="K36" s="267"/>
      <c r="L36" s="267"/>
      <c r="M36" s="267"/>
      <c r="N36" s="9" t="s">
        <v>10</v>
      </c>
      <c r="O36" s="11">
        <f>+SUM(O34:O35)</f>
        <v>0</v>
      </c>
      <c r="P36" s="12"/>
      <c r="Q36" s="11">
        <f>+SUM(Q34:Q35)</f>
        <v>0</v>
      </c>
      <c r="R36" s="12"/>
      <c r="S36" s="15"/>
    </row>
    <row r="37" spans="1:19" x14ac:dyDescent="0.25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16" t="s">
        <v>11</v>
      </c>
      <c r="O37" s="15"/>
      <c r="P37" s="12"/>
      <c r="Q37" s="15"/>
      <c r="R37" s="12"/>
      <c r="S37" s="15">
        <f>+S35</f>
        <v>-632430.42000000004</v>
      </c>
    </row>
    <row r="38" spans="1:19" x14ac:dyDescent="0.25">
      <c r="S38" s="83"/>
    </row>
    <row r="40" spans="1:19" x14ac:dyDescent="0.25">
      <c r="A40" s="600" t="s">
        <v>317</v>
      </c>
      <c r="B40" s="600"/>
      <c r="C40" s="600"/>
      <c r="D40" s="600"/>
      <c r="E40" s="600"/>
      <c r="F40" s="600"/>
      <c r="G40" s="600"/>
      <c r="H40" s="600"/>
      <c r="I40" s="600"/>
      <c r="J40" s="341"/>
      <c r="K40" s="600" t="s">
        <v>52</v>
      </c>
      <c r="L40" s="600"/>
      <c r="M40" s="600"/>
      <c r="N40" s="600"/>
      <c r="O40" s="600"/>
      <c r="P40" s="600"/>
      <c r="Q40" s="600"/>
      <c r="R40" s="600"/>
      <c r="S40" s="600"/>
    </row>
    <row r="41" spans="1:19" x14ac:dyDescent="0.25">
      <c r="A41" s="599" t="s">
        <v>834</v>
      </c>
      <c r="B41" s="599"/>
      <c r="C41" s="599"/>
      <c r="D41" s="599"/>
      <c r="E41" s="599"/>
      <c r="F41" s="599"/>
      <c r="G41" s="599"/>
      <c r="H41" s="599"/>
      <c r="I41" s="599"/>
      <c r="J41" s="341"/>
      <c r="K41" s="599" t="s">
        <v>834</v>
      </c>
      <c r="L41" s="599"/>
      <c r="M41" s="599"/>
      <c r="N41" s="599"/>
      <c r="O41" s="599"/>
      <c r="P41" s="599"/>
      <c r="Q41" s="599"/>
      <c r="R41" s="599"/>
      <c r="S41" s="599"/>
    </row>
    <row r="42" spans="1:19" x14ac:dyDescent="0.25">
      <c r="A42" s="9" t="s">
        <v>2</v>
      </c>
      <c r="B42" s="9" t="s">
        <v>3</v>
      </c>
      <c r="C42" s="9" t="s">
        <v>4</v>
      </c>
      <c r="D42" s="9" t="s">
        <v>5</v>
      </c>
      <c r="E42" s="9" t="s">
        <v>6</v>
      </c>
      <c r="F42" s="10"/>
      <c r="G42" s="9" t="s">
        <v>7</v>
      </c>
      <c r="H42" s="10"/>
      <c r="I42" s="9" t="s">
        <v>8</v>
      </c>
      <c r="J42" s="341"/>
      <c r="K42" s="9" t="s">
        <v>2</v>
      </c>
      <c r="L42" s="9" t="s">
        <v>3</v>
      </c>
      <c r="M42" s="9" t="s">
        <v>4</v>
      </c>
      <c r="N42" s="9" t="s">
        <v>287</v>
      </c>
      <c r="O42" s="9" t="s">
        <v>6</v>
      </c>
      <c r="P42" s="10"/>
      <c r="Q42" s="9" t="s">
        <v>7</v>
      </c>
      <c r="R42" s="10"/>
      <c r="S42" s="9" t="s">
        <v>8</v>
      </c>
    </row>
    <row r="43" spans="1:19" x14ac:dyDescent="0.25">
      <c r="A43" s="23"/>
      <c r="B43" s="23"/>
      <c r="C43" s="23"/>
      <c r="D43" s="23" t="s">
        <v>9</v>
      </c>
      <c r="E43" s="4"/>
      <c r="F43" s="24"/>
      <c r="G43" s="4"/>
      <c r="H43" s="24"/>
      <c r="I43" s="342">
        <f>+I36</f>
        <v>632430.43000000005</v>
      </c>
      <c r="J43" s="341"/>
      <c r="K43" s="23"/>
      <c r="L43" s="23"/>
      <c r="M43" s="23"/>
      <c r="N43" s="23"/>
      <c r="O43" s="4"/>
      <c r="P43" s="24"/>
      <c r="Q43" s="4"/>
      <c r="R43" s="24"/>
      <c r="S43" s="342">
        <v>-632430.42000000004</v>
      </c>
    </row>
    <row r="44" spans="1:19" x14ac:dyDescent="0.25">
      <c r="A44" s="341" t="s">
        <v>962</v>
      </c>
      <c r="B44" s="343">
        <v>42941</v>
      </c>
      <c r="C44" s="341" t="s">
        <v>963</v>
      </c>
      <c r="D44" s="341" t="s">
        <v>963</v>
      </c>
      <c r="E44" s="342"/>
      <c r="F44" s="20"/>
      <c r="G44" s="341">
        <v>2262</v>
      </c>
      <c r="H44" s="42">
        <v>1</v>
      </c>
      <c r="I44" s="342">
        <f>+I43+E44-G44</f>
        <v>630168.43000000005</v>
      </c>
      <c r="J44" s="341"/>
      <c r="K44" s="348" t="s">
        <v>968</v>
      </c>
      <c r="L44" s="349">
        <v>42937</v>
      </c>
      <c r="M44" s="348" t="s">
        <v>969</v>
      </c>
      <c r="N44" s="350" t="s">
        <v>970</v>
      </c>
      <c r="O44" s="352">
        <v>2262</v>
      </c>
      <c r="P44" s="25">
        <v>1</v>
      </c>
      <c r="Q44" s="342"/>
      <c r="R44" s="25"/>
      <c r="S44" s="342">
        <f>+S43+O44-Q44</f>
        <v>-630168.42000000004</v>
      </c>
    </row>
    <row r="45" spans="1:19" x14ac:dyDescent="0.25">
      <c r="A45" s="341"/>
      <c r="B45" s="341"/>
      <c r="C45" s="341"/>
      <c r="D45" s="9" t="s">
        <v>10</v>
      </c>
      <c r="E45" s="11">
        <f>+SUM(E44:E44)</f>
        <v>0</v>
      </c>
      <c r="F45" s="12"/>
      <c r="G45" s="11">
        <f>+SUM(G44:G44)</f>
        <v>2262</v>
      </c>
      <c r="H45" s="12"/>
      <c r="I45" s="15"/>
      <c r="J45" s="341"/>
      <c r="K45" s="341"/>
      <c r="L45" s="343"/>
      <c r="M45" s="341"/>
      <c r="N45" s="341"/>
      <c r="O45" s="11"/>
      <c r="P45" s="12"/>
      <c r="Q45" s="342"/>
      <c r="R45" s="12"/>
      <c r="S45" s="342">
        <f>+S44+O45-Q45</f>
        <v>-630168.42000000004</v>
      </c>
    </row>
    <row r="46" spans="1:19" x14ac:dyDescent="0.25">
      <c r="A46" s="341"/>
      <c r="B46" s="341"/>
      <c r="C46" s="341"/>
      <c r="D46" s="16" t="s">
        <v>11</v>
      </c>
      <c r="E46" s="15"/>
      <c r="F46" s="12"/>
      <c r="G46" s="15"/>
      <c r="H46" s="12"/>
      <c r="I46" s="15">
        <f>+I44</f>
        <v>630168.43000000005</v>
      </c>
      <c r="J46" s="341"/>
      <c r="K46" s="341"/>
      <c r="L46" s="341"/>
      <c r="M46" s="341"/>
      <c r="N46" s="9" t="s">
        <v>10</v>
      </c>
      <c r="O46" s="11">
        <f>+SUM(O44:O45)</f>
        <v>2262</v>
      </c>
      <c r="P46" s="12"/>
      <c r="Q46" s="11">
        <f>+SUM(Q44:Q45)</f>
        <v>0</v>
      </c>
      <c r="R46" s="12"/>
      <c r="S46" s="15"/>
    </row>
    <row r="47" spans="1:19" x14ac:dyDescent="0.25">
      <c r="A47" s="341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16" t="s">
        <v>11</v>
      </c>
      <c r="O47" s="15"/>
      <c r="P47" s="12"/>
      <c r="Q47" s="15"/>
      <c r="R47" s="12"/>
      <c r="S47" s="15">
        <f>+S45</f>
        <v>-630168.42000000004</v>
      </c>
    </row>
    <row r="49" spans="1:19" x14ac:dyDescent="0.25">
      <c r="A49" s="600" t="s">
        <v>317</v>
      </c>
      <c r="B49" s="600"/>
      <c r="C49" s="600"/>
      <c r="D49" s="600"/>
      <c r="E49" s="600"/>
      <c r="F49" s="600"/>
      <c r="G49" s="600"/>
      <c r="H49" s="600"/>
      <c r="I49" s="600"/>
      <c r="K49" s="600" t="s">
        <v>52</v>
      </c>
      <c r="L49" s="600"/>
      <c r="M49" s="600"/>
      <c r="N49" s="600"/>
      <c r="O49" s="600"/>
      <c r="P49" s="600"/>
      <c r="Q49" s="600"/>
      <c r="R49" s="600"/>
      <c r="S49" s="600"/>
    </row>
    <row r="50" spans="1:19" x14ac:dyDescent="0.25">
      <c r="A50" s="599" t="s">
        <v>964</v>
      </c>
      <c r="B50" s="599"/>
      <c r="C50" s="599"/>
      <c r="D50" s="599"/>
      <c r="E50" s="599"/>
      <c r="F50" s="599"/>
      <c r="G50" s="599"/>
      <c r="H50" s="599"/>
      <c r="I50" s="599"/>
      <c r="K50" s="599" t="s">
        <v>964</v>
      </c>
      <c r="L50" s="599"/>
      <c r="M50" s="599"/>
      <c r="N50" s="599"/>
      <c r="O50" s="599"/>
      <c r="P50" s="599"/>
      <c r="Q50" s="599"/>
      <c r="R50" s="599"/>
      <c r="S50" s="599"/>
    </row>
    <row r="51" spans="1:19" x14ac:dyDescent="0.25">
      <c r="A51" s="9" t="s">
        <v>2</v>
      </c>
      <c r="B51" s="9" t="s">
        <v>3</v>
      </c>
      <c r="C51" s="9" t="s">
        <v>4</v>
      </c>
      <c r="D51" s="9" t="s">
        <v>5</v>
      </c>
      <c r="E51" s="9" t="s">
        <v>6</v>
      </c>
      <c r="F51" s="10"/>
      <c r="G51" s="9" t="s">
        <v>7</v>
      </c>
      <c r="H51" s="10"/>
      <c r="I51" s="9" t="s">
        <v>8</v>
      </c>
      <c r="K51" s="9" t="s">
        <v>2</v>
      </c>
      <c r="L51" s="9" t="s">
        <v>3</v>
      </c>
      <c r="M51" s="9" t="s">
        <v>4</v>
      </c>
      <c r="N51" s="9" t="s">
        <v>287</v>
      </c>
      <c r="O51" s="9" t="s">
        <v>6</v>
      </c>
      <c r="P51" s="10"/>
      <c r="Q51" s="9" t="s">
        <v>7</v>
      </c>
      <c r="R51" s="10"/>
      <c r="S51" s="9" t="s">
        <v>8</v>
      </c>
    </row>
    <row r="52" spans="1:19" x14ac:dyDescent="0.25">
      <c r="A52" s="23"/>
      <c r="B52" s="23"/>
      <c r="C52" s="23"/>
      <c r="D52" s="23" t="s">
        <v>9</v>
      </c>
      <c r="E52" s="4"/>
      <c r="F52" s="24"/>
      <c r="G52" s="4"/>
      <c r="H52" s="24"/>
      <c r="I52" s="342">
        <f>+I46</f>
        <v>630168.43000000005</v>
      </c>
      <c r="K52" s="23"/>
      <c r="L52" s="23"/>
      <c r="M52" s="23"/>
      <c r="N52" s="23"/>
      <c r="O52" s="4"/>
      <c r="P52" s="24"/>
      <c r="Q52" s="4"/>
      <c r="R52" s="24"/>
      <c r="S52" s="352">
        <f>+S47</f>
        <v>-630168.42000000004</v>
      </c>
    </row>
    <row r="53" spans="1:19" x14ac:dyDescent="0.25">
      <c r="A53" s="341" t="s">
        <v>965</v>
      </c>
      <c r="B53" s="343">
        <v>42978</v>
      </c>
      <c r="C53" s="341" t="s">
        <v>966</v>
      </c>
      <c r="D53" s="341" t="s">
        <v>966</v>
      </c>
      <c r="E53" s="342">
        <v>2262</v>
      </c>
      <c r="F53" s="20"/>
      <c r="G53" s="341"/>
      <c r="H53" s="42"/>
      <c r="I53" s="342">
        <f>+I52+E53-G53</f>
        <v>632430.43000000005</v>
      </c>
      <c r="K53" s="446" t="s">
        <v>1329</v>
      </c>
      <c r="L53" s="447">
        <v>42977</v>
      </c>
      <c r="M53" s="446" t="s">
        <v>969</v>
      </c>
      <c r="N53" s="448" t="s">
        <v>970</v>
      </c>
      <c r="O53" s="354"/>
      <c r="P53" s="25"/>
      <c r="Q53" s="449">
        <v>2262</v>
      </c>
      <c r="R53" s="25"/>
      <c r="S53" s="352">
        <f>+S52+O53-Q53</f>
        <v>-632430.42000000004</v>
      </c>
    </row>
    <row r="54" spans="1:19" s="341" customFormat="1" x14ac:dyDescent="0.25">
      <c r="A54" s="341" t="s">
        <v>965</v>
      </c>
      <c r="B54" s="343">
        <v>42978</v>
      </c>
      <c r="C54" s="341" t="s">
        <v>967</v>
      </c>
      <c r="D54" s="341" t="s">
        <v>967</v>
      </c>
      <c r="E54" s="342"/>
      <c r="F54" s="20"/>
      <c r="G54" s="341">
        <v>2262</v>
      </c>
      <c r="H54" s="42"/>
      <c r="I54" s="342">
        <f>+I53+E54-G54</f>
        <v>630168.43000000005</v>
      </c>
      <c r="K54" s="446" t="s">
        <v>1330</v>
      </c>
      <c r="L54" s="447">
        <v>42977</v>
      </c>
      <c r="M54" s="446" t="s">
        <v>969</v>
      </c>
      <c r="N54" s="448" t="s">
        <v>1331</v>
      </c>
      <c r="O54" s="450">
        <v>2262</v>
      </c>
      <c r="P54" s="12"/>
      <c r="Q54" s="352"/>
      <c r="R54" s="12"/>
      <c r="S54" s="352">
        <f>+S53+O54-Q54</f>
        <v>-630168.42000000004</v>
      </c>
    </row>
    <row r="55" spans="1:19" s="341" customFormat="1" x14ac:dyDescent="0.25">
      <c r="B55" s="343"/>
      <c r="E55" s="342"/>
      <c r="F55" s="20"/>
      <c r="H55" s="42"/>
      <c r="I55" s="342"/>
      <c r="K55" s="351"/>
      <c r="L55" s="351"/>
      <c r="M55" s="351"/>
      <c r="N55" s="9" t="s">
        <v>10</v>
      </c>
      <c r="O55" s="11">
        <f>+SUM(O53:O54)</f>
        <v>2262</v>
      </c>
      <c r="P55" s="12"/>
      <c r="Q55" s="11">
        <f>+SUM(Q53:Q54)</f>
        <v>2262</v>
      </c>
      <c r="R55" s="12"/>
      <c r="S55" s="15"/>
    </row>
    <row r="56" spans="1:19" x14ac:dyDescent="0.25">
      <c r="A56" s="341"/>
      <c r="B56" s="341"/>
      <c r="C56" s="341"/>
      <c r="D56" s="9" t="s">
        <v>10</v>
      </c>
      <c r="E56" s="11">
        <f>+SUM(E53:E53)</f>
        <v>2262</v>
      </c>
      <c r="F56" s="12"/>
      <c r="G56" s="11">
        <f>+SUM(G53:G53)</f>
        <v>0</v>
      </c>
      <c r="H56" s="12"/>
      <c r="I56" s="15"/>
      <c r="K56" s="351"/>
      <c r="L56" s="351"/>
      <c r="M56" s="351"/>
      <c r="N56" s="16" t="s">
        <v>11</v>
      </c>
      <c r="O56" s="15"/>
      <c r="P56" s="12"/>
      <c r="Q56" s="15"/>
      <c r="R56" s="12"/>
      <c r="S56" s="15">
        <f>+S54</f>
        <v>-630168.42000000004</v>
      </c>
    </row>
    <row r="57" spans="1:19" x14ac:dyDescent="0.25">
      <c r="A57" s="341"/>
      <c r="B57" s="341"/>
      <c r="C57" s="341"/>
      <c r="D57" s="16" t="s">
        <v>11</v>
      </c>
      <c r="E57" s="15"/>
      <c r="F57" s="12"/>
      <c r="G57" s="15"/>
      <c r="H57" s="12"/>
      <c r="I57" s="15">
        <f>+I54</f>
        <v>630168.43000000005</v>
      </c>
    </row>
    <row r="59" spans="1:19" x14ac:dyDescent="0.25">
      <c r="A59" s="600" t="s">
        <v>317</v>
      </c>
      <c r="B59" s="600"/>
      <c r="C59" s="600"/>
      <c r="D59" s="600"/>
      <c r="E59" s="600"/>
      <c r="F59" s="600"/>
      <c r="G59" s="600"/>
      <c r="H59" s="600"/>
      <c r="I59" s="600"/>
      <c r="K59" s="600" t="s">
        <v>52</v>
      </c>
      <c r="L59" s="600"/>
      <c r="M59" s="600"/>
      <c r="N59" s="600"/>
      <c r="O59" s="600"/>
      <c r="P59" s="600"/>
      <c r="Q59" s="600"/>
      <c r="R59" s="600"/>
      <c r="S59" s="600"/>
    </row>
    <row r="60" spans="1:19" x14ac:dyDescent="0.25">
      <c r="A60" s="599" t="s">
        <v>1062</v>
      </c>
      <c r="B60" s="599"/>
      <c r="C60" s="599"/>
      <c r="D60" s="599"/>
      <c r="E60" s="599"/>
      <c r="F60" s="599"/>
      <c r="G60" s="599"/>
      <c r="H60" s="599"/>
      <c r="I60" s="599"/>
      <c r="K60" s="599" t="s">
        <v>1062</v>
      </c>
      <c r="L60" s="599"/>
      <c r="M60" s="599"/>
      <c r="N60" s="599"/>
      <c r="O60" s="599"/>
      <c r="P60" s="599"/>
      <c r="Q60" s="599"/>
      <c r="R60" s="599"/>
      <c r="S60" s="599"/>
    </row>
    <row r="61" spans="1:19" x14ac:dyDescent="0.25">
      <c r="A61" s="9" t="s">
        <v>2</v>
      </c>
      <c r="B61" s="9" t="s">
        <v>3</v>
      </c>
      <c r="C61" s="9" t="s">
        <v>4</v>
      </c>
      <c r="D61" s="9" t="s">
        <v>5</v>
      </c>
      <c r="E61" s="9" t="s">
        <v>6</v>
      </c>
      <c r="F61" s="10"/>
      <c r="G61" s="9" t="s">
        <v>7</v>
      </c>
      <c r="H61" s="10"/>
      <c r="I61" s="9" t="s">
        <v>8</v>
      </c>
      <c r="K61" s="9" t="s">
        <v>2</v>
      </c>
      <c r="L61" s="9" t="s">
        <v>3</v>
      </c>
      <c r="M61" s="9" t="s">
        <v>4</v>
      </c>
      <c r="N61" s="9" t="s">
        <v>287</v>
      </c>
      <c r="O61" s="9" t="s">
        <v>6</v>
      </c>
      <c r="P61" s="10"/>
      <c r="Q61" s="9" t="s">
        <v>7</v>
      </c>
      <c r="R61" s="10"/>
      <c r="S61" s="9" t="s">
        <v>8</v>
      </c>
    </row>
    <row r="62" spans="1:19" x14ac:dyDescent="0.25">
      <c r="A62" s="23"/>
      <c r="B62" s="23"/>
      <c r="C62" s="23"/>
      <c r="D62" s="23" t="s">
        <v>9</v>
      </c>
      <c r="E62" s="4"/>
      <c r="F62" s="24"/>
      <c r="G62" s="4"/>
      <c r="H62" s="24"/>
      <c r="I62" s="444">
        <f>+I57</f>
        <v>630168.43000000005</v>
      </c>
      <c r="K62" s="23"/>
      <c r="L62" s="23"/>
      <c r="M62" s="23"/>
      <c r="N62" s="23"/>
      <c r="O62" s="4"/>
      <c r="P62" s="24"/>
      <c r="Q62" s="4"/>
      <c r="R62" s="24"/>
      <c r="S62" s="409">
        <f>+S56</f>
        <v>-630168.42000000004</v>
      </c>
    </row>
    <row r="63" spans="1:19" x14ac:dyDescent="0.25">
      <c r="A63" s="443" t="s">
        <v>1325</v>
      </c>
      <c r="B63" s="445">
        <v>42998</v>
      </c>
      <c r="C63" s="443" t="s">
        <v>1326</v>
      </c>
      <c r="D63" s="443"/>
      <c r="E63" s="444"/>
      <c r="F63" s="20"/>
      <c r="G63" s="443">
        <v>6105.6</v>
      </c>
      <c r="H63" s="42" t="s">
        <v>287</v>
      </c>
      <c r="I63" s="444">
        <f>+I62+E63-G63</f>
        <v>624062.83000000007</v>
      </c>
      <c r="K63" s="408" t="s">
        <v>971</v>
      </c>
      <c r="L63" s="410">
        <v>42985</v>
      </c>
      <c r="M63" s="408" t="s">
        <v>972</v>
      </c>
      <c r="N63" s="408" t="s">
        <v>973</v>
      </c>
      <c r="O63" s="409">
        <v>6105.6</v>
      </c>
      <c r="P63" s="25" t="s">
        <v>287</v>
      </c>
      <c r="Q63" s="409"/>
      <c r="R63" s="25"/>
      <c r="S63" s="409">
        <f>+S62+O63-Q63</f>
        <v>-624062.82000000007</v>
      </c>
    </row>
    <row r="64" spans="1:19" x14ac:dyDescent="0.25">
      <c r="A64" s="443"/>
      <c r="B64" s="445"/>
      <c r="C64" s="443"/>
      <c r="D64" s="443"/>
      <c r="E64" s="444"/>
      <c r="F64" s="20"/>
      <c r="G64" s="443"/>
      <c r="H64" s="42"/>
      <c r="I64" s="444">
        <f>+I63+E64-G64</f>
        <v>624062.83000000007</v>
      </c>
      <c r="K64" s="408"/>
      <c r="L64" s="410"/>
      <c r="M64" s="408"/>
      <c r="N64" s="408"/>
      <c r="O64" s="11"/>
      <c r="P64" s="12"/>
      <c r="Q64" s="409"/>
      <c r="R64" s="12"/>
      <c r="S64" s="409">
        <f>+S63+O64-Q64</f>
        <v>-624062.82000000007</v>
      </c>
    </row>
    <row r="65" spans="1:19" x14ac:dyDescent="0.25">
      <c r="A65" s="443"/>
      <c r="B65" s="445"/>
      <c r="C65" s="443"/>
      <c r="D65" s="443"/>
      <c r="E65" s="444"/>
      <c r="F65" s="20"/>
      <c r="G65" s="443"/>
      <c r="H65" s="42"/>
      <c r="I65" s="444"/>
      <c r="K65" s="408"/>
      <c r="L65" s="408"/>
      <c r="M65" s="408"/>
      <c r="N65" s="9" t="s">
        <v>10</v>
      </c>
      <c r="O65" s="11">
        <f>+SUM(O63:O64)</f>
        <v>6105.6</v>
      </c>
      <c r="P65" s="12"/>
      <c r="Q65" s="11">
        <f>+SUM(Q63:Q64)</f>
        <v>0</v>
      </c>
      <c r="R65" s="12"/>
      <c r="S65" s="15"/>
    </row>
    <row r="66" spans="1:19" x14ac:dyDescent="0.25">
      <c r="A66" s="443"/>
      <c r="B66" s="443"/>
      <c r="C66" s="443"/>
      <c r="D66" s="9" t="s">
        <v>10</v>
      </c>
      <c r="E66" s="11">
        <f>+SUM(E63:E63)</f>
        <v>0</v>
      </c>
      <c r="F66" s="12"/>
      <c r="G66" s="11">
        <f>+SUM(G63:G63)</f>
        <v>6105.6</v>
      </c>
      <c r="H66" s="12"/>
      <c r="I66" s="15"/>
      <c r="K66" s="408"/>
      <c r="L66" s="408"/>
      <c r="M66" s="408"/>
      <c r="N66" s="16" t="s">
        <v>11</v>
      </c>
      <c r="O66" s="15"/>
      <c r="P66" s="12"/>
      <c r="Q66" s="15"/>
      <c r="R66" s="12"/>
      <c r="S66" s="15">
        <f>+S64</f>
        <v>-624062.82000000007</v>
      </c>
    </row>
    <row r="67" spans="1:19" x14ac:dyDescent="0.25">
      <c r="A67" s="443"/>
      <c r="B67" s="443"/>
      <c r="C67" s="443"/>
      <c r="D67" s="16" t="s">
        <v>11</v>
      </c>
      <c r="E67" s="15"/>
      <c r="F67" s="12"/>
      <c r="G67" s="15"/>
      <c r="H67" s="12"/>
      <c r="I67" s="15">
        <f>+I64</f>
        <v>624062.83000000007</v>
      </c>
    </row>
    <row r="70" spans="1:19" x14ac:dyDescent="0.25">
      <c r="A70" s="600" t="s">
        <v>317</v>
      </c>
      <c r="B70" s="600"/>
      <c r="C70" s="600"/>
      <c r="D70" s="600"/>
      <c r="E70" s="600"/>
      <c r="F70" s="600"/>
      <c r="G70" s="600"/>
      <c r="H70" s="600"/>
      <c r="I70" s="600"/>
      <c r="J70" s="443"/>
      <c r="K70" s="600" t="s">
        <v>52</v>
      </c>
      <c r="L70" s="600"/>
      <c r="M70" s="600"/>
      <c r="N70" s="600"/>
      <c r="O70" s="600"/>
      <c r="P70" s="600"/>
      <c r="Q70" s="600"/>
      <c r="R70" s="600"/>
      <c r="S70" s="600"/>
    </row>
    <row r="71" spans="1:19" x14ac:dyDescent="0.25">
      <c r="A71" s="599" t="s">
        <v>1211</v>
      </c>
      <c r="B71" s="599"/>
      <c r="C71" s="599"/>
      <c r="D71" s="599"/>
      <c r="E71" s="599"/>
      <c r="F71" s="599"/>
      <c r="G71" s="599"/>
      <c r="H71" s="599"/>
      <c r="I71" s="599"/>
      <c r="J71" s="443"/>
      <c r="K71" s="599" t="s">
        <v>1211</v>
      </c>
      <c r="L71" s="599"/>
      <c r="M71" s="599"/>
      <c r="N71" s="599"/>
      <c r="O71" s="599"/>
      <c r="P71" s="599"/>
      <c r="Q71" s="599"/>
      <c r="R71" s="599"/>
      <c r="S71" s="599"/>
    </row>
    <row r="72" spans="1:19" x14ac:dyDescent="0.25">
      <c r="A72" s="9" t="s">
        <v>2</v>
      </c>
      <c r="B72" s="9" t="s">
        <v>3</v>
      </c>
      <c r="C72" s="9" t="s">
        <v>4</v>
      </c>
      <c r="D72" s="9" t="s">
        <v>5</v>
      </c>
      <c r="E72" s="9" t="s">
        <v>6</v>
      </c>
      <c r="F72" s="10"/>
      <c r="G72" s="9" t="s">
        <v>7</v>
      </c>
      <c r="H72" s="10"/>
      <c r="I72" s="9" t="s">
        <v>8</v>
      </c>
      <c r="J72" s="443"/>
      <c r="K72" s="9" t="s">
        <v>2</v>
      </c>
      <c r="L72" s="9" t="s">
        <v>3</v>
      </c>
      <c r="M72" s="9" t="s">
        <v>4</v>
      </c>
      <c r="N72" s="9" t="s">
        <v>287</v>
      </c>
      <c r="O72" s="9" t="s">
        <v>6</v>
      </c>
      <c r="P72" s="10"/>
      <c r="Q72" s="9" t="s">
        <v>7</v>
      </c>
      <c r="R72" s="10"/>
      <c r="S72" s="9" t="s">
        <v>8</v>
      </c>
    </row>
    <row r="73" spans="1:19" x14ac:dyDescent="0.25">
      <c r="A73" s="23"/>
      <c r="B73" s="23"/>
      <c r="C73" s="23"/>
      <c r="D73" s="23" t="s">
        <v>9</v>
      </c>
      <c r="E73" s="4"/>
      <c r="F73" s="24"/>
      <c r="G73" s="4"/>
      <c r="H73" s="24"/>
      <c r="I73" s="444">
        <f>+I67</f>
        <v>624062.83000000007</v>
      </c>
      <c r="J73" s="443"/>
      <c r="K73" s="23"/>
      <c r="L73" s="23"/>
      <c r="M73" s="23"/>
      <c r="N73" s="23"/>
      <c r="O73" s="4"/>
      <c r="P73" s="24"/>
      <c r="Q73" s="4"/>
      <c r="R73" s="24"/>
      <c r="S73" s="444">
        <f>+S66</f>
        <v>-624062.82000000007</v>
      </c>
    </row>
    <row r="74" spans="1:19" x14ac:dyDescent="0.25">
      <c r="A74" s="443"/>
      <c r="B74" s="445"/>
      <c r="C74" s="443"/>
      <c r="D74" s="443"/>
      <c r="E74" s="444"/>
      <c r="F74" s="20"/>
      <c r="G74" s="443"/>
      <c r="H74" s="42"/>
      <c r="I74" s="444">
        <f>+I73+E74-G74</f>
        <v>624062.83000000007</v>
      </c>
      <c r="J74" s="443"/>
      <c r="K74" s="443"/>
      <c r="L74" s="445"/>
      <c r="M74" s="443"/>
      <c r="N74" s="443"/>
      <c r="O74" s="444"/>
      <c r="P74" s="25"/>
      <c r="Q74" s="444"/>
      <c r="R74" s="25"/>
      <c r="S74" s="444">
        <f>+S73+O74-Q74</f>
        <v>-624062.82000000007</v>
      </c>
    </row>
    <row r="75" spans="1:19" x14ac:dyDescent="0.25">
      <c r="A75" s="443"/>
      <c r="B75" s="445"/>
      <c r="C75" s="443"/>
      <c r="D75" s="443"/>
      <c r="E75" s="444"/>
      <c r="F75" s="20"/>
      <c r="G75" s="443"/>
      <c r="H75" s="42"/>
      <c r="I75" s="444">
        <f>+I74+E75-G75</f>
        <v>624062.83000000007</v>
      </c>
      <c r="J75" s="443"/>
      <c r="K75" s="443"/>
      <c r="L75" s="445"/>
      <c r="M75" s="443"/>
      <c r="N75" s="443"/>
      <c r="O75" s="11"/>
      <c r="P75" s="12"/>
      <c r="Q75" s="444"/>
      <c r="R75" s="12"/>
      <c r="S75" s="444">
        <f>+S74+O75-Q75</f>
        <v>-624062.82000000007</v>
      </c>
    </row>
    <row r="76" spans="1:19" x14ac:dyDescent="0.25">
      <c r="A76" s="443"/>
      <c r="B76" s="445"/>
      <c r="C76" s="443"/>
      <c r="D76" s="443"/>
      <c r="E76" s="444"/>
      <c r="F76" s="20"/>
      <c r="G76" s="443"/>
      <c r="H76" s="42"/>
      <c r="I76" s="444"/>
      <c r="J76" s="443"/>
      <c r="K76" s="443"/>
      <c r="L76" s="443"/>
      <c r="M76" s="443"/>
      <c r="N76" s="9" t="s">
        <v>10</v>
      </c>
      <c r="O76" s="11">
        <f>+SUM(O74:O75)</f>
        <v>0</v>
      </c>
      <c r="P76" s="12"/>
      <c r="Q76" s="11">
        <f>+SUM(Q74:Q75)</f>
        <v>0</v>
      </c>
      <c r="R76" s="12"/>
      <c r="S76" s="15"/>
    </row>
    <row r="77" spans="1:19" x14ac:dyDescent="0.25">
      <c r="A77" s="443"/>
      <c r="B77" s="443"/>
      <c r="C77" s="443"/>
      <c r="D77" s="9" t="s">
        <v>10</v>
      </c>
      <c r="E77" s="11">
        <f>+SUM(E74:E74)</f>
        <v>0</v>
      </c>
      <c r="F77" s="12"/>
      <c r="G77" s="11">
        <f>+SUM(G74:G74)</f>
        <v>0</v>
      </c>
      <c r="H77" s="12"/>
      <c r="I77" s="15"/>
      <c r="J77" s="443"/>
      <c r="K77" s="443"/>
      <c r="L77" s="443"/>
      <c r="M77" s="443"/>
      <c r="N77" s="16" t="s">
        <v>11</v>
      </c>
      <c r="O77" s="15"/>
      <c r="P77" s="12"/>
      <c r="Q77" s="15"/>
      <c r="R77" s="12"/>
      <c r="S77" s="15">
        <f>+S75</f>
        <v>-624062.82000000007</v>
      </c>
    </row>
    <row r="78" spans="1:19" x14ac:dyDescent="0.25">
      <c r="A78" s="443"/>
      <c r="B78" s="443"/>
      <c r="C78" s="443"/>
      <c r="D78" s="16" t="s">
        <v>11</v>
      </c>
      <c r="E78" s="15"/>
      <c r="F78" s="12"/>
      <c r="G78" s="15"/>
      <c r="H78" s="12"/>
      <c r="I78" s="15">
        <f>+I75</f>
        <v>624062.83000000007</v>
      </c>
      <c r="J78" s="443"/>
      <c r="K78" s="443"/>
      <c r="L78" s="443"/>
      <c r="M78" s="443"/>
      <c r="N78" s="443"/>
      <c r="O78" s="443"/>
      <c r="P78" s="443"/>
      <c r="Q78" s="443"/>
      <c r="R78" s="443"/>
      <c r="S78" s="443"/>
    </row>
    <row r="81" spans="1:19" x14ac:dyDescent="0.25">
      <c r="A81" s="600" t="s">
        <v>317</v>
      </c>
      <c r="B81" s="600"/>
      <c r="C81" s="600"/>
      <c r="D81" s="600"/>
      <c r="E81" s="600"/>
      <c r="F81" s="600"/>
      <c r="G81" s="600"/>
      <c r="H81" s="600"/>
      <c r="I81" s="600"/>
      <c r="J81" s="443"/>
      <c r="K81" s="600" t="s">
        <v>52</v>
      </c>
      <c r="L81" s="600"/>
      <c r="M81" s="600"/>
      <c r="N81" s="600"/>
      <c r="O81" s="600"/>
      <c r="P81" s="600"/>
      <c r="Q81" s="600"/>
      <c r="R81" s="600"/>
      <c r="S81" s="600"/>
    </row>
    <row r="82" spans="1:19" x14ac:dyDescent="0.25">
      <c r="A82" s="599" t="s">
        <v>1298</v>
      </c>
      <c r="B82" s="599"/>
      <c r="C82" s="599"/>
      <c r="D82" s="599"/>
      <c r="E82" s="599"/>
      <c r="F82" s="599"/>
      <c r="G82" s="599"/>
      <c r="H82" s="599"/>
      <c r="I82" s="599"/>
      <c r="J82" s="443"/>
      <c r="K82" s="599" t="s">
        <v>1298</v>
      </c>
      <c r="L82" s="599"/>
      <c r="M82" s="599"/>
      <c r="N82" s="599"/>
      <c r="O82" s="599"/>
      <c r="P82" s="599"/>
      <c r="Q82" s="599"/>
      <c r="R82" s="599"/>
      <c r="S82" s="599"/>
    </row>
    <row r="83" spans="1:19" x14ac:dyDescent="0.25">
      <c r="A83" s="9" t="s">
        <v>2</v>
      </c>
      <c r="B83" s="9" t="s">
        <v>3</v>
      </c>
      <c r="C83" s="9" t="s">
        <v>4</v>
      </c>
      <c r="D83" s="9" t="s">
        <v>5</v>
      </c>
      <c r="E83" s="9" t="s">
        <v>6</v>
      </c>
      <c r="F83" s="10"/>
      <c r="G83" s="9" t="s">
        <v>7</v>
      </c>
      <c r="H83" s="10"/>
      <c r="I83" s="9" t="s">
        <v>8</v>
      </c>
      <c r="J83" s="443"/>
      <c r="K83" s="9" t="s">
        <v>2</v>
      </c>
      <c r="L83" s="9" t="s">
        <v>3</v>
      </c>
      <c r="M83" s="9" t="s">
        <v>4</v>
      </c>
      <c r="N83" s="9" t="s">
        <v>287</v>
      </c>
      <c r="O83" s="9" t="s">
        <v>6</v>
      </c>
      <c r="P83" s="10"/>
      <c r="Q83" s="9" t="s">
        <v>7</v>
      </c>
      <c r="R83" s="10"/>
      <c r="S83" s="9" t="s">
        <v>8</v>
      </c>
    </row>
    <row r="84" spans="1:19" x14ac:dyDescent="0.25">
      <c r="A84" s="23"/>
      <c r="B84" s="23"/>
      <c r="C84" s="23"/>
      <c r="D84" s="23" t="s">
        <v>9</v>
      </c>
      <c r="E84" s="4"/>
      <c r="F84" s="24"/>
      <c r="G84" s="4"/>
      <c r="H84" s="24"/>
      <c r="I84" s="444">
        <f>+I78</f>
        <v>624062.83000000007</v>
      </c>
      <c r="J84" s="443"/>
      <c r="K84" s="23"/>
      <c r="L84" s="23"/>
      <c r="M84" s="23"/>
      <c r="N84" s="23"/>
      <c r="O84" s="4"/>
      <c r="P84" s="24"/>
      <c r="Q84" s="4"/>
      <c r="R84" s="24"/>
      <c r="S84" s="444">
        <f>+S77</f>
        <v>-624062.82000000007</v>
      </c>
    </row>
    <row r="85" spans="1:19" x14ac:dyDescent="0.25">
      <c r="A85" s="443" t="s">
        <v>1327</v>
      </c>
      <c r="B85" s="445">
        <v>43056</v>
      </c>
      <c r="C85" s="443" t="s">
        <v>1328</v>
      </c>
      <c r="D85" s="443"/>
      <c r="E85" s="444"/>
      <c r="F85" s="20"/>
      <c r="G85" s="443">
        <v>10601.98</v>
      </c>
      <c r="H85" s="42"/>
      <c r="I85" s="444">
        <f>+I84+E85-G85</f>
        <v>613460.85000000009</v>
      </c>
      <c r="J85" s="443"/>
      <c r="K85" s="451" t="s">
        <v>1332</v>
      </c>
      <c r="L85" s="452">
        <v>43054</v>
      </c>
      <c r="M85" s="451" t="s">
        <v>1333</v>
      </c>
      <c r="N85" s="453" t="s">
        <v>1331</v>
      </c>
      <c r="O85" s="454">
        <v>10601.98</v>
      </c>
      <c r="P85" s="25"/>
      <c r="Q85" s="444"/>
      <c r="R85" s="25"/>
      <c r="S85" s="444">
        <f>+S84+O85-Q85</f>
        <v>-613460.84000000008</v>
      </c>
    </row>
    <row r="86" spans="1:19" x14ac:dyDescent="0.25">
      <c r="A86" s="443"/>
      <c r="B86" s="445"/>
      <c r="C86" s="443"/>
      <c r="D86" s="443"/>
      <c r="E86" s="444"/>
      <c r="F86" s="20"/>
      <c r="G86" s="443"/>
      <c r="H86" s="42"/>
      <c r="I86" s="444">
        <f>+I85+E86-G86</f>
        <v>613460.85000000009</v>
      </c>
      <c r="J86" s="443"/>
      <c r="K86" s="443"/>
      <c r="L86" s="445"/>
      <c r="M86" s="443"/>
      <c r="N86" s="443"/>
      <c r="O86" s="11"/>
      <c r="P86" s="12"/>
      <c r="Q86" s="444"/>
      <c r="R86" s="12"/>
      <c r="S86" s="444">
        <f>+S85+O86-Q86</f>
        <v>-613460.84000000008</v>
      </c>
    </row>
    <row r="87" spans="1:19" x14ac:dyDescent="0.25">
      <c r="A87" s="443"/>
      <c r="B87" s="445"/>
      <c r="C87" s="443"/>
      <c r="D87" s="443"/>
      <c r="E87" s="444"/>
      <c r="F87" s="20"/>
      <c r="G87" s="443"/>
      <c r="H87" s="42"/>
      <c r="I87" s="444"/>
      <c r="J87" s="443"/>
      <c r="K87" s="443"/>
      <c r="L87" s="443"/>
      <c r="M87" s="443"/>
      <c r="N87" s="9" t="s">
        <v>10</v>
      </c>
      <c r="O87" s="11">
        <f>+SUM(O85:O86)</f>
        <v>10601.98</v>
      </c>
      <c r="P87" s="12"/>
      <c r="Q87" s="11">
        <f>+SUM(Q85:Q86)</f>
        <v>0</v>
      </c>
      <c r="R87" s="12"/>
      <c r="S87" s="15"/>
    </row>
    <row r="88" spans="1:19" x14ac:dyDescent="0.25">
      <c r="A88" s="443"/>
      <c r="B88" s="443"/>
      <c r="C88" s="443"/>
      <c r="D88" s="9" t="s">
        <v>10</v>
      </c>
      <c r="E88" s="11">
        <f>+SUM(E85:E85)</f>
        <v>0</v>
      </c>
      <c r="F88" s="12"/>
      <c r="G88" s="11">
        <f>+SUM(G85:G85)</f>
        <v>10601.98</v>
      </c>
      <c r="H88" s="12"/>
      <c r="I88" s="15"/>
      <c r="J88" s="443"/>
      <c r="K88" s="443"/>
      <c r="L88" s="443"/>
      <c r="M88" s="443"/>
      <c r="N88" s="16" t="s">
        <v>11</v>
      </c>
      <c r="O88" s="15"/>
      <c r="P88" s="12"/>
      <c r="Q88" s="15"/>
      <c r="R88" s="12"/>
      <c r="S88" s="15">
        <f>+S86</f>
        <v>-613460.84000000008</v>
      </c>
    </row>
    <row r="89" spans="1:19" x14ac:dyDescent="0.25">
      <c r="A89" s="443"/>
      <c r="B89" s="443"/>
      <c r="C89" s="443"/>
      <c r="D89" s="16" t="s">
        <v>11</v>
      </c>
      <c r="E89" s="15"/>
      <c r="F89" s="12"/>
      <c r="G89" s="15"/>
      <c r="H89" s="12"/>
      <c r="I89" s="15">
        <f>+I86</f>
        <v>613460.85000000009</v>
      </c>
      <c r="J89" s="443"/>
      <c r="K89" s="443"/>
      <c r="L89" s="443"/>
      <c r="M89" s="443"/>
      <c r="N89" s="443"/>
      <c r="O89" s="443"/>
      <c r="P89" s="443"/>
      <c r="Q89" s="443"/>
      <c r="R89" s="443"/>
      <c r="S89" s="443"/>
    </row>
    <row r="91" spans="1:19" x14ac:dyDescent="0.25">
      <c r="A91" s="600" t="s">
        <v>317</v>
      </c>
      <c r="B91" s="600"/>
      <c r="C91" s="600"/>
      <c r="D91" s="600"/>
      <c r="E91" s="600"/>
      <c r="F91" s="600"/>
      <c r="G91" s="600"/>
      <c r="H91" s="600"/>
      <c r="I91" s="600"/>
      <c r="K91" s="600" t="s">
        <v>52</v>
      </c>
      <c r="L91" s="600"/>
      <c r="M91" s="600"/>
      <c r="N91" s="600"/>
      <c r="O91" s="600"/>
      <c r="P91" s="600"/>
      <c r="Q91" s="600"/>
      <c r="R91" s="600"/>
      <c r="S91" s="600"/>
    </row>
    <row r="92" spans="1:19" x14ac:dyDescent="0.25">
      <c r="A92" s="599" t="s">
        <v>1350</v>
      </c>
      <c r="B92" s="599"/>
      <c r="C92" s="599"/>
      <c r="D92" s="599"/>
      <c r="E92" s="599"/>
      <c r="F92" s="599"/>
      <c r="G92" s="599"/>
      <c r="H92" s="599"/>
      <c r="I92" s="599"/>
      <c r="K92" s="599" t="s">
        <v>1350</v>
      </c>
      <c r="L92" s="599"/>
      <c r="M92" s="599"/>
      <c r="N92" s="599"/>
      <c r="O92" s="599"/>
      <c r="P92" s="599"/>
      <c r="Q92" s="599"/>
      <c r="R92" s="599"/>
      <c r="S92" s="599"/>
    </row>
    <row r="93" spans="1:19" x14ac:dyDescent="0.25">
      <c r="A93" s="9" t="s">
        <v>2</v>
      </c>
      <c r="B93" s="9" t="s">
        <v>3</v>
      </c>
      <c r="C93" s="9" t="s">
        <v>4</v>
      </c>
      <c r="D93" s="9" t="s">
        <v>5</v>
      </c>
      <c r="E93" s="9" t="s">
        <v>6</v>
      </c>
      <c r="F93" s="10"/>
      <c r="G93" s="9" t="s">
        <v>7</v>
      </c>
      <c r="H93" s="10"/>
      <c r="I93" s="9" t="s">
        <v>8</v>
      </c>
      <c r="K93" s="9" t="s">
        <v>2</v>
      </c>
      <c r="L93" s="9" t="s">
        <v>3</v>
      </c>
      <c r="M93" s="9" t="s">
        <v>4</v>
      </c>
      <c r="N93" s="9" t="s">
        <v>287</v>
      </c>
      <c r="O93" s="9" t="s">
        <v>6</v>
      </c>
      <c r="P93" s="10"/>
      <c r="Q93" s="9" t="s">
        <v>7</v>
      </c>
      <c r="R93" s="10"/>
      <c r="S93" s="9" t="s">
        <v>8</v>
      </c>
    </row>
    <row r="94" spans="1:19" x14ac:dyDescent="0.25">
      <c r="A94" s="23"/>
      <c r="B94" s="23"/>
      <c r="C94" s="23"/>
      <c r="D94" s="23" t="s">
        <v>9</v>
      </c>
      <c r="E94" s="4"/>
      <c r="F94" s="24"/>
      <c r="G94" s="4"/>
      <c r="H94" s="24"/>
      <c r="I94" s="587">
        <f>+I89</f>
        <v>613460.85000000009</v>
      </c>
      <c r="K94" s="23"/>
      <c r="L94" s="23"/>
      <c r="M94" s="23"/>
      <c r="N94" s="23"/>
      <c r="O94" s="4"/>
      <c r="P94" s="24"/>
      <c r="Q94" s="4"/>
      <c r="R94" s="24"/>
      <c r="S94" s="454">
        <f>+S88</f>
        <v>-613460.84000000008</v>
      </c>
    </row>
    <row r="95" spans="1:19" x14ac:dyDescent="0.25">
      <c r="A95" s="586" t="s">
        <v>1630</v>
      </c>
      <c r="B95" s="588">
        <v>43442</v>
      </c>
      <c r="C95" s="43">
        <v>43442</v>
      </c>
      <c r="D95" s="586" t="s">
        <v>1631</v>
      </c>
      <c r="E95" s="586">
        <v>10601.98</v>
      </c>
      <c r="F95" s="20">
        <v>1</v>
      </c>
      <c r="G95" s="586"/>
      <c r="H95" s="532"/>
      <c r="I95" s="587">
        <f>+I94+E95-G95</f>
        <v>624062.83000000007</v>
      </c>
      <c r="K95" s="557" t="s">
        <v>1520</v>
      </c>
      <c r="L95" s="558">
        <v>43078</v>
      </c>
      <c r="M95" s="557" t="s">
        <v>1351</v>
      </c>
      <c r="N95" s="559" t="s">
        <v>1331</v>
      </c>
      <c r="O95" s="560"/>
      <c r="P95" s="25"/>
      <c r="Q95" s="563">
        <v>10601.98</v>
      </c>
      <c r="R95" s="25">
        <v>1</v>
      </c>
      <c r="S95" s="454">
        <f>+S94+O95-Q95</f>
        <v>-624062.82000000007</v>
      </c>
    </row>
    <row r="96" spans="1:19" x14ac:dyDescent="0.25">
      <c r="A96" s="586" t="s">
        <v>1632</v>
      </c>
      <c r="B96" s="588">
        <v>43462</v>
      </c>
      <c r="C96" s="586"/>
      <c r="D96" s="586" t="s">
        <v>1633</v>
      </c>
      <c r="E96" s="587"/>
      <c r="F96" s="20"/>
      <c r="G96" s="586">
        <v>30211.35</v>
      </c>
      <c r="H96" s="20">
        <v>1</v>
      </c>
      <c r="I96" s="587">
        <f t="shared" ref="I96:I99" si="0">+I95+E96-G96</f>
        <v>593851.4800000001</v>
      </c>
      <c r="K96" s="557" t="s">
        <v>1521</v>
      </c>
      <c r="L96" s="558">
        <v>43097</v>
      </c>
      <c r="M96" s="557" t="s">
        <v>1522</v>
      </c>
      <c r="N96" s="559" t="s">
        <v>1526</v>
      </c>
      <c r="O96" s="560"/>
      <c r="P96" s="12"/>
      <c r="Q96" s="563">
        <v>30211.35</v>
      </c>
      <c r="R96" s="12">
        <v>2</v>
      </c>
      <c r="S96" s="563">
        <f>+S95+O96-Q96</f>
        <v>-654274.17000000004</v>
      </c>
    </row>
    <row r="97" spans="1:19" s="555" customFormat="1" x14ac:dyDescent="0.25">
      <c r="A97" s="586" t="s">
        <v>1634</v>
      </c>
      <c r="B97" s="588">
        <v>43462</v>
      </c>
      <c r="C97" s="586"/>
      <c r="D97" s="586" t="s">
        <v>1635</v>
      </c>
      <c r="E97" s="587">
        <v>2262</v>
      </c>
      <c r="F97" s="20">
        <v>3</v>
      </c>
      <c r="G97" s="586"/>
      <c r="H97" s="532"/>
      <c r="I97" s="587">
        <f t="shared" si="0"/>
        <v>596113.4800000001</v>
      </c>
      <c r="K97" s="557" t="s">
        <v>1523</v>
      </c>
      <c r="L97" s="558">
        <v>43097</v>
      </c>
      <c r="M97" s="557" t="s">
        <v>22</v>
      </c>
      <c r="N97" s="559" t="s">
        <v>1527</v>
      </c>
      <c r="O97" s="561">
        <v>30211.35</v>
      </c>
      <c r="P97" s="12">
        <v>1</v>
      </c>
      <c r="Q97" s="562"/>
      <c r="R97" s="12"/>
      <c r="S97" s="563">
        <f>+S96+O97-Q97</f>
        <v>-624062.82000000007</v>
      </c>
    </row>
    <row r="98" spans="1:19" s="555" customFormat="1" x14ac:dyDescent="0.25">
      <c r="A98" s="586" t="s">
        <v>1636</v>
      </c>
      <c r="B98" s="43">
        <v>43462</v>
      </c>
      <c r="C98" s="586"/>
      <c r="D98" s="9" t="s">
        <v>52</v>
      </c>
      <c r="E98" s="11">
        <v>6105.6</v>
      </c>
      <c r="F98" s="12">
        <v>4</v>
      </c>
      <c r="G98" s="11">
        <f>+SUM(G95:G95)</f>
        <v>0</v>
      </c>
      <c r="H98" s="12"/>
      <c r="I98" s="587">
        <f t="shared" si="0"/>
        <v>602219.08000000007</v>
      </c>
      <c r="K98" s="557" t="s">
        <v>1524</v>
      </c>
      <c r="L98" s="558">
        <v>43097</v>
      </c>
      <c r="M98" s="557" t="s">
        <v>22</v>
      </c>
      <c r="N98" s="559" t="s">
        <v>1528</v>
      </c>
      <c r="O98" s="560"/>
      <c r="P98" s="12"/>
      <c r="Q98" s="563">
        <v>2262</v>
      </c>
      <c r="R98" s="12">
        <v>3</v>
      </c>
      <c r="S98" s="563">
        <f>+S97+O98-Q98</f>
        <v>-626324.82000000007</v>
      </c>
    </row>
    <row r="99" spans="1:19" s="555" customFormat="1" x14ac:dyDescent="0.25">
      <c r="A99" s="586" t="s">
        <v>1637</v>
      </c>
      <c r="B99" s="43">
        <v>43464</v>
      </c>
      <c r="C99" s="586"/>
      <c r="D99" s="16" t="s">
        <v>1638</v>
      </c>
      <c r="E99" s="15">
        <v>30211.35</v>
      </c>
      <c r="F99" s="12">
        <v>2</v>
      </c>
      <c r="G99" s="15"/>
      <c r="H99" s="12"/>
      <c r="I99" s="587">
        <f t="shared" si="0"/>
        <v>632430.43000000005</v>
      </c>
      <c r="K99" s="557" t="s">
        <v>1525</v>
      </c>
      <c r="L99" s="558">
        <v>43097</v>
      </c>
      <c r="M99" s="557" t="s">
        <v>22</v>
      </c>
      <c r="N99" s="559" t="s">
        <v>1529</v>
      </c>
      <c r="O99" s="560"/>
      <c r="P99" s="12"/>
      <c r="Q99" s="563">
        <v>6105.6</v>
      </c>
      <c r="R99" s="12">
        <v>4</v>
      </c>
      <c r="S99" s="563">
        <f>+S98+O99-Q99</f>
        <v>-632430.42000000004</v>
      </c>
    </row>
    <row r="100" spans="1:19" x14ac:dyDescent="0.25">
      <c r="D100" s="9" t="s">
        <v>10</v>
      </c>
      <c r="E100" s="11">
        <f>+SUM(E94:E99)</f>
        <v>49180.93</v>
      </c>
      <c r="F100" s="12"/>
      <c r="G100" s="11">
        <f>+SUM(G94:G99)</f>
        <v>30211.35</v>
      </c>
      <c r="H100" s="12"/>
      <c r="I100" s="15"/>
      <c r="K100" s="453"/>
      <c r="L100" s="453"/>
      <c r="M100" s="453"/>
      <c r="N100" s="9" t="s">
        <v>10</v>
      </c>
      <c r="O100" s="11">
        <f>+SUM(O95:O99)</f>
        <v>30211.35</v>
      </c>
      <c r="P100" s="12"/>
      <c r="Q100" s="11">
        <f>+SUM(Q95:Q99)</f>
        <v>49180.93</v>
      </c>
      <c r="R100" s="12"/>
      <c r="S100" s="15"/>
    </row>
    <row r="101" spans="1:19" x14ac:dyDescent="0.25">
      <c r="D101" s="16" t="s">
        <v>11</v>
      </c>
      <c r="E101" s="15"/>
      <c r="F101" s="12"/>
      <c r="G101" s="15"/>
      <c r="H101" s="12"/>
      <c r="I101" s="15">
        <f>+I99</f>
        <v>632430.43000000005</v>
      </c>
      <c r="K101" s="453"/>
      <c r="L101" s="453"/>
      <c r="M101" s="453"/>
      <c r="N101" s="16" t="s">
        <v>11</v>
      </c>
      <c r="O101" s="15"/>
      <c r="P101" s="12"/>
      <c r="Q101" s="15"/>
      <c r="R101" s="12"/>
      <c r="S101" s="15">
        <f>+S99</f>
        <v>-632430.42000000004</v>
      </c>
    </row>
  </sheetData>
  <mergeCells count="40">
    <mergeCell ref="A41:I41"/>
    <mergeCell ref="K41:S41"/>
    <mergeCell ref="A30:I30"/>
    <mergeCell ref="K30:S30"/>
    <mergeCell ref="A31:I31"/>
    <mergeCell ref="K31:S31"/>
    <mergeCell ref="A11:I11"/>
    <mergeCell ref="K11:S11"/>
    <mergeCell ref="A1:I1"/>
    <mergeCell ref="K1:S1"/>
    <mergeCell ref="A2:I2"/>
    <mergeCell ref="K2:S2"/>
    <mergeCell ref="A10:I10"/>
    <mergeCell ref="K10:S10"/>
    <mergeCell ref="K20:S20"/>
    <mergeCell ref="A21:I21"/>
    <mergeCell ref="K21:S21"/>
    <mergeCell ref="A40:I40"/>
    <mergeCell ref="K40:S40"/>
    <mergeCell ref="A20:I20"/>
    <mergeCell ref="A49:I49"/>
    <mergeCell ref="A50:I50"/>
    <mergeCell ref="K49:S49"/>
    <mergeCell ref="K50:S50"/>
    <mergeCell ref="A81:I81"/>
    <mergeCell ref="K81:S81"/>
    <mergeCell ref="A59:I59"/>
    <mergeCell ref="A60:I60"/>
    <mergeCell ref="A70:I70"/>
    <mergeCell ref="K70:S70"/>
    <mergeCell ref="A71:I71"/>
    <mergeCell ref="K71:S71"/>
    <mergeCell ref="K59:S59"/>
    <mergeCell ref="K60:S60"/>
    <mergeCell ref="A91:I91"/>
    <mergeCell ref="A82:I82"/>
    <mergeCell ref="A92:I92"/>
    <mergeCell ref="K91:S91"/>
    <mergeCell ref="K92:S92"/>
    <mergeCell ref="K82:S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487"/>
  <sheetViews>
    <sheetView topLeftCell="A470" zoomScale="90" zoomScaleNormal="90" workbookViewId="0">
      <selection activeCell="E492" sqref="E492"/>
    </sheetView>
  </sheetViews>
  <sheetFormatPr baseColWidth="10" defaultRowHeight="15" x14ac:dyDescent="0.25"/>
  <cols>
    <col min="1" max="1" width="10.28515625" bestFit="1" customWidth="1"/>
    <col min="3" max="3" width="29.42578125" customWidth="1"/>
    <col min="5" max="5" width="13.85546875" bestFit="1" customWidth="1"/>
    <col min="6" max="6" width="3" style="141" customWidth="1"/>
    <col min="7" max="7" width="13.85546875" bestFit="1" customWidth="1"/>
    <col min="8" max="8" width="3" customWidth="1"/>
    <col min="9" max="9" width="16" customWidth="1"/>
    <col min="10" max="10" width="2.85546875" customWidth="1"/>
    <col min="11" max="11" width="8.5703125" customWidth="1"/>
    <col min="12" max="12" width="11.5703125" bestFit="1" customWidth="1"/>
    <col min="14" max="14" width="35.85546875" customWidth="1"/>
    <col min="15" max="15" width="13.85546875" bestFit="1" customWidth="1"/>
    <col min="16" max="16" width="3.140625" customWidth="1"/>
    <col min="17" max="17" width="13.85546875" bestFit="1" customWidth="1"/>
    <col min="18" max="18" width="3.140625" customWidth="1"/>
    <col min="19" max="19" width="23.28515625" bestFit="1" customWidth="1"/>
  </cols>
  <sheetData>
    <row r="1" spans="1:19" x14ac:dyDescent="0.25">
      <c r="A1" s="600" t="s">
        <v>23</v>
      </c>
      <c r="B1" s="600"/>
      <c r="C1" s="600"/>
      <c r="D1" s="600"/>
      <c r="E1" s="600"/>
      <c r="F1" s="600"/>
      <c r="G1" s="600"/>
      <c r="H1" s="600"/>
      <c r="I1" s="600"/>
      <c r="J1" s="5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1</v>
      </c>
      <c r="B2" s="599"/>
      <c r="C2" s="599"/>
      <c r="D2" s="599"/>
      <c r="E2" s="599"/>
      <c r="F2" s="599"/>
      <c r="G2" s="599"/>
      <c r="H2" s="599"/>
      <c r="I2" s="599"/>
      <c r="J2" s="5"/>
      <c r="K2" s="599" t="s">
        <v>1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35"/>
      <c r="G3" s="9" t="s">
        <v>7</v>
      </c>
      <c r="H3" s="10"/>
      <c r="I3" s="9" t="s">
        <v>8</v>
      </c>
      <c r="J3" s="5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136"/>
      <c r="G4" s="4"/>
      <c r="H4" s="24"/>
      <c r="I4" s="3">
        <v>-5551392.0099999998</v>
      </c>
      <c r="J4" s="5"/>
      <c r="K4" s="23"/>
      <c r="L4" s="23"/>
      <c r="M4" s="23"/>
      <c r="N4" s="23" t="s">
        <v>9</v>
      </c>
      <c r="O4" s="4"/>
      <c r="P4" s="24"/>
      <c r="Q4" s="4"/>
      <c r="R4" s="24"/>
      <c r="S4" s="6">
        <v>5551392.0099999998</v>
      </c>
    </row>
    <row r="5" spans="1:19" ht="14.25" customHeight="1" x14ac:dyDescent="0.25">
      <c r="A5" s="3">
        <v>251</v>
      </c>
      <c r="B5" s="2">
        <v>42741</v>
      </c>
      <c r="C5" s="1" t="s">
        <v>24</v>
      </c>
      <c r="D5" s="1" t="s">
        <v>30</v>
      </c>
      <c r="E5" s="3">
        <v>0</v>
      </c>
      <c r="F5" s="137"/>
      <c r="G5" s="3">
        <v>49749</v>
      </c>
      <c r="H5" s="19" t="s">
        <v>91</v>
      </c>
      <c r="I5" s="21">
        <f>+I4+E5-G5</f>
        <v>-5601141.0099999998</v>
      </c>
      <c r="J5" s="5"/>
      <c r="K5" s="5" t="s">
        <v>53</v>
      </c>
      <c r="L5" s="7">
        <v>42752</v>
      </c>
      <c r="M5" s="5" t="s">
        <v>22</v>
      </c>
      <c r="N5" s="5" t="s">
        <v>80</v>
      </c>
      <c r="O5" s="5"/>
      <c r="P5" s="20"/>
      <c r="Q5" s="6">
        <v>250000</v>
      </c>
      <c r="R5" s="20">
        <v>1</v>
      </c>
      <c r="S5" s="6">
        <f>+S4+O5-Q5</f>
        <v>5301392.01</v>
      </c>
    </row>
    <row r="6" spans="1:19" ht="14.25" customHeight="1" x14ac:dyDescent="0.25">
      <c r="A6" s="3">
        <v>252</v>
      </c>
      <c r="B6" s="2">
        <v>42741</v>
      </c>
      <c r="C6" s="1" t="s">
        <v>25</v>
      </c>
      <c r="D6" s="1" t="s">
        <v>30</v>
      </c>
      <c r="E6" s="3">
        <v>0</v>
      </c>
      <c r="F6" s="137"/>
      <c r="G6" s="3">
        <v>-49749</v>
      </c>
      <c r="H6" s="19" t="s">
        <v>91</v>
      </c>
      <c r="I6" s="21">
        <f t="shared" ref="I6:I27" si="0">+I5+E6-G6</f>
        <v>-5551392.0099999998</v>
      </c>
      <c r="J6" s="5"/>
      <c r="K6" s="5" t="s">
        <v>54</v>
      </c>
      <c r="L6" s="7">
        <v>42753</v>
      </c>
      <c r="M6" s="5" t="s">
        <v>22</v>
      </c>
      <c r="N6" s="5" t="s">
        <v>81</v>
      </c>
      <c r="O6" s="6">
        <v>300000</v>
      </c>
      <c r="P6" s="20">
        <v>1</v>
      </c>
      <c r="Q6" s="5"/>
      <c r="R6" s="20"/>
      <c r="S6" s="6">
        <f t="shared" ref="S6:S24" si="1">+S5+O6-Q6</f>
        <v>5601392.0099999998</v>
      </c>
    </row>
    <row r="7" spans="1:19" ht="14.25" customHeight="1" x14ac:dyDescent="0.25">
      <c r="A7" s="3">
        <v>233</v>
      </c>
      <c r="B7" s="2">
        <v>42752</v>
      </c>
      <c r="C7" s="1" t="s">
        <v>26</v>
      </c>
      <c r="D7" s="1" t="s">
        <v>31</v>
      </c>
      <c r="E7" s="3">
        <v>250000</v>
      </c>
      <c r="F7" s="137">
        <v>1</v>
      </c>
      <c r="G7" s="3">
        <v>0</v>
      </c>
      <c r="H7" s="19"/>
      <c r="I7" s="21">
        <f t="shared" si="0"/>
        <v>-5301392.01</v>
      </c>
      <c r="J7" s="5"/>
      <c r="K7" s="5" t="s">
        <v>55</v>
      </c>
      <c r="L7" s="7">
        <v>42753</v>
      </c>
      <c r="M7" s="5" t="s">
        <v>22</v>
      </c>
      <c r="N7" s="5" t="s">
        <v>81</v>
      </c>
      <c r="O7" s="6">
        <v>50000</v>
      </c>
      <c r="P7" s="20">
        <v>2</v>
      </c>
      <c r="Q7" s="5"/>
      <c r="R7" s="20"/>
      <c r="S7" s="6">
        <f t="shared" si="1"/>
        <v>5651392.0099999998</v>
      </c>
    </row>
    <row r="8" spans="1:19" ht="14.25" customHeight="1" x14ac:dyDescent="0.25">
      <c r="A8" s="3">
        <v>232</v>
      </c>
      <c r="B8" s="2">
        <v>42753</v>
      </c>
      <c r="C8" s="1" t="s">
        <v>26</v>
      </c>
      <c r="D8" s="1" t="s">
        <v>32</v>
      </c>
      <c r="E8" s="3">
        <v>300000</v>
      </c>
      <c r="F8" s="137">
        <v>2</v>
      </c>
      <c r="G8" s="3">
        <v>0</v>
      </c>
      <c r="H8" s="19"/>
      <c r="I8" s="21">
        <f t="shared" si="0"/>
        <v>-5001392.01</v>
      </c>
      <c r="J8" s="5"/>
      <c r="K8" s="5" t="s">
        <v>56</v>
      </c>
      <c r="L8" s="7">
        <v>42753</v>
      </c>
      <c r="M8" s="5" t="s">
        <v>22</v>
      </c>
      <c r="N8" s="5" t="s">
        <v>82</v>
      </c>
      <c r="O8" s="5"/>
      <c r="P8" s="20"/>
      <c r="Q8" s="6">
        <v>300000</v>
      </c>
      <c r="R8" s="20">
        <v>2</v>
      </c>
      <c r="S8" s="6">
        <f t="shared" si="1"/>
        <v>5351392.01</v>
      </c>
    </row>
    <row r="9" spans="1:19" ht="14.25" customHeight="1" x14ac:dyDescent="0.25">
      <c r="A9" s="3">
        <v>1311</v>
      </c>
      <c r="B9" s="2">
        <v>42753</v>
      </c>
      <c r="C9" s="1" t="s">
        <v>26</v>
      </c>
      <c r="D9" s="1" t="s">
        <v>33</v>
      </c>
      <c r="E9" s="3">
        <v>0</v>
      </c>
      <c r="F9" s="137"/>
      <c r="G9" s="3">
        <v>300000</v>
      </c>
      <c r="H9" s="19">
        <v>1</v>
      </c>
      <c r="I9" s="21">
        <f t="shared" si="0"/>
        <v>-5301392.01</v>
      </c>
      <c r="J9" s="5"/>
      <c r="K9" s="5" t="s">
        <v>57</v>
      </c>
      <c r="L9" s="7">
        <v>42753</v>
      </c>
      <c r="M9" s="5" t="s">
        <v>22</v>
      </c>
      <c r="N9" s="5" t="s">
        <v>80</v>
      </c>
      <c r="O9" s="5"/>
      <c r="P9" s="20"/>
      <c r="Q9" s="6">
        <v>50000</v>
      </c>
      <c r="R9" s="20">
        <v>3</v>
      </c>
      <c r="S9" s="6">
        <f t="shared" si="1"/>
        <v>5301392.01</v>
      </c>
    </row>
    <row r="10" spans="1:19" ht="14.25" customHeight="1" x14ac:dyDescent="0.25">
      <c r="A10" s="3">
        <v>234</v>
      </c>
      <c r="B10" s="2">
        <v>42753</v>
      </c>
      <c r="C10" s="1" t="s">
        <v>26</v>
      </c>
      <c r="D10" s="1" t="s">
        <v>34</v>
      </c>
      <c r="E10" s="3">
        <v>50000</v>
      </c>
      <c r="F10" s="137">
        <v>3</v>
      </c>
      <c r="G10" s="3">
        <v>0</v>
      </c>
      <c r="H10" s="19"/>
      <c r="I10" s="21">
        <f t="shared" si="0"/>
        <v>-5251392.01</v>
      </c>
      <c r="J10" s="5"/>
      <c r="K10" s="5" t="s">
        <v>58</v>
      </c>
      <c r="L10" s="7">
        <v>42754</v>
      </c>
      <c r="M10" s="5" t="s">
        <v>22</v>
      </c>
      <c r="N10" s="5" t="s">
        <v>83</v>
      </c>
      <c r="O10" s="6">
        <v>250000</v>
      </c>
      <c r="P10" s="20">
        <v>3</v>
      </c>
      <c r="Q10" s="5"/>
      <c r="R10" s="20"/>
      <c r="S10" s="6">
        <f t="shared" si="1"/>
        <v>5551392.0099999998</v>
      </c>
    </row>
    <row r="11" spans="1:19" ht="14.25" customHeight="1" x14ac:dyDescent="0.25">
      <c r="A11" s="3">
        <v>1313</v>
      </c>
      <c r="B11" s="2">
        <v>42753</v>
      </c>
      <c r="C11" s="1" t="s">
        <v>26</v>
      </c>
      <c r="D11" s="1" t="s">
        <v>35</v>
      </c>
      <c r="E11" s="3">
        <v>0</v>
      </c>
      <c r="F11" s="137"/>
      <c r="G11" s="3">
        <v>50000</v>
      </c>
      <c r="H11" s="19">
        <v>2</v>
      </c>
      <c r="I11" s="21">
        <f t="shared" si="0"/>
        <v>-5301392.01</v>
      </c>
      <c r="J11" s="5"/>
      <c r="K11" s="5" t="s">
        <v>59</v>
      </c>
      <c r="L11" s="7">
        <v>42760</v>
      </c>
      <c r="M11" s="5" t="s">
        <v>22</v>
      </c>
      <c r="N11" s="5" t="s">
        <v>80</v>
      </c>
      <c r="O11" s="5"/>
      <c r="P11" s="20"/>
      <c r="Q11" s="6">
        <v>370000</v>
      </c>
      <c r="R11" s="20">
        <v>4</v>
      </c>
      <c r="S11" s="6">
        <f t="shared" si="1"/>
        <v>5181392.01</v>
      </c>
    </row>
    <row r="12" spans="1:19" ht="14.25" customHeight="1" x14ac:dyDescent="0.25">
      <c r="A12" s="3">
        <v>1846</v>
      </c>
      <c r="B12" s="2">
        <v>42753</v>
      </c>
      <c r="C12" s="1" t="s">
        <v>26</v>
      </c>
      <c r="D12" s="1" t="s">
        <v>36</v>
      </c>
      <c r="E12" s="3">
        <v>0</v>
      </c>
      <c r="F12" s="137"/>
      <c r="G12" s="3">
        <v>250000</v>
      </c>
      <c r="H12" s="19">
        <v>3</v>
      </c>
      <c r="I12" s="21">
        <f t="shared" si="0"/>
        <v>-5551392.0099999998</v>
      </c>
      <c r="J12" s="5"/>
      <c r="K12" s="5" t="s">
        <v>60</v>
      </c>
      <c r="L12" s="7">
        <v>42762</v>
      </c>
      <c r="M12" s="5" t="s">
        <v>22</v>
      </c>
      <c r="N12" s="5" t="s">
        <v>84</v>
      </c>
      <c r="O12" s="6">
        <v>19448.23</v>
      </c>
      <c r="P12" s="20">
        <v>4</v>
      </c>
      <c r="Q12" s="5"/>
      <c r="R12" s="20"/>
      <c r="S12" s="6">
        <f t="shared" si="1"/>
        <v>5200840.24</v>
      </c>
    </row>
    <row r="13" spans="1:19" ht="14.25" customHeight="1" x14ac:dyDescent="0.25">
      <c r="A13" s="3">
        <v>292</v>
      </c>
      <c r="B13" s="2">
        <v>42760</v>
      </c>
      <c r="C13" s="1" t="s">
        <v>27</v>
      </c>
      <c r="D13" s="1" t="s">
        <v>37</v>
      </c>
      <c r="E13" s="3">
        <v>0</v>
      </c>
      <c r="F13" s="137"/>
      <c r="G13" s="3">
        <v>370000</v>
      </c>
      <c r="H13" s="19">
        <v>9</v>
      </c>
      <c r="I13" s="21">
        <f t="shared" si="0"/>
        <v>-5921392.0099999998</v>
      </c>
      <c r="J13" s="5"/>
      <c r="K13" s="5" t="s">
        <v>61</v>
      </c>
      <c r="L13" s="7">
        <v>42762</v>
      </c>
      <c r="M13" s="5" t="s">
        <v>22</v>
      </c>
      <c r="N13" s="5" t="s">
        <v>85</v>
      </c>
      <c r="O13" s="6">
        <v>4142.49</v>
      </c>
      <c r="P13" s="20">
        <v>5</v>
      </c>
      <c r="Q13" s="5"/>
      <c r="R13" s="20"/>
      <c r="S13" s="6">
        <f t="shared" si="1"/>
        <v>5204982.7300000004</v>
      </c>
    </row>
    <row r="14" spans="1:19" ht="14.25" customHeight="1" x14ac:dyDescent="0.25">
      <c r="A14" s="3">
        <v>307</v>
      </c>
      <c r="B14" s="2">
        <v>42760</v>
      </c>
      <c r="C14" s="1" t="s">
        <v>26</v>
      </c>
      <c r="D14" s="1" t="s">
        <v>38</v>
      </c>
      <c r="E14" s="3">
        <v>370000</v>
      </c>
      <c r="F14" s="137">
        <v>4</v>
      </c>
      <c r="G14" s="3">
        <v>0</v>
      </c>
      <c r="H14" s="19"/>
      <c r="I14" s="21">
        <f t="shared" si="0"/>
        <v>-5551392.0099999998</v>
      </c>
      <c r="J14" s="5"/>
      <c r="K14" s="5" t="s">
        <v>62</v>
      </c>
      <c r="L14" s="7">
        <v>42762</v>
      </c>
      <c r="M14" s="5" t="s">
        <v>22</v>
      </c>
      <c r="N14" s="5" t="s">
        <v>86</v>
      </c>
      <c r="O14" s="6">
        <v>1841.64</v>
      </c>
      <c r="P14" s="20">
        <v>6</v>
      </c>
      <c r="Q14" s="5"/>
      <c r="R14" s="20"/>
      <c r="S14" s="6">
        <f t="shared" si="1"/>
        <v>5206824.37</v>
      </c>
    </row>
    <row r="15" spans="1:19" ht="14.25" customHeight="1" x14ac:dyDescent="0.25">
      <c r="A15" s="3">
        <v>23</v>
      </c>
      <c r="B15" s="2">
        <v>42763</v>
      </c>
      <c r="C15" s="1" t="s">
        <v>28</v>
      </c>
      <c r="D15" s="1" t="s">
        <v>39</v>
      </c>
      <c r="E15" s="3">
        <v>4618.97</v>
      </c>
      <c r="F15" s="137">
        <v>5</v>
      </c>
      <c r="G15" s="3">
        <v>0</v>
      </c>
      <c r="H15" s="19"/>
      <c r="I15" s="21">
        <f t="shared" si="0"/>
        <v>-5546773.04</v>
      </c>
      <c r="J15" s="5"/>
      <c r="K15" s="5" t="s">
        <v>63</v>
      </c>
      <c r="L15" s="7">
        <v>42762</v>
      </c>
      <c r="M15" s="5" t="s">
        <v>22</v>
      </c>
      <c r="N15" s="5" t="s">
        <v>87</v>
      </c>
      <c r="O15" s="5">
        <v>547.53</v>
      </c>
      <c r="P15" s="20">
        <v>7</v>
      </c>
      <c r="Q15" s="5"/>
      <c r="R15" s="20"/>
      <c r="S15" s="6">
        <f t="shared" si="1"/>
        <v>5207371.9000000004</v>
      </c>
    </row>
    <row r="16" spans="1:19" ht="14.25" customHeight="1" x14ac:dyDescent="0.25">
      <c r="A16" s="3">
        <v>37</v>
      </c>
      <c r="B16" s="2">
        <v>42763</v>
      </c>
      <c r="C16" s="1" t="s">
        <v>28</v>
      </c>
      <c r="D16" s="1" t="s">
        <v>40</v>
      </c>
      <c r="E16" s="3">
        <v>19448.22</v>
      </c>
      <c r="F16" s="137">
        <v>6</v>
      </c>
      <c r="G16" s="3">
        <v>0</v>
      </c>
      <c r="H16" s="19"/>
      <c r="I16" s="21">
        <f t="shared" si="0"/>
        <v>-5527324.8200000003</v>
      </c>
      <c r="J16" s="5"/>
      <c r="K16" s="5" t="s">
        <v>64</v>
      </c>
      <c r="L16" s="7">
        <v>42762</v>
      </c>
      <c r="M16" s="5" t="s">
        <v>22</v>
      </c>
      <c r="N16" s="5" t="s">
        <v>81</v>
      </c>
      <c r="O16" s="5">
        <v>799.44</v>
      </c>
      <c r="P16" s="20">
        <v>8</v>
      </c>
      <c r="Q16" s="5"/>
      <c r="R16" s="20"/>
      <c r="S16" s="6">
        <f t="shared" si="1"/>
        <v>5208171.3400000008</v>
      </c>
    </row>
    <row r="17" spans="1:19" ht="14.25" customHeight="1" x14ac:dyDescent="0.25">
      <c r="A17" s="3">
        <v>42</v>
      </c>
      <c r="B17" s="2">
        <v>42763</v>
      </c>
      <c r="C17" s="1" t="s">
        <v>28</v>
      </c>
      <c r="D17" s="1" t="s">
        <v>41</v>
      </c>
      <c r="E17" s="3">
        <v>4142.49</v>
      </c>
      <c r="F17" s="137">
        <v>7</v>
      </c>
      <c r="G17" s="3">
        <v>0</v>
      </c>
      <c r="H17" s="19"/>
      <c r="I17" s="21">
        <f t="shared" si="0"/>
        <v>-5523182.3300000001</v>
      </c>
      <c r="J17" s="5"/>
      <c r="K17" s="5" t="s">
        <v>65</v>
      </c>
      <c r="L17" s="7">
        <v>42765</v>
      </c>
      <c r="M17" s="5" t="s">
        <v>66</v>
      </c>
      <c r="N17" s="5" t="s">
        <v>88</v>
      </c>
      <c r="O17" s="5"/>
      <c r="P17" s="20"/>
      <c r="Q17" s="6">
        <v>19448.22</v>
      </c>
      <c r="R17" s="20">
        <v>6</v>
      </c>
      <c r="S17" s="6">
        <f t="shared" si="1"/>
        <v>5188723.120000001</v>
      </c>
    </row>
    <row r="18" spans="1:19" ht="14.25" customHeight="1" x14ac:dyDescent="0.25">
      <c r="A18" s="3">
        <v>46</v>
      </c>
      <c r="B18" s="2">
        <v>42763</v>
      </c>
      <c r="C18" s="1" t="s">
        <v>28</v>
      </c>
      <c r="D18" s="1" t="s">
        <v>42</v>
      </c>
      <c r="E18" s="3">
        <v>1841.64</v>
      </c>
      <c r="F18" s="137">
        <v>8</v>
      </c>
      <c r="G18" s="3">
        <v>0</v>
      </c>
      <c r="H18" s="19"/>
      <c r="I18" s="21">
        <f t="shared" si="0"/>
        <v>-5521340.6900000004</v>
      </c>
      <c r="J18" s="5"/>
      <c r="K18" s="5" t="s">
        <v>67</v>
      </c>
      <c r="L18" s="7">
        <v>42765</v>
      </c>
      <c r="M18" s="5" t="s">
        <v>68</v>
      </c>
      <c r="N18" s="5" t="s">
        <v>88</v>
      </c>
      <c r="O18" s="5"/>
      <c r="P18" s="20"/>
      <c r="Q18" s="6">
        <v>4618.97</v>
      </c>
      <c r="R18" s="20">
        <v>5</v>
      </c>
      <c r="S18" s="6">
        <f t="shared" si="1"/>
        <v>5184104.1500000013</v>
      </c>
    </row>
    <row r="19" spans="1:19" ht="14.25" customHeight="1" x14ac:dyDescent="0.25">
      <c r="A19" s="3">
        <v>52</v>
      </c>
      <c r="B19" s="2">
        <v>42765</v>
      </c>
      <c r="C19" s="1" t="s">
        <v>28</v>
      </c>
      <c r="D19" s="1" t="s">
        <v>43</v>
      </c>
      <c r="E19" s="3">
        <v>547.53</v>
      </c>
      <c r="F19" s="137">
        <v>9</v>
      </c>
      <c r="G19" s="3">
        <v>0</v>
      </c>
      <c r="H19" s="19"/>
      <c r="I19" s="21">
        <f t="shared" si="0"/>
        <v>-5520793.1600000001</v>
      </c>
      <c r="J19" s="5"/>
      <c r="K19" s="5" t="s">
        <v>69</v>
      </c>
      <c r="L19" s="7">
        <v>42765</v>
      </c>
      <c r="M19" s="5" t="s">
        <v>70</v>
      </c>
      <c r="N19" s="5" t="s">
        <v>88</v>
      </c>
      <c r="O19" s="5"/>
      <c r="P19" s="20"/>
      <c r="Q19" s="6">
        <v>4142.49</v>
      </c>
      <c r="R19" s="20">
        <v>7</v>
      </c>
      <c r="S19" s="6">
        <f t="shared" si="1"/>
        <v>5179961.6600000011</v>
      </c>
    </row>
    <row r="20" spans="1:19" ht="14.25" customHeight="1" x14ac:dyDescent="0.25">
      <c r="A20" s="3">
        <v>69</v>
      </c>
      <c r="B20" s="2">
        <v>42765</v>
      </c>
      <c r="C20" s="1" t="s">
        <v>28</v>
      </c>
      <c r="D20" s="1" t="s">
        <v>44</v>
      </c>
      <c r="E20" s="3">
        <v>799.44</v>
      </c>
      <c r="F20" s="137">
        <v>10</v>
      </c>
      <c r="G20" s="3">
        <v>0</v>
      </c>
      <c r="H20" s="19"/>
      <c r="I20" s="21">
        <f t="shared" si="0"/>
        <v>-5519993.7199999997</v>
      </c>
      <c r="J20" s="5"/>
      <c r="K20" s="5" t="s">
        <v>71</v>
      </c>
      <c r="L20" s="7">
        <v>42765</v>
      </c>
      <c r="M20" s="5" t="s">
        <v>72</v>
      </c>
      <c r="N20" s="5" t="s">
        <v>88</v>
      </c>
      <c r="O20" s="5"/>
      <c r="P20" s="20"/>
      <c r="Q20" s="6">
        <v>1841.64</v>
      </c>
      <c r="R20" s="20">
        <v>8</v>
      </c>
      <c r="S20" s="6">
        <f t="shared" si="1"/>
        <v>5178120.0200000014</v>
      </c>
    </row>
    <row r="21" spans="1:19" ht="14.25" customHeight="1" x14ac:dyDescent="0.25">
      <c r="A21" s="3">
        <v>1446</v>
      </c>
      <c r="B21" s="2">
        <v>42766</v>
      </c>
      <c r="C21" s="1" t="s">
        <v>29</v>
      </c>
      <c r="D21" s="1" t="s">
        <v>45</v>
      </c>
      <c r="E21" s="3">
        <v>6435.49</v>
      </c>
      <c r="F21" s="137">
        <v>11</v>
      </c>
      <c r="G21" s="3">
        <v>0</v>
      </c>
      <c r="H21" s="19"/>
      <c r="I21" s="21">
        <f t="shared" si="0"/>
        <v>-5513558.2299999995</v>
      </c>
      <c r="J21" s="5"/>
      <c r="K21" s="5" t="s">
        <v>73</v>
      </c>
      <c r="L21" s="7">
        <v>42765</v>
      </c>
      <c r="M21" s="5" t="s">
        <v>74</v>
      </c>
      <c r="N21" s="5" t="s">
        <v>88</v>
      </c>
      <c r="O21" s="5"/>
      <c r="P21" s="20"/>
      <c r="Q21" s="5">
        <v>547.53</v>
      </c>
      <c r="R21" s="20">
        <v>9</v>
      </c>
      <c r="S21" s="6">
        <f t="shared" si="1"/>
        <v>5177572.4900000012</v>
      </c>
    </row>
    <row r="22" spans="1:19" ht="14.25" customHeight="1" x14ac:dyDescent="0.25">
      <c r="A22" s="3">
        <v>1698</v>
      </c>
      <c r="B22" s="2">
        <v>42766</v>
      </c>
      <c r="C22" s="1" t="s">
        <v>24</v>
      </c>
      <c r="D22" s="1" t="s">
        <v>46</v>
      </c>
      <c r="E22" s="3">
        <v>0</v>
      </c>
      <c r="F22" s="137"/>
      <c r="G22" s="3">
        <v>4618.97</v>
      </c>
      <c r="H22" s="19">
        <v>10</v>
      </c>
      <c r="I22" s="21">
        <f t="shared" si="0"/>
        <v>-5518177.1999999993</v>
      </c>
      <c r="J22" s="5"/>
      <c r="K22" s="5" t="s">
        <v>75</v>
      </c>
      <c r="L22" s="7">
        <v>42765</v>
      </c>
      <c r="M22" s="5" t="s">
        <v>76</v>
      </c>
      <c r="N22" s="5" t="s">
        <v>88</v>
      </c>
      <c r="O22" s="5"/>
      <c r="P22" s="20"/>
      <c r="Q22" s="5">
        <v>799.44</v>
      </c>
      <c r="R22" s="20">
        <v>10</v>
      </c>
      <c r="S22" s="6">
        <f t="shared" si="1"/>
        <v>5176773.0500000007</v>
      </c>
    </row>
    <row r="23" spans="1:19" ht="14.25" customHeight="1" x14ac:dyDescent="0.25">
      <c r="A23" s="3">
        <v>1706</v>
      </c>
      <c r="B23" s="2">
        <v>42766</v>
      </c>
      <c r="C23" s="1" t="s">
        <v>24</v>
      </c>
      <c r="D23" s="1" t="s">
        <v>47</v>
      </c>
      <c r="E23" s="3">
        <v>0</v>
      </c>
      <c r="F23" s="137"/>
      <c r="G23" s="3">
        <v>19448.22</v>
      </c>
      <c r="H23" s="19">
        <v>4</v>
      </c>
      <c r="I23" s="21">
        <f t="shared" si="0"/>
        <v>-5537625.419999999</v>
      </c>
      <c r="J23" s="5"/>
      <c r="K23" s="5" t="s">
        <v>77</v>
      </c>
      <c r="L23" s="7">
        <v>42766</v>
      </c>
      <c r="M23" s="5" t="s">
        <v>78</v>
      </c>
      <c r="N23" s="5" t="s">
        <v>89</v>
      </c>
      <c r="O23" s="6">
        <v>370000</v>
      </c>
      <c r="P23" s="20">
        <v>9</v>
      </c>
      <c r="Q23" s="5"/>
      <c r="R23" s="20"/>
      <c r="S23" s="6">
        <f t="shared" si="1"/>
        <v>5546773.0500000007</v>
      </c>
    </row>
    <row r="24" spans="1:19" ht="14.25" customHeight="1" x14ac:dyDescent="0.25">
      <c r="A24" s="3">
        <v>1712</v>
      </c>
      <c r="B24" s="2">
        <v>42766</v>
      </c>
      <c r="C24" s="1" t="s">
        <v>24</v>
      </c>
      <c r="D24" s="1" t="s">
        <v>48</v>
      </c>
      <c r="E24" s="3">
        <v>0</v>
      </c>
      <c r="F24" s="137"/>
      <c r="G24" s="3">
        <v>4142.49</v>
      </c>
      <c r="H24" s="19">
        <v>5</v>
      </c>
      <c r="I24" s="21">
        <f t="shared" si="0"/>
        <v>-5541767.9099999992</v>
      </c>
      <c r="J24" s="5"/>
      <c r="K24" s="39" t="s">
        <v>129</v>
      </c>
      <c r="L24" s="7">
        <v>42766</v>
      </c>
      <c r="M24" s="39" t="s">
        <v>130</v>
      </c>
      <c r="N24" s="39" t="s">
        <v>23</v>
      </c>
      <c r="O24" s="6"/>
      <c r="P24" s="20"/>
      <c r="Q24" s="48">
        <v>6435.49</v>
      </c>
      <c r="R24" s="20">
        <v>11</v>
      </c>
      <c r="S24" s="6">
        <f t="shared" si="1"/>
        <v>5540337.5600000005</v>
      </c>
    </row>
    <row r="25" spans="1:19" ht="14.25" customHeight="1" x14ac:dyDescent="0.25">
      <c r="A25" s="3">
        <v>1716</v>
      </c>
      <c r="B25" s="2">
        <v>42766</v>
      </c>
      <c r="C25" s="1" t="s">
        <v>24</v>
      </c>
      <c r="D25" s="1" t="s">
        <v>49</v>
      </c>
      <c r="E25" s="3">
        <v>0</v>
      </c>
      <c r="F25" s="137"/>
      <c r="G25" s="3">
        <v>1841.64</v>
      </c>
      <c r="H25" s="19">
        <v>6</v>
      </c>
      <c r="I25" s="21">
        <f t="shared" si="0"/>
        <v>-5543609.5499999989</v>
      </c>
      <c r="J25" s="5"/>
      <c r="K25" s="5" t="s">
        <v>79</v>
      </c>
      <c r="L25" s="7">
        <v>42766</v>
      </c>
      <c r="M25" s="5" t="s">
        <v>22</v>
      </c>
      <c r="N25" s="5" t="s">
        <v>90</v>
      </c>
      <c r="O25" s="6">
        <v>4618.97</v>
      </c>
      <c r="P25" s="20">
        <v>10</v>
      </c>
      <c r="Q25" s="5"/>
      <c r="R25" s="20"/>
      <c r="S25" s="6">
        <f>+S24+O25-Q25</f>
        <v>5544956.5300000003</v>
      </c>
    </row>
    <row r="26" spans="1:19" ht="14.25" customHeight="1" x14ac:dyDescent="0.25">
      <c r="A26" s="3">
        <v>1722</v>
      </c>
      <c r="B26" s="2">
        <v>42766</v>
      </c>
      <c r="C26" s="1" t="s">
        <v>24</v>
      </c>
      <c r="D26" s="1" t="s">
        <v>50</v>
      </c>
      <c r="E26" s="3">
        <v>0</v>
      </c>
      <c r="F26" s="137"/>
      <c r="G26" s="3">
        <v>547.53</v>
      </c>
      <c r="H26" s="19">
        <v>7</v>
      </c>
      <c r="I26" s="21">
        <f t="shared" si="0"/>
        <v>-5544157.0799999991</v>
      </c>
      <c r="J26" s="5"/>
      <c r="K26" s="5"/>
      <c r="L26" s="5"/>
      <c r="M26" s="5"/>
      <c r="N26" s="9" t="s">
        <v>10</v>
      </c>
      <c r="O26" s="11">
        <f>+SUM(O6:O25)</f>
        <v>1001398.2999999999</v>
      </c>
      <c r="P26" s="12"/>
      <c r="Q26" s="11">
        <f>+SUM(Q6:Q25)</f>
        <v>757833.77999999991</v>
      </c>
      <c r="R26" s="12"/>
      <c r="S26" s="15"/>
    </row>
    <row r="27" spans="1:19" ht="14.25" customHeight="1" x14ac:dyDescent="0.25">
      <c r="A27" s="3">
        <v>1735</v>
      </c>
      <c r="B27" s="2">
        <v>42766</v>
      </c>
      <c r="C27" s="1" t="s">
        <v>24</v>
      </c>
      <c r="D27" s="1" t="s">
        <v>51</v>
      </c>
      <c r="E27" s="3">
        <v>0</v>
      </c>
      <c r="F27" s="137"/>
      <c r="G27" s="3">
        <v>799.44</v>
      </c>
      <c r="H27" s="19">
        <v>8</v>
      </c>
      <c r="I27" s="21">
        <f t="shared" si="0"/>
        <v>-5544956.5199999996</v>
      </c>
      <c r="J27" s="5"/>
      <c r="K27" s="5"/>
      <c r="L27" s="5"/>
      <c r="M27" s="5"/>
      <c r="N27" s="16" t="s">
        <v>11</v>
      </c>
      <c r="O27" s="15"/>
      <c r="P27" s="12"/>
      <c r="Q27" s="15"/>
      <c r="R27" s="12"/>
      <c r="S27" s="15">
        <f>+S25</f>
        <v>5544956.5300000003</v>
      </c>
    </row>
    <row r="28" spans="1:19" x14ac:dyDescent="0.25">
      <c r="A28" s="5"/>
      <c r="B28" s="5"/>
      <c r="C28" s="5"/>
      <c r="D28" s="9" t="s">
        <v>10</v>
      </c>
      <c r="E28" s="11">
        <f>+SUM(E5:E27)</f>
        <v>1007833.7799999999</v>
      </c>
      <c r="F28" s="138"/>
      <c r="G28" s="11">
        <f>+SUM(G5:G27)</f>
        <v>1001398.2899999999</v>
      </c>
      <c r="H28" s="12"/>
      <c r="I28" s="15"/>
      <c r="J28" s="5"/>
      <c r="K28" s="5"/>
      <c r="L28" s="5"/>
      <c r="M28" s="5"/>
      <c r="N28" s="5"/>
      <c r="O28" s="5"/>
      <c r="P28" s="5"/>
      <c r="Q28" s="5"/>
      <c r="R28" s="5"/>
      <c r="S28" s="22"/>
    </row>
    <row r="29" spans="1:19" x14ac:dyDescent="0.25">
      <c r="A29" s="5"/>
      <c r="B29" s="5"/>
      <c r="C29" s="5"/>
      <c r="D29" s="16" t="s">
        <v>11</v>
      </c>
      <c r="E29" s="15"/>
      <c r="F29" s="138"/>
      <c r="G29" s="15"/>
      <c r="H29" s="12"/>
      <c r="I29" s="15">
        <f>+I27</f>
        <v>-5544956.5199999996</v>
      </c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5"/>
      <c r="B30" s="5"/>
      <c r="C30" s="5"/>
      <c r="D30" s="5"/>
      <c r="E30" s="5"/>
      <c r="F30" s="13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2" spans="1:19" x14ac:dyDescent="0.25">
      <c r="A32" s="600" t="s">
        <v>23</v>
      </c>
      <c r="B32" s="600"/>
      <c r="C32" s="600"/>
      <c r="D32" s="600"/>
      <c r="E32" s="600"/>
      <c r="F32" s="600"/>
      <c r="G32" s="600"/>
      <c r="H32" s="600"/>
      <c r="I32" s="600"/>
      <c r="K32" s="600" t="s">
        <v>52</v>
      </c>
      <c r="L32" s="600"/>
      <c r="M32" s="600"/>
      <c r="N32" s="600"/>
      <c r="O32" s="600"/>
      <c r="P32" s="600"/>
      <c r="Q32" s="600"/>
      <c r="R32" s="600"/>
      <c r="S32" s="600"/>
    </row>
    <row r="33" spans="1:19" x14ac:dyDescent="0.25">
      <c r="A33" s="599" t="s">
        <v>131</v>
      </c>
      <c r="B33" s="599"/>
      <c r="C33" s="599"/>
      <c r="D33" s="599"/>
      <c r="E33" s="599"/>
      <c r="F33" s="599"/>
      <c r="G33" s="599"/>
      <c r="H33" s="599"/>
      <c r="I33" s="599"/>
      <c r="K33" s="599" t="s">
        <v>131</v>
      </c>
      <c r="L33" s="599"/>
      <c r="M33" s="599"/>
      <c r="N33" s="599"/>
      <c r="O33" s="599"/>
      <c r="P33" s="599"/>
      <c r="Q33" s="599"/>
      <c r="R33" s="599"/>
      <c r="S33" s="599"/>
    </row>
    <row r="34" spans="1:19" x14ac:dyDescent="0.25">
      <c r="A34" s="9" t="s">
        <v>2</v>
      </c>
      <c r="B34" s="9" t="s">
        <v>3</v>
      </c>
      <c r="C34" s="9" t="s">
        <v>4</v>
      </c>
      <c r="D34" s="9" t="s">
        <v>5</v>
      </c>
      <c r="E34" s="9" t="s">
        <v>6</v>
      </c>
      <c r="F34" s="135"/>
      <c r="G34" s="9" t="s">
        <v>7</v>
      </c>
      <c r="H34" s="10"/>
      <c r="I34" s="9" t="s">
        <v>8</v>
      </c>
      <c r="K34" s="9" t="s">
        <v>2</v>
      </c>
      <c r="L34" s="9" t="s">
        <v>3</v>
      </c>
      <c r="M34" s="9" t="s">
        <v>4</v>
      </c>
      <c r="N34" s="9" t="s">
        <v>5</v>
      </c>
      <c r="O34" s="9" t="s">
        <v>6</v>
      </c>
      <c r="P34" s="10"/>
      <c r="Q34" s="9" t="s">
        <v>7</v>
      </c>
      <c r="R34" s="10"/>
      <c r="S34" s="9" t="s">
        <v>8</v>
      </c>
    </row>
    <row r="35" spans="1:19" x14ac:dyDescent="0.25">
      <c r="A35" s="23"/>
      <c r="B35" s="23"/>
      <c r="C35" s="23"/>
      <c r="D35" s="23" t="s">
        <v>9</v>
      </c>
      <c r="E35" s="4"/>
      <c r="F35" s="136"/>
      <c r="G35" s="4"/>
      <c r="H35" s="24"/>
      <c r="I35" s="82">
        <f>+I29</f>
        <v>-5544956.5199999996</v>
      </c>
      <c r="K35" s="23"/>
      <c r="L35" s="23"/>
      <c r="M35" s="23"/>
      <c r="N35" s="23" t="s">
        <v>9</v>
      </c>
      <c r="O35" s="4"/>
      <c r="P35" s="24"/>
      <c r="Q35" s="4"/>
      <c r="R35" s="24"/>
      <c r="S35" s="6">
        <f>+S27</f>
        <v>5544956.5300000003</v>
      </c>
    </row>
    <row r="36" spans="1:19" x14ac:dyDescent="0.25">
      <c r="A36" s="84">
        <v>43</v>
      </c>
      <c r="B36" s="85">
        <v>42774</v>
      </c>
      <c r="C36" s="86" t="s">
        <v>29</v>
      </c>
      <c r="D36" s="86" t="s">
        <v>207</v>
      </c>
      <c r="E36" s="84">
        <v>6614.97</v>
      </c>
      <c r="F36" s="140">
        <v>1</v>
      </c>
      <c r="G36" s="87"/>
      <c r="H36" s="20"/>
      <c r="I36" s="83">
        <f>+I35+E36-G36</f>
        <v>-5538341.5499999998</v>
      </c>
      <c r="K36" s="49" t="s">
        <v>132</v>
      </c>
      <c r="L36" s="50">
        <v>42774</v>
      </c>
      <c r="M36" s="49" t="s">
        <v>133</v>
      </c>
      <c r="N36" s="51" t="s">
        <v>171</v>
      </c>
      <c r="O36" s="52"/>
      <c r="P36" s="20"/>
      <c r="Q36" s="55">
        <v>6614.97</v>
      </c>
      <c r="R36" s="20">
        <v>1</v>
      </c>
      <c r="S36" s="6">
        <f>+S35+O36-Q36</f>
        <v>5538341.5600000005</v>
      </c>
    </row>
    <row r="37" spans="1:19" x14ac:dyDescent="0.25">
      <c r="A37" s="84">
        <v>44</v>
      </c>
      <c r="B37" s="85">
        <v>42774</v>
      </c>
      <c r="C37" s="86" t="s">
        <v>29</v>
      </c>
      <c r="D37" s="86" t="s">
        <v>208</v>
      </c>
      <c r="E37" s="84">
        <v>2544.38</v>
      </c>
      <c r="F37" s="140">
        <v>2</v>
      </c>
      <c r="G37" s="87"/>
      <c r="H37" s="20"/>
      <c r="I37" s="83">
        <f t="shared" ref="I37:I62" si="2">+I36+E37-G37</f>
        <v>-5535797.1699999999</v>
      </c>
      <c r="K37" s="49" t="s">
        <v>134</v>
      </c>
      <c r="L37" s="50">
        <v>42774</v>
      </c>
      <c r="M37" s="49" t="s">
        <v>135</v>
      </c>
      <c r="N37" s="51" t="s">
        <v>171</v>
      </c>
      <c r="O37" s="52"/>
      <c r="P37" s="88"/>
      <c r="Q37" s="55">
        <v>2544.38</v>
      </c>
      <c r="R37" s="88">
        <v>2</v>
      </c>
      <c r="S37" s="6">
        <f t="shared" ref="S37:S62" si="3">+S36+O37-Q37</f>
        <v>5535797.1800000006</v>
      </c>
    </row>
    <row r="38" spans="1:19" ht="13.5" customHeight="1" x14ac:dyDescent="0.25">
      <c r="A38" s="84">
        <v>404</v>
      </c>
      <c r="B38" s="85">
        <v>42776</v>
      </c>
      <c r="C38" s="86" t="s">
        <v>249</v>
      </c>
      <c r="D38" s="86" t="s">
        <v>250</v>
      </c>
      <c r="E38" s="84"/>
      <c r="F38" s="140"/>
      <c r="G38" s="84">
        <v>5599.95</v>
      </c>
      <c r="H38" s="20">
        <v>9</v>
      </c>
      <c r="I38" s="83">
        <f t="shared" si="2"/>
        <v>-5541397.1200000001</v>
      </c>
      <c r="K38" s="49" t="s">
        <v>136</v>
      </c>
      <c r="L38" s="50">
        <v>42776</v>
      </c>
      <c r="M38" s="49" t="s">
        <v>137</v>
      </c>
      <c r="N38" s="51" t="s">
        <v>171</v>
      </c>
      <c r="O38" s="53">
        <v>5599.95</v>
      </c>
      <c r="P38" s="88">
        <v>9</v>
      </c>
      <c r="Q38" s="54"/>
      <c r="R38" s="88"/>
      <c r="S38" s="6">
        <f t="shared" si="3"/>
        <v>5541397.1300000008</v>
      </c>
    </row>
    <row r="39" spans="1:19" ht="15.75" customHeight="1" x14ac:dyDescent="0.25">
      <c r="A39" s="84">
        <v>404</v>
      </c>
      <c r="B39" s="85">
        <v>42776</v>
      </c>
      <c r="C39" s="86" t="s">
        <v>249</v>
      </c>
      <c r="D39" s="86" t="s">
        <v>251</v>
      </c>
      <c r="E39" s="84"/>
      <c r="F39" s="140"/>
      <c r="G39" s="84">
        <v>5599.95</v>
      </c>
      <c r="H39" s="20">
        <v>10</v>
      </c>
      <c r="I39" s="83">
        <f t="shared" si="2"/>
        <v>-5546997.0700000003</v>
      </c>
      <c r="K39" s="49" t="s">
        <v>138</v>
      </c>
      <c r="L39" s="50">
        <v>42776</v>
      </c>
      <c r="M39" s="49" t="s">
        <v>139</v>
      </c>
      <c r="N39" s="51" t="s">
        <v>171</v>
      </c>
      <c r="O39" s="53">
        <v>5599.95</v>
      </c>
      <c r="P39" s="88">
        <v>10</v>
      </c>
      <c r="Q39" s="54"/>
      <c r="R39" s="88"/>
      <c r="S39" s="6">
        <f t="shared" si="3"/>
        <v>5546997.080000001</v>
      </c>
    </row>
    <row r="40" spans="1:19" x14ac:dyDescent="0.25">
      <c r="A40" s="84">
        <v>269</v>
      </c>
      <c r="B40" s="85">
        <v>42788</v>
      </c>
      <c r="C40" s="86" t="s">
        <v>26</v>
      </c>
      <c r="D40" s="86" t="s">
        <v>209</v>
      </c>
      <c r="E40" s="84">
        <v>999000</v>
      </c>
      <c r="F40" s="140">
        <v>3</v>
      </c>
      <c r="G40" s="87"/>
      <c r="H40" s="20"/>
      <c r="I40" s="83">
        <f t="shared" si="2"/>
        <v>-4547997.07</v>
      </c>
      <c r="K40" s="49" t="s">
        <v>140</v>
      </c>
      <c r="L40" s="50">
        <v>42788</v>
      </c>
      <c r="M40" s="49" t="s">
        <v>141</v>
      </c>
      <c r="N40" s="51" t="s">
        <v>172</v>
      </c>
      <c r="O40" s="53">
        <v>6614.97</v>
      </c>
      <c r="P40" s="88">
        <v>11</v>
      </c>
      <c r="Q40" s="54"/>
      <c r="R40" s="88"/>
      <c r="S40" s="6">
        <f t="shared" si="3"/>
        <v>5553612.0500000007</v>
      </c>
    </row>
    <row r="41" spans="1:19" x14ac:dyDescent="0.25">
      <c r="A41" s="84">
        <v>1144</v>
      </c>
      <c r="B41" s="85">
        <v>42788</v>
      </c>
      <c r="C41" s="86" t="s">
        <v>26</v>
      </c>
      <c r="D41" s="86" t="s">
        <v>210</v>
      </c>
      <c r="E41" s="84">
        <v>0</v>
      </c>
      <c r="F41" s="140"/>
      <c r="G41" s="84">
        <v>999000</v>
      </c>
      <c r="H41" s="20">
        <v>1</v>
      </c>
      <c r="I41" s="83">
        <f t="shared" si="2"/>
        <v>-5546997.0700000003</v>
      </c>
      <c r="K41" s="49" t="s">
        <v>140</v>
      </c>
      <c r="L41" s="50">
        <v>42788</v>
      </c>
      <c r="M41" s="49" t="s">
        <v>141</v>
      </c>
      <c r="N41" s="51" t="s">
        <v>173</v>
      </c>
      <c r="O41" s="53">
        <v>2544.38</v>
      </c>
      <c r="P41" s="88">
        <v>11</v>
      </c>
      <c r="Q41" s="54"/>
      <c r="R41" s="88"/>
      <c r="S41" s="6">
        <f t="shared" si="3"/>
        <v>5556156.4300000006</v>
      </c>
    </row>
    <row r="42" spans="1:19" x14ac:dyDescent="0.25">
      <c r="A42" s="84">
        <v>1548</v>
      </c>
      <c r="B42" s="85">
        <v>42789</v>
      </c>
      <c r="C42" s="86" t="s">
        <v>26</v>
      </c>
      <c r="D42" s="86" t="s">
        <v>211</v>
      </c>
      <c r="E42" s="84">
        <v>0</v>
      </c>
      <c r="F42" s="140"/>
      <c r="G42" s="84">
        <v>1000000</v>
      </c>
      <c r="H42" s="20">
        <v>2</v>
      </c>
      <c r="I42" s="83">
        <f t="shared" si="2"/>
        <v>-6546997.0700000003</v>
      </c>
      <c r="K42" s="49" t="s">
        <v>142</v>
      </c>
      <c r="L42" s="50">
        <v>42789</v>
      </c>
      <c r="M42" s="49" t="s">
        <v>22</v>
      </c>
      <c r="N42" s="51" t="s">
        <v>81</v>
      </c>
      <c r="O42" s="53">
        <v>999000</v>
      </c>
      <c r="P42" s="88">
        <v>1</v>
      </c>
      <c r="Q42" s="54"/>
      <c r="R42" s="88"/>
      <c r="S42" s="6">
        <f t="shared" si="3"/>
        <v>6555156.4300000006</v>
      </c>
    </row>
    <row r="43" spans="1:19" x14ac:dyDescent="0.25">
      <c r="A43" s="84">
        <v>355</v>
      </c>
      <c r="B43" s="85">
        <v>42789</v>
      </c>
      <c r="C43" s="86" t="s">
        <v>26</v>
      </c>
      <c r="D43" s="86" t="s">
        <v>212</v>
      </c>
      <c r="E43" s="84">
        <v>1000000</v>
      </c>
      <c r="F43" s="140">
        <v>4</v>
      </c>
      <c r="G43" s="84">
        <v>0</v>
      </c>
      <c r="H43" s="20"/>
      <c r="I43" s="83">
        <f t="shared" si="2"/>
        <v>-5546997.0700000003</v>
      </c>
      <c r="K43" s="49" t="s">
        <v>143</v>
      </c>
      <c r="L43" s="50">
        <v>42789</v>
      </c>
      <c r="M43" s="49" t="s">
        <v>22</v>
      </c>
      <c r="N43" s="51" t="s">
        <v>81</v>
      </c>
      <c r="O43" s="53">
        <v>1000000</v>
      </c>
      <c r="P43" s="88">
        <v>2</v>
      </c>
      <c r="Q43" s="54"/>
      <c r="R43" s="88"/>
      <c r="S43" s="6">
        <f t="shared" si="3"/>
        <v>7555156.4300000006</v>
      </c>
    </row>
    <row r="44" spans="1:19" x14ac:dyDescent="0.25">
      <c r="A44" s="84">
        <v>145</v>
      </c>
      <c r="B44" s="85">
        <v>42793</v>
      </c>
      <c r="C44" s="86" t="s">
        <v>29</v>
      </c>
      <c r="D44" s="86" t="s">
        <v>213</v>
      </c>
      <c r="E44" s="84">
        <v>1955.85</v>
      </c>
      <c r="F44" s="140">
        <v>6</v>
      </c>
      <c r="G44" s="84">
        <v>0</v>
      </c>
      <c r="H44" s="20"/>
      <c r="I44" s="83">
        <f t="shared" si="2"/>
        <v>-5545041.2200000007</v>
      </c>
      <c r="K44" s="49" t="s">
        <v>144</v>
      </c>
      <c r="L44" s="50">
        <v>42789</v>
      </c>
      <c r="M44" s="49" t="s">
        <v>22</v>
      </c>
      <c r="N44" s="51" t="s">
        <v>80</v>
      </c>
      <c r="O44" s="52"/>
      <c r="P44" s="88"/>
      <c r="Q44" s="55">
        <v>999000</v>
      </c>
      <c r="R44" s="88">
        <v>3</v>
      </c>
      <c r="S44" s="6">
        <f t="shared" si="3"/>
        <v>6556156.4300000006</v>
      </c>
    </row>
    <row r="45" spans="1:19" x14ac:dyDescent="0.25">
      <c r="A45" s="84">
        <v>146</v>
      </c>
      <c r="B45" s="85">
        <v>42793</v>
      </c>
      <c r="C45" s="86" t="s">
        <v>29</v>
      </c>
      <c r="D45" s="86" t="s">
        <v>214</v>
      </c>
      <c r="E45" s="84">
        <v>1032.6600000000001</v>
      </c>
      <c r="F45" s="140">
        <v>7</v>
      </c>
      <c r="G45" s="84">
        <v>0</v>
      </c>
      <c r="H45" s="20"/>
      <c r="I45" s="83">
        <f t="shared" si="2"/>
        <v>-5544008.5600000005</v>
      </c>
      <c r="K45" s="49" t="s">
        <v>145</v>
      </c>
      <c r="L45" s="50">
        <v>42789</v>
      </c>
      <c r="M45" s="49" t="s">
        <v>22</v>
      </c>
      <c r="N45" s="51" t="s">
        <v>80</v>
      </c>
      <c r="O45" s="52"/>
      <c r="P45" s="88"/>
      <c r="Q45" s="55">
        <v>1000000</v>
      </c>
      <c r="R45" s="88">
        <v>4</v>
      </c>
      <c r="S45" s="6">
        <f t="shared" si="3"/>
        <v>5556156.4300000006</v>
      </c>
    </row>
    <row r="46" spans="1:19" x14ac:dyDescent="0.25">
      <c r="A46" s="84">
        <v>147</v>
      </c>
      <c r="B46" s="85">
        <v>42793</v>
      </c>
      <c r="C46" s="86" t="s">
        <v>29</v>
      </c>
      <c r="D46" s="86" t="s">
        <v>215</v>
      </c>
      <c r="E46" s="90">
        <v>811.03</v>
      </c>
      <c r="F46" s="140" t="s">
        <v>287</v>
      </c>
      <c r="G46" s="84">
        <v>0</v>
      </c>
      <c r="H46" s="20"/>
      <c r="I46" s="83">
        <f t="shared" si="2"/>
        <v>-5543197.5300000003</v>
      </c>
      <c r="K46" s="49" t="s">
        <v>146</v>
      </c>
      <c r="L46" s="50">
        <v>42790</v>
      </c>
      <c r="M46" s="49" t="s">
        <v>22</v>
      </c>
      <c r="N46" s="51" t="s">
        <v>84</v>
      </c>
      <c r="O46" s="53">
        <v>27474.37</v>
      </c>
      <c r="P46" s="88">
        <v>3</v>
      </c>
      <c r="Q46" s="54"/>
      <c r="R46" s="88"/>
      <c r="S46" s="6">
        <f t="shared" si="3"/>
        <v>5583630.8000000007</v>
      </c>
    </row>
    <row r="47" spans="1:19" x14ac:dyDescent="0.25">
      <c r="A47" s="84">
        <v>148</v>
      </c>
      <c r="B47" s="85">
        <v>42793</v>
      </c>
      <c r="C47" s="86" t="s">
        <v>29</v>
      </c>
      <c r="D47" s="86" t="s">
        <v>216</v>
      </c>
      <c r="E47" s="84">
        <v>4769.62</v>
      </c>
      <c r="F47" s="140">
        <v>9</v>
      </c>
      <c r="G47" s="84">
        <v>0</v>
      </c>
      <c r="H47" s="20"/>
      <c r="I47" s="83">
        <f t="shared" si="2"/>
        <v>-5538427.9100000001</v>
      </c>
      <c r="K47" s="49" t="s">
        <v>147</v>
      </c>
      <c r="L47" s="50">
        <v>42790</v>
      </c>
      <c r="M47" s="49" t="s">
        <v>22</v>
      </c>
      <c r="N47" s="51" t="s">
        <v>90</v>
      </c>
      <c r="O47" s="53">
        <v>1188.03</v>
      </c>
      <c r="P47" s="88">
        <v>7</v>
      </c>
      <c r="Q47" s="54"/>
      <c r="R47" s="88"/>
      <c r="S47" s="6">
        <f t="shared" si="3"/>
        <v>5584818.830000001</v>
      </c>
    </row>
    <row r="48" spans="1:19" x14ac:dyDescent="0.25">
      <c r="A48" s="84">
        <v>149</v>
      </c>
      <c r="B48" s="85">
        <v>42793</v>
      </c>
      <c r="C48" s="86" t="s">
        <v>29</v>
      </c>
      <c r="D48" s="86" t="s">
        <v>217</v>
      </c>
      <c r="E48" s="84">
        <v>10976.28</v>
      </c>
      <c r="F48" s="140">
        <v>8</v>
      </c>
      <c r="G48" s="84">
        <v>0</v>
      </c>
      <c r="H48" s="20"/>
      <c r="I48" s="83">
        <f t="shared" si="2"/>
        <v>-5527451.6299999999</v>
      </c>
      <c r="K48" s="76" t="s">
        <v>231</v>
      </c>
      <c r="L48" s="50">
        <v>42790</v>
      </c>
      <c r="M48" s="49" t="s">
        <v>22</v>
      </c>
      <c r="N48" s="76" t="s">
        <v>232</v>
      </c>
      <c r="O48" s="53">
        <v>799.44</v>
      </c>
      <c r="P48" s="88">
        <v>8</v>
      </c>
      <c r="Q48" s="54"/>
      <c r="R48" s="88"/>
      <c r="S48" s="6">
        <f t="shared" si="3"/>
        <v>5585618.2700000014</v>
      </c>
    </row>
    <row r="49" spans="1:19" x14ac:dyDescent="0.25">
      <c r="A49" s="84">
        <v>150</v>
      </c>
      <c r="B49" s="85">
        <v>42793</v>
      </c>
      <c r="C49" s="86" t="s">
        <v>29</v>
      </c>
      <c r="D49" s="86" t="s">
        <v>218</v>
      </c>
      <c r="E49" s="84">
        <v>4085.37</v>
      </c>
      <c r="F49" s="140">
        <v>5</v>
      </c>
      <c r="G49" s="84">
        <v>0</v>
      </c>
      <c r="H49" s="20"/>
      <c r="I49" s="83">
        <f t="shared" si="2"/>
        <v>-5523366.2599999998</v>
      </c>
      <c r="K49" s="76" t="s">
        <v>148</v>
      </c>
      <c r="L49" s="78">
        <v>42790</v>
      </c>
      <c r="M49" s="76" t="s">
        <v>22</v>
      </c>
      <c r="N49" s="76" t="s">
        <v>174</v>
      </c>
      <c r="O49" s="77">
        <v>4142.49</v>
      </c>
      <c r="P49" s="88">
        <v>4</v>
      </c>
      <c r="Q49" s="76"/>
      <c r="R49" s="88"/>
      <c r="S49" s="6">
        <f t="shared" si="3"/>
        <v>5589760.7600000016</v>
      </c>
    </row>
    <row r="50" spans="1:19" x14ac:dyDescent="0.25">
      <c r="A50" s="84">
        <v>43</v>
      </c>
      <c r="B50" s="85">
        <v>42793</v>
      </c>
      <c r="C50" s="86" t="s">
        <v>28</v>
      </c>
      <c r="D50" s="86" t="s">
        <v>219</v>
      </c>
      <c r="E50" s="84">
        <v>27474.37</v>
      </c>
      <c r="F50" s="140">
        <v>14</v>
      </c>
      <c r="G50" s="84">
        <v>0</v>
      </c>
      <c r="H50" s="20"/>
      <c r="I50" s="83">
        <f t="shared" si="2"/>
        <v>-5495891.8899999997</v>
      </c>
      <c r="K50" s="76" t="s">
        <v>60</v>
      </c>
      <c r="L50" s="78">
        <v>42790</v>
      </c>
      <c r="M50" s="76" t="s">
        <v>22</v>
      </c>
      <c r="N50" s="76" t="s">
        <v>86</v>
      </c>
      <c r="O50" s="77">
        <v>1841.64</v>
      </c>
      <c r="P50" s="88">
        <v>5</v>
      </c>
      <c r="Q50" s="76"/>
      <c r="R50" s="88"/>
      <c r="S50" s="6">
        <f t="shared" si="3"/>
        <v>5591602.4000000013</v>
      </c>
    </row>
    <row r="51" spans="1:19" x14ac:dyDescent="0.25">
      <c r="A51" s="84">
        <v>46</v>
      </c>
      <c r="B51" s="85">
        <v>42793</v>
      </c>
      <c r="C51" s="86" t="s">
        <v>28</v>
      </c>
      <c r="D51" s="86" t="s">
        <v>220</v>
      </c>
      <c r="E51" s="84">
        <v>1188.03</v>
      </c>
      <c r="F51" s="140">
        <v>15</v>
      </c>
      <c r="G51" s="84">
        <v>0</v>
      </c>
      <c r="H51" s="20"/>
      <c r="I51" s="83">
        <f t="shared" si="2"/>
        <v>-5494703.8599999994</v>
      </c>
      <c r="K51" s="76" t="s">
        <v>61</v>
      </c>
      <c r="L51" s="78">
        <v>42790</v>
      </c>
      <c r="M51" s="76" t="s">
        <v>22</v>
      </c>
      <c r="N51" s="76" t="s">
        <v>175</v>
      </c>
      <c r="O51" s="76">
        <v>547.53</v>
      </c>
      <c r="P51" s="88">
        <v>6</v>
      </c>
      <c r="Q51" s="76"/>
      <c r="R51" s="88"/>
      <c r="S51" s="6">
        <f t="shared" si="3"/>
        <v>5592149.9300000016</v>
      </c>
    </row>
    <row r="52" spans="1:19" x14ac:dyDescent="0.25">
      <c r="A52" s="84">
        <v>53</v>
      </c>
      <c r="B52" s="85">
        <v>42793</v>
      </c>
      <c r="C52" s="86" t="s">
        <v>28</v>
      </c>
      <c r="D52" s="86" t="s">
        <v>221</v>
      </c>
      <c r="E52" s="84">
        <v>799.44</v>
      </c>
      <c r="F52" s="140">
        <v>13</v>
      </c>
      <c r="G52" s="84">
        <v>0</v>
      </c>
      <c r="H52" s="20"/>
      <c r="I52" s="83">
        <f t="shared" si="2"/>
        <v>-5493904.419999999</v>
      </c>
      <c r="K52" s="76" t="s">
        <v>149</v>
      </c>
      <c r="L52" s="78">
        <v>42793</v>
      </c>
      <c r="M52" s="76" t="s">
        <v>150</v>
      </c>
      <c r="N52" s="76" t="s">
        <v>171</v>
      </c>
      <c r="O52" s="76"/>
      <c r="P52" s="88"/>
      <c r="Q52" s="77">
        <v>4085.37</v>
      </c>
      <c r="R52" s="88">
        <v>5</v>
      </c>
      <c r="S52" s="6">
        <f t="shared" si="3"/>
        <v>5588064.5600000015</v>
      </c>
    </row>
    <row r="53" spans="1:19" x14ac:dyDescent="0.25">
      <c r="A53" s="84">
        <v>60</v>
      </c>
      <c r="B53" s="85">
        <v>42793</v>
      </c>
      <c r="C53" s="86" t="s">
        <v>28</v>
      </c>
      <c r="D53" s="86" t="s">
        <v>222</v>
      </c>
      <c r="E53" s="84">
        <v>4142.49</v>
      </c>
      <c r="F53" s="140">
        <v>12</v>
      </c>
      <c r="G53" s="84">
        <v>0</v>
      </c>
      <c r="H53" s="20"/>
      <c r="I53" s="83">
        <f t="shared" si="2"/>
        <v>-5489761.9299999988</v>
      </c>
      <c r="K53" s="76" t="s">
        <v>151</v>
      </c>
      <c r="L53" s="78">
        <v>42793</v>
      </c>
      <c r="M53" s="76" t="s">
        <v>152</v>
      </c>
      <c r="N53" s="76" t="s">
        <v>171</v>
      </c>
      <c r="O53" s="76"/>
      <c r="P53" s="88"/>
      <c r="Q53" s="77">
        <v>1955.85</v>
      </c>
      <c r="R53" s="88">
        <v>6</v>
      </c>
      <c r="S53" s="6">
        <f t="shared" si="3"/>
        <v>5586108.7100000018</v>
      </c>
    </row>
    <row r="54" spans="1:19" x14ac:dyDescent="0.25">
      <c r="A54" s="84">
        <v>63</v>
      </c>
      <c r="B54" s="85">
        <v>42793</v>
      </c>
      <c r="C54" s="86" t="s">
        <v>28</v>
      </c>
      <c r="D54" s="86" t="s">
        <v>223</v>
      </c>
      <c r="E54" s="84">
        <v>1841.64</v>
      </c>
      <c r="F54" s="140">
        <v>10</v>
      </c>
      <c r="G54" s="84">
        <v>0</v>
      </c>
      <c r="H54" s="20"/>
      <c r="I54" s="83">
        <f t="shared" si="2"/>
        <v>-5487920.2899999991</v>
      </c>
      <c r="K54" s="76" t="s">
        <v>153</v>
      </c>
      <c r="L54" s="78">
        <v>42793</v>
      </c>
      <c r="M54" s="76" t="s">
        <v>154</v>
      </c>
      <c r="N54" s="76" t="s">
        <v>171</v>
      </c>
      <c r="O54" s="76"/>
      <c r="P54" s="88"/>
      <c r="Q54" s="77">
        <v>1032.6600000000001</v>
      </c>
      <c r="R54" s="88">
        <v>7</v>
      </c>
      <c r="S54" s="6">
        <f t="shared" si="3"/>
        <v>5585076.0500000017</v>
      </c>
    </row>
    <row r="55" spans="1:19" x14ac:dyDescent="0.25">
      <c r="A55" s="84">
        <v>66</v>
      </c>
      <c r="B55" s="85">
        <v>42793</v>
      </c>
      <c r="C55" s="86" t="s">
        <v>28</v>
      </c>
      <c r="D55" s="86" t="s">
        <v>224</v>
      </c>
      <c r="E55" s="84">
        <v>547.53</v>
      </c>
      <c r="F55" s="140">
        <v>11</v>
      </c>
      <c r="G55" s="84">
        <v>0</v>
      </c>
      <c r="H55" s="20"/>
      <c r="I55" s="83">
        <f t="shared" si="2"/>
        <v>-5487372.7599999988</v>
      </c>
      <c r="K55" s="76" t="s">
        <v>155</v>
      </c>
      <c r="L55" s="78">
        <v>42793</v>
      </c>
      <c r="M55" s="76" t="s">
        <v>156</v>
      </c>
      <c r="N55" s="76" t="s">
        <v>171</v>
      </c>
      <c r="O55" s="76"/>
      <c r="P55" s="88"/>
      <c r="Q55" s="77">
        <v>10976.28</v>
      </c>
      <c r="R55" s="88">
        <v>8</v>
      </c>
      <c r="S55" s="6">
        <f t="shared" si="3"/>
        <v>5574099.7700000014</v>
      </c>
    </row>
    <row r="56" spans="1:19" x14ac:dyDescent="0.25">
      <c r="A56" s="84">
        <v>1452</v>
      </c>
      <c r="B56" s="85">
        <v>42794</v>
      </c>
      <c r="C56" s="86" t="s">
        <v>24</v>
      </c>
      <c r="D56" s="86" t="s">
        <v>225</v>
      </c>
      <c r="E56" s="84">
        <v>0</v>
      </c>
      <c r="F56" s="140"/>
      <c r="G56" s="84">
        <v>4142.49</v>
      </c>
      <c r="H56" s="20">
        <v>4</v>
      </c>
      <c r="I56" s="83">
        <f t="shared" si="2"/>
        <v>-5491515.2499999991</v>
      </c>
      <c r="K56" s="76" t="s">
        <v>157</v>
      </c>
      <c r="L56" s="78">
        <v>42793</v>
      </c>
      <c r="M56" s="76" t="s">
        <v>158</v>
      </c>
      <c r="N56" s="76" t="s">
        <v>171</v>
      </c>
      <c r="O56" s="76"/>
      <c r="P56" s="88"/>
      <c r="Q56" s="77">
        <v>4769.62</v>
      </c>
      <c r="R56" s="88">
        <v>9</v>
      </c>
      <c r="S56" s="6">
        <f t="shared" si="3"/>
        <v>5569330.1500000013</v>
      </c>
    </row>
    <row r="57" spans="1:19" x14ac:dyDescent="0.25">
      <c r="A57" s="84">
        <v>1456</v>
      </c>
      <c r="B57" s="85">
        <v>42794</v>
      </c>
      <c r="C57" s="86" t="s">
        <v>24</v>
      </c>
      <c r="D57" s="86" t="s">
        <v>226</v>
      </c>
      <c r="E57" s="84">
        <v>0</v>
      </c>
      <c r="F57" s="140"/>
      <c r="G57" s="84">
        <v>1841.64</v>
      </c>
      <c r="H57" s="20">
        <v>5</v>
      </c>
      <c r="I57" s="83">
        <f t="shared" si="2"/>
        <v>-5493356.8899999987</v>
      </c>
      <c r="K57" s="76" t="s">
        <v>159</v>
      </c>
      <c r="L57" s="78">
        <v>42794</v>
      </c>
      <c r="M57" s="76" t="s">
        <v>160</v>
      </c>
      <c r="N57" s="76" t="s">
        <v>88</v>
      </c>
      <c r="O57" s="76"/>
      <c r="P57" s="88"/>
      <c r="Q57" s="77">
        <v>1841.64</v>
      </c>
      <c r="R57" s="88">
        <v>10</v>
      </c>
      <c r="S57" s="6">
        <f t="shared" si="3"/>
        <v>5567488.5100000016</v>
      </c>
    </row>
    <row r="58" spans="1:19" x14ac:dyDescent="0.25">
      <c r="A58" s="84">
        <v>1461</v>
      </c>
      <c r="B58" s="85">
        <v>42794</v>
      </c>
      <c r="C58" s="86" t="s">
        <v>24</v>
      </c>
      <c r="D58" s="86" t="s">
        <v>227</v>
      </c>
      <c r="E58" s="84">
        <v>0</v>
      </c>
      <c r="F58" s="140"/>
      <c r="G58" s="84">
        <v>547.53</v>
      </c>
      <c r="H58" s="20">
        <v>6</v>
      </c>
      <c r="I58" s="83">
        <f t="shared" si="2"/>
        <v>-5493904.419999999</v>
      </c>
      <c r="K58" s="76" t="s">
        <v>161</v>
      </c>
      <c r="L58" s="78">
        <v>42794</v>
      </c>
      <c r="M58" s="76" t="s">
        <v>162</v>
      </c>
      <c r="N58" s="76" t="s">
        <v>88</v>
      </c>
      <c r="O58" s="76"/>
      <c r="P58" s="88"/>
      <c r="Q58" s="76">
        <v>547.53</v>
      </c>
      <c r="R58" s="88">
        <v>11</v>
      </c>
      <c r="S58" s="6">
        <f t="shared" si="3"/>
        <v>5566940.9800000014</v>
      </c>
    </row>
    <row r="59" spans="1:19" x14ac:dyDescent="0.25">
      <c r="A59" s="84">
        <v>1467</v>
      </c>
      <c r="B59" s="85">
        <v>42794</v>
      </c>
      <c r="C59" s="86" t="s">
        <v>24</v>
      </c>
      <c r="D59" s="86" t="s">
        <v>228</v>
      </c>
      <c r="E59" s="84">
        <v>0</v>
      </c>
      <c r="F59" s="140"/>
      <c r="G59" s="84">
        <v>1188.03</v>
      </c>
      <c r="H59" s="20">
        <v>7</v>
      </c>
      <c r="I59" s="83">
        <f t="shared" si="2"/>
        <v>-5495092.4499999993</v>
      </c>
      <c r="K59" s="76" t="s">
        <v>163</v>
      </c>
      <c r="L59" s="78">
        <v>42794</v>
      </c>
      <c r="M59" s="76" t="s">
        <v>164</v>
      </c>
      <c r="N59" s="76" t="s">
        <v>88</v>
      </c>
      <c r="O59" s="76"/>
      <c r="P59" s="88"/>
      <c r="Q59" s="77">
        <v>4142.49</v>
      </c>
      <c r="R59" s="88">
        <v>12</v>
      </c>
      <c r="S59" s="6">
        <f t="shared" si="3"/>
        <v>5562798.4900000012</v>
      </c>
    </row>
    <row r="60" spans="1:19" x14ac:dyDescent="0.25">
      <c r="A60" s="84">
        <v>1481</v>
      </c>
      <c r="B60" s="85">
        <v>42794</v>
      </c>
      <c r="C60" s="86" t="s">
        <v>24</v>
      </c>
      <c r="D60" s="86" t="s">
        <v>229</v>
      </c>
      <c r="E60" s="84">
        <v>0</v>
      </c>
      <c r="F60" s="140"/>
      <c r="G60" s="84">
        <v>799.44</v>
      </c>
      <c r="H60" s="20">
        <v>8</v>
      </c>
      <c r="I60" s="83">
        <f t="shared" si="2"/>
        <v>-5495891.8899999997</v>
      </c>
      <c r="J60" s="15"/>
      <c r="K60" s="76" t="s">
        <v>165</v>
      </c>
      <c r="L60" s="78">
        <v>42794</v>
      </c>
      <c r="M60" s="76" t="s">
        <v>166</v>
      </c>
      <c r="N60" s="76" t="s">
        <v>88</v>
      </c>
      <c r="O60" s="76"/>
      <c r="P60" s="88"/>
      <c r="Q60" s="76">
        <v>799.44</v>
      </c>
      <c r="R60" s="88">
        <v>13</v>
      </c>
      <c r="S60" s="6">
        <f t="shared" si="3"/>
        <v>5561999.0500000007</v>
      </c>
    </row>
    <row r="61" spans="1:19" x14ac:dyDescent="0.25">
      <c r="A61" s="84">
        <v>1491</v>
      </c>
      <c r="B61" s="85">
        <v>42794</v>
      </c>
      <c r="C61" s="86" t="s">
        <v>24</v>
      </c>
      <c r="D61" s="86" t="s">
        <v>230</v>
      </c>
      <c r="E61" s="84">
        <v>0</v>
      </c>
      <c r="F61" s="140"/>
      <c r="G61" s="84">
        <v>27474.37</v>
      </c>
      <c r="H61" s="20">
        <v>3</v>
      </c>
      <c r="I61" s="83">
        <f t="shared" si="2"/>
        <v>-5523366.2599999998</v>
      </c>
      <c r="J61" s="15"/>
      <c r="K61" s="76" t="s">
        <v>167</v>
      </c>
      <c r="L61" s="78">
        <v>42794</v>
      </c>
      <c r="M61" s="76" t="s">
        <v>168</v>
      </c>
      <c r="N61" s="76" t="s">
        <v>176</v>
      </c>
      <c r="O61" s="76"/>
      <c r="P61" s="88"/>
      <c r="Q61" s="77">
        <v>27474.37</v>
      </c>
      <c r="R61" s="88">
        <v>14</v>
      </c>
      <c r="S61" s="6">
        <f t="shared" si="3"/>
        <v>5534524.6800000006</v>
      </c>
    </row>
    <row r="62" spans="1:19" ht="14.25" customHeight="1" x14ac:dyDescent="0.25">
      <c r="A62" s="84">
        <v>412</v>
      </c>
      <c r="B62" s="43">
        <v>42794</v>
      </c>
      <c r="C62" s="86" t="s">
        <v>25</v>
      </c>
      <c r="D62" s="9" t="s">
        <v>252</v>
      </c>
      <c r="E62" s="11"/>
      <c r="F62" s="138"/>
      <c r="G62" s="11">
        <v>9159.35</v>
      </c>
      <c r="H62" s="12">
        <v>11</v>
      </c>
      <c r="I62" s="83">
        <f t="shared" si="2"/>
        <v>-5532525.6099999994</v>
      </c>
      <c r="K62" s="76" t="s">
        <v>169</v>
      </c>
      <c r="L62" s="78">
        <v>42794</v>
      </c>
      <c r="M62" s="76" t="s">
        <v>170</v>
      </c>
      <c r="N62" s="76" t="s">
        <v>88</v>
      </c>
      <c r="O62" s="76"/>
      <c r="P62" s="88"/>
      <c r="Q62" s="77">
        <v>1188.04</v>
      </c>
      <c r="R62" s="88">
        <v>15</v>
      </c>
      <c r="S62" s="6">
        <f t="shared" si="3"/>
        <v>5533336.6400000006</v>
      </c>
    </row>
    <row r="63" spans="1:19" x14ac:dyDescent="0.25">
      <c r="A63" s="76"/>
      <c r="B63" s="76"/>
      <c r="C63" s="76"/>
      <c r="D63" s="9" t="s">
        <v>10</v>
      </c>
      <c r="E63" s="11">
        <f>+SUM(E36:E62)</f>
        <v>2067783.6600000004</v>
      </c>
      <c r="F63" s="138"/>
      <c r="G63" s="11">
        <f>+SUM(G37:G62)</f>
        <v>2055352.75</v>
      </c>
      <c r="H63" s="12"/>
      <c r="I63" s="15"/>
      <c r="K63" s="76"/>
      <c r="L63" s="76"/>
      <c r="M63" s="76"/>
      <c r="N63" s="9" t="s">
        <v>10</v>
      </c>
      <c r="O63" s="11">
        <f>+SUM(O36:O62)</f>
        <v>2055352.75</v>
      </c>
      <c r="P63" s="12"/>
      <c r="Q63" s="11">
        <f>+SUM(Q36:Q62)</f>
        <v>2066972.6400000004</v>
      </c>
      <c r="R63" s="12"/>
      <c r="S63" s="15"/>
    </row>
    <row r="64" spans="1:19" x14ac:dyDescent="0.25">
      <c r="D64" s="16" t="s">
        <v>11</v>
      </c>
      <c r="E64" s="15"/>
      <c r="F64" s="138"/>
      <c r="G64" s="15"/>
      <c r="H64" s="12"/>
      <c r="I64" s="15">
        <f>+I62</f>
        <v>-5532525.6099999994</v>
      </c>
      <c r="K64" s="76"/>
      <c r="L64" s="76"/>
      <c r="M64" s="76"/>
      <c r="N64" s="16" t="s">
        <v>11</v>
      </c>
      <c r="O64" s="15"/>
      <c r="P64" s="12"/>
      <c r="Q64" s="15"/>
      <c r="R64" s="12"/>
      <c r="S64" s="15">
        <f>+S62</f>
        <v>5533336.6400000006</v>
      </c>
    </row>
    <row r="65" spans="1:19" x14ac:dyDescent="0.25">
      <c r="P65" s="89"/>
    </row>
    <row r="66" spans="1:19" x14ac:dyDescent="0.25">
      <c r="S66" s="83">
        <f>+S64+I64</f>
        <v>811.03000000119209</v>
      </c>
    </row>
    <row r="67" spans="1:19" x14ac:dyDescent="0.25">
      <c r="A67" s="600" t="s">
        <v>23</v>
      </c>
      <c r="B67" s="600"/>
      <c r="C67" s="600"/>
      <c r="D67" s="600"/>
      <c r="E67" s="600"/>
      <c r="F67" s="600"/>
      <c r="G67" s="600"/>
      <c r="H67" s="600"/>
      <c r="I67" s="600"/>
      <c r="K67" s="600" t="s">
        <v>52</v>
      </c>
      <c r="L67" s="600"/>
      <c r="M67" s="600"/>
      <c r="N67" s="600"/>
      <c r="O67" s="600"/>
      <c r="P67" s="600"/>
      <c r="Q67" s="600"/>
      <c r="R67" s="600"/>
      <c r="S67" s="600"/>
    </row>
    <row r="68" spans="1:19" x14ac:dyDescent="0.25">
      <c r="A68" s="599" t="s">
        <v>253</v>
      </c>
      <c r="B68" s="599"/>
      <c r="C68" s="599"/>
      <c r="D68" s="599"/>
      <c r="E68" s="599"/>
      <c r="F68" s="599"/>
      <c r="G68" s="599"/>
      <c r="H68" s="599"/>
      <c r="I68" s="599"/>
      <c r="K68" s="599" t="s">
        <v>253</v>
      </c>
      <c r="L68" s="599"/>
      <c r="M68" s="599"/>
      <c r="N68" s="599"/>
      <c r="O68" s="599"/>
      <c r="P68" s="599"/>
      <c r="Q68" s="599"/>
      <c r="R68" s="599"/>
      <c r="S68" s="599"/>
    </row>
    <row r="69" spans="1:19" x14ac:dyDescent="0.25">
      <c r="A69" s="9" t="s">
        <v>2</v>
      </c>
      <c r="B69" s="9" t="s">
        <v>3</v>
      </c>
      <c r="C69" s="9" t="s">
        <v>4</v>
      </c>
      <c r="D69" s="9" t="s">
        <v>5</v>
      </c>
      <c r="E69" s="9" t="s">
        <v>6</v>
      </c>
      <c r="F69" s="135"/>
      <c r="G69" s="9" t="s">
        <v>7</v>
      </c>
      <c r="H69" s="10"/>
      <c r="I69" s="9" t="s">
        <v>8</v>
      </c>
      <c r="K69" s="9" t="s">
        <v>2</v>
      </c>
      <c r="L69" s="9" t="s">
        <v>3</v>
      </c>
      <c r="M69" s="9" t="s">
        <v>4</v>
      </c>
      <c r="N69" s="9" t="s">
        <v>5</v>
      </c>
      <c r="O69" s="9" t="s">
        <v>6</v>
      </c>
      <c r="P69" s="10"/>
      <c r="Q69" s="9" t="s">
        <v>7</v>
      </c>
      <c r="R69" s="10"/>
      <c r="S69" s="9" t="s">
        <v>8</v>
      </c>
    </row>
    <row r="70" spans="1:19" x14ac:dyDescent="0.25">
      <c r="A70" s="23"/>
      <c r="B70" s="23"/>
      <c r="C70" s="23"/>
      <c r="D70" s="23" t="s">
        <v>9</v>
      </c>
      <c r="E70" s="4"/>
      <c r="F70" s="136"/>
      <c r="G70" s="4"/>
      <c r="H70" s="24"/>
      <c r="I70" s="6">
        <f>+I62</f>
        <v>-5532525.6099999994</v>
      </c>
      <c r="K70" s="23"/>
      <c r="L70" s="23"/>
      <c r="M70" s="23"/>
      <c r="N70" s="23" t="s">
        <v>9</v>
      </c>
      <c r="O70" s="4"/>
      <c r="P70" s="24"/>
      <c r="Q70" s="4"/>
      <c r="R70" s="24"/>
      <c r="S70" s="6">
        <f>+S62</f>
        <v>5533336.6400000006</v>
      </c>
    </row>
    <row r="71" spans="1:19" x14ac:dyDescent="0.25">
      <c r="A71" s="132">
        <v>629</v>
      </c>
      <c r="B71" s="133">
        <v>42804</v>
      </c>
      <c r="C71" s="134" t="s">
        <v>24</v>
      </c>
      <c r="D71" s="134" t="s">
        <v>252</v>
      </c>
      <c r="E71" s="132">
        <v>0</v>
      </c>
      <c r="F71" s="140"/>
      <c r="G71" s="132">
        <v>325.97000000000003</v>
      </c>
      <c r="H71" s="20">
        <v>1</v>
      </c>
      <c r="I71" s="130">
        <f>+I70+E71-G71</f>
        <v>-5532851.5799999991</v>
      </c>
      <c r="K71" s="91" t="s">
        <v>254</v>
      </c>
      <c r="L71" s="92">
        <v>42802</v>
      </c>
      <c r="M71" s="91" t="s">
        <v>255</v>
      </c>
      <c r="N71" s="93" t="s">
        <v>280</v>
      </c>
      <c r="O71" s="94">
        <v>4085.37</v>
      </c>
      <c r="P71" s="20">
        <v>1</v>
      </c>
      <c r="R71" s="20"/>
      <c r="S71" s="95">
        <f>+S70+O71-Q71</f>
        <v>5537422.0100000007</v>
      </c>
    </row>
    <row r="72" spans="1:19" x14ac:dyDescent="0.25">
      <c r="A72" s="132">
        <v>629</v>
      </c>
      <c r="B72" s="133">
        <v>42804</v>
      </c>
      <c r="C72" s="134" t="s">
        <v>24</v>
      </c>
      <c r="D72" s="134" t="s">
        <v>252</v>
      </c>
      <c r="E72" s="132">
        <v>0</v>
      </c>
      <c r="F72" s="140"/>
      <c r="G72" s="132">
        <v>172.11</v>
      </c>
      <c r="H72" s="20">
        <v>1</v>
      </c>
      <c r="I72" s="130">
        <f t="shared" ref="I72:I130" si="4">+I71+E72-G72</f>
        <v>-5533023.6899999995</v>
      </c>
      <c r="K72" s="91" t="s">
        <v>254</v>
      </c>
      <c r="L72" s="92">
        <v>42802</v>
      </c>
      <c r="M72" s="91" t="s">
        <v>255</v>
      </c>
      <c r="N72" s="93" t="s">
        <v>281</v>
      </c>
      <c r="O72" s="94">
        <v>10976.28</v>
      </c>
      <c r="P72" s="20">
        <v>1</v>
      </c>
      <c r="R72" s="20"/>
      <c r="S72" s="95">
        <f t="shared" ref="S72:S78" si="5">+S71+O72-Q72</f>
        <v>5548398.290000001</v>
      </c>
    </row>
    <row r="73" spans="1:19" x14ac:dyDescent="0.25">
      <c r="A73" s="132">
        <v>629</v>
      </c>
      <c r="B73" s="133">
        <v>42804</v>
      </c>
      <c r="C73" s="134" t="s">
        <v>24</v>
      </c>
      <c r="D73" s="134" t="s">
        <v>252</v>
      </c>
      <c r="E73" s="132">
        <v>0</v>
      </c>
      <c r="F73" s="140"/>
      <c r="G73" s="132">
        <v>794.94</v>
      </c>
      <c r="H73" s="20">
        <v>1</v>
      </c>
      <c r="I73" s="130">
        <f t="shared" si="4"/>
        <v>-5533818.6299999999</v>
      </c>
      <c r="K73" s="91" t="s">
        <v>254</v>
      </c>
      <c r="L73" s="92">
        <v>42802</v>
      </c>
      <c r="M73" s="91" t="s">
        <v>255</v>
      </c>
      <c r="N73" s="93" t="s">
        <v>282</v>
      </c>
      <c r="O73" s="94">
        <v>1032.6600000000001</v>
      </c>
      <c r="P73" s="20">
        <v>1</v>
      </c>
      <c r="R73" s="20"/>
      <c r="S73" s="95">
        <f t="shared" si="5"/>
        <v>5549430.9500000011</v>
      </c>
    </row>
    <row r="74" spans="1:19" x14ac:dyDescent="0.25">
      <c r="A74" s="132">
        <v>629</v>
      </c>
      <c r="B74" s="133">
        <v>42804</v>
      </c>
      <c r="C74" s="134" t="s">
        <v>24</v>
      </c>
      <c r="D74" s="134" t="s">
        <v>252</v>
      </c>
      <c r="E74" s="132">
        <v>0</v>
      </c>
      <c r="F74" s="140"/>
      <c r="G74" s="132">
        <v>1829.38</v>
      </c>
      <c r="H74" s="20">
        <v>1</v>
      </c>
      <c r="I74" s="130">
        <f t="shared" si="4"/>
        <v>-5535648.0099999998</v>
      </c>
      <c r="K74" s="91" t="s">
        <v>254</v>
      </c>
      <c r="L74" s="92">
        <v>42802</v>
      </c>
      <c r="M74" s="91" t="s">
        <v>255</v>
      </c>
      <c r="N74" s="93" t="s">
        <v>283</v>
      </c>
      <c r="O74" s="94">
        <v>1955.85</v>
      </c>
      <c r="P74" s="20">
        <v>1</v>
      </c>
      <c r="R74" s="20"/>
      <c r="S74" s="95">
        <f t="shared" si="5"/>
        <v>5551386.8000000007</v>
      </c>
    </row>
    <row r="75" spans="1:19" x14ac:dyDescent="0.25">
      <c r="A75" s="132">
        <v>629</v>
      </c>
      <c r="B75" s="133">
        <v>42804</v>
      </c>
      <c r="C75" s="134" t="s">
        <v>24</v>
      </c>
      <c r="D75" s="134" t="s">
        <v>252</v>
      </c>
      <c r="E75" s="132">
        <v>0</v>
      </c>
      <c r="F75" s="140"/>
      <c r="G75" s="132">
        <v>680.89</v>
      </c>
      <c r="H75" s="20">
        <v>1</v>
      </c>
      <c r="I75" s="130">
        <f t="shared" si="4"/>
        <v>-5536328.8999999994</v>
      </c>
      <c r="K75" s="91" t="s">
        <v>254</v>
      </c>
      <c r="L75" s="92">
        <v>42802</v>
      </c>
      <c r="M75" s="91" t="s">
        <v>255</v>
      </c>
      <c r="N75" s="93" t="s">
        <v>284</v>
      </c>
      <c r="O75" s="94">
        <v>4769.62</v>
      </c>
      <c r="P75" s="20">
        <v>1</v>
      </c>
      <c r="R75" s="20"/>
      <c r="S75" s="95">
        <f t="shared" si="5"/>
        <v>5556156.4200000009</v>
      </c>
    </row>
    <row r="76" spans="1:19" x14ac:dyDescent="0.25">
      <c r="A76" s="132">
        <v>629</v>
      </c>
      <c r="B76" s="133">
        <v>42804</v>
      </c>
      <c r="C76" s="134" t="s">
        <v>24</v>
      </c>
      <c r="D76" s="134" t="s">
        <v>252</v>
      </c>
      <c r="E76" s="132">
        <v>0</v>
      </c>
      <c r="F76" s="140"/>
      <c r="G76" s="132">
        <v>325.97000000000003</v>
      </c>
      <c r="H76" s="20">
        <v>1</v>
      </c>
      <c r="I76" s="130">
        <f t="shared" si="4"/>
        <v>-5536654.8699999992</v>
      </c>
      <c r="K76" s="91" t="s">
        <v>256</v>
      </c>
      <c r="L76" s="92">
        <v>42810</v>
      </c>
      <c r="M76" s="91" t="s">
        <v>257</v>
      </c>
      <c r="N76" s="93" t="s">
        <v>171</v>
      </c>
      <c r="O76" s="94">
        <v>10579.2</v>
      </c>
      <c r="P76" s="20">
        <v>2</v>
      </c>
      <c r="R76" s="20"/>
      <c r="S76" s="95">
        <f t="shared" si="5"/>
        <v>5566735.620000001</v>
      </c>
    </row>
    <row r="77" spans="1:19" x14ac:dyDescent="0.25">
      <c r="A77" s="132">
        <v>629</v>
      </c>
      <c r="B77" s="133">
        <v>42804</v>
      </c>
      <c r="C77" s="134" t="s">
        <v>24</v>
      </c>
      <c r="D77" s="134" t="s">
        <v>252</v>
      </c>
      <c r="E77" s="132">
        <v>0</v>
      </c>
      <c r="F77" s="140"/>
      <c r="G77" s="132">
        <v>172.11</v>
      </c>
      <c r="H77" s="20">
        <v>1</v>
      </c>
      <c r="I77" s="130">
        <f t="shared" si="4"/>
        <v>-5536826.9799999995</v>
      </c>
      <c r="K77" s="91" t="s">
        <v>258</v>
      </c>
      <c r="L77" s="92">
        <v>42810</v>
      </c>
      <c r="M77" s="91" t="s">
        <v>257</v>
      </c>
      <c r="N77" s="93" t="s">
        <v>171</v>
      </c>
      <c r="O77" s="94">
        <v>1657.79</v>
      </c>
      <c r="P77" s="20">
        <v>3</v>
      </c>
      <c r="R77" s="20"/>
      <c r="S77" s="95">
        <f t="shared" si="5"/>
        <v>5568393.4100000011</v>
      </c>
    </row>
    <row r="78" spans="1:19" x14ac:dyDescent="0.25">
      <c r="A78" s="132">
        <v>629</v>
      </c>
      <c r="B78" s="133">
        <v>42804</v>
      </c>
      <c r="C78" s="134" t="s">
        <v>24</v>
      </c>
      <c r="D78" s="134" t="s">
        <v>252</v>
      </c>
      <c r="E78" s="132">
        <v>0</v>
      </c>
      <c r="F78" s="140"/>
      <c r="G78" s="132">
        <v>794.94</v>
      </c>
      <c r="H78" s="20">
        <v>1</v>
      </c>
      <c r="I78" s="130">
        <f t="shared" si="4"/>
        <v>-5537621.9199999999</v>
      </c>
      <c r="K78" s="167" t="s">
        <v>477</v>
      </c>
      <c r="L78" s="92">
        <v>42811</v>
      </c>
      <c r="M78" s="167" t="s">
        <v>478</v>
      </c>
      <c r="N78" s="167" t="s">
        <v>479</v>
      </c>
      <c r="O78" s="168">
        <v>5000</v>
      </c>
      <c r="P78" s="20"/>
      <c r="Q78" s="95"/>
      <c r="R78" s="20"/>
      <c r="S78" s="95">
        <f t="shared" si="5"/>
        <v>5573393.4100000011</v>
      </c>
    </row>
    <row r="79" spans="1:19" x14ac:dyDescent="0.25">
      <c r="A79" s="132">
        <v>629</v>
      </c>
      <c r="B79" s="133">
        <v>42804</v>
      </c>
      <c r="C79" s="134" t="s">
        <v>24</v>
      </c>
      <c r="D79" s="134" t="s">
        <v>252</v>
      </c>
      <c r="E79" s="132">
        <v>0</v>
      </c>
      <c r="F79" s="140"/>
      <c r="G79" s="132">
        <v>1829.38</v>
      </c>
      <c r="H79" s="20">
        <v>1</v>
      </c>
      <c r="I79" s="130">
        <f t="shared" si="4"/>
        <v>-5539451.2999999998</v>
      </c>
      <c r="K79" s="167" t="s">
        <v>259</v>
      </c>
      <c r="L79" s="169">
        <v>42812</v>
      </c>
      <c r="M79" s="167" t="s">
        <v>260</v>
      </c>
      <c r="N79" s="167" t="s">
        <v>171</v>
      </c>
      <c r="O79" s="167"/>
      <c r="P79" s="20"/>
      <c r="Q79" s="168">
        <v>2717.24</v>
      </c>
      <c r="R79" s="20">
        <v>1</v>
      </c>
      <c r="S79" s="168">
        <f t="shared" ref="S79:S93" si="6">+S78+O79-Q79</f>
        <v>5570676.1700000009</v>
      </c>
    </row>
    <row r="80" spans="1:19" x14ac:dyDescent="0.25">
      <c r="A80" s="132">
        <v>629</v>
      </c>
      <c r="B80" s="133">
        <v>42804</v>
      </c>
      <c r="C80" s="134" t="s">
        <v>24</v>
      </c>
      <c r="D80" s="134" t="s">
        <v>252</v>
      </c>
      <c r="E80" s="132">
        <v>0</v>
      </c>
      <c r="F80" s="140"/>
      <c r="G80" s="132">
        <v>680.89</v>
      </c>
      <c r="H80" s="20">
        <v>1</v>
      </c>
      <c r="I80" s="130">
        <f t="shared" si="4"/>
        <v>-5540132.1899999995</v>
      </c>
      <c r="K80" s="167" t="s">
        <v>261</v>
      </c>
      <c r="L80" s="169">
        <v>42812</v>
      </c>
      <c r="M80" s="167" t="s">
        <v>262</v>
      </c>
      <c r="N80" s="167" t="s">
        <v>171</v>
      </c>
      <c r="O80" s="167"/>
      <c r="P80" s="20"/>
      <c r="Q80" s="167">
        <v>920</v>
      </c>
      <c r="R80" s="20">
        <v>2</v>
      </c>
      <c r="S80" s="168">
        <f t="shared" si="6"/>
        <v>5569756.1700000009</v>
      </c>
    </row>
    <row r="81" spans="1:19" x14ac:dyDescent="0.25">
      <c r="A81" s="132">
        <v>629</v>
      </c>
      <c r="B81" s="133">
        <v>42804</v>
      </c>
      <c r="C81" s="134" t="s">
        <v>24</v>
      </c>
      <c r="D81" s="134" t="s">
        <v>252</v>
      </c>
      <c r="E81" s="132">
        <v>0</v>
      </c>
      <c r="F81" s="140"/>
      <c r="G81" s="132">
        <v>325.97000000000003</v>
      </c>
      <c r="H81" s="20">
        <v>1</v>
      </c>
      <c r="I81" s="130">
        <f t="shared" si="4"/>
        <v>-5540458.1599999992</v>
      </c>
      <c r="K81" s="167" t="s">
        <v>263</v>
      </c>
      <c r="L81" s="169">
        <v>42812</v>
      </c>
      <c r="M81" s="167" t="s">
        <v>264</v>
      </c>
      <c r="N81" s="167" t="s">
        <v>171</v>
      </c>
      <c r="O81" s="167"/>
      <c r="P81" s="20"/>
      <c r="Q81" s="167">
        <v>811.03</v>
      </c>
      <c r="R81" s="20" t="s">
        <v>287</v>
      </c>
      <c r="S81" s="168">
        <f t="shared" si="6"/>
        <v>5568945.1400000006</v>
      </c>
    </row>
    <row r="82" spans="1:19" x14ac:dyDescent="0.25">
      <c r="A82" s="132">
        <v>629</v>
      </c>
      <c r="B82" s="133">
        <v>42804</v>
      </c>
      <c r="C82" s="134" t="s">
        <v>24</v>
      </c>
      <c r="D82" s="134" t="s">
        <v>252</v>
      </c>
      <c r="E82" s="132">
        <v>0</v>
      </c>
      <c r="F82" s="140"/>
      <c r="G82" s="132">
        <v>172.11</v>
      </c>
      <c r="H82" s="20">
        <v>1</v>
      </c>
      <c r="I82" s="130">
        <f t="shared" si="4"/>
        <v>-5540630.2699999996</v>
      </c>
      <c r="K82" s="167" t="s">
        <v>265</v>
      </c>
      <c r="L82" s="169">
        <v>42817</v>
      </c>
      <c r="M82" s="167" t="s">
        <v>22</v>
      </c>
      <c r="N82" s="167" t="s">
        <v>90</v>
      </c>
      <c r="O82" s="168">
        <v>1188.01</v>
      </c>
      <c r="P82" s="20">
        <v>4</v>
      </c>
      <c r="Q82" s="167"/>
      <c r="R82" s="20"/>
      <c r="S82" s="168">
        <f t="shared" si="6"/>
        <v>5570133.1500000004</v>
      </c>
    </row>
    <row r="83" spans="1:19" x14ac:dyDescent="0.25">
      <c r="A83" s="132">
        <v>629</v>
      </c>
      <c r="B83" s="133">
        <v>42804</v>
      </c>
      <c r="C83" s="134" t="s">
        <v>24</v>
      </c>
      <c r="D83" s="134" t="s">
        <v>252</v>
      </c>
      <c r="E83" s="132">
        <v>0</v>
      </c>
      <c r="F83" s="140"/>
      <c r="G83" s="132">
        <v>794.94</v>
      </c>
      <c r="H83" s="20">
        <v>1</v>
      </c>
      <c r="I83" s="130">
        <f t="shared" si="4"/>
        <v>-5541425.21</v>
      </c>
      <c r="K83" s="167" t="s">
        <v>266</v>
      </c>
      <c r="L83" s="169">
        <v>42817</v>
      </c>
      <c r="M83" s="167" t="s">
        <v>22</v>
      </c>
      <c r="N83" s="167" t="s">
        <v>285</v>
      </c>
      <c r="O83" s="167">
        <v>547.53</v>
      </c>
      <c r="P83" s="20">
        <v>5</v>
      </c>
      <c r="Q83" s="167"/>
      <c r="R83" s="20"/>
      <c r="S83" s="168">
        <f t="shared" si="6"/>
        <v>5570680.6800000006</v>
      </c>
    </row>
    <row r="84" spans="1:19" x14ac:dyDescent="0.25">
      <c r="A84" s="132">
        <v>629</v>
      </c>
      <c r="B84" s="133">
        <v>42804</v>
      </c>
      <c r="C84" s="134" t="s">
        <v>24</v>
      </c>
      <c r="D84" s="134" t="s">
        <v>252</v>
      </c>
      <c r="E84" s="132">
        <v>0</v>
      </c>
      <c r="F84" s="140"/>
      <c r="G84" s="132">
        <v>1829.38</v>
      </c>
      <c r="H84" s="20">
        <v>1</v>
      </c>
      <c r="I84" s="130">
        <f t="shared" si="4"/>
        <v>-5543254.5899999999</v>
      </c>
      <c r="K84" s="167" t="s">
        <v>267</v>
      </c>
      <c r="L84" s="169">
        <v>42817</v>
      </c>
      <c r="M84" s="167" t="s">
        <v>22</v>
      </c>
      <c r="N84" s="167" t="s">
        <v>86</v>
      </c>
      <c r="O84" s="168">
        <v>1841.64</v>
      </c>
      <c r="P84" s="20">
        <v>6</v>
      </c>
      <c r="Q84" s="167"/>
      <c r="R84" s="20"/>
      <c r="S84" s="168">
        <f t="shared" si="6"/>
        <v>5572522.3200000003</v>
      </c>
    </row>
    <row r="85" spans="1:19" x14ac:dyDescent="0.25">
      <c r="A85" s="132">
        <v>629</v>
      </c>
      <c r="B85" s="133">
        <v>42804</v>
      </c>
      <c r="C85" s="134" t="s">
        <v>24</v>
      </c>
      <c r="D85" s="134" t="s">
        <v>252</v>
      </c>
      <c r="E85" s="132">
        <v>0</v>
      </c>
      <c r="F85" s="140"/>
      <c r="G85" s="132">
        <v>680.89</v>
      </c>
      <c r="H85" s="20">
        <v>1</v>
      </c>
      <c r="I85" s="130">
        <f t="shared" si="4"/>
        <v>-5543935.4799999995</v>
      </c>
      <c r="K85" s="167" t="s">
        <v>268</v>
      </c>
      <c r="L85" s="169">
        <v>42817</v>
      </c>
      <c r="M85" s="167" t="s">
        <v>22</v>
      </c>
      <c r="N85" s="167" t="s">
        <v>85</v>
      </c>
      <c r="O85" s="168">
        <v>4142.49</v>
      </c>
      <c r="P85" s="20">
        <v>7</v>
      </c>
      <c r="Q85" s="167"/>
      <c r="R85" s="20"/>
      <c r="S85" s="168">
        <f t="shared" si="6"/>
        <v>5576664.8100000005</v>
      </c>
    </row>
    <row r="86" spans="1:19" x14ac:dyDescent="0.25">
      <c r="A86" s="132">
        <v>629</v>
      </c>
      <c r="B86" s="133">
        <v>42804</v>
      </c>
      <c r="C86" s="134" t="s">
        <v>24</v>
      </c>
      <c r="D86" s="134" t="s">
        <v>252</v>
      </c>
      <c r="E86" s="132">
        <v>0</v>
      </c>
      <c r="F86" s="140"/>
      <c r="G86" s="132">
        <v>325.97000000000003</v>
      </c>
      <c r="H86" s="20">
        <v>1</v>
      </c>
      <c r="I86" s="130">
        <f t="shared" si="4"/>
        <v>-5544261.4499999993</v>
      </c>
      <c r="K86" s="167" t="s">
        <v>269</v>
      </c>
      <c r="L86" s="169">
        <v>42817</v>
      </c>
      <c r="M86" s="167" t="s">
        <v>22</v>
      </c>
      <c r="N86" s="167" t="s">
        <v>286</v>
      </c>
      <c r="O86" s="167">
        <v>799.44</v>
      </c>
      <c r="P86" s="20">
        <v>8</v>
      </c>
      <c r="Q86" s="167"/>
      <c r="R86" s="20"/>
      <c r="S86" s="168">
        <f t="shared" si="6"/>
        <v>5577464.2500000009</v>
      </c>
    </row>
    <row r="87" spans="1:19" x14ac:dyDescent="0.25">
      <c r="A87" s="132">
        <v>629</v>
      </c>
      <c r="B87" s="133">
        <v>42804</v>
      </c>
      <c r="C87" s="134" t="s">
        <v>24</v>
      </c>
      <c r="D87" s="134" t="s">
        <v>252</v>
      </c>
      <c r="E87" s="132">
        <v>0</v>
      </c>
      <c r="F87" s="140"/>
      <c r="G87" s="132">
        <v>172.11</v>
      </c>
      <c r="H87" s="20">
        <v>1</v>
      </c>
      <c r="I87" s="130">
        <f t="shared" si="4"/>
        <v>-5544433.5599999996</v>
      </c>
      <c r="K87" s="167" t="s">
        <v>361</v>
      </c>
      <c r="L87" s="169">
        <v>42824</v>
      </c>
      <c r="M87" s="167" t="s">
        <v>362</v>
      </c>
      <c r="N87" s="167" t="s">
        <v>88</v>
      </c>
      <c r="O87" s="167"/>
      <c r="P87" s="20"/>
      <c r="Q87" s="168">
        <v>417.6</v>
      </c>
      <c r="R87" s="20">
        <v>9</v>
      </c>
      <c r="S87" s="168">
        <f t="shared" si="6"/>
        <v>5577046.6500000013</v>
      </c>
    </row>
    <row r="88" spans="1:19" x14ac:dyDescent="0.25">
      <c r="A88" s="132">
        <v>629</v>
      </c>
      <c r="B88" s="133">
        <v>42804</v>
      </c>
      <c r="C88" s="134" t="s">
        <v>24</v>
      </c>
      <c r="D88" s="134" t="s">
        <v>252</v>
      </c>
      <c r="E88" s="132">
        <v>0</v>
      </c>
      <c r="F88" s="140"/>
      <c r="G88" s="132">
        <v>794.94</v>
      </c>
      <c r="H88" s="20">
        <v>1</v>
      </c>
      <c r="I88" s="130">
        <f t="shared" si="4"/>
        <v>-5545228.5</v>
      </c>
      <c r="K88" s="167" t="s">
        <v>364</v>
      </c>
      <c r="L88" s="169">
        <v>42825</v>
      </c>
      <c r="M88" s="167" t="s">
        <v>363</v>
      </c>
      <c r="N88" s="167" t="s">
        <v>88</v>
      </c>
      <c r="O88" s="167"/>
      <c r="P88" s="20"/>
      <c r="Q88" s="168">
        <v>1197.1199999999999</v>
      </c>
      <c r="R88" s="20">
        <v>8</v>
      </c>
      <c r="S88" s="168">
        <f t="shared" si="6"/>
        <v>5575849.5300000012</v>
      </c>
    </row>
    <row r="89" spans="1:19" x14ac:dyDescent="0.25">
      <c r="A89" s="132">
        <v>629</v>
      </c>
      <c r="B89" s="133">
        <v>42804</v>
      </c>
      <c r="C89" s="134" t="s">
        <v>24</v>
      </c>
      <c r="D89" s="134" t="s">
        <v>252</v>
      </c>
      <c r="E89" s="132">
        <v>0</v>
      </c>
      <c r="F89" s="140"/>
      <c r="G89" s="132">
        <v>1829.38</v>
      </c>
      <c r="H89" s="20">
        <v>1</v>
      </c>
      <c r="I89" s="130">
        <f t="shared" si="4"/>
        <v>-5547057.8799999999</v>
      </c>
      <c r="K89" s="167" t="s">
        <v>270</v>
      </c>
      <c r="L89" s="169">
        <v>42825</v>
      </c>
      <c r="M89" s="167" t="s">
        <v>271</v>
      </c>
      <c r="N89" s="167" t="s">
        <v>88</v>
      </c>
      <c r="O89" s="167"/>
      <c r="P89" s="20"/>
      <c r="Q89" s="168">
        <v>1188.02</v>
      </c>
      <c r="R89" s="20">
        <v>3</v>
      </c>
      <c r="S89" s="168">
        <f t="shared" si="6"/>
        <v>5574661.5100000016</v>
      </c>
    </row>
    <row r="90" spans="1:19" x14ac:dyDescent="0.25">
      <c r="A90" s="132">
        <v>629</v>
      </c>
      <c r="B90" s="133">
        <v>42804</v>
      </c>
      <c r="C90" s="134" t="s">
        <v>24</v>
      </c>
      <c r="D90" s="134" t="s">
        <v>252</v>
      </c>
      <c r="E90" s="132">
        <v>0</v>
      </c>
      <c r="F90" s="140"/>
      <c r="G90" s="132">
        <v>680.89</v>
      </c>
      <c r="H90" s="20">
        <v>1</v>
      </c>
      <c r="I90" s="130">
        <f t="shared" si="4"/>
        <v>-5547738.7699999996</v>
      </c>
      <c r="K90" s="167" t="s">
        <v>272</v>
      </c>
      <c r="L90" s="169">
        <v>42825</v>
      </c>
      <c r="M90" s="167" t="s">
        <v>273</v>
      </c>
      <c r="N90" s="167" t="s">
        <v>88</v>
      </c>
      <c r="O90" s="167"/>
      <c r="P90" s="20"/>
      <c r="Q90" s="168">
        <v>4142.49</v>
      </c>
      <c r="R90" s="20">
        <v>5</v>
      </c>
      <c r="S90" s="168">
        <f t="shared" si="6"/>
        <v>5570519.0200000014</v>
      </c>
    </row>
    <row r="91" spans="1:19" x14ac:dyDescent="0.25">
      <c r="A91" s="132">
        <v>629</v>
      </c>
      <c r="B91" s="133">
        <v>42804</v>
      </c>
      <c r="C91" s="134" t="s">
        <v>24</v>
      </c>
      <c r="D91" s="134" t="s">
        <v>252</v>
      </c>
      <c r="E91" s="132">
        <v>0</v>
      </c>
      <c r="F91" s="140"/>
      <c r="G91" s="132">
        <v>325.97000000000003</v>
      </c>
      <c r="H91" s="20">
        <v>1</v>
      </c>
      <c r="I91" s="130">
        <f t="shared" si="4"/>
        <v>-5548064.7399999993</v>
      </c>
      <c r="K91" s="167" t="s">
        <v>274</v>
      </c>
      <c r="L91" s="169">
        <v>42825</v>
      </c>
      <c r="M91" s="167" t="s">
        <v>275</v>
      </c>
      <c r="N91" s="167" t="s">
        <v>88</v>
      </c>
      <c r="O91" s="167"/>
      <c r="P91" s="20"/>
      <c r="Q91" s="168">
        <v>1841.64</v>
      </c>
      <c r="R91" s="20">
        <v>6</v>
      </c>
      <c r="S91" s="168">
        <f t="shared" si="6"/>
        <v>5568677.3800000018</v>
      </c>
    </row>
    <row r="92" spans="1:19" x14ac:dyDescent="0.25">
      <c r="A92" s="132">
        <v>629</v>
      </c>
      <c r="B92" s="133">
        <v>42804</v>
      </c>
      <c r="C92" s="134" t="s">
        <v>24</v>
      </c>
      <c r="D92" s="134" t="s">
        <v>252</v>
      </c>
      <c r="E92" s="132">
        <v>0</v>
      </c>
      <c r="F92" s="140"/>
      <c r="G92" s="132">
        <v>172.11</v>
      </c>
      <c r="H92" s="20">
        <v>1</v>
      </c>
      <c r="I92" s="130">
        <f t="shared" si="4"/>
        <v>-5548236.8499999996</v>
      </c>
      <c r="K92" s="167" t="s">
        <v>276</v>
      </c>
      <c r="L92" s="169">
        <v>42825</v>
      </c>
      <c r="M92" s="167" t="s">
        <v>277</v>
      </c>
      <c r="N92" s="167" t="s">
        <v>88</v>
      </c>
      <c r="O92" s="167"/>
      <c r="P92" s="20"/>
      <c r="Q92" s="167">
        <v>547.53</v>
      </c>
      <c r="R92" s="20">
        <v>7</v>
      </c>
      <c r="S92" s="168">
        <f t="shared" si="6"/>
        <v>5568129.8500000015</v>
      </c>
    </row>
    <row r="93" spans="1:19" x14ac:dyDescent="0.25">
      <c r="A93" s="132">
        <v>629</v>
      </c>
      <c r="B93" s="133">
        <v>42804</v>
      </c>
      <c r="C93" s="134" t="s">
        <v>24</v>
      </c>
      <c r="D93" s="134" t="s">
        <v>252</v>
      </c>
      <c r="E93" s="132">
        <v>0</v>
      </c>
      <c r="F93" s="140"/>
      <c r="G93" s="132">
        <v>794.94</v>
      </c>
      <c r="H93" s="20">
        <v>1</v>
      </c>
      <c r="I93" s="130">
        <f t="shared" si="4"/>
        <v>-5549031.79</v>
      </c>
      <c r="K93" s="167" t="s">
        <v>278</v>
      </c>
      <c r="L93" s="169">
        <v>42825</v>
      </c>
      <c r="M93" s="167" t="s">
        <v>279</v>
      </c>
      <c r="N93" s="167" t="s">
        <v>88</v>
      </c>
      <c r="O93" s="167"/>
      <c r="P93" s="20"/>
      <c r="Q93" s="167">
        <v>799.44</v>
      </c>
      <c r="R93" s="20">
        <v>4</v>
      </c>
      <c r="S93" s="168">
        <f t="shared" si="6"/>
        <v>5567330.4100000011</v>
      </c>
    </row>
    <row r="94" spans="1:19" x14ac:dyDescent="0.25">
      <c r="A94" s="132">
        <v>629</v>
      </c>
      <c r="B94" s="133">
        <v>42804</v>
      </c>
      <c r="C94" s="134" t="s">
        <v>24</v>
      </c>
      <c r="D94" s="134" t="s">
        <v>252</v>
      </c>
      <c r="E94" s="132">
        <v>0</v>
      </c>
      <c r="F94" s="140"/>
      <c r="G94" s="132">
        <v>1829.38</v>
      </c>
      <c r="H94" s="20">
        <v>1</v>
      </c>
      <c r="I94" s="130">
        <f t="shared" si="4"/>
        <v>-5550861.1699999999</v>
      </c>
      <c r="K94" s="167"/>
      <c r="L94" s="167"/>
      <c r="M94" s="167"/>
      <c r="N94" s="167"/>
      <c r="O94" s="11">
        <f>+SUM(O72:O93)</f>
        <v>44490.51</v>
      </c>
      <c r="P94" s="12"/>
      <c r="Q94" s="11">
        <f>+SUM(Q72:Q93)</f>
        <v>14582.11</v>
      </c>
      <c r="R94" s="12"/>
      <c r="S94" s="15"/>
    </row>
    <row r="95" spans="1:19" x14ac:dyDescent="0.25">
      <c r="A95" s="132">
        <v>629</v>
      </c>
      <c r="B95" s="133">
        <v>42804</v>
      </c>
      <c r="C95" s="134" t="s">
        <v>24</v>
      </c>
      <c r="D95" s="134" t="s">
        <v>252</v>
      </c>
      <c r="E95" s="132">
        <v>0</v>
      </c>
      <c r="F95" s="140"/>
      <c r="G95" s="132">
        <v>680.89</v>
      </c>
      <c r="H95" s="20">
        <v>1</v>
      </c>
      <c r="I95" s="130">
        <f t="shared" si="4"/>
        <v>-5551542.0599999996</v>
      </c>
      <c r="K95" s="167"/>
      <c r="L95" s="167"/>
      <c r="M95" s="167"/>
      <c r="N95" s="167"/>
      <c r="O95" s="15"/>
      <c r="P95" s="12"/>
      <c r="Q95" s="15"/>
      <c r="R95" s="12"/>
      <c r="S95" s="15">
        <f>+S93</f>
        <v>5567330.4100000011</v>
      </c>
    </row>
    <row r="96" spans="1:19" x14ac:dyDescent="0.25">
      <c r="A96" s="132">
        <v>629</v>
      </c>
      <c r="B96" s="133">
        <v>42804</v>
      </c>
      <c r="C96" s="134" t="s">
        <v>24</v>
      </c>
      <c r="D96" s="134" t="s">
        <v>252</v>
      </c>
      <c r="E96" s="132">
        <v>0</v>
      </c>
      <c r="F96" s="140"/>
      <c r="G96" s="132">
        <v>326</v>
      </c>
      <c r="H96" s="20">
        <v>1</v>
      </c>
      <c r="I96" s="130">
        <f t="shared" si="4"/>
        <v>-5551868.0599999996</v>
      </c>
      <c r="K96" s="167"/>
      <c r="L96" s="167"/>
      <c r="M96" s="167"/>
      <c r="N96" s="167"/>
      <c r="O96" s="167"/>
      <c r="P96" s="167"/>
      <c r="Q96" s="167"/>
      <c r="R96" s="167"/>
      <c r="S96" s="167"/>
    </row>
    <row r="97" spans="1:9" x14ac:dyDescent="0.25">
      <c r="A97" s="132">
        <v>629</v>
      </c>
      <c r="B97" s="133">
        <v>42804</v>
      </c>
      <c r="C97" s="134" t="s">
        <v>24</v>
      </c>
      <c r="D97" s="134" t="s">
        <v>252</v>
      </c>
      <c r="E97" s="132">
        <v>0</v>
      </c>
      <c r="F97" s="140"/>
      <c r="G97" s="132">
        <v>172.11</v>
      </c>
      <c r="H97" s="20">
        <v>1</v>
      </c>
      <c r="I97" s="130">
        <f t="shared" si="4"/>
        <v>-5552040.1699999999</v>
      </c>
    </row>
    <row r="98" spans="1:9" x14ac:dyDescent="0.25">
      <c r="A98" s="132">
        <v>629</v>
      </c>
      <c r="B98" s="133">
        <v>42804</v>
      </c>
      <c r="C98" s="134" t="s">
        <v>24</v>
      </c>
      <c r="D98" s="134" t="s">
        <v>252</v>
      </c>
      <c r="E98" s="132">
        <v>0</v>
      </c>
      <c r="F98" s="140"/>
      <c r="G98" s="132">
        <v>794.92</v>
      </c>
      <c r="H98" s="20">
        <v>1</v>
      </c>
      <c r="I98" s="130">
        <f t="shared" si="4"/>
        <v>-5552835.0899999999</v>
      </c>
    </row>
    <row r="99" spans="1:9" x14ac:dyDescent="0.25">
      <c r="A99" s="132">
        <v>629</v>
      </c>
      <c r="B99" s="133">
        <v>42804</v>
      </c>
      <c r="C99" s="134" t="s">
        <v>24</v>
      </c>
      <c r="D99" s="134" t="s">
        <v>252</v>
      </c>
      <c r="E99" s="132">
        <v>0</v>
      </c>
      <c r="F99" s="140"/>
      <c r="G99" s="132">
        <v>1829.38</v>
      </c>
      <c r="H99" s="20">
        <v>1</v>
      </c>
      <c r="I99" s="130">
        <f t="shared" si="4"/>
        <v>-5554664.4699999997</v>
      </c>
    </row>
    <row r="100" spans="1:9" x14ac:dyDescent="0.25">
      <c r="A100" s="132">
        <v>629</v>
      </c>
      <c r="B100" s="133">
        <v>42804</v>
      </c>
      <c r="C100" s="134" t="s">
        <v>24</v>
      </c>
      <c r="D100" s="134" t="s">
        <v>252</v>
      </c>
      <c r="E100" s="132">
        <v>0</v>
      </c>
      <c r="F100" s="140"/>
      <c r="G100" s="132">
        <v>680.92</v>
      </c>
      <c r="H100" s="20">
        <v>1</v>
      </c>
      <c r="I100" s="130">
        <f t="shared" si="4"/>
        <v>-5555345.3899999997</v>
      </c>
    </row>
    <row r="101" spans="1:9" x14ac:dyDescent="0.25">
      <c r="A101" s="132">
        <v>629</v>
      </c>
      <c r="B101" s="133">
        <v>42804</v>
      </c>
      <c r="C101" s="134" t="s">
        <v>24</v>
      </c>
      <c r="D101" s="134" t="s">
        <v>252</v>
      </c>
      <c r="E101" s="132">
        <v>0</v>
      </c>
      <c r="F101" s="140"/>
      <c r="G101" s="132">
        <v>1102.5</v>
      </c>
      <c r="H101" s="20">
        <v>1</v>
      </c>
      <c r="I101" s="130">
        <f t="shared" si="4"/>
        <v>-5556447.8899999997</v>
      </c>
    </row>
    <row r="102" spans="1:9" x14ac:dyDescent="0.25">
      <c r="A102" s="132">
        <v>629</v>
      </c>
      <c r="B102" s="133">
        <v>42804</v>
      </c>
      <c r="C102" s="134" t="s">
        <v>24</v>
      </c>
      <c r="D102" s="134" t="s">
        <v>252</v>
      </c>
      <c r="E102" s="132">
        <v>0</v>
      </c>
      <c r="F102" s="140"/>
      <c r="G102" s="132">
        <v>424.06</v>
      </c>
      <c r="H102" s="20">
        <v>1</v>
      </c>
      <c r="I102" s="130">
        <f t="shared" si="4"/>
        <v>-5556871.9499999993</v>
      </c>
    </row>
    <row r="103" spans="1:9" x14ac:dyDescent="0.25">
      <c r="A103" s="132">
        <v>629</v>
      </c>
      <c r="B103" s="133">
        <v>42804</v>
      </c>
      <c r="C103" s="134" t="s">
        <v>24</v>
      </c>
      <c r="D103" s="134" t="s">
        <v>252</v>
      </c>
      <c r="E103" s="132">
        <v>0</v>
      </c>
      <c r="F103" s="140"/>
      <c r="G103" s="132">
        <v>1102.5</v>
      </c>
      <c r="H103" s="20">
        <v>1</v>
      </c>
      <c r="I103" s="130">
        <f t="shared" si="4"/>
        <v>-5557974.4499999993</v>
      </c>
    </row>
    <row r="104" spans="1:9" x14ac:dyDescent="0.25">
      <c r="A104" s="132">
        <v>629</v>
      </c>
      <c r="B104" s="133">
        <v>42804</v>
      </c>
      <c r="C104" s="134" t="s">
        <v>24</v>
      </c>
      <c r="D104" s="134" t="s">
        <v>252</v>
      </c>
      <c r="E104" s="132">
        <v>0</v>
      </c>
      <c r="F104" s="140"/>
      <c r="G104" s="132">
        <v>424.06</v>
      </c>
      <c r="H104" s="20">
        <v>1</v>
      </c>
      <c r="I104" s="130">
        <f t="shared" si="4"/>
        <v>-5558398.5099999988</v>
      </c>
    </row>
    <row r="105" spans="1:9" x14ac:dyDescent="0.25">
      <c r="A105" s="132">
        <v>629</v>
      </c>
      <c r="B105" s="133">
        <v>42804</v>
      </c>
      <c r="C105" s="134" t="s">
        <v>24</v>
      </c>
      <c r="D105" s="134" t="s">
        <v>252</v>
      </c>
      <c r="E105" s="132">
        <v>0</v>
      </c>
      <c r="F105" s="140"/>
      <c r="G105" s="132">
        <v>1102.5</v>
      </c>
      <c r="H105" s="20">
        <v>1</v>
      </c>
      <c r="I105" s="130">
        <f t="shared" si="4"/>
        <v>-5559501.0099999988</v>
      </c>
    </row>
    <row r="106" spans="1:9" x14ac:dyDescent="0.25">
      <c r="A106" s="132">
        <v>629</v>
      </c>
      <c r="B106" s="133">
        <v>42804</v>
      </c>
      <c r="C106" s="134" t="s">
        <v>24</v>
      </c>
      <c r="D106" s="134" t="s">
        <v>252</v>
      </c>
      <c r="E106" s="132">
        <v>0</v>
      </c>
      <c r="F106" s="140"/>
      <c r="G106" s="132">
        <v>424.06</v>
      </c>
      <c r="H106" s="20">
        <v>1</v>
      </c>
      <c r="I106" s="130">
        <f t="shared" si="4"/>
        <v>-5559925.0699999984</v>
      </c>
    </row>
    <row r="107" spans="1:9" x14ac:dyDescent="0.25">
      <c r="A107" s="132">
        <v>629</v>
      </c>
      <c r="B107" s="133">
        <v>42804</v>
      </c>
      <c r="C107" s="134" t="s">
        <v>24</v>
      </c>
      <c r="D107" s="134" t="s">
        <v>252</v>
      </c>
      <c r="E107" s="132">
        <v>0</v>
      </c>
      <c r="F107" s="140"/>
      <c r="G107" s="132">
        <v>1102.5</v>
      </c>
      <c r="H107" s="20">
        <v>1</v>
      </c>
      <c r="I107" s="130">
        <f t="shared" si="4"/>
        <v>-5561027.5699999984</v>
      </c>
    </row>
    <row r="108" spans="1:9" x14ac:dyDescent="0.25">
      <c r="A108" s="132">
        <v>629</v>
      </c>
      <c r="B108" s="133">
        <v>42804</v>
      </c>
      <c r="C108" s="134" t="s">
        <v>24</v>
      </c>
      <c r="D108" s="134" t="s">
        <v>252</v>
      </c>
      <c r="E108" s="132">
        <v>0</v>
      </c>
      <c r="F108" s="140"/>
      <c r="G108" s="132">
        <v>424.06</v>
      </c>
      <c r="H108" s="20">
        <v>1</v>
      </c>
      <c r="I108" s="130">
        <f t="shared" si="4"/>
        <v>-5561451.629999998</v>
      </c>
    </row>
    <row r="109" spans="1:9" x14ac:dyDescent="0.25">
      <c r="A109" s="132">
        <v>629</v>
      </c>
      <c r="B109" s="133">
        <v>42804</v>
      </c>
      <c r="C109" s="134" t="s">
        <v>24</v>
      </c>
      <c r="D109" s="134" t="s">
        <v>252</v>
      </c>
      <c r="E109" s="132">
        <v>0</v>
      </c>
      <c r="F109" s="140"/>
      <c r="G109" s="132">
        <v>1102.5</v>
      </c>
      <c r="H109" s="20">
        <v>1</v>
      </c>
      <c r="I109" s="130">
        <f t="shared" si="4"/>
        <v>-5562554.129999998</v>
      </c>
    </row>
    <row r="110" spans="1:9" x14ac:dyDescent="0.25">
      <c r="A110" s="132">
        <v>629</v>
      </c>
      <c r="B110" s="133">
        <v>42804</v>
      </c>
      <c r="C110" s="134" t="s">
        <v>24</v>
      </c>
      <c r="D110" s="134" t="s">
        <v>252</v>
      </c>
      <c r="E110" s="132">
        <v>0</v>
      </c>
      <c r="F110" s="140"/>
      <c r="G110" s="132">
        <v>424.06</v>
      </c>
      <c r="H110" s="20">
        <v>1</v>
      </c>
      <c r="I110" s="130">
        <f t="shared" si="4"/>
        <v>-5562978.1899999976</v>
      </c>
    </row>
    <row r="111" spans="1:9" x14ac:dyDescent="0.25">
      <c r="A111" s="132">
        <v>629</v>
      </c>
      <c r="B111" s="133">
        <v>42804</v>
      </c>
      <c r="C111" s="134" t="s">
        <v>24</v>
      </c>
      <c r="D111" s="134" t="s">
        <v>252</v>
      </c>
      <c r="E111" s="132">
        <v>0</v>
      </c>
      <c r="F111" s="140"/>
      <c r="G111" s="132">
        <v>1102.47</v>
      </c>
      <c r="H111" s="20">
        <v>1</v>
      </c>
      <c r="I111" s="130">
        <f t="shared" si="4"/>
        <v>-5564080.6599999974</v>
      </c>
    </row>
    <row r="112" spans="1:9" x14ac:dyDescent="0.25">
      <c r="A112" s="132">
        <v>629</v>
      </c>
      <c r="B112" s="133">
        <v>42804</v>
      </c>
      <c r="C112" s="134" t="s">
        <v>24</v>
      </c>
      <c r="D112" s="134" t="s">
        <v>252</v>
      </c>
      <c r="E112" s="132">
        <v>0</v>
      </c>
      <c r="F112" s="140"/>
      <c r="G112" s="132">
        <v>424.08</v>
      </c>
      <c r="H112" s="20">
        <v>1</v>
      </c>
      <c r="I112" s="130">
        <f t="shared" si="4"/>
        <v>-5564504.7399999974</v>
      </c>
    </row>
    <row r="113" spans="1:9" x14ac:dyDescent="0.25">
      <c r="A113" s="132">
        <v>193</v>
      </c>
      <c r="B113" s="133">
        <v>42804</v>
      </c>
      <c r="C113" s="134" t="s">
        <v>25</v>
      </c>
      <c r="D113" s="134" t="s">
        <v>344</v>
      </c>
      <c r="E113" s="132">
        <v>0</v>
      </c>
      <c r="F113" s="140"/>
      <c r="G113" s="132">
        <v>-9159.35</v>
      </c>
      <c r="H113" s="20">
        <v>1</v>
      </c>
      <c r="I113" s="130">
        <f t="shared" si="4"/>
        <v>-5555345.3899999978</v>
      </c>
    </row>
    <row r="114" spans="1:9" x14ac:dyDescent="0.25">
      <c r="A114" s="132">
        <v>510</v>
      </c>
      <c r="B114" s="133">
        <v>42807</v>
      </c>
      <c r="C114" s="134" t="s">
        <v>29</v>
      </c>
      <c r="D114" s="134" t="s">
        <v>345</v>
      </c>
      <c r="E114" s="132">
        <v>1197.1199999999999</v>
      </c>
      <c r="F114" s="140">
        <v>8</v>
      </c>
      <c r="G114" s="132">
        <v>0</v>
      </c>
      <c r="H114" s="20"/>
      <c r="I114" s="130">
        <f t="shared" si="4"/>
        <v>-5554148.2699999977</v>
      </c>
    </row>
    <row r="115" spans="1:9" x14ac:dyDescent="0.25">
      <c r="A115" s="132">
        <v>121</v>
      </c>
      <c r="B115" s="133">
        <v>42810</v>
      </c>
      <c r="C115" s="134" t="s">
        <v>29</v>
      </c>
      <c r="D115" s="134" t="s">
        <v>346</v>
      </c>
      <c r="E115" s="132">
        <v>2717.24</v>
      </c>
      <c r="F115" s="140">
        <v>1</v>
      </c>
      <c r="G115" s="132">
        <v>0</v>
      </c>
      <c r="H115" s="20"/>
      <c r="I115" s="130">
        <f t="shared" si="4"/>
        <v>-5551431.0299999975</v>
      </c>
    </row>
    <row r="116" spans="1:9" x14ac:dyDescent="0.25">
      <c r="A116" s="132">
        <v>122</v>
      </c>
      <c r="B116" s="133">
        <v>42810</v>
      </c>
      <c r="C116" s="134" t="s">
        <v>29</v>
      </c>
      <c r="D116" s="134" t="s">
        <v>347</v>
      </c>
      <c r="E116" s="132">
        <v>920</v>
      </c>
      <c r="F116" s="140">
        <v>2</v>
      </c>
      <c r="G116" s="132">
        <v>0</v>
      </c>
      <c r="H116" s="20"/>
      <c r="I116" s="130">
        <f t="shared" si="4"/>
        <v>-5550511.0299999975</v>
      </c>
    </row>
    <row r="117" spans="1:9" x14ac:dyDescent="0.25">
      <c r="A117" s="132">
        <v>150</v>
      </c>
      <c r="B117" s="133">
        <v>42810</v>
      </c>
      <c r="C117" s="134" t="s">
        <v>343</v>
      </c>
      <c r="D117" s="134" t="s">
        <v>348</v>
      </c>
      <c r="E117" s="132">
        <v>0</v>
      </c>
      <c r="F117" s="140"/>
      <c r="G117" s="132">
        <v>10579.2</v>
      </c>
      <c r="H117" s="20">
        <v>2</v>
      </c>
      <c r="I117" s="130">
        <f t="shared" si="4"/>
        <v>-5561090.2299999977</v>
      </c>
    </row>
    <row r="118" spans="1:9" x14ac:dyDescent="0.25">
      <c r="A118" s="132">
        <v>151</v>
      </c>
      <c r="B118" s="133">
        <v>42810</v>
      </c>
      <c r="C118" s="134" t="s">
        <v>343</v>
      </c>
      <c r="D118" s="134" t="s">
        <v>349</v>
      </c>
      <c r="E118" s="132">
        <v>0</v>
      </c>
      <c r="F118" s="140"/>
      <c r="G118" s="132">
        <v>1657.79</v>
      </c>
      <c r="H118" s="20">
        <v>3</v>
      </c>
      <c r="I118" s="130">
        <f t="shared" si="4"/>
        <v>-5562748.0199999977</v>
      </c>
    </row>
    <row r="119" spans="1:9" x14ac:dyDescent="0.25">
      <c r="A119" s="132">
        <v>27</v>
      </c>
      <c r="B119" s="133">
        <v>42819</v>
      </c>
      <c r="C119" s="134" t="s">
        <v>28</v>
      </c>
      <c r="D119" s="134" t="s">
        <v>350</v>
      </c>
      <c r="E119" s="132">
        <v>1188.01</v>
      </c>
      <c r="F119" s="140">
        <v>3</v>
      </c>
      <c r="G119" s="132">
        <v>0</v>
      </c>
      <c r="H119" s="20"/>
      <c r="I119" s="130">
        <f t="shared" si="4"/>
        <v>-5561560.0099999979</v>
      </c>
    </row>
    <row r="120" spans="1:9" x14ac:dyDescent="0.25">
      <c r="A120" s="132">
        <v>37</v>
      </c>
      <c r="B120" s="133">
        <v>42821</v>
      </c>
      <c r="C120" s="134" t="s">
        <v>28</v>
      </c>
      <c r="D120" s="134" t="s">
        <v>351</v>
      </c>
      <c r="E120" s="132">
        <v>799.44</v>
      </c>
      <c r="F120" s="140">
        <v>4</v>
      </c>
      <c r="G120" s="132">
        <v>0</v>
      </c>
      <c r="H120" s="20"/>
      <c r="I120" s="130">
        <f t="shared" si="4"/>
        <v>-5560760.5699999975</v>
      </c>
    </row>
    <row r="121" spans="1:9" x14ac:dyDescent="0.25">
      <c r="A121" s="132">
        <v>44</v>
      </c>
      <c r="B121" s="133">
        <v>42821</v>
      </c>
      <c r="C121" s="134" t="s">
        <v>28</v>
      </c>
      <c r="D121" s="134" t="s">
        <v>352</v>
      </c>
      <c r="E121" s="132">
        <v>4142.49</v>
      </c>
      <c r="F121" s="140">
        <v>5</v>
      </c>
      <c r="G121" s="132">
        <v>0</v>
      </c>
      <c r="H121" s="20"/>
      <c r="I121" s="130">
        <f t="shared" si="4"/>
        <v>-5556618.0799999973</v>
      </c>
    </row>
    <row r="122" spans="1:9" x14ac:dyDescent="0.25">
      <c r="A122" s="132">
        <v>47</v>
      </c>
      <c r="B122" s="133">
        <v>42821</v>
      </c>
      <c r="C122" s="134" t="s">
        <v>28</v>
      </c>
      <c r="D122" s="134" t="s">
        <v>353</v>
      </c>
      <c r="E122" s="132">
        <v>1841.64</v>
      </c>
      <c r="F122" s="140">
        <v>6</v>
      </c>
      <c r="G122" s="132">
        <v>0</v>
      </c>
      <c r="H122" s="20"/>
      <c r="I122" s="130">
        <f t="shared" si="4"/>
        <v>-5554776.4399999976</v>
      </c>
    </row>
    <row r="123" spans="1:9" x14ac:dyDescent="0.25">
      <c r="A123" s="132">
        <v>50</v>
      </c>
      <c r="B123" s="133">
        <v>42821</v>
      </c>
      <c r="C123" s="134" t="s">
        <v>28</v>
      </c>
      <c r="D123" s="134" t="s">
        <v>354</v>
      </c>
      <c r="E123" s="132">
        <v>547.53</v>
      </c>
      <c r="F123" s="140">
        <v>7</v>
      </c>
      <c r="G123" s="132">
        <v>0</v>
      </c>
      <c r="H123" s="20"/>
      <c r="I123" s="130">
        <f t="shared" si="4"/>
        <v>-5554228.9099999974</v>
      </c>
    </row>
    <row r="124" spans="1:9" x14ac:dyDescent="0.25">
      <c r="A124" s="132">
        <v>1617</v>
      </c>
      <c r="B124" s="133">
        <v>42821</v>
      </c>
      <c r="C124" s="134" t="s">
        <v>24</v>
      </c>
      <c r="D124" s="134" t="s">
        <v>355</v>
      </c>
      <c r="E124" s="132">
        <v>0</v>
      </c>
      <c r="F124" s="140"/>
      <c r="G124" s="132">
        <v>4142.49</v>
      </c>
      <c r="H124" s="20">
        <v>7</v>
      </c>
      <c r="I124" s="130">
        <f t="shared" si="4"/>
        <v>-5558371.3999999976</v>
      </c>
    </row>
    <row r="125" spans="1:9" x14ac:dyDescent="0.25">
      <c r="A125" s="132">
        <v>1621</v>
      </c>
      <c r="B125" s="133">
        <v>42821</v>
      </c>
      <c r="C125" s="134" t="s">
        <v>24</v>
      </c>
      <c r="D125" s="134" t="s">
        <v>356</v>
      </c>
      <c r="E125" s="132">
        <v>0</v>
      </c>
      <c r="F125" s="140"/>
      <c r="G125" s="132">
        <v>1841.64</v>
      </c>
      <c r="H125" s="20">
        <v>6</v>
      </c>
      <c r="I125" s="130">
        <f t="shared" si="4"/>
        <v>-5560213.0399999972</v>
      </c>
    </row>
    <row r="126" spans="1:9" x14ac:dyDescent="0.25">
      <c r="A126" s="132">
        <v>1625</v>
      </c>
      <c r="B126" s="133">
        <v>42821</v>
      </c>
      <c r="C126" s="134" t="s">
        <v>24</v>
      </c>
      <c r="D126" s="134" t="s">
        <v>357</v>
      </c>
      <c r="E126" s="132">
        <v>0</v>
      </c>
      <c r="F126" s="140"/>
      <c r="G126" s="132">
        <v>547.53</v>
      </c>
      <c r="H126" s="20">
        <v>5</v>
      </c>
      <c r="I126" s="130">
        <f t="shared" si="4"/>
        <v>-5560760.5699999975</v>
      </c>
    </row>
    <row r="127" spans="1:9" x14ac:dyDescent="0.25">
      <c r="A127" s="132">
        <v>1633</v>
      </c>
      <c r="B127" s="133">
        <v>42821</v>
      </c>
      <c r="C127" s="134" t="s">
        <v>24</v>
      </c>
      <c r="D127" s="134" t="s">
        <v>358</v>
      </c>
      <c r="E127" s="132">
        <v>0</v>
      </c>
      <c r="F127" s="140"/>
      <c r="G127" s="132">
        <v>1188.01</v>
      </c>
      <c r="H127" s="20">
        <v>4</v>
      </c>
      <c r="I127" s="130">
        <f t="shared" si="4"/>
        <v>-5561948.5799999973</v>
      </c>
    </row>
    <row r="128" spans="1:9" x14ac:dyDescent="0.25">
      <c r="A128" s="132">
        <v>1645</v>
      </c>
      <c r="B128" s="133">
        <v>42821</v>
      </c>
      <c r="C128" s="134" t="s">
        <v>24</v>
      </c>
      <c r="D128" s="134" t="s">
        <v>359</v>
      </c>
      <c r="E128" s="132">
        <v>0</v>
      </c>
      <c r="F128" s="140"/>
      <c r="G128" s="132">
        <v>799.44</v>
      </c>
      <c r="H128" s="20">
        <v>8</v>
      </c>
      <c r="I128" s="130">
        <f t="shared" si="4"/>
        <v>-5562748.0199999977</v>
      </c>
    </row>
    <row r="129" spans="1:19" x14ac:dyDescent="0.25">
      <c r="A129" s="132">
        <v>1194</v>
      </c>
      <c r="B129" s="133">
        <v>42822</v>
      </c>
      <c r="C129" s="134" t="s">
        <v>29</v>
      </c>
      <c r="D129" s="134" t="s">
        <v>360</v>
      </c>
      <c r="E129" s="132">
        <v>417.6</v>
      </c>
      <c r="F129" s="140">
        <v>9</v>
      </c>
      <c r="G129" s="132">
        <v>0</v>
      </c>
      <c r="H129" s="20"/>
      <c r="I129" s="130">
        <f t="shared" si="4"/>
        <v>-5562330.4199999981</v>
      </c>
    </row>
    <row r="130" spans="1:19" s="200" customFormat="1" x14ac:dyDescent="0.25">
      <c r="A130" s="132"/>
      <c r="B130" s="133"/>
      <c r="C130" s="134"/>
      <c r="D130" s="134"/>
      <c r="E130" s="132"/>
      <c r="F130" s="140"/>
      <c r="G130" s="132">
        <v>5000</v>
      </c>
      <c r="H130" s="20"/>
      <c r="I130" s="201">
        <f t="shared" si="4"/>
        <v>-5567330.4199999981</v>
      </c>
    </row>
    <row r="131" spans="1:19" x14ac:dyDescent="0.25">
      <c r="A131" s="69"/>
      <c r="B131" s="69"/>
      <c r="C131" s="69"/>
      <c r="D131" s="69"/>
      <c r="E131" s="143">
        <f>+SUM(E70:E129)</f>
        <v>13771.07</v>
      </c>
      <c r="F131" s="142"/>
      <c r="G131" s="143">
        <f>+SUM(G70:G129)</f>
        <v>43575.880000000012</v>
      </c>
    </row>
    <row r="133" spans="1:19" x14ac:dyDescent="0.25">
      <c r="A133" s="161"/>
      <c r="B133" s="161"/>
      <c r="C133" s="161"/>
      <c r="D133" s="161"/>
      <c r="E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83">
        <f>+S131+I131</f>
        <v>0</v>
      </c>
    </row>
    <row r="134" spans="1:19" x14ac:dyDescent="0.25">
      <c r="A134" s="600" t="s">
        <v>23</v>
      </c>
      <c r="B134" s="600"/>
      <c r="C134" s="600"/>
      <c r="D134" s="600"/>
      <c r="E134" s="600"/>
      <c r="F134" s="600"/>
      <c r="G134" s="600"/>
      <c r="H134" s="600"/>
      <c r="I134" s="600"/>
      <c r="J134" s="161"/>
      <c r="K134" s="600" t="s">
        <v>52</v>
      </c>
      <c r="L134" s="600"/>
      <c r="M134" s="600"/>
      <c r="N134" s="600"/>
      <c r="O134" s="600"/>
      <c r="P134" s="600"/>
      <c r="Q134" s="600"/>
      <c r="R134" s="600"/>
      <c r="S134" s="600"/>
    </row>
    <row r="135" spans="1:19" x14ac:dyDescent="0.25">
      <c r="A135" s="599" t="s">
        <v>453</v>
      </c>
      <c r="B135" s="599"/>
      <c r="C135" s="599"/>
      <c r="D135" s="599"/>
      <c r="E135" s="599"/>
      <c r="F135" s="599"/>
      <c r="G135" s="599"/>
      <c r="H135" s="599"/>
      <c r="I135" s="599"/>
      <c r="J135" s="161"/>
      <c r="K135" s="599" t="s">
        <v>453</v>
      </c>
      <c r="L135" s="599"/>
      <c r="M135" s="599"/>
      <c r="N135" s="599"/>
      <c r="O135" s="599"/>
      <c r="P135" s="599"/>
      <c r="Q135" s="599"/>
      <c r="R135" s="599"/>
      <c r="S135" s="599"/>
    </row>
    <row r="136" spans="1:19" x14ac:dyDescent="0.25">
      <c r="A136" s="9" t="s">
        <v>2</v>
      </c>
      <c r="B136" s="9" t="s">
        <v>3</v>
      </c>
      <c r="C136" s="9" t="s">
        <v>4</v>
      </c>
      <c r="D136" s="9" t="s">
        <v>5</v>
      </c>
      <c r="E136" s="9" t="s">
        <v>6</v>
      </c>
      <c r="F136" s="135"/>
      <c r="G136" s="9" t="s">
        <v>7</v>
      </c>
      <c r="H136" s="10"/>
      <c r="I136" s="9" t="s">
        <v>8</v>
      </c>
      <c r="J136" s="161"/>
      <c r="K136" s="9" t="s">
        <v>2</v>
      </c>
      <c r="L136" s="9" t="s">
        <v>3</v>
      </c>
      <c r="M136" s="9" t="s">
        <v>4</v>
      </c>
      <c r="N136" s="9" t="s">
        <v>5</v>
      </c>
      <c r="O136" s="9" t="s">
        <v>6</v>
      </c>
      <c r="P136" s="10"/>
      <c r="Q136" s="9" t="s">
        <v>7</v>
      </c>
      <c r="R136" s="10"/>
      <c r="S136" s="9" t="s">
        <v>8</v>
      </c>
    </row>
    <row r="137" spans="1:19" x14ac:dyDescent="0.25">
      <c r="A137" s="23"/>
      <c r="B137" s="23"/>
      <c r="C137" s="23"/>
      <c r="D137" s="23" t="s">
        <v>9</v>
      </c>
      <c r="E137" s="4"/>
      <c r="F137" s="136"/>
      <c r="G137" s="203"/>
      <c r="H137" s="24"/>
      <c r="I137" s="6">
        <f>+I130</f>
        <v>-5567330.4199999981</v>
      </c>
      <c r="J137" s="161"/>
      <c r="K137" s="23"/>
      <c r="L137" s="23"/>
      <c r="M137" s="23"/>
      <c r="N137" s="23" t="s">
        <v>9</v>
      </c>
      <c r="O137" s="4"/>
      <c r="P137" s="24"/>
      <c r="Q137" s="4"/>
      <c r="R137" s="24"/>
      <c r="S137" s="6">
        <f>+S95</f>
        <v>5567330.4100000011</v>
      </c>
    </row>
    <row r="138" spans="1:19" x14ac:dyDescent="0.25">
      <c r="A138" s="203">
        <v>19</v>
      </c>
      <c r="B138" s="204">
        <v>42828</v>
      </c>
      <c r="C138" s="205" t="s">
        <v>522</v>
      </c>
      <c r="D138" s="205" t="s">
        <v>505</v>
      </c>
      <c r="E138" s="203">
        <v>0</v>
      </c>
      <c r="F138" s="140"/>
      <c r="G138" s="203">
        <v>110000</v>
      </c>
      <c r="H138" s="20">
        <v>7</v>
      </c>
      <c r="I138" s="162">
        <f>+I137+E138-G138</f>
        <v>-5677330.4199999981</v>
      </c>
      <c r="J138" s="161"/>
      <c r="K138" s="200" t="s">
        <v>524</v>
      </c>
      <c r="L138" s="165">
        <v>42828</v>
      </c>
      <c r="M138" s="200" t="s">
        <v>525</v>
      </c>
      <c r="N138" s="200" t="s">
        <v>526</v>
      </c>
      <c r="O138" s="166">
        <v>110000</v>
      </c>
      <c r="P138" s="20">
        <v>7</v>
      </c>
      <c r="Q138" s="168"/>
      <c r="R138" s="20"/>
      <c r="S138" s="162">
        <f>+S137+O138-Q138</f>
        <v>5677330.4100000011</v>
      </c>
    </row>
    <row r="139" spans="1:19" x14ac:dyDescent="0.25">
      <c r="A139" s="203">
        <v>76</v>
      </c>
      <c r="B139" s="204">
        <v>42829</v>
      </c>
      <c r="C139" s="205" t="s">
        <v>26</v>
      </c>
      <c r="D139" s="205" t="s">
        <v>506</v>
      </c>
      <c r="E139" s="203">
        <v>110000</v>
      </c>
      <c r="F139" s="206">
        <v>1</v>
      </c>
      <c r="G139" s="203">
        <v>0</v>
      </c>
      <c r="H139" s="42"/>
      <c r="I139" s="201">
        <f t="shared" ref="I139:I202" si="7">+I138+E139-G139</f>
        <v>-5567330.4199999981</v>
      </c>
      <c r="K139" s="200" t="s">
        <v>454</v>
      </c>
      <c r="L139" s="202">
        <v>42829</v>
      </c>
      <c r="M139" s="200" t="s">
        <v>22</v>
      </c>
      <c r="N139" s="200" t="s">
        <v>80</v>
      </c>
      <c r="O139" s="200"/>
      <c r="P139" s="20"/>
      <c r="Q139" s="201">
        <v>110000</v>
      </c>
      <c r="R139" s="20">
        <v>1</v>
      </c>
      <c r="S139" s="201">
        <f t="shared" ref="S139:S157" si="8">+S138+O139-Q139</f>
        <v>5567330.4100000011</v>
      </c>
    </row>
    <row r="140" spans="1:19" x14ac:dyDescent="0.25">
      <c r="A140" s="203">
        <v>21</v>
      </c>
      <c r="B140" s="204">
        <v>42830</v>
      </c>
      <c r="C140" s="205" t="s">
        <v>523</v>
      </c>
      <c r="D140" s="205" t="s">
        <v>507</v>
      </c>
      <c r="E140" s="203">
        <v>1657.79</v>
      </c>
      <c r="F140" s="206">
        <v>7</v>
      </c>
      <c r="G140" s="203">
        <v>0</v>
      </c>
      <c r="H140" s="42"/>
      <c r="I140" s="201">
        <f t="shared" si="7"/>
        <v>-5565672.629999998</v>
      </c>
      <c r="K140" s="200" t="s">
        <v>235</v>
      </c>
      <c r="L140" s="202">
        <v>42830</v>
      </c>
      <c r="M140" s="200" t="s">
        <v>455</v>
      </c>
      <c r="N140" s="200" t="s">
        <v>472</v>
      </c>
      <c r="O140" s="42">
        <v>811.03</v>
      </c>
      <c r="P140" s="42"/>
      <c r="Q140" s="200"/>
      <c r="R140" s="42"/>
      <c r="S140" s="201">
        <f t="shared" si="8"/>
        <v>5568141.4400000013</v>
      </c>
    </row>
    <row r="141" spans="1:19" x14ac:dyDescent="0.25">
      <c r="A141" s="203">
        <v>21</v>
      </c>
      <c r="B141" s="204">
        <v>42830</v>
      </c>
      <c r="C141" s="205" t="s">
        <v>523</v>
      </c>
      <c r="D141" s="205" t="s">
        <v>508</v>
      </c>
      <c r="E141" s="203">
        <v>10579.2</v>
      </c>
      <c r="F141" s="206">
        <v>8</v>
      </c>
      <c r="G141" s="203">
        <v>0</v>
      </c>
      <c r="H141" s="42"/>
      <c r="I141" s="201">
        <f t="shared" si="7"/>
        <v>-5555093.4299999978</v>
      </c>
      <c r="K141" s="200" t="s">
        <v>235</v>
      </c>
      <c r="L141" s="202">
        <v>42830</v>
      </c>
      <c r="M141" s="200" t="s">
        <v>455</v>
      </c>
      <c r="N141" s="200" t="s">
        <v>473</v>
      </c>
      <c r="O141" s="42">
        <v>920</v>
      </c>
      <c r="P141" s="42"/>
      <c r="Q141" s="200"/>
      <c r="R141" s="42"/>
      <c r="S141" s="201">
        <f t="shared" si="8"/>
        <v>5569061.4400000013</v>
      </c>
    </row>
    <row r="142" spans="1:19" x14ac:dyDescent="0.25">
      <c r="A142" s="203">
        <v>733</v>
      </c>
      <c r="B142" s="204">
        <v>42842</v>
      </c>
      <c r="C142" s="205" t="s">
        <v>24</v>
      </c>
      <c r="D142" s="205" t="s">
        <v>509</v>
      </c>
      <c r="E142" s="203">
        <v>0</v>
      </c>
      <c r="F142" s="206"/>
      <c r="G142" s="203">
        <v>39.979999999999997</v>
      </c>
      <c r="H142" s="42">
        <v>1</v>
      </c>
      <c r="I142" s="201">
        <f t="shared" si="7"/>
        <v>-5555133.4099999983</v>
      </c>
      <c r="K142" s="200" t="s">
        <v>235</v>
      </c>
      <c r="L142" s="202">
        <v>42830</v>
      </c>
      <c r="M142" s="200" t="s">
        <v>455</v>
      </c>
      <c r="N142" s="200" t="s">
        <v>474</v>
      </c>
      <c r="O142" s="208">
        <v>2717.24</v>
      </c>
      <c r="P142" s="42"/>
      <c r="Q142" s="200"/>
      <c r="R142" s="42"/>
      <c r="S142" s="201">
        <f t="shared" si="8"/>
        <v>5571778.6800000016</v>
      </c>
    </row>
    <row r="143" spans="1:19" x14ac:dyDescent="0.25">
      <c r="A143" s="203">
        <v>733</v>
      </c>
      <c r="B143" s="204">
        <v>42842</v>
      </c>
      <c r="C143" s="205" t="s">
        <v>24</v>
      </c>
      <c r="D143" s="205" t="s">
        <v>509</v>
      </c>
      <c r="E143" s="203">
        <v>0</v>
      </c>
      <c r="F143" s="206"/>
      <c r="G143" s="203">
        <v>26.37</v>
      </c>
      <c r="H143" s="42">
        <v>1</v>
      </c>
      <c r="I143" s="201">
        <f t="shared" si="7"/>
        <v>-5555159.7799999984</v>
      </c>
      <c r="K143" s="200" t="s">
        <v>527</v>
      </c>
      <c r="L143" s="202">
        <v>42830</v>
      </c>
      <c r="M143" s="200" t="s">
        <v>22</v>
      </c>
      <c r="N143" s="200" t="s">
        <v>528</v>
      </c>
      <c r="O143" s="201"/>
      <c r="P143" s="42"/>
      <c r="Q143" s="200">
        <v>1657.79</v>
      </c>
      <c r="R143" s="42">
        <v>7</v>
      </c>
      <c r="S143" s="201">
        <f t="shared" si="8"/>
        <v>5570120.8900000015</v>
      </c>
    </row>
    <row r="144" spans="1:19" x14ac:dyDescent="0.25">
      <c r="A144" s="203">
        <v>733</v>
      </c>
      <c r="B144" s="204">
        <v>42842</v>
      </c>
      <c r="C144" s="205" t="s">
        <v>24</v>
      </c>
      <c r="D144" s="205" t="s">
        <v>509</v>
      </c>
      <c r="E144" s="203">
        <v>0</v>
      </c>
      <c r="F144" s="206"/>
      <c r="G144" s="203">
        <v>39.979999999999997</v>
      </c>
      <c r="H144" s="42">
        <v>1</v>
      </c>
      <c r="I144" s="201">
        <f t="shared" si="7"/>
        <v>-5555199.7599999988</v>
      </c>
      <c r="K144" s="200" t="s">
        <v>527</v>
      </c>
      <c r="L144" s="202">
        <v>42830</v>
      </c>
      <c r="M144" s="200" t="s">
        <v>22</v>
      </c>
      <c r="N144" s="200" t="s">
        <v>528</v>
      </c>
      <c r="O144" s="201"/>
      <c r="P144" s="42"/>
      <c r="Q144" s="200">
        <v>10579.2</v>
      </c>
      <c r="R144" s="42">
        <v>8</v>
      </c>
      <c r="S144" s="201">
        <f t="shared" si="8"/>
        <v>5559541.6900000013</v>
      </c>
    </row>
    <row r="145" spans="1:19" x14ac:dyDescent="0.25">
      <c r="A145" s="203">
        <v>733</v>
      </c>
      <c r="B145" s="204">
        <v>42842</v>
      </c>
      <c r="C145" s="205" t="s">
        <v>24</v>
      </c>
      <c r="D145" s="205" t="s">
        <v>509</v>
      </c>
      <c r="E145" s="203">
        <v>0</v>
      </c>
      <c r="F145" s="206"/>
      <c r="G145" s="203">
        <v>26.37</v>
      </c>
      <c r="H145" s="42">
        <v>1</v>
      </c>
      <c r="I145" s="201">
        <f t="shared" si="7"/>
        <v>-5555226.129999999</v>
      </c>
      <c r="K145" s="200" t="s">
        <v>456</v>
      </c>
      <c r="L145" s="202">
        <v>42837</v>
      </c>
      <c r="M145" s="200" t="s">
        <v>22</v>
      </c>
      <c r="N145" s="200" t="s">
        <v>475</v>
      </c>
      <c r="O145" s="201">
        <v>13595.77</v>
      </c>
      <c r="P145" s="42">
        <v>1</v>
      </c>
      <c r="Q145" s="200"/>
      <c r="R145" s="42"/>
      <c r="S145" s="201">
        <f t="shared" si="8"/>
        <v>5573137.4600000009</v>
      </c>
    </row>
    <row r="146" spans="1:19" x14ac:dyDescent="0.25">
      <c r="A146" s="203">
        <v>733</v>
      </c>
      <c r="B146" s="204">
        <v>42842</v>
      </c>
      <c r="C146" s="205" t="s">
        <v>24</v>
      </c>
      <c r="D146" s="205" t="s">
        <v>509</v>
      </c>
      <c r="E146" s="203">
        <v>0</v>
      </c>
      <c r="F146" s="206"/>
      <c r="G146" s="203">
        <v>39.979999999999997</v>
      </c>
      <c r="H146" s="42">
        <v>1</v>
      </c>
      <c r="I146" s="201">
        <f t="shared" si="7"/>
        <v>-5555266.1099999994</v>
      </c>
      <c r="K146" s="200" t="s">
        <v>457</v>
      </c>
      <c r="L146" s="202">
        <v>42849</v>
      </c>
      <c r="M146" s="200" t="s">
        <v>22</v>
      </c>
      <c r="N146" s="200" t="s">
        <v>90</v>
      </c>
      <c r="O146" s="201">
        <v>1188.02</v>
      </c>
      <c r="P146" s="42">
        <v>5</v>
      </c>
      <c r="Q146" s="200"/>
      <c r="R146" s="42"/>
      <c r="S146" s="201">
        <f t="shared" si="8"/>
        <v>5574325.4800000004</v>
      </c>
    </row>
    <row r="147" spans="1:19" x14ac:dyDescent="0.25">
      <c r="A147" s="203">
        <v>733</v>
      </c>
      <c r="B147" s="204">
        <v>42842</v>
      </c>
      <c r="C147" s="205" t="s">
        <v>24</v>
      </c>
      <c r="D147" s="205" t="s">
        <v>509</v>
      </c>
      <c r="E147" s="203">
        <v>0</v>
      </c>
      <c r="F147" s="206"/>
      <c r="G147" s="203">
        <v>26.37</v>
      </c>
      <c r="H147" s="42">
        <v>1</v>
      </c>
      <c r="I147" s="201">
        <f t="shared" si="7"/>
        <v>-5555292.4799999995</v>
      </c>
      <c r="K147" s="200" t="s">
        <v>458</v>
      </c>
      <c r="L147" s="202">
        <v>42850</v>
      </c>
      <c r="M147" s="200" t="s">
        <v>22</v>
      </c>
      <c r="N147" s="200" t="s">
        <v>476</v>
      </c>
      <c r="O147" s="200">
        <v>547.53</v>
      </c>
      <c r="P147" s="42">
        <v>4</v>
      </c>
      <c r="Q147" s="200"/>
      <c r="R147" s="42"/>
      <c r="S147" s="201">
        <f t="shared" si="8"/>
        <v>5574873.0100000007</v>
      </c>
    </row>
    <row r="148" spans="1:19" x14ac:dyDescent="0.25">
      <c r="A148" s="203">
        <v>733</v>
      </c>
      <c r="B148" s="204">
        <v>42842</v>
      </c>
      <c r="C148" s="205" t="s">
        <v>24</v>
      </c>
      <c r="D148" s="205" t="s">
        <v>509</v>
      </c>
      <c r="E148" s="203">
        <v>0</v>
      </c>
      <c r="F148" s="206"/>
      <c r="G148" s="203">
        <v>39.979999999999997</v>
      </c>
      <c r="H148" s="42">
        <v>1</v>
      </c>
      <c r="I148" s="201">
        <f t="shared" si="7"/>
        <v>-5555332.46</v>
      </c>
      <c r="K148" s="200" t="s">
        <v>459</v>
      </c>
      <c r="L148" s="202">
        <v>42850</v>
      </c>
      <c r="M148" s="200" t="s">
        <v>22</v>
      </c>
      <c r="N148" s="200" t="s">
        <v>85</v>
      </c>
      <c r="O148" s="201">
        <v>4142.49</v>
      </c>
      <c r="P148" s="42">
        <v>2</v>
      </c>
      <c r="Q148" s="200"/>
      <c r="R148" s="42"/>
      <c r="S148" s="201">
        <f t="shared" si="8"/>
        <v>5579015.5000000009</v>
      </c>
    </row>
    <row r="149" spans="1:19" x14ac:dyDescent="0.25">
      <c r="A149" s="203">
        <v>733</v>
      </c>
      <c r="B149" s="204">
        <v>42842</v>
      </c>
      <c r="C149" s="205" t="s">
        <v>24</v>
      </c>
      <c r="D149" s="205" t="s">
        <v>509</v>
      </c>
      <c r="E149" s="203">
        <v>0</v>
      </c>
      <c r="F149" s="206"/>
      <c r="G149" s="203">
        <v>26.37</v>
      </c>
      <c r="H149" s="42">
        <v>1</v>
      </c>
      <c r="I149" s="201">
        <f t="shared" si="7"/>
        <v>-5555358.8300000001</v>
      </c>
      <c r="K149" s="200" t="s">
        <v>460</v>
      </c>
      <c r="L149" s="202">
        <v>42850</v>
      </c>
      <c r="M149" s="200" t="s">
        <v>22</v>
      </c>
      <c r="N149" s="200" t="s">
        <v>286</v>
      </c>
      <c r="O149" s="200">
        <v>799.44</v>
      </c>
      <c r="P149" s="42">
        <v>6</v>
      </c>
      <c r="Q149" s="200"/>
      <c r="R149" s="42"/>
      <c r="S149" s="201">
        <f t="shared" si="8"/>
        <v>5579814.9400000013</v>
      </c>
    </row>
    <row r="150" spans="1:19" x14ac:dyDescent="0.25">
      <c r="A150" s="203">
        <v>733</v>
      </c>
      <c r="B150" s="204">
        <v>42842</v>
      </c>
      <c r="C150" s="205" t="s">
        <v>24</v>
      </c>
      <c r="D150" s="205" t="s">
        <v>509</v>
      </c>
      <c r="E150" s="203">
        <v>0</v>
      </c>
      <c r="F150" s="206"/>
      <c r="G150" s="203">
        <v>39.979999999999997</v>
      </c>
      <c r="H150" s="42">
        <v>1</v>
      </c>
      <c r="I150" s="201">
        <f t="shared" si="7"/>
        <v>-5555398.8100000005</v>
      </c>
      <c r="K150" s="200" t="s">
        <v>461</v>
      </c>
      <c r="L150" s="202">
        <v>42850</v>
      </c>
      <c r="M150" s="200" t="s">
        <v>22</v>
      </c>
      <c r="N150" s="200" t="s">
        <v>86</v>
      </c>
      <c r="O150" s="201">
        <v>1841.64</v>
      </c>
      <c r="P150" s="42">
        <v>3</v>
      </c>
      <c r="Q150" s="200"/>
      <c r="R150" s="42"/>
      <c r="S150" s="201">
        <f t="shared" si="8"/>
        <v>5581656.580000001</v>
      </c>
    </row>
    <row r="151" spans="1:19" x14ac:dyDescent="0.25">
      <c r="A151" s="203">
        <v>733</v>
      </c>
      <c r="B151" s="204">
        <v>42842</v>
      </c>
      <c r="C151" s="205" t="s">
        <v>24</v>
      </c>
      <c r="D151" s="205" t="s">
        <v>509</v>
      </c>
      <c r="E151" s="203">
        <v>0</v>
      </c>
      <c r="F151" s="206"/>
      <c r="G151" s="203">
        <v>26.37</v>
      </c>
      <c r="H151" s="42">
        <v>1</v>
      </c>
      <c r="I151" s="201">
        <f t="shared" si="7"/>
        <v>-5555425.1800000006</v>
      </c>
      <c r="K151" s="200" t="s">
        <v>462</v>
      </c>
      <c r="L151" s="202">
        <v>42855</v>
      </c>
      <c r="M151" s="200" t="s">
        <v>463</v>
      </c>
      <c r="N151" s="200" t="s">
        <v>88</v>
      </c>
      <c r="O151" s="200"/>
      <c r="P151" s="42"/>
      <c r="Q151" s="200">
        <v>799.44</v>
      </c>
      <c r="R151" s="42">
        <v>2</v>
      </c>
      <c r="S151" s="201">
        <f t="shared" si="8"/>
        <v>5580857.1400000006</v>
      </c>
    </row>
    <row r="152" spans="1:19" x14ac:dyDescent="0.25">
      <c r="A152" s="203">
        <v>733</v>
      </c>
      <c r="B152" s="204">
        <v>42842</v>
      </c>
      <c r="C152" s="205" t="s">
        <v>24</v>
      </c>
      <c r="D152" s="205" t="s">
        <v>509</v>
      </c>
      <c r="E152" s="203">
        <v>0</v>
      </c>
      <c r="F152" s="206"/>
      <c r="G152" s="203">
        <v>116.53</v>
      </c>
      <c r="H152" s="42">
        <v>1</v>
      </c>
      <c r="I152" s="201">
        <f t="shared" si="7"/>
        <v>-5555541.7100000009</v>
      </c>
      <c r="K152" s="200" t="s">
        <v>464</v>
      </c>
      <c r="L152" s="202">
        <v>42855</v>
      </c>
      <c r="M152" s="200" t="s">
        <v>465</v>
      </c>
      <c r="N152" s="200" t="s">
        <v>88</v>
      </c>
      <c r="O152" s="200"/>
      <c r="P152" s="42"/>
      <c r="Q152" s="200">
        <v>547.53</v>
      </c>
      <c r="R152" s="42">
        <v>3</v>
      </c>
      <c r="S152" s="201">
        <f t="shared" si="8"/>
        <v>5580309.6100000003</v>
      </c>
    </row>
    <row r="153" spans="1:19" x14ac:dyDescent="0.25">
      <c r="A153" s="203">
        <v>733</v>
      </c>
      <c r="B153" s="204">
        <v>42842</v>
      </c>
      <c r="C153" s="205" t="s">
        <v>24</v>
      </c>
      <c r="D153" s="205" t="s">
        <v>509</v>
      </c>
      <c r="E153" s="203">
        <v>0</v>
      </c>
      <c r="F153" s="206"/>
      <c r="G153" s="203">
        <v>39.99</v>
      </c>
      <c r="H153" s="42">
        <v>1</v>
      </c>
      <c r="I153" s="201">
        <f t="shared" si="7"/>
        <v>-5555581.7000000011</v>
      </c>
      <c r="K153" s="200" t="s">
        <v>466</v>
      </c>
      <c r="L153" s="202">
        <v>42855</v>
      </c>
      <c r="M153" s="200" t="s">
        <v>467</v>
      </c>
      <c r="N153" s="200" t="s">
        <v>88</v>
      </c>
      <c r="O153" s="200"/>
      <c r="P153" s="42"/>
      <c r="Q153" s="201">
        <v>1841.64</v>
      </c>
      <c r="R153" s="42">
        <v>4</v>
      </c>
      <c r="S153" s="201">
        <f t="shared" si="8"/>
        <v>5578467.9700000007</v>
      </c>
    </row>
    <row r="154" spans="1:19" x14ac:dyDescent="0.25">
      <c r="A154" s="203">
        <v>733</v>
      </c>
      <c r="B154" s="204">
        <v>42842</v>
      </c>
      <c r="C154" s="205" t="s">
        <v>24</v>
      </c>
      <c r="D154" s="205" t="s">
        <v>509</v>
      </c>
      <c r="E154" s="203">
        <v>0</v>
      </c>
      <c r="F154" s="206"/>
      <c r="G154" s="203">
        <v>26.37</v>
      </c>
      <c r="H154" s="42">
        <v>1</v>
      </c>
      <c r="I154" s="201">
        <f t="shared" si="7"/>
        <v>-5555608.0700000012</v>
      </c>
      <c r="K154" s="200" t="s">
        <v>468</v>
      </c>
      <c r="L154" s="202">
        <v>42855</v>
      </c>
      <c r="M154" s="200" t="s">
        <v>469</v>
      </c>
      <c r="N154" s="200" t="s">
        <v>88</v>
      </c>
      <c r="O154" s="200"/>
      <c r="P154" s="42"/>
      <c r="Q154" s="201">
        <v>4142.49</v>
      </c>
      <c r="R154" s="42">
        <v>5</v>
      </c>
      <c r="S154" s="201">
        <f t="shared" si="8"/>
        <v>5574325.4800000004</v>
      </c>
    </row>
    <row r="155" spans="1:19" x14ac:dyDescent="0.25">
      <c r="A155" s="203">
        <v>733</v>
      </c>
      <c r="B155" s="204">
        <v>42842</v>
      </c>
      <c r="C155" s="205" t="s">
        <v>24</v>
      </c>
      <c r="D155" s="205" t="s">
        <v>509</v>
      </c>
      <c r="E155" s="203">
        <v>0</v>
      </c>
      <c r="F155" s="206"/>
      <c r="G155" s="203">
        <v>116.53</v>
      </c>
      <c r="H155" s="42">
        <v>1</v>
      </c>
      <c r="I155" s="201">
        <f t="shared" si="7"/>
        <v>-5555724.6000000015</v>
      </c>
      <c r="K155" s="200" t="s">
        <v>470</v>
      </c>
      <c r="L155" s="202">
        <v>42855</v>
      </c>
      <c r="M155" s="200" t="s">
        <v>471</v>
      </c>
      <c r="N155" s="200" t="s">
        <v>88</v>
      </c>
      <c r="O155" s="200"/>
      <c r="P155" s="42"/>
      <c r="Q155" s="201">
        <v>1188.02</v>
      </c>
      <c r="R155" s="42">
        <v>6</v>
      </c>
      <c r="S155" s="201">
        <f t="shared" si="8"/>
        <v>5573137.4600000009</v>
      </c>
    </row>
    <row r="156" spans="1:19" x14ac:dyDescent="0.25">
      <c r="A156" s="203">
        <v>733</v>
      </c>
      <c r="B156" s="204">
        <v>42842</v>
      </c>
      <c r="C156" s="205" t="s">
        <v>24</v>
      </c>
      <c r="D156" s="205" t="s">
        <v>509</v>
      </c>
      <c r="E156" s="203">
        <v>0</v>
      </c>
      <c r="F156" s="206"/>
      <c r="G156" s="203">
        <v>1072.58</v>
      </c>
      <c r="H156" s="42">
        <v>1</v>
      </c>
      <c r="I156" s="201">
        <f t="shared" si="7"/>
        <v>-5556797.1800000016</v>
      </c>
      <c r="K156" s="200" t="s">
        <v>529</v>
      </c>
      <c r="L156" s="202">
        <v>42855</v>
      </c>
      <c r="M156" s="200">
        <v>27954</v>
      </c>
      <c r="N156" s="200" t="s">
        <v>88</v>
      </c>
      <c r="O156" s="11"/>
      <c r="P156" s="170"/>
      <c r="Q156" s="11">
        <v>1856</v>
      </c>
      <c r="R156" s="12">
        <v>8</v>
      </c>
      <c r="S156" s="201">
        <f t="shared" si="8"/>
        <v>5571281.4600000009</v>
      </c>
    </row>
    <row r="157" spans="1:19" x14ac:dyDescent="0.25">
      <c r="A157" s="203">
        <v>733</v>
      </c>
      <c r="B157" s="204">
        <v>42842</v>
      </c>
      <c r="C157" s="205" t="s">
        <v>24</v>
      </c>
      <c r="D157" s="205" t="s">
        <v>509</v>
      </c>
      <c r="E157" s="203">
        <v>0</v>
      </c>
      <c r="F157" s="206"/>
      <c r="G157" s="203">
        <v>116.53</v>
      </c>
      <c r="H157" s="42">
        <v>1</v>
      </c>
      <c r="I157" s="201">
        <f t="shared" si="7"/>
        <v>-5556913.7100000018</v>
      </c>
      <c r="K157" s="200" t="s">
        <v>530</v>
      </c>
      <c r="L157" s="202">
        <v>42855</v>
      </c>
      <c r="M157" s="200" t="s">
        <v>531</v>
      </c>
      <c r="N157" s="200" t="s">
        <v>88</v>
      </c>
      <c r="O157" s="15"/>
      <c r="P157" s="12"/>
      <c r="Q157" s="11">
        <v>8723.65</v>
      </c>
      <c r="R157" s="12">
        <v>7</v>
      </c>
      <c r="S157" s="201">
        <f t="shared" si="8"/>
        <v>5562557.8100000005</v>
      </c>
    </row>
    <row r="158" spans="1:19" x14ac:dyDescent="0.25">
      <c r="A158" s="203">
        <v>733</v>
      </c>
      <c r="B158" s="204">
        <v>42842</v>
      </c>
      <c r="C158" s="205" t="s">
        <v>24</v>
      </c>
      <c r="D158" s="205" t="s">
        <v>509</v>
      </c>
      <c r="E158" s="203">
        <v>0</v>
      </c>
      <c r="F158" s="206"/>
      <c r="G158" s="203">
        <v>135.16999999999999</v>
      </c>
      <c r="H158" s="42">
        <v>1</v>
      </c>
      <c r="I158" s="201">
        <f t="shared" si="7"/>
        <v>-5557048.8800000018</v>
      </c>
      <c r="O158" s="11">
        <f>+SUM(O137:O157)</f>
        <v>136563.16000000003</v>
      </c>
      <c r="P158" s="170"/>
      <c r="Q158" s="11">
        <f>+SUM(Q137:Q157)</f>
        <v>141335.75999999998</v>
      </c>
      <c r="R158" s="12"/>
      <c r="S158" s="15"/>
    </row>
    <row r="159" spans="1:19" x14ac:dyDescent="0.25">
      <c r="A159" s="203">
        <v>733</v>
      </c>
      <c r="B159" s="204">
        <v>42842</v>
      </c>
      <c r="C159" s="205" t="s">
        <v>24</v>
      </c>
      <c r="D159" s="205" t="s">
        <v>509</v>
      </c>
      <c r="E159" s="203">
        <v>0</v>
      </c>
      <c r="F159" s="206"/>
      <c r="G159" s="203">
        <v>1072.58</v>
      </c>
      <c r="H159" s="42">
        <v>1</v>
      </c>
      <c r="I159" s="201">
        <f t="shared" si="7"/>
        <v>-5558121.4600000018</v>
      </c>
      <c r="O159" s="15"/>
      <c r="P159" s="12"/>
      <c r="Q159" s="15"/>
      <c r="R159" s="12"/>
      <c r="S159" s="15">
        <f>+S157</f>
        <v>5562557.8100000005</v>
      </c>
    </row>
    <row r="160" spans="1:19" x14ac:dyDescent="0.25">
      <c r="A160" s="203">
        <v>733</v>
      </c>
      <c r="B160" s="204">
        <v>42842</v>
      </c>
      <c r="C160" s="205" t="s">
        <v>24</v>
      </c>
      <c r="D160" s="205" t="s">
        <v>509</v>
      </c>
      <c r="E160" s="203">
        <v>0</v>
      </c>
      <c r="F160" s="206"/>
      <c r="G160" s="203">
        <v>116.53</v>
      </c>
      <c r="H160" s="42">
        <v>1</v>
      </c>
      <c r="I160" s="201">
        <f t="shared" si="7"/>
        <v>-5558237.9900000021</v>
      </c>
      <c r="S160" s="201">
        <f>+I204</f>
        <v>-5558109.5499999998</v>
      </c>
    </row>
    <row r="161" spans="1:19" x14ac:dyDescent="0.25">
      <c r="A161" s="203">
        <v>733</v>
      </c>
      <c r="B161" s="204">
        <v>42842</v>
      </c>
      <c r="C161" s="205" t="s">
        <v>24</v>
      </c>
      <c r="D161" s="205" t="s">
        <v>509</v>
      </c>
      <c r="E161" s="203">
        <v>0</v>
      </c>
      <c r="F161" s="206"/>
      <c r="G161" s="203">
        <v>1197.1199999999999</v>
      </c>
      <c r="H161" s="42">
        <v>1</v>
      </c>
      <c r="I161" s="201">
        <f t="shared" si="7"/>
        <v>-5559435.1100000022</v>
      </c>
      <c r="S161" s="209">
        <f>+S160+S159</f>
        <v>4448.2600000007078</v>
      </c>
    </row>
    <row r="162" spans="1:19" x14ac:dyDescent="0.25">
      <c r="A162" s="203">
        <v>733</v>
      </c>
      <c r="B162" s="204">
        <v>42842</v>
      </c>
      <c r="C162" s="205" t="s">
        <v>24</v>
      </c>
      <c r="D162" s="205" t="s">
        <v>509</v>
      </c>
      <c r="E162" s="203">
        <v>0</v>
      </c>
      <c r="F162" s="206"/>
      <c r="G162" s="203">
        <v>452.87</v>
      </c>
      <c r="H162" s="42">
        <v>1</v>
      </c>
      <c r="I162" s="201">
        <f t="shared" si="7"/>
        <v>-5559887.9800000023</v>
      </c>
    </row>
    <row r="163" spans="1:19" x14ac:dyDescent="0.25">
      <c r="A163" s="203">
        <v>733</v>
      </c>
      <c r="B163" s="204">
        <v>42842</v>
      </c>
      <c r="C163" s="205" t="s">
        <v>24</v>
      </c>
      <c r="D163" s="205" t="s">
        <v>509</v>
      </c>
      <c r="E163" s="203">
        <v>0</v>
      </c>
      <c r="F163" s="206"/>
      <c r="G163" s="203">
        <v>153.33000000000001</v>
      </c>
      <c r="H163" s="42">
        <v>1</v>
      </c>
      <c r="I163" s="201">
        <f t="shared" si="7"/>
        <v>-5560041.3100000024</v>
      </c>
    </row>
    <row r="164" spans="1:19" x14ac:dyDescent="0.25">
      <c r="A164" s="203">
        <v>733</v>
      </c>
      <c r="B164" s="204">
        <v>42842</v>
      </c>
      <c r="C164" s="205" t="s">
        <v>24</v>
      </c>
      <c r="D164" s="205" t="s">
        <v>509</v>
      </c>
      <c r="E164" s="203">
        <v>0</v>
      </c>
      <c r="F164" s="206"/>
      <c r="G164" s="203">
        <v>135.16999999999999</v>
      </c>
      <c r="H164" s="42">
        <v>1</v>
      </c>
      <c r="I164" s="201">
        <f t="shared" si="7"/>
        <v>-5560176.4800000023</v>
      </c>
    </row>
    <row r="165" spans="1:19" x14ac:dyDescent="0.25">
      <c r="A165" s="203">
        <v>733</v>
      </c>
      <c r="B165" s="204">
        <v>42842</v>
      </c>
      <c r="C165" s="205" t="s">
        <v>24</v>
      </c>
      <c r="D165" s="205" t="s">
        <v>509</v>
      </c>
      <c r="E165" s="203">
        <v>0</v>
      </c>
      <c r="F165" s="206"/>
      <c r="G165" s="203">
        <v>1072.58</v>
      </c>
      <c r="H165" s="42">
        <v>1</v>
      </c>
      <c r="I165" s="201">
        <f t="shared" si="7"/>
        <v>-5561249.0600000024</v>
      </c>
    </row>
    <row r="166" spans="1:19" x14ac:dyDescent="0.25">
      <c r="A166" s="203">
        <v>733</v>
      </c>
      <c r="B166" s="204">
        <v>42842</v>
      </c>
      <c r="C166" s="205" t="s">
        <v>24</v>
      </c>
      <c r="D166" s="205" t="s">
        <v>509</v>
      </c>
      <c r="E166" s="203">
        <v>0</v>
      </c>
      <c r="F166" s="206"/>
      <c r="G166" s="203">
        <v>69.599999999999994</v>
      </c>
      <c r="H166" s="42">
        <v>1</v>
      </c>
      <c r="I166" s="201">
        <f t="shared" si="7"/>
        <v>-5561318.660000002</v>
      </c>
    </row>
    <row r="167" spans="1:19" x14ac:dyDescent="0.25">
      <c r="A167" s="203">
        <v>733</v>
      </c>
      <c r="B167" s="204">
        <v>42842</v>
      </c>
      <c r="C167" s="205" t="s">
        <v>24</v>
      </c>
      <c r="D167" s="205" t="s">
        <v>509</v>
      </c>
      <c r="E167" s="203">
        <v>0</v>
      </c>
      <c r="F167" s="206"/>
      <c r="G167" s="203">
        <v>116.53</v>
      </c>
      <c r="H167" s="42">
        <v>1</v>
      </c>
      <c r="I167" s="201">
        <f t="shared" si="7"/>
        <v>-5561435.1900000023</v>
      </c>
    </row>
    <row r="168" spans="1:19" x14ac:dyDescent="0.25">
      <c r="A168" s="203">
        <v>733</v>
      </c>
      <c r="B168" s="204">
        <v>42842</v>
      </c>
      <c r="C168" s="205" t="s">
        <v>24</v>
      </c>
      <c r="D168" s="205" t="s">
        <v>509</v>
      </c>
      <c r="E168" s="203">
        <v>0</v>
      </c>
      <c r="F168" s="206"/>
      <c r="G168" s="203">
        <v>452.87</v>
      </c>
      <c r="H168" s="42">
        <v>1</v>
      </c>
      <c r="I168" s="201">
        <f t="shared" si="7"/>
        <v>-5561888.0600000024</v>
      </c>
    </row>
    <row r="169" spans="1:19" x14ac:dyDescent="0.25">
      <c r="A169" s="203">
        <v>733</v>
      </c>
      <c r="B169" s="204">
        <v>42842</v>
      </c>
      <c r="C169" s="205" t="s">
        <v>24</v>
      </c>
      <c r="D169" s="205" t="s">
        <v>509</v>
      </c>
      <c r="E169" s="203">
        <v>0</v>
      </c>
      <c r="F169" s="206"/>
      <c r="G169" s="203">
        <v>153.33000000000001</v>
      </c>
      <c r="H169" s="42">
        <v>1</v>
      </c>
      <c r="I169" s="201">
        <f t="shared" si="7"/>
        <v>-5562041.3900000025</v>
      </c>
    </row>
    <row r="170" spans="1:19" x14ac:dyDescent="0.25">
      <c r="A170" s="203">
        <v>733</v>
      </c>
      <c r="B170" s="204">
        <v>42842</v>
      </c>
      <c r="C170" s="205" t="s">
        <v>24</v>
      </c>
      <c r="D170" s="205" t="s">
        <v>509</v>
      </c>
      <c r="E170" s="203">
        <v>0</v>
      </c>
      <c r="F170" s="206"/>
      <c r="G170" s="203">
        <v>135.16999999999999</v>
      </c>
      <c r="H170" s="42">
        <v>1</v>
      </c>
      <c r="I170" s="201">
        <f t="shared" si="7"/>
        <v>-5562176.5600000024</v>
      </c>
    </row>
    <row r="171" spans="1:19" x14ac:dyDescent="0.25">
      <c r="A171" s="203">
        <v>733</v>
      </c>
      <c r="B171" s="204">
        <v>42842</v>
      </c>
      <c r="C171" s="205" t="s">
        <v>24</v>
      </c>
      <c r="D171" s="205" t="s">
        <v>509</v>
      </c>
      <c r="E171" s="203">
        <v>0</v>
      </c>
      <c r="F171" s="206"/>
      <c r="G171" s="203">
        <v>1072.58</v>
      </c>
      <c r="H171" s="42">
        <v>1</v>
      </c>
      <c r="I171" s="201">
        <f t="shared" si="7"/>
        <v>-5563249.1400000025</v>
      </c>
    </row>
    <row r="172" spans="1:19" x14ac:dyDescent="0.25">
      <c r="A172" s="203">
        <v>733</v>
      </c>
      <c r="B172" s="204">
        <v>42842</v>
      </c>
      <c r="C172" s="205" t="s">
        <v>24</v>
      </c>
      <c r="D172" s="205" t="s">
        <v>509</v>
      </c>
      <c r="E172" s="203">
        <v>0</v>
      </c>
      <c r="F172" s="206"/>
      <c r="G172" s="203">
        <v>69.599999999999994</v>
      </c>
      <c r="H172" s="42">
        <v>1</v>
      </c>
      <c r="I172" s="201">
        <f t="shared" si="7"/>
        <v>-5563318.7400000021</v>
      </c>
    </row>
    <row r="173" spans="1:19" x14ac:dyDescent="0.25">
      <c r="A173" s="203">
        <v>733</v>
      </c>
      <c r="B173" s="204">
        <v>42842</v>
      </c>
      <c r="C173" s="205" t="s">
        <v>24</v>
      </c>
      <c r="D173" s="205" t="s">
        <v>509</v>
      </c>
      <c r="E173" s="203">
        <v>0</v>
      </c>
      <c r="F173" s="206"/>
      <c r="G173" s="203">
        <v>116.53</v>
      </c>
      <c r="H173" s="42">
        <v>1</v>
      </c>
      <c r="I173" s="201">
        <f t="shared" si="7"/>
        <v>-5563435.2700000023</v>
      </c>
    </row>
    <row r="174" spans="1:19" x14ac:dyDescent="0.25">
      <c r="A174" s="203">
        <v>733</v>
      </c>
      <c r="B174" s="204">
        <v>42842</v>
      </c>
      <c r="C174" s="205" t="s">
        <v>24</v>
      </c>
      <c r="D174" s="205" t="s">
        <v>509</v>
      </c>
      <c r="E174" s="203">
        <v>0</v>
      </c>
      <c r="F174" s="206"/>
      <c r="G174" s="203">
        <v>452.87</v>
      </c>
      <c r="H174" s="42">
        <v>1</v>
      </c>
      <c r="I174" s="201">
        <f t="shared" si="7"/>
        <v>-5563888.1400000025</v>
      </c>
    </row>
    <row r="175" spans="1:19" x14ac:dyDescent="0.25">
      <c r="A175" s="203">
        <v>733</v>
      </c>
      <c r="B175" s="204">
        <v>42842</v>
      </c>
      <c r="C175" s="205" t="s">
        <v>24</v>
      </c>
      <c r="D175" s="205" t="s">
        <v>509</v>
      </c>
      <c r="E175" s="203">
        <v>0</v>
      </c>
      <c r="F175" s="206"/>
      <c r="G175" s="203">
        <v>153.33000000000001</v>
      </c>
      <c r="H175" s="42">
        <v>1</v>
      </c>
      <c r="I175" s="201">
        <f t="shared" si="7"/>
        <v>-5564041.4700000025</v>
      </c>
    </row>
    <row r="176" spans="1:19" x14ac:dyDescent="0.25">
      <c r="A176" s="203">
        <v>733</v>
      </c>
      <c r="B176" s="204">
        <v>42842</v>
      </c>
      <c r="C176" s="205" t="s">
        <v>24</v>
      </c>
      <c r="D176" s="205" t="s">
        <v>509</v>
      </c>
      <c r="E176" s="203">
        <v>0</v>
      </c>
      <c r="F176" s="206"/>
      <c r="G176" s="203">
        <v>135.16999999999999</v>
      </c>
      <c r="H176" s="42">
        <v>1</v>
      </c>
      <c r="I176" s="201">
        <f t="shared" si="7"/>
        <v>-5564176.6400000025</v>
      </c>
    </row>
    <row r="177" spans="1:9" x14ac:dyDescent="0.25">
      <c r="A177" s="203">
        <v>733</v>
      </c>
      <c r="B177" s="204">
        <v>42842</v>
      </c>
      <c r="C177" s="205" t="s">
        <v>24</v>
      </c>
      <c r="D177" s="205" t="s">
        <v>509</v>
      </c>
      <c r="E177" s="203">
        <v>0</v>
      </c>
      <c r="F177" s="206"/>
      <c r="G177" s="203">
        <v>1072.58</v>
      </c>
      <c r="H177" s="42">
        <v>1</v>
      </c>
      <c r="I177" s="201">
        <f t="shared" si="7"/>
        <v>-5565249.2200000025</v>
      </c>
    </row>
    <row r="178" spans="1:9" x14ac:dyDescent="0.25">
      <c r="A178" s="203">
        <v>733</v>
      </c>
      <c r="B178" s="204">
        <v>42842</v>
      </c>
      <c r="C178" s="205" t="s">
        <v>24</v>
      </c>
      <c r="D178" s="205" t="s">
        <v>509</v>
      </c>
      <c r="E178" s="203">
        <v>0</v>
      </c>
      <c r="F178" s="206"/>
      <c r="G178" s="203">
        <v>69.599999999999994</v>
      </c>
      <c r="H178" s="42">
        <v>1</v>
      </c>
      <c r="I178" s="201">
        <f t="shared" si="7"/>
        <v>-5565318.8200000022</v>
      </c>
    </row>
    <row r="179" spans="1:9" x14ac:dyDescent="0.25">
      <c r="A179" s="203">
        <v>733</v>
      </c>
      <c r="B179" s="204">
        <v>42842</v>
      </c>
      <c r="C179" s="205" t="s">
        <v>24</v>
      </c>
      <c r="D179" s="205" t="s">
        <v>509</v>
      </c>
      <c r="E179" s="203">
        <v>0</v>
      </c>
      <c r="F179" s="206"/>
      <c r="G179" s="203">
        <v>452.87</v>
      </c>
      <c r="H179" s="42">
        <v>1</v>
      </c>
      <c r="I179" s="201">
        <f t="shared" si="7"/>
        <v>-5565771.6900000023</v>
      </c>
    </row>
    <row r="180" spans="1:9" x14ac:dyDescent="0.25">
      <c r="A180" s="203">
        <v>733</v>
      </c>
      <c r="B180" s="204">
        <v>42842</v>
      </c>
      <c r="C180" s="205" t="s">
        <v>24</v>
      </c>
      <c r="D180" s="205" t="s">
        <v>509</v>
      </c>
      <c r="E180" s="203">
        <v>0</v>
      </c>
      <c r="F180" s="206"/>
      <c r="G180" s="203">
        <v>153.33000000000001</v>
      </c>
      <c r="H180" s="42">
        <v>1</v>
      </c>
      <c r="I180" s="201">
        <f t="shared" si="7"/>
        <v>-5565925.0200000023</v>
      </c>
    </row>
    <row r="181" spans="1:9" x14ac:dyDescent="0.25">
      <c r="A181" s="203">
        <v>733</v>
      </c>
      <c r="B181" s="204">
        <v>42842</v>
      </c>
      <c r="C181" s="205" t="s">
        <v>24</v>
      </c>
      <c r="D181" s="205" t="s">
        <v>509</v>
      </c>
      <c r="E181" s="203">
        <v>0</v>
      </c>
      <c r="F181" s="206"/>
      <c r="G181" s="203">
        <v>135.16999999999999</v>
      </c>
      <c r="H181" s="42">
        <v>1</v>
      </c>
      <c r="I181" s="201">
        <f t="shared" si="7"/>
        <v>-5566060.1900000023</v>
      </c>
    </row>
    <row r="182" spans="1:9" x14ac:dyDescent="0.25">
      <c r="A182" s="203">
        <v>733</v>
      </c>
      <c r="B182" s="204">
        <v>42842</v>
      </c>
      <c r="C182" s="205" t="s">
        <v>24</v>
      </c>
      <c r="D182" s="205" t="s">
        <v>509</v>
      </c>
      <c r="E182" s="203">
        <v>0</v>
      </c>
      <c r="F182" s="206"/>
      <c r="G182" s="203">
        <v>1072.5899999999999</v>
      </c>
      <c r="H182" s="42">
        <v>1</v>
      </c>
      <c r="I182" s="201">
        <f t="shared" si="7"/>
        <v>-5567132.7800000021</v>
      </c>
    </row>
    <row r="183" spans="1:9" x14ac:dyDescent="0.25">
      <c r="A183" s="203">
        <v>733</v>
      </c>
      <c r="B183" s="204">
        <v>42842</v>
      </c>
      <c r="C183" s="205" t="s">
        <v>24</v>
      </c>
      <c r="D183" s="205" t="s">
        <v>509</v>
      </c>
      <c r="E183" s="203">
        <v>0</v>
      </c>
      <c r="F183" s="206"/>
      <c r="G183" s="203">
        <v>69.599999999999994</v>
      </c>
      <c r="H183" s="42">
        <v>1</v>
      </c>
      <c r="I183" s="201">
        <f t="shared" si="7"/>
        <v>-5567202.3800000018</v>
      </c>
    </row>
    <row r="184" spans="1:9" x14ac:dyDescent="0.25">
      <c r="A184" s="203">
        <v>733</v>
      </c>
      <c r="B184" s="204">
        <v>42842</v>
      </c>
      <c r="C184" s="205" t="s">
        <v>24</v>
      </c>
      <c r="D184" s="205" t="s">
        <v>509</v>
      </c>
      <c r="E184" s="203">
        <v>0</v>
      </c>
      <c r="F184" s="206"/>
      <c r="G184" s="203">
        <v>452.87</v>
      </c>
      <c r="H184" s="42">
        <v>1</v>
      </c>
      <c r="I184" s="201">
        <f t="shared" si="7"/>
        <v>-5567655.2500000019</v>
      </c>
    </row>
    <row r="185" spans="1:9" x14ac:dyDescent="0.25">
      <c r="A185" s="203">
        <v>733</v>
      </c>
      <c r="B185" s="204">
        <v>42842</v>
      </c>
      <c r="C185" s="205" t="s">
        <v>24</v>
      </c>
      <c r="D185" s="205" t="s">
        <v>509</v>
      </c>
      <c r="E185" s="203">
        <v>0</v>
      </c>
      <c r="F185" s="206"/>
      <c r="G185" s="203">
        <v>153.33000000000001</v>
      </c>
      <c r="H185" s="42">
        <v>1</v>
      </c>
      <c r="I185" s="201">
        <f t="shared" si="7"/>
        <v>-5567808.5800000019</v>
      </c>
    </row>
    <row r="186" spans="1:9" x14ac:dyDescent="0.25">
      <c r="A186" s="203">
        <v>733</v>
      </c>
      <c r="B186" s="204">
        <v>42842</v>
      </c>
      <c r="C186" s="205" t="s">
        <v>24</v>
      </c>
      <c r="D186" s="205" t="s">
        <v>509</v>
      </c>
      <c r="E186" s="203">
        <v>0</v>
      </c>
      <c r="F186" s="206"/>
      <c r="G186" s="203">
        <v>135.18</v>
      </c>
      <c r="H186" s="42">
        <v>1</v>
      </c>
      <c r="I186" s="201">
        <f t="shared" si="7"/>
        <v>-5567943.7600000016</v>
      </c>
    </row>
    <row r="187" spans="1:9" x14ac:dyDescent="0.25">
      <c r="A187" s="203">
        <v>733</v>
      </c>
      <c r="B187" s="204">
        <v>42842</v>
      </c>
      <c r="C187" s="205" t="s">
        <v>24</v>
      </c>
      <c r="D187" s="205" t="s">
        <v>509</v>
      </c>
      <c r="E187" s="203">
        <v>0</v>
      </c>
      <c r="F187" s="206"/>
      <c r="G187" s="203">
        <v>69.599999999999994</v>
      </c>
      <c r="H187" s="42">
        <v>1</v>
      </c>
      <c r="I187" s="201">
        <f t="shared" si="7"/>
        <v>-5568013.3600000013</v>
      </c>
    </row>
    <row r="188" spans="1:9" x14ac:dyDescent="0.25">
      <c r="A188" s="203">
        <v>733</v>
      </c>
      <c r="B188" s="204">
        <v>42842</v>
      </c>
      <c r="C188" s="205" t="s">
        <v>24</v>
      </c>
      <c r="D188" s="205" t="s">
        <v>509</v>
      </c>
      <c r="E188" s="203">
        <v>0</v>
      </c>
      <c r="F188" s="206"/>
      <c r="G188" s="203">
        <v>452.89</v>
      </c>
      <c r="H188" s="42">
        <v>1</v>
      </c>
      <c r="I188" s="201">
        <f t="shared" si="7"/>
        <v>-5568466.2500000009</v>
      </c>
    </row>
    <row r="189" spans="1:9" x14ac:dyDescent="0.25">
      <c r="A189" s="203">
        <v>733</v>
      </c>
      <c r="B189" s="204">
        <v>42842</v>
      </c>
      <c r="C189" s="205" t="s">
        <v>24</v>
      </c>
      <c r="D189" s="205" t="s">
        <v>509</v>
      </c>
      <c r="E189" s="203">
        <v>0</v>
      </c>
      <c r="F189" s="206"/>
      <c r="G189" s="203">
        <v>153.35</v>
      </c>
      <c r="H189" s="42">
        <v>1</v>
      </c>
      <c r="I189" s="201">
        <f t="shared" si="7"/>
        <v>-5568619.6000000006</v>
      </c>
    </row>
    <row r="190" spans="1:9" x14ac:dyDescent="0.25">
      <c r="A190" s="203">
        <v>733</v>
      </c>
      <c r="B190" s="204">
        <v>42842</v>
      </c>
      <c r="C190" s="205" t="s">
        <v>24</v>
      </c>
      <c r="D190" s="205" t="s">
        <v>509</v>
      </c>
      <c r="E190" s="203">
        <v>0</v>
      </c>
      <c r="F190" s="206"/>
      <c r="G190" s="203">
        <v>69.599999999999994</v>
      </c>
      <c r="H190" s="42">
        <v>1</v>
      </c>
      <c r="I190" s="201">
        <f t="shared" si="7"/>
        <v>-5568689.2000000002</v>
      </c>
    </row>
    <row r="191" spans="1:9" x14ac:dyDescent="0.25">
      <c r="A191" s="203">
        <v>618</v>
      </c>
      <c r="B191" s="204">
        <v>42843</v>
      </c>
      <c r="C191" s="205" t="s">
        <v>29</v>
      </c>
      <c r="D191" s="205" t="s">
        <v>510</v>
      </c>
      <c r="E191" s="203">
        <v>8723.65</v>
      </c>
      <c r="F191" s="206">
        <v>7</v>
      </c>
      <c r="G191" s="203">
        <v>0</v>
      </c>
      <c r="H191" s="42"/>
      <c r="I191" s="201">
        <f t="shared" si="7"/>
        <v>-5559965.5499999998</v>
      </c>
    </row>
    <row r="192" spans="1:9" x14ac:dyDescent="0.25">
      <c r="A192" s="203">
        <v>24</v>
      </c>
      <c r="B192" s="204">
        <v>42851</v>
      </c>
      <c r="C192" s="205" t="s">
        <v>28</v>
      </c>
      <c r="D192" s="205" t="s">
        <v>511</v>
      </c>
      <c r="E192" s="203">
        <v>1188.01</v>
      </c>
      <c r="F192" s="206">
        <v>6</v>
      </c>
      <c r="G192" s="203">
        <v>0</v>
      </c>
      <c r="H192" s="42"/>
      <c r="I192" s="201">
        <f t="shared" si="7"/>
        <v>-5558777.54</v>
      </c>
    </row>
    <row r="193" spans="1:19" x14ac:dyDescent="0.25">
      <c r="A193" s="203">
        <v>31</v>
      </c>
      <c r="B193" s="204">
        <v>42851</v>
      </c>
      <c r="C193" s="205" t="s">
        <v>28</v>
      </c>
      <c r="D193" s="205" t="s">
        <v>512</v>
      </c>
      <c r="E193" s="203">
        <v>799.44</v>
      </c>
      <c r="F193" s="206">
        <v>2</v>
      </c>
      <c r="G193" s="203">
        <v>0</v>
      </c>
      <c r="H193" s="42"/>
      <c r="I193" s="201">
        <f t="shared" si="7"/>
        <v>-5557978.0999999996</v>
      </c>
    </row>
    <row r="194" spans="1:19" x14ac:dyDescent="0.25">
      <c r="A194" s="203">
        <v>38</v>
      </c>
      <c r="B194" s="204">
        <v>42851</v>
      </c>
      <c r="C194" s="205" t="s">
        <v>28</v>
      </c>
      <c r="D194" s="205" t="s">
        <v>513</v>
      </c>
      <c r="E194" s="203">
        <v>4142.49</v>
      </c>
      <c r="F194" s="206">
        <v>5</v>
      </c>
      <c r="G194" s="203">
        <v>0</v>
      </c>
      <c r="H194" s="42"/>
      <c r="I194" s="201">
        <f t="shared" si="7"/>
        <v>-5553835.6099999994</v>
      </c>
    </row>
    <row r="195" spans="1:19" x14ac:dyDescent="0.25">
      <c r="A195" s="203">
        <v>41</v>
      </c>
      <c r="B195" s="204">
        <v>42851</v>
      </c>
      <c r="C195" s="205" t="s">
        <v>28</v>
      </c>
      <c r="D195" s="205" t="s">
        <v>514</v>
      </c>
      <c r="E195" s="203">
        <v>1841.64</v>
      </c>
      <c r="F195" s="206">
        <v>4</v>
      </c>
      <c r="G195" s="203">
        <v>0</v>
      </c>
      <c r="H195" s="42"/>
      <c r="I195" s="201">
        <f t="shared" si="7"/>
        <v>-5551993.9699999997</v>
      </c>
    </row>
    <row r="196" spans="1:19" x14ac:dyDescent="0.25">
      <c r="A196" s="203">
        <v>44</v>
      </c>
      <c r="B196" s="204">
        <v>42851</v>
      </c>
      <c r="C196" s="205" t="s">
        <v>28</v>
      </c>
      <c r="D196" s="205" t="s">
        <v>515</v>
      </c>
      <c r="E196" s="203">
        <v>547.53</v>
      </c>
      <c r="F196" s="206">
        <v>3</v>
      </c>
      <c r="G196" s="203">
        <v>0</v>
      </c>
      <c r="H196" s="42"/>
      <c r="I196" s="201">
        <f t="shared" si="7"/>
        <v>-5551446.4399999995</v>
      </c>
    </row>
    <row r="197" spans="1:19" x14ac:dyDescent="0.25">
      <c r="A197" s="203">
        <v>1586</v>
      </c>
      <c r="B197" s="204">
        <v>42853</v>
      </c>
      <c r="C197" s="205" t="s">
        <v>24</v>
      </c>
      <c r="D197" s="205" t="s">
        <v>516</v>
      </c>
      <c r="E197" s="203">
        <v>0</v>
      </c>
      <c r="F197" s="206"/>
      <c r="G197" s="203">
        <v>4142.49</v>
      </c>
      <c r="H197" s="42">
        <v>2</v>
      </c>
      <c r="I197" s="201">
        <f t="shared" si="7"/>
        <v>-5555588.9299999997</v>
      </c>
    </row>
    <row r="198" spans="1:19" x14ac:dyDescent="0.25">
      <c r="A198" s="203">
        <v>1592</v>
      </c>
      <c r="B198" s="204">
        <v>42853</v>
      </c>
      <c r="C198" s="205" t="s">
        <v>24</v>
      </c>
      <c r="D198" s="205" t="s">
        <v>517</v>
      </c>
      <c r="E198" s="203">
        <v>0</v>
      </c>
      <c r="F198" s="206"/>
      <c r="G198" s="203">
        <v>1841.64</v>
      </c>
      <c r="H198" s="42">
        <v>3</v>
      </c>
      <c r="I198" s="201">
        <f t="shared" si="7"/>
        <v>-5557430.5699999994</v>
      </c>
    </row>
    <row r="199" spans="1:19" x14ac:dyDescent="0.25">
      <c r="A199" s="203">
        <v>1596</v>
      </c>
      <c r="B199" s="204">
        <v>42853</v>
      </c>
      <c r="C199" s="205" t="s">
        <v>24</v>
      </c>
      <c r="D199" s="205" t="s">
        <v>518</v>
      </c>
      <c r="E199" s="203">
        <v>0</v>
      </c>
      <c r="F199" s="206"/>
      <c r="G199" s="203">
        <v>547.53</v>
      </c>
      <c r="H199" s="42">
        <v>4</v>
      </c>
      <c r="I199" s="201">
        <f t="shared" si="7"/>
        <v>-5557978.0999999996</v>
      </c>
    </row>
    <row r="200" spans="1:19" x14ac:dyDescent="0.25">
      <c r="A200" s="203">
        <v>1604</v>
      </c>
      <c r="B200" s="204">
        <v>42853</v>
      </c>
      <c r="C200" s="205" t="s">
        <v>24</v>
      </c>
      <c r="D200" s="205" t="s">
        <v>519</v>
      </c>
      <c r="E200" s="203">
        <v>0</v>
      </c>
      <c r="F200" s="206"/>
      <c r="G200" s="203">
        <v>1188.01</v>
      </c>
      <c r="H200" s="42">
        <v>5</v>
      </c>
      <c r="I200" s="201">
        <f t="shared" si="7"/>
        <v>-5559166.1099999994</v>
      </c>
    </row>
    <row r="201" spans="1:19" x14ac:dyDescent="0.25">
      <c r="A201" s="203">
        <v>1648</v>
      </c>
      <c r="B201" s="204">
        <v>42854</v>
      </c>
      <c r="C201" s="205" t="s">
        <v>24</v>
      </c>
      <c r="D201" s="205" t="s">
        <v>520</v>
      </c>
      <c r="E201" s="203">
        <v>0</v>
      </c>
      <c r="F201" s="206"/>
      <c r="G201" s="203">
        <v>799.44</v>
      </c>
      <c r="H201" s="42">
        <v>6</v>
      </c>
      <c r="I201" s="201">
        <f t="shared" si="7"/>
        <v>-5559965.5499999998</v>
      </c>
    </row>
    <row r="202" spans="1:19" x14ac:dyDescent="0.25">
      <c r="A202" s="203">
        <v>1266</v>
      </c>
      <c r="B202" s="204">
        <v>42854</v>
      </c>
      <c r="C202" s="205" t="s">
        <v>29</v>
      </c>
      <c r="D202" s="205" t="s">
        <v>521</v>
      </c>
      <c r="E202" s="203">
        <v>1856</v>
      </c>
      <c r="F202" s="206">
        <v>8</v>
      </c>
      <c r="G202" s="203">
        <v>0</v>
      </c>
      <c r="H202" s="42"/>
      <c r="I202" s="201">
        <f t="shared" si="7"/>
        <v>-5558109.5499999998</v>
      </c>
    </row>
    <row r="203" spans="1:19" x14ac:dyDescent="0.25">
      <c r="E203" s="215"/>
      <c r="F203" s="207"/>
      <c r="H203" s="42"/>
    </row>
    <row r="204" spans="1:19" x14ac:dyDescent="0.25">
      <c r="I204" s="201">
        <f>+I202</f>
        <v>-5558109.5499999998</v>
      </c>
    </row>
    <row r="206" spans="1:19" x14ac:dyDescent="0.25">
      <c r="A206" s="600" t="s">
        <v>23</v>
      </c>
      <c r="B206" s="600"/>
      <c r="C206" s="600"/>
      <c r="D206" s="600"/>
      <c r="E206" s="600"/>
      <c r="F206" s="600"/>
      <c r="G206" s="600"/>
      <c r="H206" s="600"/>
      <c r="I206" s="600"/>
      <c r="K206" s="600" t="s">
        <v>52</v>
      </c>
      <c r="L206" s="600"/>
      <c r="M206" s="600"/>
      <c r="N206" s="600"/>
      <c r="O206" s="600"/>
      <c r="P206" s="600"/>
      <c r="Q206" s="600"/>
      <c r="R206" s="600"/>
      <c r="S206" s="600"/>
    </row>
    <row r="207" spans="1:19" x14ac:dyDescent="0.25">
      <c r="A207" s="599" t="s">
        <v>543</v>
      </c>
      <c r="B207" s="599"/>
      <c r="C207" s="599"/>
      <c r="D207" s="599"/>
      <c r="E207" s="599"/>
      <c r="F207" s="599"/>
      <c r="G207" s="599"/>
      <c r="H207" s="599"/>
      <c r="I207" s="599"/>
      <c r="K207" s="599" t="s">
        <v>543</v>
      </c>
      <c r="L207" s="599"/>
      <c r="M207" s="599"/>
      <c r="N207" s="599"/>
      <c r="O207" s="599"/>
      <c r="P207" s="599"/>
      <c r="Q207" s="599"/>
      <c r="R207" s="599"/>
      <c r="S207" s="599"/>
    </row>
    <row r="208" spans="1:19" x14ac:dyDescent="0.25">
      <c r="A208" s="9" t="s">
        <v>2</v>
      </c>
      <c r="B208" s="9" t="s">
        <v>3</v>
      </c>
      <c r="C208" s="9" t="s">
        <v>4</v>
      </c>
      <c r="D208" s="9" t="s">
        <v>5</v>
      </c>
      <c r="E208" s="9" t="s">
        <v>6</v>
      </c>
      <c r="F208" s="135"/>
      <c r="G208" s="9" t="s">
        <v>7</v>
      </c>
      <c r="H208" s="10"/>
      <c r="I208" s="9" t="s">
        <v>8</v>
      </c>
      <c r="K208" s="9" t="s">
        <v>2</v>
      </c>
      <c r="L208" s="9" t="s">
        <v>3</v>
      </c>
      <c r="M208" s="9" t="s">
        <v>4</v>
      </c>
      <c r="N208" s="9" t="s">
        <v>5</v>
      </c>
      <c r="O208" s="9" t="s">
        <v>6</v>
      </c>
      <c r="P208" s="10"/>
      <c r="Q208" s="9" t="s">
        <v>7</v>
      </c>
      <c r="R208" s="10"/>
      <c r="S208" s="9" t="s">
        <v>8</v>
      </c>
    </row>
    <row r="209" spans="1:19" x14ac:dyDescent="0.25">
      <c r="A209" s="23"/>
      <c r="B209" s="23"/>
      <c r="C209" s="23"/>
      <c r="D209" s="23" t="s">
        <v>9</v>
      </c>
      <c r="E209" s="4"/>
      <c r="F209" s="136"/>
      <c r="G209" s="203"/>
      <c r="H209" s="24"/>
      <c r="I209" s="6">
        <f>+I202</f>
        <v>-5558109.5499999998</v>
      </c>
      <c r="K209" s="23"/>
      <c r="L209" s="23"/>
      <c r="M209" s="23"/>
      <c r="N209" s="23" t="s">
        <v>9</v>
      </c>
      <c r="O209" s="4"/>
      <c r="P209" s="24"/>
      <c r="Q209" s="4"/>
      <c r="R209" s="24"/>
      <c r="S209" s="6">
        <f>+S159</f>
        <v>5562557.8100000005</v>
      </c>
    </row>
    <row r="210" spans="1:19" x14ac:dyDescent="0.25">
      <c r="A210" s="132">
        <v>33</v>
      </c>
      <c r="B210" s="133">
        <v>42860</v>
      </c>
      <c r="C210" s="134" t="s">
        <v>29</v>
      </c>
      <c r="D210" s="134" t="s">
        <v>641</v>
      </c>
      <c r="E210" s="132">
        <v>1471.81</v>
      </c>
      <c r="F210" s="206">
        <v>1</v>
      </c>
      <c r="G210" s="132">
        <v>0</v>
      </c>
      <c r="H210" s="42"/>
      <c r="I210" s="238">
        <f>+I209+E210-G210</f>
        <v>-5556637.7400000002</v>
      </c>
      <c r="K210" s="210" t="s">
        <v>544</v>
      </c>
      <c r="L210" s="211">
        <v>42865</v>
      </c>
      <c r="M210" s="210" t="s">
        <v>545</v>
      </c>
      <c r="N210" s="212" t="s">
        <v>171</v>
      </c>
      <c r="O210" s="213"/>
      <c r="P210" s="42"/>
      <c r="Q210" s="215">
        <v>111.81</v>
      </c>
      <c r="R210" s="42">
        <v>3</v>
      </c>
      <c r="S210" s="216">
        <f>+S209+O210-Q210</f>
        <v>5562446.0000000009</v>
      </c>
    </row>
    <row r="211" spans="1:19" x14ac:dyDescent="0.25">
      <c r="A211" s="132">
        <v>37</v>
      </c>
      <c r="B211" s="133">
        <v>42860</v>
      </c>
      <c r="C211" s="134" t="s">
        <v>29</v>
      </c>
      <c r="D211" s="134" t="s">
        <v>642</v>
      </c>
      <c r="E211" s="132">
        <v>1622.5</v>
      </c>
      <c r="F211" s="206">
        <v>2</v>
      </c>
      <c r="G211" s="132">
        <v>0</v>
      </c>
      <c r="H211" s="42"/>
      <c r="I211" s="238">
        <f t="shared" ref="I211:I234" si="9">+I210+E211-G211</f>
        <v>-5555015.2400000002</v>
      </c>
      <c r="K211" s="210" t="s">
        <v>546</v>
      </c>
      <c r="L211" s="211">
        <v>42865</v>
      </c>
      <c r="M211" s="210" t="s">
        <v>547</v>
      </c>
      <c r="N211" s="212" t="s">
        <v>171</v>
      </c>
      <c r="O211" s="213"/>
      <c r="P211" s="42"/>
      <c r="Q211" s="216">
        <v>1471.81</v>
      </c>
      <c r="R211" s="42">
        <v>1</v>
      </c>
      <c r="S211" s="216">
        <f t="shared" ref="S211:S224" si="10">+S210+O211-Q211</f>
        <v>5560974.1900000013</v>
      </c>
    </row>
    <row r="212" spans="1:19" x14ac:dyDescent="0.25">
      <c r="A212" s="132">
        <v>75</v>
      </c>
      <c r="B212" s="133">
        <v>42864</v>
      </c>
      <c r="C212" s="134" t="s">
        <v>29</v>
      </c>
      <c r="D212" s="134" t="s">
        <v>643</v>
      </c>
      <c r="E212" s="132">
        <v>111.81</v>
      </c>
      <c r="F212" s="206">
        <v>3</v>
      </c>
      <c r="G212" s="132">
        <v>0</v>
      </c>
      <c r="H212" s="42"/>
      <c r="I212" s="238">
        <f t="shared" si="9"/>
        <v>-5554903.4300000006</v>
      </c>
      <c r="K212" s="210" t="s">
        <v>548</v>
      </c>
      <c r="L212" s="211">
        <v>42866</v>
      </c>
      <c r="M212" s="210" t="s">
        <v>549</v>
      </c>
      <c r="N212" s="212" t="s">
        <v>171</v>
      </c>
      <c r="O212" s="213"/>
      <c r="P212" s="42"/>
      <c r="Q212" s="216">
        <v>1622.5</v>
      </c>
      <c r="R212" s="42">
        <v>2</v>
      </c>
      <c r="S212" s="216">
        <f t="shared" si="10"/>
        <v>5559351.6900000013</v>
      </c>
    </row>
    <row r="213" spans="1:19" x14ac:dyDescent="0.25">
      <c r="A213" s="132">
        <v>164</v>
      </c>
      <c r="B213" s="133">
        <v>42867</v>
      </c>
      <c r="C213" s="134" t="s">
        <v>26</v>
      </c>
      <c r="D213" s="134" t="s">
        <v>644</v>
      </c>
      <c r="E213" s="132">
        <v>0</v>
      </c>
      <c r="F213" s="206"/>
      <c r="G213" s="132">
        <v>750000</v>
      </c>
      <c r="H213" s="42">
        <v>1</v>
      </c>
      <c r="I213" s="238">
        <f t="shared" si="9"/>
        <v>-6304903.4300000006</v>
      </c>
      <c r="K213" s="210" t="s">
        <v>550</v>
      </c>
      <c r="L213" s="211">
        <v>42870</v>
      </c>
      <c r="M213" s="210" t="s">
        <v>22</v>
      </c>
      <c r="N213" s="212" t="s">
        <v>570</v>
      </c>
      <c r="O213" s="213"/>
      <c r="P213" s="42"/>
      <c r="Q213" s="216">
        <v>250000</v>
      </c>
      <c r="R213" s="42">
        <v>5</v>
      </c>
      <c r="S213" s="216">
        <f t="shared" si="10"/>
        <v>5309351.6900000013</v>
      </c>
    </row>
    <row r="214" spans="1:19" x14ac:dyDescent="0.25">
      <c r="A214" s="132">
        <v>165</v>
      </c>
      <c r="B214" s="133">
        <v>42867</v>
      </c>
      <c r="C214" s="134" t="s">
        <v>26</v>
      </c>
      <c r="D214" s="134" t="s">
        <v>645</v>
      </c>
      <c r="E214" s="132">
        <v>500000</v>
      </c>
      <c r="F214" s="206">
        <v>4</v>
      </c>
      <c r="G214" s="132">
        <v>0</v>
      </c>
      <c r="H214" s="42"/>
      <c r="I214" s="238">
        <f t="shared" si="9"/>
        <v>-5804903.4300000006</v>
      </c>
      <c r="K214" s="210" t="s">
        <v>551</v>
      </c>
      <c r="L214" s="211">
        <v>42870</v>
      </c>
      <c r="M214" s="210" t="s">
        <v>22</v>
      </c>
      <c r="N214" s="212" t="s">
        <v>571</v>
      </c>
      <c r="O214" s="213"/>
      <c r="P214" s="42"/>
      <c r="Q214" s="216">
        <v>500000</v>
      </c>
      <c r="R214" s="42">
        <v>4</v>
      </c>
      <c r="S214" s="216">
        <f t="shared" si="10"/>
        <v>4809351.6900000013</v>
      </c>
    </row>
    <row r="215" spans="1:19" x14ac:dyDescent="0.25">
      <c r="A215" s="132">
        <v>166</v>
      </c>
      <c r="B215" s="133">
        <v>42867</v>
      </c>
      <c r="C215" s="134" t="s">
        <v>26</v>
      </c>
      <c r="D215" s="134" t="s">
        <v>646</v>
      </c>
      <c r="E215" s="132">
        <v>250000</v>
      </c>
      <c r="F215" s="206">
        <v>5</v>
      </c>
      <c r="G215" s="132">
        <v>0</v>
      </c>
      <c r="H215" s="42"/>
      <c r="I215" s="238">
        <f t="shared" si="9"/>
        <v>-5554903.4300000006</v>
      </c>
      <c r="K215" s="210" t="s">
        <v>499</v>
      </c>
      <c r="L215" s="211">
        <v>42870</v>
      </c>
      <c r="M215" s="210" t="s">
        <v>22</v>
      </c>
      <c r="N215" s="212" t="s">
        <v>572</v>
      </c>
      <c r="O215" s="214">
        <v>750000</v>
      </c>
      <c r="P215" s="42">
        <v>1</v>
      </c>
      <c r="Q215" s="215"/>
      <c r="R215" s="42"/>
      <c r="S215" s="216">
        <f t="shared" si="10"/>
        <v>5559351.6900000013</v>
      </c>
    </row>
    <row r="216" spans="1:19" x14ac:dyDescent="0.25">
      <c r="A216" s="132">
        <v>134</v>
      </c>
      <c r="B216" s="133">
        <v>42871</v>
      </c>
      <c r="C216" s="134" t="s">
        <v>661</v>
      </c>
      <c r="D216" s="134" t="s">
        <v>662</v>
      </c>
      <c r="E216" s="132"/>
      <c r="F216" s="206"/>
      <c r="G216" s="132">
        <v>21139.84</v>
      </c>
      <c r="H216" s="42">
        <v>8</v>
      </c>
      <c r="I216" s="238">
        <f t="shared" si="9"/>
        <v>-5576043.2700000005</v>
      </c>
      <c r="K216" s="210" t="s">
        <v>552</v>
      </c>
      <c r="L216" s="211">
        <v>42871</v>
      </c>
      <c r="M216" s="210" t="s">
        <v>257</v>
      </c>
      <c r="N216" s="212" t="s">
        <v>171</v>
      </c>
      <c r="O216" s="245">
        <v>21139.84</v>
      </c>
      <c r="P216" s="42">
        <v>8</v>
      </c>
      <c r="Q216" s="215"/>
      <c r="R216" s="42"/>
      <c r="S216" s="216">
        <f t="shared" si="10"/>
        <v>5580491.5300000012</v>
      </c>
    </row>
    <row r="217" spans="1:19" x14ac:dyDescent="0.25">
      <c r="A217" s="132">
        <v>230</v>
      </c>
      <c r="B217" s="133">
        <v>42872</v>
      </c>
      <c r="C217" s="134" t="s">
        <v>26</v>
      </c>
      <c r="D217" s="134" t="s">
        <v>647</v>
      </c>
      <c r="E217" s="132">
        <v>0</v>
      </c>
      <c r="F217" s="206"/>
      <c r="G217" s="132">
        <v>300000</v>
      </c>
      <c r="H217" s="42">
        <v>2</v>
      </c>
      <c r="I217" s="238">
        <f t="shared" si="9"/>
        <v>-5876043.2700000005</v>
      </c>
      <c r="K217" s="210" t="s">
        <v>553</v>
      </c>
      <c r="L217" s="211">
        <v>42872</v>
      </c>
      <c r="M217" s="210" t="s">
        <v>22</v>
      </c>
      <c r="N217" s="212" t="s">
        <v>81</v>
      </c>
      <c r="O217" s="214">
        <v>300000</v>
      </c>
      <c r="P217" s="42">
        <v>2</v>
      </c>
      <c r="Q217" s="215"/>
      <c r="R217" s="42"/>
      <c r="S217" s="216">
        <f t="shared" si="10"/>
        <v>5880491.5300000012</v>
      </c>
    </row>
    <row r="218" spans="1:19" x14ac:dyDescent="0.25">
      <c r="A218" s="132">
        <v>286</v>
      </c>
      <c r="B218" s="133">
        <v>42874</v>
      </c>
      <c r="C218" s="134" t="s">
        <v>26</v>
      </c>
      <c r="D218" s="134" t="s">
        <v>648</v>
      </c>
      <c r="E218" s="132">
        <v>300000</v>
      </c>
      <c r="F218" s="206">
        <v>3</v>
      </c>
      <c r="G218" s="132">
        <v>0</v>
      </c>
      <c r="H218" s="42"/>
      <c r="I218" s="238">
        <f t="shared" si="9"/>
        <v>-5576043.2700000005</v>
      </c>
      <c r="K218" s="210" t="s">
        <v>554</v>
      </c>
      <c r="L218" s="211">
        <v>42874</v>
      </c>
      <c r="M218" s="210" t="s">
        <v>22</v>
      </c>
      <c r="N218" s="212" t="s">
        <v>573</v>
      </c>
      <c r="O218" s="213"/>
      <c r="P218" s="42"/>
      <c r="Q218" s="216">
        <v>300000</v>
      </c>
      <c r="R218" s="42">
        <v>3</v>
      </c>
      <c r="S218" s="216">
        <f t="shared" si="10"/>
        <v>5580491.5300000012</v>
      </c>
    </row>
    <row r="219" spans="1:19" x14ac:dyDescent="0.25">
      <c r="A219" s="132">
        <v>23</v>
      </c>
      <c r="B219" s="133">
        <v>42881</v>
      </c>
      <c r="C219" s="134" t="s">
        <v>28</v>
      </c>
      <c r="D219" s="134" t="s">
        <v>649</v>
      </c>
      <c r="E219" s="132">
        <v>1188.01</v>
      </c>
      <c r="F219" s="206">
        <v>7</v>
      </c>
      <c r="G219" s="132">
        <v>0</v>
      </c>
      <c r="H219" s="42"/>
      <c r="I219" s="238">
        <f t="shared" si="9"/>
        <v>-5574855.2600000007</v>
      </c>
      <c r="K219" s="210" t="s">
        <v>555</v>
      </c>
      <c r="L219" s="211">
        <v>42879</v>
      </c>
      <c r="M219" s="210" t="s">
        <v>22</v>
      </c>
      <c r="N219" s="212" t="s">
        <v>286</v>
      </c>
      <c r="O219" s="213">
        <v>799.44</v>
      </c>
      <c r="P219" s="42">
        <v>4</v>
      </c>
      <c r="Q219" s="215"/>
      <c r="R219" s="42"/>
      <c r="S219" s="216">
        <f t="shared" si="10"/>
        <v>5581290.9700000016</v>
      </c>
    </row>
    <row r="220" spans="1:19" x14ac:dyDescent="0.25">
      <c r="A220" s="132">
        <v>39</v>
      </c>
      <c r="B220" s="133">
        <v>42881</v>
      </c>
      <c r="C220" s="134" t="s">
        <v>28</v>
      </c>
      <c r="D220" s="134" t="s">
        <v>650</v>
      </c>
      <c r="E220" s="132">
        <v>799.44</v>
      </c>
      <c r="F220" s="206">
        <v>8</v>
      </c>
      <c r="G220" s="132">
        <v>0</v>
      </c>
      <c r="H220" s="42"/>
      <c r="I220" s="238">
        <f t="shared" si="9"/>
        <v>-5574055.8200000003</v>
      </c>
      <c r="K220" s="210" t="s">
        <v>556</v>
      </c>
      <c r="L220" s="211">
        <v>42879</v>
      </c>
      <c r="M220" s="210" t="s">
        <v>22</v>
      </c>
      <c r="N220" s="212" t="s">
        <v>90</v>
      </c>
      <c r="O220" s="214">
        <v>1188.01</v>
      </c>
      <c r="P220" s="42">
        <v>3</v>
      </c>
      <c r="Q220" s="215"/>
      <c r="R220" s="42"/>
      <c r="S220" s="216">
        <f t="shared" si="10"/>
        <v>5582478.9800000014</v>
      </c>
    </row>
    <row r="221" spans="1:19" x14ac:dyDescent="0.25">
      <c r="A221" s="132">
        <v>56</v>
      </c>
      <c r="B221" s="133">
        <v>42881</v>
      </c>
      <c r="C221" s="134" t="s">
        <v>28</v>
      </c>
      <c r="D221" s="134" t="s">
        <v>651</v>
      </c>
      <c r="E221" s="132">
        <v>4142.49</v>
      </c>
      <c r="F221" s="206">
        <v>9</v>
      </c>
      <c r="G221" s="132">
        <v>0</v>
      </c>
      <c r="H221" s="42"/>
      <c r="I221" s="238">
        <f t="shared" si="9"/>
        <v>-5569913.3300000001</v>
      </c>
      <c r="K221" s="210" t="s">
        <v>557</v>
      </c>
      <c r="L221" s="211">
        <v>42880</v>
      </c>
      <c r="M221" s="210" t="s">
        <v>22</v>
      </c>
      <c r="N221" s="212" t="s">
        <v>574</v>
      </c>
      <c r="O221" s="213">
        <v>547.53</v>
      </c>
      <c r="P221" s="42">
        <v>5</v>
      </c>
      <c r="Q221" s="215"/>
      <c r="R221" s="42"/>
      <c r="S221" s="216">
        <f t="shared" si="10"/>
        <v>5583026.5100000016</v>
      </c>
    </row>
    <row r="222" spans="1:19" x14ac:dyDescent="0.25">
      <c r="A222" s="132">
        <v>60</v>
      </c>
      <c r="B222" s="133">
        <v>42881</v>
      </c>
      <c r="C222" s="134" t="s">
        <v>28</v>
      </c>
      <c r="D222" s="134" t="s">
        <v>652</v>
      </c>
      <c r="E222" s="132">
        <v>1841.64</v>
      </c>
      <c r="F222" s="206">
        <v>10</v>
      </c>
      <c r="G222" s="132">
        <v>0</v>
      </c>
      <c r="H222" s="42"/>
      <c r="I222" s="238">
        <f t="shared" si="9"/>
        <v>-5568071.6900000004</v>
      </c>
      <c r="K222" s="210" t="s">
        <v>558</v>
      </c>
      <c r="L222" s="211">
        <v>42880</v>
      </c>
      <c r="M222" s="210" t="s">
        <v>22</v>
      </c>
      <c r="N222" s="212" t="s">
        <v>86</v>
      </c>
      <c r="O222" s="214">
        <v>1841.64</v>
      </c>
      <c r="P222" s="42">
        <v>6</v>
      </c>
      <c r="Q222" s="215"/>
      <c r="R222" s="42"/>
      <c r="S222" s="216">
        <f t="shared" si="10"/>
        <v>5584868.1500000013</v>
      </c>
    </row>
    <row r="223" spans="1:19" x14ac:dyDescent="0.25">
      <c r="A223" s="132">
        <v>66</v>
      </c>
      <c r="B223" s="133">
        <v>42881</v>
      </c>
      <c r="C223" s="134" t="s">
        <v>28</v>
      </c>
      <c r="D223" s="134" t="s">
        <v>653</v>
      </c>
      <c r="E223" s="132">
        <v>547.53</v>
      </c>
      <c r="F223" s="206">
        <v>11</v>
      </c>
      <c r="G223" s="132">
        <v>0</v>
      </c>
      <c r="H223" s="42"/>
      <c r="I223" s="238">
        <f t="shared" si="9"/>
        <v>-5567524.1600000001</v>
      </c>
      <c r="K223" s="210" t="s">
        <v>559</v>
      </c>
      <c r="L223" s="211">
        <v>42880</v>
      </c>
      <c r="M223" s="210" t="s">
        <v>22</v>
      </c>
      <c r="N223" s="212" t="s">
        <v>85</v>
      </c>
      <c r="O223" s="214">
        <v>4142.49</v>
      </c>
      <c r="P223" s="42">
        <v>7</v>
      </c>
      <c r="Q223" s="215"/>
      <c r="R223" s="42"/>
      <c r="S223" s="216">
        <f t="shared" si="10"/>
        <v>5589010.6400000015</v>
      </c>
    </row>
    <row r="224" spans="1:19" x14ac:dyDescent="0.25">
      <c r="A224" s="132">
        <v>1595</v>
      </c>
      <c r="B224" s="133">
        <v>42882</v>
      </c>
      <c r="C224" s="134" t="s">
        <v>24</v>
      </c>
      <c r="D224" s="134" t="s">
        <v>654</v>
      </c>
      <c r="E224" s="132">
        <v>0</v>
      </c>
      <c r="F224" s="206"/>
      <c r="G224" s="132">
        <v>1188.01</v>
      </c>
      <c r="H224" s="42">
        <v>3</v>
      </c>
      <c r="I224" s="238">
        <f t="shared" si="9"/>
        <v>-5568712.1699999999</v>
      </c>
      <c r="K224" s="237" t="s">
        <v>667</v>
      </c>
      <c r="L224" s="211">
        <v>42886</v>
      </c>
      <c r="M224" s="237" t="s">
        <v>668</v>
      </c>
      <c r="N224" s="212" t="s">
        <v>88</v>
      </c>
      <c r="O224" s="213"/>
      <c r="P224" s="42"/>
      <c r="Q224" s="216">
        <v>8406.2900000000009</v>
      </c>
      <c r="R224" s="42">
        <v>12</v>
      </c>
      <c r="S224" s="216">
        <f t="shared" si="10"/>
        <v>5580604.3500000015</v>
      </c>
    </row>
    <row r="225" spans="1:19" x14ac:dyDescent="0.25">
      <c r="A225" s="132">
        <v>1616</v>
      </c>
      <c r="B225" s="133">
        <v>42882</v>
      </c>
      <c r="C225" s="134" t="s">
        <v>24</v>
      </c>
      <c r="D225" s="134" t="s">
        <v>655</v>
      </c>
      <c r="E225" s="132">
        <v>0</v>
      </c>
      <c r="F225" s="206"/>
      <c r="G225" s="132">
        <v>799.44</v>
      </c>
      <c r="H225" s="42">
        <v>4</v>
      </c>
      <c r="I225" s="238">
        <f t="shared" si="9"/>
        <v>-5569511.6100000003</v>
      </c>
      <c r="K225" s="237" t="s">
        <v>560</v>
      </c>
      <c r="L225" s="239">
        <v>42886</v>
      </c>
      <c r="M225" s="237" t="s">
        <v>561</v>
      </c>
      <c r="N225" s="237" t="s">
        <v>88</v>
      </c>
      <c r="O225" s="237"/>
      <c r="P225" s="42"/>
      <c r="Q225" s="238">
        <v>1841.64</v>
      </c>
      <c r="R225" s="42">
        <v>10</v>
      </c>
      <c r="S225" s="238">
        <f t="shared" ref="S225:S230" si="11">+S224+O225-Q225</f>
        <v>5578762.7100000018</v>
      </c>
    </row>
    <row r="226" spans="1:19" x14ac:dyDescent="0.25">
      <c r="A226" s="132">
        <v>1626</v>
      </c>
      <c r="B226" s="133">
        <v>42882</v>
      </c>
      <c r="C226" s="134" t="s">
        <v>24</v>
      </c>
      <c r="D226" s="134" t="s">
        <v>656</v>
      </c>
      <c r="E226" s="132">
        <v>0</v>
      </c>
      <c r="F226" s="206"/>
      <c r="G226" s="132">
        <v>4142.49</v>
      </c>
      <c r="H226" s="42">
        <v>7</v>
      </c>
      <c r="I226" s="238">
        <f t="shared" si="9"/>
        <v>-5573654.1000000006</v>
      </c>
      <c r="K226" s="237" t="s">
        <v>562</v>
      </c>
      <c r="L226" s="239">
        <v>42886</v>
      </c>
      <c r="M226" s="237" t="s">
        <v>563</v>
      </c>
      <c r="N226" s="237" t="s">
        <v>88</v>
      </c>
      <c r="O226" s="237"/>
      <c r="P226" s="42"/>
      <c r="Q226" s="238">
        <v>4142.49</v>
      </c>
      <c r="R226" s="42">
        <v>9</v>
      </c>
      <c r="S226" s="238">
        <f t="shared" si="11"/>
        <v>5574620.2200000016</v>
      </c>
    </row>
    <row r="227" spans="1:19" x14ac:dyDescent="0.25">
      <c r="A227" s="132">
        <v>1629</v>
      </c>
      <c r="B227" s="133">
        <v>42882</v>
      </c>
      <c r="C227" s="134" t="s">
        <v>24</v>
      </c>
      <c r="D227" s="134" t="s">
        <v>657</v>
      </c>
      <c r="E227" s="132">
        <v>0</v>
      </c>
      <c r="F227" s="206"/>
      <c r="G227" s="132">
        <v>1841.64</v>
      </c>
      <c r="H227" s="42">
        <v>6</v>
      </c>
      <c r="I227" s="238">
        <f t="shared" si="9"/>
        <v>-5575495.7400000002</v>
      </c>
      <c r="K227" s="237" t="s">
        <v>564</v>
      </c>
      <c r="L227" s="239">
        <v>42886</v>
      </c>
      <c r="M227" s="237" t="s">
        <v>565</v>
      </c>
      <c r="N227" s="237" t="s">
        <v>88</v>
      </c>
      <c r="O227" s="237"/>
      <c r="P227" s="42"/>
      <c r="Q227" s="237">
        <v>799.44</v>
      </c>
      <c r="R227" s="42">
        <v>8</v>
      </c>
      <c r="S227" s="238">
        <f t="shared" si="11"/>
        <v>5573820.7800000012</v>
      </c>
    </row>
    <row r="228" spans="1:19" x14ac:dyDescent="0.25">
      <c r="A228" s="132">
        <v>1633</v>
      </c>
      <c r="B228" s="133">
        <v>42882</v>
      </c>
      <c r="C228" s="134" t="s">
        <v>24</v>
      </c>
      <c r="D228" s="134" t="s">
        <v>658</v>
      </c>
      <c r="E228" s="132">
        <v>0</v>
      </c>
      <c r="F228" s="206"/>
      <c r="G228" s="132">
        <v>547.53</v>
      </c>
      <c r="H228" s="42">
        <v>5</v>
      </c>
      <c r="I228" s="238">
        <f t="shared" si="9"/>
        <v>-5576043.2700000005</v>
      </c>
      <c r="K228" s="237" t="s">
        <v>566</v>
      </c>
      <c r="L228" s="239">
        <v>42886</v>
      </c>
      <c r="M228" s="237" t="s">
        <v>567</v>
      </c>
      <c r="N228" s="237" t="s">
        <v>88</v>
      </c>
      <c r="O228" s="237"/>
      <c r="P228" s="42"/>
      <c r="Q228" s="238">
        <v>1188.02</v>
      </c>
      <c r="R228" s="42">
        <v>7</v>
      </c>
      <c r="S228" s="238">
        <f t="shared" si="11"/>
        <v>5572632.7600000016</v>
      </c>
    </row>
    <row r="229" spans="1:19" x14ac:dyDescent="0.25">
      <c r="A229" s="132">
        <v>1378</v>
      </c>
      <c r="B229" s="133">
        <v>42886</v>
      </c>
      <c r="C229" s="134" t="s">
        <v>29</v>
      </c>
      <c r="D229" s="134" t="s">
        <v>659</v>
      </c>
      <c r="E229" s="132">
        <v>8406.2900000000009</v>
      </c>
      <c r="F229" s="206">
        <v>12</v>
      </c>
      <c r="G229" s="132">
        <v>0</v>
      </c>
      <c r="H229" s="42"/>
      <c r="I229" s="238">
        <f t="shared" si="9"/>
        <v>-5567636.9800000004</v>
      </c>
      <c r="K229" s="237" t="s">
        <v>568</v>
      </c>
      <c r="L229" s="239">
        <v>42886</v>
      </c>
      <c r="M229" s="237" t="s">
        <v>569</v>
      </c>
      <c r="N229" s="237" t="s">
        <v>88</v>
      </c>
      <c r="O229" s="237"/>
      <c r="P229" s="42"/>
      <c r="Q229" s="237">
        <v>547.53</v>
      </c>
      <c r="R229" s="42">
        <v>11</v>
      </c>
      <c r="S229" s="238">
        <f t="shared" si="11"/>
        <v>5572085.2300000014</v>
      </c>
    </row>
    <row r="230" spans="1:19" x14ac:dyDescent="0.25">
      <c r="A230" s="132">
        <v>417</v>
      </c>
      <c r="B230" s="133">
        <v>42886</v>
      </c>
      <c r="C230" s="134" t="s">
        <v>640</v>
      </c>
      <c r="D230" s="134" t="s">
        <v>660</v>
      </c>
      <c r="E230" s="132">
        <v>0</v>
      </c>
      <c r="F230" s="206"/>
      <c r="G230" s="132">
        <v>8520592.6600000001</v>
      </c>
      <c r="H230" s="42"/>
      <c r="I230" s="238">
        <f t="shared" si="9"/>
        <v>-14088229.640000001</v>
      </c>
      <c r="K230" s="237" t="s">
        <v>664</v>
      </c>
      <c r="L230" s="43">
        <v>42886</v>
      </c>
      <c r="M230" s="237" t="s">
        <v>665</v>
      </c>
      <c r="N230" s="237" t="s">
        <v>666</v>
      </c>
      <c r="O230" s="237">
        <v>8520592.6600000001</v>
      </c>
      <c r="P230" s="42"/>
      <c r="Q230" s="237"/>
      <c r="R230" s="42"/>
      <c r="S230" s="238">
        <f t="shared" si="11"/>
        <v>14092677.890000001</v>
      </c>
    </row>
    <row r="231" spans="1:19" x14ac:dyDescent="0.25">
      <c r="A231" s="246">
        <v>1968</v>
      </c>
      <c r="B231" s="247">
        <v>42886</v>
      </c>
      <c r="C231" s="248" t="s">
        <v>25</v>
      </c>
      <c r="D231" s="248" t="s">
        <v>663</v>
      </c>
      <c r="E231" s="69"/>
      <c r="F231" s="206"/>
      <c r="G231" s="246">
        <v>1453.94</v>
      </c>
      <c r="H231" s="42"/>
      <c r="I231" s="238">
        <f t="shared" si="9"/>
        <v>-14089683.58</v>
      </c>
      <c r="K231" s="237"/>
      <c r="L231" s="237"/>
      <c r="M231" s="237"/>
      <c r="N231" s="237"/>
      <c r="O231" s="237">
        <f>+SUM(O212:O230)</f>
        <v>9600251.6099999994</v>
      </c>
      <c r="P231" s="42"/>
      <c r="Q231" s="237">
        <f>+SUM(Q212:Q230)</f>
        <v>1068547.9099999999</v>
      </c>
      <c r="R231" s="42"/>
      <c r="S231" s="237"/>
    </row>
    <row r="232" spans="1:19" x14ac:dyDescent="0.25">
      <c r="A232" s="246">
        <v>1968</v>
      </c>
      <c r="B232" s="247">
        <v>42886</v>
      </c>
      <c r="C232" s="248" t="s">
        <v>25</v>
      </c>
      <c r="D232" s="248" t="s">
        <v>663</v>
      </c>
      <c r="E232" s="69"/>
      <c r="F232" s="206"/>
      <c r="G232" s="246">
        <v>1453.94</v>
      </c>
      <c r="H232" s="42"/>
      <c r="I232" s="238">
        <f t="shared" si="9"/>
        <v>-14091137.52</v>
      </c>
      <c r="K232" s="237"/>
      <c r="L232" s="237"/>
      <c r="M232" s="237"/>
      <c r="N232" s="237"/>
      <c r="O232" s="237"/>
      <c r="P232" s="237"/>
      <c r="Q232" s="237"/>
      <c r="R232" s="237"/>
      <c r="S232" s="238">
        <f>+S230</f>
        <v>14092677.890000001</v>
      </c>
    </row>
    <row r="233" spans="1:19" x14ac:dyDescent="0.25">
      <c r="A233" s="246">
        <v>1968</v>
      </c>
      <c r="B233" s="247">
        <v>42886</v>
      </c>
      <c r="C233" s="248" t="s">
        <v>25</v>
      </c>
      <c r="D233" s="248" t="s">
        <v>663</v>
      </c>
      <c r="E233" s="69"/>
      <c r="F233" s="206"/>
      <c r="G233" s="246">
        <v>1453.94</v>
      </c>
      <c r="H233" s="42"/>
      <c r="I233" s="238">
        <f t="shared" si="9"/>
        <v>-14092591.459999999</v>
      </c>
    </row>
    <row r="234" spans="1:19" x14ac:dyDescent="0.25">
      <c r="A234" s="246">
        <v>1968</v>
      </c>
      <c r="B234" s="247">
        <v>42886</v>
      </c>
      <c r="C234" s="248" t="s">
        <v>25</v>
      </c>
      <c r="D234" s="248" t="s">
        <v>663</v>
      </c>
      <c r="E234" s="69"/>
      <c r="F234" s="206"/>
      <c r="G234" s="246">
        <v>86.45</v>
      </c>
      <c r="H234" s="42"/>
      <c r="I234" s="238">
        <f t="shared" si="9"/>
        <v>-14092677.909999998</v>
      </c>
    </row>
    <row r="236" spans="1:19" x14ac:dyDescent="0.25">
      <c r="I236" s="238">
        <f>+I234</f>
        <v>-14092677.909999998</v>
      </c>
    </row>
    <row r="239" spans="1:19" x14ac:dyDescent="0.25">
      <c r="A239" s="600" t="s">
        <v>23</v>
      </c>
      <c r="B239" s="600"/>
      <c r="C239" s="600"/>
      <c r="D239" s="600"/>
      <c r="E239" s="600"/>
      <c r="F239" s="600"/>
      <c r="G239" s="600"/>
      <c r="H239" s="600"/>
      <c r="I239" s="600"/>
      <c r="K239" s="600" t="s">
        <v>52</v>
      </c>
      <c r="L239" s="600"/>
      <c r="M239" s="600"/>
      <c r="N239" s="600"/>
      <c r="O239" s="600"/>
      <c r="P239" s="600"/>
      <c r="Q239" s="600"/>
      <c r="R239" s="600"/>
      <c r="S239" s="600"/>
    </row>
    <row r="240" spans="1:19" x14ac:dyDescent="0.25">
      <c r="A240" s="599" t="s">
        <v>669</v>
      </c>
      <c r="B240" s="599"/>
      <c r="C240" s="599"/>
      <c r="D240" s="599"/>
      <c r="E240" s="599"/>
      <c r="F240" s="599"/>
      <c r="G240" s="599"/>
      <c r="H240" s="599"/>
      <c r="I240" s="599"/>
      <c r="K240" s="599" t="s">
        <v>670</v>
      </c>
      <c r="L240" s="599"/>
      <c r="M240" s="599"/>
      <c r="N240" s="599"/>
      <c r="O240" s="599"/>
      <c r="P240" s="599"/>
      <c r="Q240" s="599"/>
      <c r="R240" s="599"/>
      <c r="S240" s="599"/>
    </row>
    <row r="241" spans="1:19" x14ac:dyDescent="0.25">
      <c r="A241" s="9" t="s">
        <v>2</v>
      </c>
      <c r="B241" s="9" t="s">
        <v>3</v>
      </c>
      <c r="C241" s="9" t="s">
        <v>4</v>
      </c>
      <c r="D241" s="9" t="s">
        <v>5</v>
      </c>
      <c r="E241" s="9" t="s">
        <v>6</v>
      </c>
      <c r="F241" s="135"/>
      <c r="G241" s="9" t="s">
        <v>7</v>
      </c>
      <c r="H241" s="10"/>
      <c r="I241" s="9" t="s">
        <v>8</v>
      </c>
      <c r="K241" s="9" t="s">
        <v>2</v>
      </c>
      <c r="L241" s="9" t="s">
        <v>3</v>
      </c>
      <c r="M241" s="9" t="s">
        <v>4</v>
      </c>
      <c r="N241" s="9" t="s">
        <v>5</v>
      </c>
      <c r="O241" s="9" t="s">
        <v>6</v>
      </c>
      <c r="P241" s="10"/>
      <c r="Q241" s="9" t="s">
        <v>7</v>
      </c>
      <c r="R241" s="10"/>
      <c r="S241" s="9" t="s">
        <v>8</v>
      </c>
    </row>
    <row r="242" spans="1:19" x14ac:dyDescent="0.25">
      <c r="A242" s="23"/>
      <c r="B242" s="23"/>
      <c r="C242" s="23"/>
      <c r="D242" s="23" t="s">
        <v>9</v>
      </c>
      <c r="E242" s="4"/>
      <c r="F242" s="136"/>
      <c r="G242" s="203"/>
      <c r="H242" s="24"/>
      <c r="I242" s="296">
        <f>+I236</f>
        <v>-14092677.909999998</v>
      </c>
      <c r="K242" s="23"/>
      <c r="L242" s="23"/>
      <c r="M242" s="23"/>
      <c r="N242" s="23" t="s">
        <v>9</v>
      </c>
      <c r="O242" s="4"/>
      <c r="P242" s="24"/>
      <c r="Q242" s="4"/>
      <c r="R242" s="24"/>
      <c r="S242" s="6">
        <f>+S232</f>
        <v>14092677.890000001</v>
      </c>
    </row>
    <row r="243" spans="1:19" x14ac:dyDescent="0.25">
      <c r="A243" s="246">
        <v>3</v>
      </c>
      <c r="B243" s="247">
        <v>42887</v>
      </c>
      <c r="C243" s="248" t="s">
        <v>29</v>
      </c>
      <c r="D243" s="248" t="s">
        <v>767</v>
      </c>
      <c r="E243" s="246">
        <v>280.01</v>
      </c>
      <c r="F243" s="140">
        <v>1</v>
      </c>
      <c r="G243" s="246">
        <v>0</v>
      </c>
      <c r="H243" s="297"/>
      <c r="I243" s="80">
        <f>+I242+E243-G243</f>
        <v>-14092397.899999999</v>
      </c>
      <c r="K243" s="255" t="s">
        <v>671</v>
      </c>
      <c r="L243" s="256">
        <v>42887</v>
      </c>
      <c r="M243" s="255" t="s">
        <v>672</v>
      </c>
      <c r="N243" s="257" t="s">
        <v>695</v>
      </c>
      <c r="O243" s="258"/>
      <c r="P243" s="42"/>
      <c r="Q243" s="260">
        <v>0</v>
      </c>
      <c r="R243" s="42"/>
      <c r="S243" s="261">
        <f>+S242+O243-Q243</f>
        <v>14092677.890000001</v>
      </c>
    </row>
    <row r="244" spans="1:19" x14ac:dyDescent="0.25">
      <c r="A244" s="246">
        <v>60</v>
      </c>
      <c r="B244" s="247">
        <v>42888</v>
      </c>
      <c r="C244" s="248" t="s">
        <v>26</v>
      </c>
      <c r="D244" s="248" t="s">
        <v>768</v>
      </c>
      <c r="E244" s="246">
        <v>100000</v>
      </c>
      <c r="F244" s="140">
        <v>2</v>
      </c>
      <c r="G244" s="246">
        <v>0</v>
      </c>
      <c r="H244" s="297"/>
      <c r="I244" s="80">
        <f t="shared" ref="I244:I277" si="12">+I243+E244-G244</f>
        <v>-13992397.899999999</v>
      </c>
      <c r="K244" s="255" t="s">
        <v>673</v>
      </c>
      <c r="L244" s="256">
        <v>42889</v>
      </c>
      <c r="M244" s="255" t="s">
        <v>22</v>
      </c>
      <c r="N244" s="257" t="s">
        <v>81</v>
      </c>
      <c r="O244" s="259">
        <v>56000</v>
      </c>
      <c r="P244" s="42">
        <v>1</v>
      </c>
      <c r="Q244" s="260"/>
      <c r="R244" s="42"/>
      <c r="S244" s="323">
        <f t="shared" ref="S244:S269" si="13">+S243+O244-Q244</f>
        <v>14148677.890000001</v>
      </c>
    </row>
    <row r="245" spans="1:19" x14ac:dyDescent="0.25">
      <c r="A245" s="246">
        <v>61</v>
      </c>
      <c r="B245" s="247">
        <v>42889</v>
      </c>
      <c r="C245" s="248" t="s">
        <v>26</v>
      </c>
      <c r="D245" s="248" t="s">
        <v>769</v>
      </c>
      <c r="E245" s="246">
        <v>0</v>
      </c>
      <c r="F245" s="140"/>
      <c r="G245" s="246">
        <v>56000</v>
      </c>
      <c r="H245" s="297">
        <v>1</v>
      </c>
      <c r="I245" s="80">
        <f t="shared" si="12"/>
        <v>-14048397.899999999</v>
      </c>
      <c r="K245" s="255" t="s">
        <v>674</v>
      </c>
      <c r="L245" s="256">
        <v>42891</v>
      </c>
      <c r="M245" s="255" t="s">
        <v>675</v>
      </c>
      <c r="N245" s="257" t="s">
        <v>171</v>
      </c>
      <c r="O245" s="258"/>
      <c r="P245" s="42"/>
      <c r="Q245" s="260">
        <v>280.01</v>
      </c>
      <c r="R245" s="42">
        <v>1</v>
      </c>
      <c r="S245" s="323">
        <f t="shared" si="13"/>
        <v>14148397.880000001</v>
      </c>
    </row>
    <row r="246" spans="1:19" x14ac:dyDescent="0.25">
      <c r="A246" s="246">
        <v>59</v>
      </c>
      <c r="B246" s="247">
        <v>42891</v>
      </c>
      <c r="C246" s="248" t="s">
        <v>26</v>
      </c>
      <c r="D246" s="248" t="s">
        <v>770</v>
      </c>
      <c r="E246" s="246">
        <v>0</v>
      </c>
      <c r="F246" s="140"/>
      <c r="G246" s="246">
        <v>44000</v>
      </c>
      <c r="H246" s="297">
        <v>11</v>
      </c>
      <c r="I246" s="80">
        <f t="shared" si="12"/>
        <v>-14092397.899999999</v>
      </c>
      <c r="K246" s="308" t="s">
        <v>835</v>
      </c>
      <c r="L246" s="256">
        <v>42891</v>
      </c>
      <c r="M246" s="255" t="s">
        <v>22</v>
      </c>
      <c r="N246" s="257" t="s">
        <v>696</v>
      </c>
      <c r="O246" s="258">
        <v>44000</v>
      </c>
      <c r="P246" s="42">
        <v>11</v>
      </c>
      <c r="Q246" s="261">
        <v>0</v>
      </c>
      <c r="R246" s="42"/>
      <c r="S246" s="323">
        <f t="shared" si="13"/>
        <v>14192397.880000001</v>
      </c>
    </row>
    <row r="247" spans="1:19" x14ac:dyDescent="0.25">
      <c r="A247" s="246">
        <v>55</v>
      </c>
      <c r="B247" s="247">
        <v>42899</v>
      </c>
      <c r="C247" s="248" t="s">
        <v>28</v>
      </c>
      <c r="D247" s="248" t="s">
        <v>771</v>
      </c>
      <c r="E247" s="246">
        <v>3196.96</v>
      </c>
      <c r="F247" s="140">
        <v>3</v>
      </c>
      <c r="G247" s="246">
        <v>0</v>
      </c>
      <c r="H247" s="297"/>
      <c r="I247" s="80">
        <f t="shared" si="12"/>
        <v>-14089200.939999998</v>
      </c>
      <c r="K247" s="308" t="s">
        <v>676</v>
      </c>
      <c r="L247" s="304">
        <v>42895</v>
      </c>
      <c r="M247" s="308" t="s">
        <v>22</v>
      </c>
      <c r="N247" s="308" t="s">
        <v>696</v>
      </c>
      <c r="O247" s="308"/>
      <c r="P247" s="42"/>
      <c r="Q247" s="309">
        <v>100000</v>
      </c>
      <c r="R247" s="42">
        <v>2</v>
      </c>
      <c r="S247" s="323">
        <f t="shared" si="13"/>
        <v>14092397.880000001</v>
      </c>
    </row>
    <row r="248" spans="1:19" x14ac:dyDescent="0.25">
      <c r="A248" s="246">
        <v>706</v>
      </c>
      <c r="B248" s="247">
        <v>42899</v>
      </c>
      <c r="C248" s="248" t="s">
        <v>24</v>
      </c>
      <c r="D248" s="248" t="s">
        <v>772</v>
      </c>
      <c r="E248" s="246">
        <v>0</v>
      </c>
      <c r="F248" s="140"/>
      <c r="G248" s="298">
        <v>1453.94</v>
      </c>
      <c r="H248" s="297"/>
      <c r="I248" s="80">
        <f t="shared" si="12"/>
        <v>-14090654.879999997</v>
      </c>
      <c r="K248" s="308" t="s">
        <v>677</v>
      </c>
      <c r="L248" s="304">
        <v>42900</v>
      </c>
      <c r="M248" s="308" t="s">
        <v>678</v>
      </c>
      <c r="N248" s="308" t="s">
        <v>697</v>
      </c>
      <c r="O248" s="308"/>
      <c r="P248" s="42"/>
      <c r="Q248" s="309">
        <v>3196.96</v>
      </c>
      <c r="R248" s="42">
        <v>3</v>
      </c>
      <c r="S248" s="323">
        <f t="shared" si="13"/>
        <v>14089200.92</v>
      </c>
    </row>
    <row r="249" spans="1:19" x14ac:dyDescent="0.25">
      <c r="A249" s="246">
        <v>706</v>
      </c>
      <c r="B249" s="247">
        <v>42899</v>
      </c>
      <c r="C249" s="248" t="s">
        <v>24</v>
      </c>
      <c r="D249" s="248" t="s">
        <v>772</v>
      </c>
      <c r="E249" s="246">
        <v>0</v>
      </c>
      <c r="F249" s="140"/>
      <c r="G249" s="298">
        <v>1453.94</v>
      </c>
      <c r="H249" s="297"/>
      <c r="I249" s="80">
        <f t="shared" si="12"/>
        <v>-14092108.819999997</v>
      </c>
      <c r="K249" s="308" t="s">
        <v>679</v>
      </c>
      <c r="L249" s="304">
        <v>42900</v>
      </c>
      <c r="M249" s="308" t="s">
        <v>22</v>
      </c>
      <c r="N249" s="308" t="s">
        <v>81</v>
      </c>
      <c r="O249" s="309">
        <v>3196.96</v>
      </c>
      <c r="P249" s="42">
        <v>2</v>
      </c>
      <c r="Q249" s="308"/>
      <c r="R249" s="42"/>
      <c r="S249" s="323">
        <f t="shared" si="13"/>
        <v>14092397.880000001</v>
      </c>
    </row>
    <row r="250" spans="1:19" x14ac:dyDescent="0.25">
      <c r="A250" s="246">
        <v>706</v>
      </c>
      <c r="B250" s="247">
        <v>42899</v>
      </c>
      <c r="C250" s="248" t="s">
        <v>24</v>
      </c>
      <c r="D250" s="248" t="s">
        <v>772</v>
      </c>
      <c r="E250" s="246">
        <v>0</v>
      </c>
      <c r="F250" s="140"/>
      <c r="G250" s="298">
        <v>1453.94</v>
      </c>
      <c r="H250" s="297"/>
      <c r="I250" s="80">
        <f t="shared" si="12"/>
        <v>-14093562.759999996</v>
      </c>
      <c r="K250" s="308" t="s">
        <v>680</v>
      </c>
      <c r="L250" s="304">
        <v>42906</v>
      </c>
      <c r="M250" s="308" t="s">
        <v>22</v>
      </c>
      <c r="N250" s="308" t="s">
        <v>80</v>
      </c>
      <c r="O250" s="308"/>
      <c r="P250" s="42"/>
      <c r="Q250" s="309">
        <v>1550000</v>
      </c>
      <c r="R250" s="42">
        <v>4</v>
      </c>
      <c r="S250" s="323">
        <f t="shared" si="13"/>
        <v>12542397.880000001</v>
      </c>
    </row>
    <row r="251" spans="1:19" x14ac:dyDescent="0.25">
      <c r="A251" s="246">
        <v>706</v>
      </c>
      <c r="B251" s="247">
        <v>42899</v>
      </c>
      <c r="C251" s="248" t="s">
        <v>24</v>
      </c>
      <c r="D251" s="248" t="s">
        <v>772</v>
      </c>
      <c r="E251" s="246">
        <v>0</v>
      </c>
      <c r="F251" s="140"/>
      <c r="G251" s="298">
        <v>86.45</v>
      </c>
      <c r="H251" s="297"/>
      <c r="I251" s="80">
        <f t="shared" si="12"/>
        <v>-14093649.209999995</v>
      </c>
      <c r="K251" s="308" t="s">
        <v>681</v>
      </c>
      <c r="L251" s="304">
        <v>42906</v>
      </c>
      <c r="M251" s="308" t="s">
        <v>22</v>
      </c>
      <c r="N251" s="308" t="s">
        <v>80</v>
      </c>
      <c r="O251" s="308"/>
      <c r="P251" s="42"/>
      <c r="Q251" s="309">
        <v>40000</v>
      </c>
      <c r="R251" s="42">
        <v>5</v>
      </c>
      <c r="S251" s="323">
        <f t="shared" si="13"/>
        <v>12502397.880000001</v>
      </c>
    </row>
    <row r="252" spans="1:19" x14ac:dyDescent="0.25">
      <c r="A252" s="246">
        <v>84</v>
      </c>
      <c r="B252" s="247">
        <v>42899</v>
      </c>
      <c r="C252" s="248" t="s">
        <v>25</v>
      </c>
      <c r="D252" s="248" t="s">
        <v>773</v>
      </c>
      <c r="E252" s="246">
        <v>0</v>
      </c>
      <c r="F252" s="140"/>
      <c r="G252" s="298">
        <v>-4448.2700000000004</v>
      </c>
      <c r="H252" s="297"/>
      <c r="I252" s="80">
        <f t="shared" si="12"/>
        <v>-14089200.939999996</v>
      </c>
      <c r="K252" s="308" t="s">
        <v>593</v>
      </c>
      <c r="L252" s="304">
        <v>42912</v>
      </c>
      <c r="M252" s="308" t="s">
        <v>22</v>
      </c>
      <c r="N252" s="308" t="s">
        <v>81</v>
      </c>
      <c r="O252" s="309">
        <v>625000</v>
      </c>
      <c r="P252" s="42">
        <v>3</v>
      </c>
      <c r="Q252" s="308"/>
      <c r="R252" s="42"/>
      <c r="S252" s="323">
        <f t="shared" si="13"/>
        <v>13127397.880000001</v>
      </c>
    </row>
    <row r="253" spans="1:19" x14ac:dyDescent="0.25">
      <c r="A253" s="246">
        <v>746</v>
      </c>
      <c r="B253" s="247">
        <v>42900</v>
      </c>
      <c r="C253" s="248" t="s">
        <v>24</v>
      </c>
      <c r="D253" s="248" t="s">
        <v>774</v>
      </c>
      <c r="E253" s="246">
        <v>0</v>
      </c>
      <c r="F253" s="140"/>
      <c r="G253" s="246">
        <v>3196.96</v>
      </c>
      <c r="H253" s="297">
        <v>2</v>
      </c>
      <c r="I253" s="80">
        <f t="shared" si="12"/>
        <v>-14092397.899999997</v>
      </c>
      <c r="K253" s="308" t="s">
        <v>682</v>
      </c>
      <c r="L253" s="304">
        <v>42913</v>
      </c>
      <c r="M253" s="308" t="s">
        <v>22</v>
      </c>
      <c r="N253" s="308" t="s">
        <v>81</v>
      </c>
      <c r="O253" s="309">
        <v>40000</v>
      </c>
      <c r="P253" s="42">
        <v>4</v>
      </c>
      <c r="Q253" s="308"/>
      <c r="R253" s="42"/>
      <c r="S253" s="323">
        <f t="shared" si="13"/>
        <v>13167397.880000001</v>
      </c>
    </row>
    <row r="254" spans="1:19" x14ac:dyDescent="0.25">
      <c r="A254" s="246">
        <v>200</v>
      </c>
      <c r="B254" s="247">
        <v>42900</v>
      </c>
      <c r="C254" s="248" t="s">
        <v>640</v>
      </c>
      <c r="D254" s="248" t="s">
        <v>775</v>
      </c>
      <c r="E254" s="246">
        <v>0</v>
      </c>
      <c r="F254" s="140"/>
      <c r="G254" s="246">
        <v>-8520592.6600000001</v>
      </c>
      <c r="H254" s="297">
        <v>12</v>
      </c>
      <c r="I254" s="80">
        <f t="shared" si="12"/>
        <v>-5571805.2399999965</v>
      </c>
      <c r="K254" s="308" t="s">
        <v>683</v>
      </c>
      <c r="L254" s="304">
        <v>42913</v>
      </c>
      <c r="M254" s="308" t="s">
        <v>22</v>
      </c>
      <c r="N254" s="308" t="s">
        <v>174</v>
      </c>
      <c r="O254" s="309">
        <v>4142.49</v>
      </c>
      <c r="P254" s="42">
        <v>5</v>
      </c>
      <c r="Q254" s="308"/>
      <c r="R254" s="42"/>
      <c r="S254" s="323">
        <f t="shared" si="13"/>
        <v>13171540.370000001</v>
      </c>
    </row>
    <row r="255" spans="1:19" x14ac:dyDescent="0.25">
      <c r="A255" s="246">
        <v>206</v>
      </c>
      <c r="B255" s="247">
        <v>42905</v>
      </c>
      <c r="C255" s="248" t="s">
        <v>26</v>
      </c>
      <c r="D255" s="248" t="s">
        <v>776</v>
      </c>
      <c r="E255" s="246">
        <v>40000</v>
      </c>
      <c r="F255" s="140">
        <v>5</v>
      </c>
      <c r="G255" s="246">
        <v>0</v>
      </c>
      <c r="H255" s="297"/>
      <c r="I255" s="80">
        <f t="shared" si="12"/>
        <v>-5531805.2399999965</v>
      </c>
      <c r="K255" s="308" t="s">
        <v>836</v>
      </c>
      <c r="L255" s="304">
        <v>42913</v>
      </c>
      <c r="M255" s="308" t="s">
        <v>22</v>
      </c>
      <c r="N255" s="308" t="s">
        <v>81</v>
      </c>
      <c r="O255" s="308">
        <v>1000000</v>
      </c>
      <c r="P255" s="42">
        <v>12</v>
      </c>
      <c r="Q255" s="308"/>
      <c r="R255" s="42"/>
      <c r="S255" s="323">
        <f t="shared" si="13"/>
        <v>14171540.370000001</v>
      </c>
    </row>
    <row r="256" spans="1:19" x14ac:dyDescent="0.25">
      <c r="A256" s="246">
        <v>315</v>
      </c>
      <c r="B256" s="247">
        <v>42905</v>
      </c>
      <c r="C256" s="248" t="s">
        <v>36</v>
      </c>
      <c r="D256" s="248" t="s">
        <v>777</v>
      </c>
      <c r="E256" s="246">
        <v>625000</v>
      </c>
      <c r="F256" s="140">
        <v>11</v>
      </c>
      <c r="G256" s="246">
        <v>0</v>
      </c>
      <c r="H256" s="297"/>
      <c r="I256" s="80">
        <f t="shared" si="12"/>
        <v>-4906805.2399999965</v>
      </c>
      <c r="K256" s="308" t="s">
        <v>299</v>
      </c>
      <c r="L256" s="304">
        <v>42913</v>
      </c>
      <c r="M256" s="308" t="s">
        <v>22</v>
      </c>
      <c r="N256" s="308" t="s">
        <v>81</v>
      </c>
      <c r="O256" s="308">
        <v>625000</v>
      </c>
      <c r="P256" s="42">
        <v>6</v>
      </c>
      <c r="Q256" s="308"/>
      <c r="R256" s="42"/>
      <c r="S256" s="323">
        <f t="shared" si="13"/>
        <v>14796540.370000001</v>
      </c>
    </row>
    <row r="257" spans="1:19" x14ac:dyDescent="0.25">
      <c r="A257" s="246">
        <v>782</v>
      </c>
      <c r="B257" s="247">
        <v>42906</v>
      </c>
      <c r="C257" s="248" t="s">
        <v>29</v>
      </c>
      <c r="D257" s="248" t="s">
        <v>778</v>
      </c>
      <c r="E257" s="299">
        <v>9952.7999999999993</v>
      </c>
      <c r="F257" s="140"/>
      <c r="G257" s="246">
        <v>0</v>
      </c>
      <c r="H257" s="297"/>
      <c r="I257" s="80">
        <f t="shared" si="12"/>
        <v>-4896852.4399999967</v>
      </c>
      <c r="K257" s="308" t="s">
        <v>314</v>
      </c>
      <c r="L257" s="304">
        <v>42913</v>
      </c>
      <c r="M257" s="308" t="s">
        <v>22</v>
      </c>
      <c r="N257" s="308" t="s">
        <v>90</v>
      </c>
      <c r="O257" s="308">
        <v>861.82</v>
      </c>
      <c r="P257" s="42">
        <v>7</v>
      </c>
      <c r="Q257" s="308"/>
      <c r="R257" s="42"/>
      <c r="S257" s="323">
        <f t="shared" si="13"/>
        <v>14797402.190000001</v>
      </c>
    </row>
    <row r="258" spans="1:19" x14ac:dyDescent="0.25">
      <c r="A258" s="246">
        <v>207</v>
      </c>
      <c r="B258" s="247">
        <v>42906</v>
      </c>
      <c r="C258" s="248" t="s">
        <v>26</v>
      </c>
      <c r="D258" s="248" t="s">
        <v>779</v>
      </c>
      <c r="E258" s="246">
        <v>1550000</v>
      </c>
      <c r="F258" s="140">
        <v>4</v>
      </c>
      <c r="G258" s="246">
        <v>0</v>
      </c>
      <c r="H258" s="297"/>
      <c r="I258" s="80">
        <f t="shared" si="12"/>
        <v>-3346852.4399999967</v>
      </c>
      <c r="K258" s="308" t="s">
        <v>266</v>
      </c>
      <c r="L258" s="304">
        <v>42913</v>
      </c>
      <c r="M258" s="308" t="s">
        <v>22</v>
      </c>
      <c r="N258" s="308" t="s">
        <v>698</v>
      </c>
      <c r="O258" s="308">
        <v>547.53</v>
      </c>
      <c r="P258" s="42">
        <v>9</v>
      </c>
      <c r="Q258" s="308"/>
      <c r="R258" s="42"/>
      <c r="S258" s="323">
        <f t="shared" si="13"/>
        <v>14797949.720000001</v>
      </c>
    </row>
    <row r="259" spans="1:19" x14ac:dyDescent="0.25">
      <c r="A259" s="246">
        <v>263</v>
      </c>
      <c r="B259" s="247">
        <v>42907</v>
      </c>
      <c r="C259" s="248" t="s">
        <v>26</v>
      </c>
      <c r="D259" s="248" t="s">
        <v>780</v>
      </c>
      <c r="E259" s="246">
        <v>0</v>
      </c>
      <c r="F259" s="140"/>
      <c r="G259" s="246">
        <v>40000</v>
      </c>
      <c r="H259" s="297">
        <v>4</v>
      </c>
      <c r="I259" s="80">
        <f t="shared" si="12"/>
        <v>-3386852.4399999967</v>
      </c>
      <c r="K259" s="308" t="s">
        <v>267</v>
      </c>
      <c r="L259" s="304">
        <v>42913</v>
      </c>
      <c r="M259" s="308" t="s">
        <v>22</v>
      </c>
      <c r="N259" s="308" t="s">
        <v>699</v>
      </c>
      <c r="O259" s="309">
        <v>1841.64</v>
      </c>
      <c r="P259" s="42">
        <v>8</v>
      </c>
      <c r="Q259" s="308"/>
      <c r="R259" s="42"/>
      <c r="S259" s="323">
        <f t="shared" si="13"/>
        <v>14799791.360000001</v>
      </c>
    </row>
    <row r="260" spans="1:19" x14ac:dyDescent="0.25">
      <c r="A260" s="246">
        <v>260</v>
      </c>
      <c r="B260" s="247">
        <v>42908</v>
      </c>
      <c r="C260" s="248" t="s">
        <v>26</v>
      </c>
      <c r="D260" s="248" t="s">
        <v>781</v>
      </c>
      <c r="E260" s="246">
        <v>0</v>
      </c>
      <c r="F260" s="140"/>
      <c r="G260" s="246">
        <v>625000</v>
      </c>
      <c r="H260" s="297">
        <v>3</v>
      </c>
      <c r="I260" s="80">
        <f t="shared" si="12"/>
        <v>-4011852.4399999967</v>
      </c>
      <c r="K260" s="308" t="s">
        <v>599</v>
      </c>
      <c r="L260" s="304">
        <v>42913</v>
      </c>
      <c r="M260" s="308" t="s">
        <v>22</v>
      </c>
      <c r="N260" s="308" t="s">
        <v>81</v>
      </c>
      <c r="O260" s="308">
        <v>799.44</v>
      </c>
      <c r="P260" s="42">
        <v>10</v>
      </c>
      <c r="Q260" s="308"/>
      <c r="R260" s="42"/>
      <c r="S260" s="323">
        <f t="shared" si="13"/>
        <v>14800590.800000001</v>
      </c>
    </row>
    <row r="261" spans="1:19" x14ac:dyDescent="0.25">
      <c r="A261" s="246">
        <v>261</v>
      </c>
      <c r="B261" s="247">
        <v>42908</v>
      </c>
      <c r="C261" s="248" t="s">
        <v>26</v>
      </c>
      <c r="D261" s="248" t="s">
        <v>782</v>
      </c>
      <c r="E261" s="246">
        <v>0</v>
      </c>
      <c r="F261" s="140"/>
      <c r="G261" s="246">
        <v>1000000</v>
      </c>
      <c r="H261" s="297">
        <v>12</v>
      </c>
      <c r="I261" s="80">
        <f t="shared" si="12"/>
        <v>-5011852.4399999967</v>
      </c>
      <c r="K261" s="308" t="s">
        <v>684</v>
      </c>
      <c r="L261" s="304">
        <v>42914</v>
      </c>
      <c r="M261" s="308" t="s">
        <v>685</v>
      </c>
      <c r="N261" s="308" t="s">
        <v>88</v>
      </c>
      <c r="O261" s="308"/>
      <c r="P261" s="42"/>
      <c r="Q261" s="308">
        <v>799.44</v>
      </c>
      <c r="R261" s="42">
        <v>6</v>
      </c>
      <c r="S261" s="323">
        <f t="shared" si="13"/>
        <v>14799791.360000001</v>
      </c>
    </row>
    <row r="262" spans="1:19" x14ac:dyDescent="0.25">
      <c r="A262" s="246">
        <v>1385</v>
      </c>
      <c r="B262" s="247">
        <v>42909</v>
      </c>
      <c r="C262" s="248" t="s">
        <v>36</v>
      </c>
      <c r="D262" s="248" t="s">
        <v>783</v>
      </c>
      <c r="E262" s="246">
        <v>0</v>
      </c>
      <c r="F262" s="140"/>
      <c r="G262" s="246">
        <v>625000</v>
      </c>
      <c r="H262" s="297">
        <v>6</v>
      </c>
      <c r="I262" s="80">
        <f t="shared" si="12"/>
        <v>-5636852.4399999967</v>
      </c>
      <c r="K262" s="308" t="s">
        <v>686</v>
      </c>
      <c r="L262" s="304">
        <v>42914</v>
      </c>
      <c r="M262" s="308" t="s">
        <v>687</v>
      </c>
      <c r="N262" s="308" t="s">
        <v>88</v>
      </c>
      <c r="O262" s="308"/>
      <c r="P262" s="42"/>
      <c r="Q262" s="308">
        <v>861.83</v>
      </c>
      <c r="R262" s="42">
        <v>7</v>
      </c>
      <c r="S262" s="323">
        <f t="shared" si="13"/>
        <v>14798929.530000001</v>
      </c>
    </row>
    <row r="263" spans="1:19" x14ac:dyDescent="0.25">
      <c r="A263" s="246">
        <v>84</v>
      </c>
      <c r="B263" s="247">
        <v>42913</v>
      </c>
      <c r="C263" s="248" t="s">
        <v>28</v>
      </c>
      <c r="D263" s="248" t="s">
        <v>784</v>
      </c>
      <c r="E263" s="298">
        <v>861.82</v>
      </c>
      <c r="F263" s="140"/>
      <c r="G263" s="246">
        <v>0</v>
      </c>
      <c r="H263" s="297"/>
      <c r="I263" s="80">
        <f t="shared" si="12"/>
        <v>-5635990.6199999964</v>
      </c>
      <c r="K263" s="308" t="s">
        <v>688</v>
      </c>
      <c r="L263" s="304">
        <v>42914</v>
      </c>
      <c r="M263" s="308" t="s">
        <v>689</v>
      </c>
      <c r="N263" s="308" t="s">
        <v>88</v>
      </c>
      <c r="O263" s="308"/>
      <c r="P263" s="42"/>
      <c r="Q263" s="309">
        <v>4142.49</v>
      </c>
      <c r="R263" s="42">
        <v>8</v>
      </c>
      <c r="S263" s="323">
        <f t="shared" si="13"/>
        <v>14794787.040000001</v>
      </c>
    </row>
    <row r="264" spans="1:19" x14ac:dyDescent="0.25">
      <c r="A264" s="246">
        <v>85</v>
      </c>
      <c r="B264" s="247">
        <v>42913</v>
      </c>
      <c r="C264" s="248" t="s">
        <v>28</v>
      </c>
      <c r="D264" s="248" t="s">
        <v>784</v>
      </c>
      <c r="E264" s="298">
        <v>-861.82</v>
      </c>
      <c r="F264" s="140"/>
      <c r="G264" s="246">
        <v>0</v>
      </c>
      <c r="H264" s="297"/>
      <c r="I264" s="80">
        <f t="shared" si="12"/>
        <v>-5636852.4399999967</v>
      </c>
      <c r="K264" s="308" t="s">
        <v>690</v>
      </c>
      <c r="L264" s="304">
        <v>42914</v>
      </c>
      <c r="M264" s="308" t="s">
        <v>691</v>
      </c>
      <c r="N264" s="308" t="s">
        <v>88</v>
      </c>
      <c r="O264" s="308"/>
      <c r="P264" s="42"/>
      <c r="Q264" s="309">
        <v>1841.64</v>
      </c>
      <c r="R264" s="42">
        <v>9</v>
      </c>
      <c r="S264" s="323">
        <f t="shared" si="13"/>
        <v>14792945.4</v>
      </c>
    </row>
    <row r="265" spans="1:19" x14ac:dyDescent="0.25">
      <c r="A265" s="246">
        <v>86</v>
      </c>
      <c r="B265" s="247">
        <v>42913</v>
      </c>
      <c r="C265" s="248" t="s">
        <v>28</v>
      </c>
      <c r="D265" s="248" t="s">
        <v>785</v>
      </c>
      <c r="E265" s="246">
        <v>861.82</v>
      </c>
      <c r="F265" s="140">
        <v>7</v>
      </c>
      <c r="G265" s="246">
        <v>0</v>
      </c>
      <c r="H265" s="297"/>
      <c r="I265" s="80">
        <f t="shared" si="12"/>
        <v>-5635990.6199999964</v>
      </c>
      <c r="K265" s="308" t="s">
        <v>692</v>
      </c>
      <c r="L265" s="304">
        <v>42914</v>
      </c>
      <c r="M265" s="308" t="s">
        <v>693</v>
      </c>
      <c r="N265" s="308" t="s">
        <v>88</v>
      </c>
      <c r="O265" s="308"/>
      <c r="P265" s="42"/>
      <c r="Q265" s="308">
        <v>547.53</v>
      </c>
      <c r="R265" s="42">
        <v>10</v>
      </c>
      <c r="S265" s="323">
        <f t="shared" si="13"/>
        <v>14792397.870000001</v>
      </c>
    </row>
    <row r="266" spans="1:19" x14ac:dyDescent="0.25">
      <c r="A266" s="246">
        <v>97</v>
      </c>
      <c r="B266" s="247">
        <v>42913</v>
      </c>
      <c r="C266" s="248" t="s">
        <v>28</v>
      </c>
      <c r="D266" s="248" t="s">
        <v>786</v>
      </c>
      <c r="E266" s="246">
        <v>4142.49</v>
      </c>
      <c r="F266" s="140">
        <v>8</v>
      </c>
      <c r="G266" s="246">
        <v>0</v>
      </c>
      <c r="H266" s="297"/>
      <c r="I266" s="80">
        <f t="shared" si="12"/>
        <v>-5631848.1299999962</v>
      </c>
      <c r="K266" s="308" t="s">
        <v>694</v>
      </c>
      <c r="L266" s="304">
        <v>42915</v>
      </c>
      <c r="M266" s="308" t="s">
        <v>22</v>
      </c>
      <c r="N266" s="308" t="s">
        <v>80</v>
      </c>
      <c r="O266" s="308"/>
      <c r="P266" s="42"/>
      <c r="Q266" s="309">
        <v>625000</v>
      </c>
      <c r="R266" s="42">
        <v>11</v>
      </c>
      <c r="S266" s="323">
        <f t="shared" si="13"/>
        <v>14167397.870000001</v>
      </c>
    </row>
    <row r="267" spans="1:19" x14ac:dyDescent="0.25">
      <c r="A267" s="246">
        <v>101</v>
      </c>
      <c r="B267" s="247">
        <v>42913</v>
      </c>
      <c r="C267" s="248" t="s">
        <v>28</v>
      </c>
      <c r="D267" s="248" t="s">
        <v>787</v>
      </c>
      <c r="E267" s="246">
        <v>1841.64</v>
      </c>
      <c r="F267" s="140">
        <v>9</v>
      </c>
      <c r="G267" s="246">
        <v>0</v>
      </c>
      <c r="H267" s="297"/>
      <c r="I267" s="80">
        <f t="shared" si="12"/>
        <v>-5630006.4899999965</v>
      </c>
      <c r="K267" s="308" t="s">
        <v>837</v>
      </c>
      <c r="L267" s="43">
        <v>42916</v>
      </c>
      <c r="M267" s="308" t="s">
        <v>839</v>
      </c>
      <c r="N267" s="308" t="s">
        <v>841</v>
      </c>
      <c r="O267" s="308"/>
      <c r="P267" s="42"/>
      <c r="Q267" s="309">
        <v>8520592.6600000001</v>
      </c>
      <c r="R267" s="42">
        <v>12</v>
      </c>
      <c r="S267" s="323">
        <f t="shared" si="13"/>
        <v>5646805.2100000009</v>
      </c>
    </row>
    <row r="268" spans="1:19" x14ac:dyDescent="0.25">
      <c r="A268" s="246">
        <v>107</v>
      </c>
      <c r="B268" s="247">
        <v>42913</v>
      </c>
      <c r="C268" s="248" t="s">
        <v>28</v>
      </c>
      <c r="D268" s="248" t="s">
        <v>788</v>
      </c>
      <c r="E268" s="246">
        <v>547.53</v>
      </c>
      <c r="F268" s="140">
        <v>10</v>
      </c>
      <c r="G268" s="246">
        <v>0</v>
      </c>
      <c r="H268" s="297"/>
      <c r="I268" s="80">
        <f t="shared" si="12"/>
        <v>-5629458.9599999962</v>
      </c>
      <c r="K268" s="308" t="s">
        <v>838</v>
      </c>
      <c r="L268" s="43">
        <v>42916</v>
      </c>
      <c r="M268" s="308" t="s">
        <v>840</v>
      </c>
      <c r="N268" s="308" t="s">
        <v>842</v>
      </c>
      <c r="O268" s="308">
        <v>8803973.25</v>
      </c>
      <c r="P268" s="42">
        <v>13</v>
      </c>
      <c r="Q268" s="308"/>
      <c r="R268" s="42"/>
      <c r="S268" s="323">
        <f t="shared" si="13"/>
        <v>14450778.460000001</v>
      </c>
    </row>
    <row r="269" spans="1:19" x14ac:dyDescent="0.25">
      <c r="A269" s="246">
        <v>127</v>
      </c>
      <c r="B269" s="247">
        <v>42914</v>
      </c>
      <c r="C269" s="248" t="s">
        <v>28</v>
      </c>
      <c r="D269" s="248" t="s">
        <v>789</v>
      </c>
      <c r="E269" s="298">
        <v>799.44</v>
      </c>
      <c r="F269" s="140"/>
      <c r="G269" s="246">
        <v>0</v>
      </c>
      <c r="H269" s="297"/>
      <c r="I269" s="80">
        <f t="shared" si="12"/>
        <v>-5628659.5199999958</v>
      </c>
      <c r="K269" s="341" t="s">
        <v>935</v>
      </c>
      <c r="L269" s="43">
        <v>42916</v>
      </c>
      <c r="M269" s="341" t="s">
        <v>936</v>
      </c>
      <c r="N269" s="341" t="s">
        <v>171</v>
      </c>
      <c r="O269" s="308"/>
      <c r="P269" s="42"/>
      <c r="Q269" s="322">
        <v>9952.7999999999993</v>
      </c>
      <c r="R269" s="42"/>
      <c r="S269" s="342">
        <f t="shared" si="13"/>
        <v>14440825.66</v>
      </c>
    </row>
    <row r="270" spans="1:19" x14ac:dyDescent="0.25">
      <c r="A270" s="246">
        <v>131</v>
      </c>
      <c r="B270" s="247">
        <v>42914</v>
      </c>
      <c r="C270" s="248" t="s">
        <v>28</v>
      </c>
      <c r="D270" s="248" t="s">
        <v>789</v>
      </c>
      <c r="E270" s="298">
        <v>-799.44</v>
      </c>
      <c r="F270" s="140"/>
      <c r="G270" s="246">
        <v>0</v>
      </c>
      <c r="H270" s="297"/>
      <c r="I270" s="80">
        <f t="shared" si="12"/>
        <v>-5629458.9599999962</v>
      </c>
      <c r="O270" s="341">
        <f>+SUM(O244:O269)</f>
        <v>11205363.129999999</v>
      </c>
      <c r="P270" s="42"/>
      <c r="Q270" s="341">
        <f>+SUM(Q244:Q269)</f>
        <v>10857215.360000001</v>
      </c>
      <c r="R270" s="42"/>
      <c r="S270" s="341"/>
    </row>
    <row r="271" spans="1:19" x14ac:dyDescent="0.25">
      <c r="A271" s="246">
        <v>135</v>
      </c>
      <c r="B271" s="247">
        <v>42914</v>
      </c>
      <c r="C271" s="248" t="s">
        <v>28</v>
      </c>
      <c r="D271" s="248" t="s">
        <v>790</v>
      </c>
      <c r="E271" s="246">
        <v>799.44</v>
      </c>
      <c r="F271" s="140">
        <v>6</v>
      </c>
      <c r="G271" s="246">
        <v>0</v>
      </c>
      <c r="H271" s="297"/>
      <c r="I271" s="80">
        <f t="shared" si="12"/>
        <v>-5628659.5199999958</v>
      </c>
      <c r="O271" s="341"/>
      <c r="P271" s="341"/>
      <c r="Q271" s="341"/>
      <c r="R271" s="341"/>
      <c r="S271" s="342">
        <f>+S269</f>
        <v>14440825.66</v>
      </c>
    </row>
    <row r="272" spans="1:19" x14ac:dyDescent="0.25">
      <c r="A272" s="246">
        <v>1528</v>
      </c>
      <c r="B272" s="247">
        <v>42914</v>
      </c>
      <c r="C272" s="248" t="s">
        <v>24</v>
      </c>
      <c r="D272" s="248" t="s">
        <v>791</v>
      </c>
      <c r="E272" s="246">
        <v>0</v>
      </c>
      <c r="F272" s="140"/>
      <c r="G272" s="246">
        <v>861.82</v>
      </c>
      <c r="H272" s="297">
        <v>7</v>
      </c>
      <c r="I272" s="80">
        <f t="shared" si="12"/>
        <v>-5629521.3399999961</v>
      </c>
      <c r="O272" s="341"/>
      <c r="P272" s="341"/>
      <c r="Q272" s="341"/>
      <c r="R272" s="341"/>
      <c r="S272" s="342">
        <f>+I278+S271</f>
        <v>14440825.66</v>
      </c>
    </row>
    <row r="273" spans="1:19" x14ac:dyDescent="0.25">
      <c r="A273" s="246">
        <v>1534</v>
      </c>
      <c r="B273" s="247">
        <v>42914</v>
      </c>
      <c r="C273" s="248" t="s">
        <v>24</v>
      </c>
      <c r="D273" s="248" t="s">
        <v>792</v>
      </c>
      <c r="E273" s="246">
        <v>0</v>
      </c>
      <c r="F273" s="140"/>
      <c r="G273" s="246">
        <v>4142.49</v>
      </c>
      <c r="H273" s="297">
        <v>5</v>
      </c>
      <c r="I273" s="80">
        <f t="shared" si="12"/>
        <v>-5633663.8299999963</v>
      </c>
    </row>
    <row r="274" spans="1:19" x14ac:dyDescent="0.25">
      <c r="A274" s="246">
        <v>1537</v>
      </c>
      <c r="B274" s="247">
        <v>42914</v>
      </c>
      <c r="C274" s="248" t="s">
        <v>24</v>
      </c>
      <c r="D274" s="248" t="s">
        <v>793</v>
      </c>
      <c r="E274" s="246">
        <v>0</v>
      </c>
      <c r="F274" s="140"/>
      <c r="G274" s="246">
        <v>1841.64</v>
      </c>
      <c r="H274" s="297">
        <v>8</v>
      </c>
      <c r="I274" s="80">
        <f t="shared" si="12"/>
        <v>-5635505.469999996</v>
      </c>
    </row>
    <row r="275" spans="1:19" x14ac:dyDescent="0.25">
      <c r="A275" s="246">
        <v>1540</v>
      </c>
      <c r="B275" s="247">
        <v>42914</v>
      </c>
      <c r="C275" s="248" t="s">
        <v>24</v>
      </c>
      <c r="D275" s="248" t="s">
        <v>794</v>
      </c>
      <c r="E275" s="246">
        <v>0</v>
      </c>
      <c r="F275" s="140"/>
      <c r="G275" s="246">
        <v>547.53</v>
      </c>
      <c r="H275" s="297">
        <v>9</v>
      </c>
      <c r="I275" s="80">
        <f t="shared" si="12"/>
        <v>-5636052.9999999963</v>
      </c>
    </row>
    <row r="276" spans="1:19" x14ac:dyDescent="0.25">
      <c r="A276" s="246">
        <v>1558</v>
      </c>
      <c r="B276" s="247">
        <v>42914</v>
      </c>
      <c r="C276" s="248" t="s">
        <v>24</v>
      </c>
      <c r="D276" s="248" t="s">
        <v>795</v>
      </c>
      <c r="E276" s="246">
        <v>0</v>
      </c>
      <c r="F276" s="140"/>
      <c r="G276" s="246">
        <v>799.44</v>
      </c>
      <c r="H276" s="297">
        <v>10</v>
      </c>
      <c r="I276" s="80">
        <f t="shared" si="12"/>
        <v>-5636852.4399999967</v>
      </c>
    </row>
    <row r="277" spans="1:19" x14ac:dyDescent="0.25">
      <c r="A277" s="246">
        <v>324</v>
      </c>
      <c r="B277" s="247">
        <v>42916</v>
      </c>
      <c r="C277" s="248" t="s">
        <v>797</v>
      </c>
      <c r="D277" s="248" t="s">
        <v>796</v>
      </c>
      <c r="E277" s="246">
        <v>0</v>
      </c>
      <c r="F277" s="140"/>
      <c r="G277" s="246">
        <v>8803973.25</v>
      </c>
      <c r="H277" s="297">
        <v>13</v>
      </c>
      <c r="I277" s="80">
        <f t="shared" si="12"/>
        <v>-14440825.689999998</v>
      </c>
    </row>
    <row r="281" spans="1:19" x14ac:dyDescent="0.25">
      <c r="A281" s="600" t="s">
        <v>23</v>
      </c>
      <c r="B281" s="600"/>
      <c r="C281" s="600"/>
      <c r="D281" s="600"/>
      <c r="E281" s="600"/>
      <c r="F281" s="600"/>
      <c r="G281" s="600"/>
      <c r="H281" s="600"/>
      <c r="I281" s="600"/>
      <c r="K281" s="600" t="s">
        <v>52</v>
      </c>
      <c r="L281" s="600"/>
      <c r="M281" s="600"/>
      <c r="N281" s="600"/>
      <c r="O281" s="600"/>
      <c r="P281" s="600"/>
      <c r="Q281" s="600"/>
      <c r="R281" s="600"/>
      <c r="S281" s="600"/>
    </row>
    <row r="282" spans="1:19" x14ac:dyDescent="0.25">
      <c r="A282" s="599" t="s">
        <v>834</v>
      </c>
      <c r="B282" s="599"/>
      <c r="C282" s="599"/>
      <c r="D282" s="599"/>
      <c r="E282" s="599"/>
      <c r="F282" s="599"/>
      <c r="G282" s="599"/>
      <c r="H282" s="599"/>
      <c r="I282" s="599"/>
      <c r="K282" s="599" t="s">
        <v>834</v>
      </c>
      <c r="L282" s="599"/>
      <c r="M282" s="599"/>
      <c r="N282" s="599"/>
      <c r="O282" s="599"/>
      <c r="P282" s="599"/>
      <c r="Q282" s="599"/>
      <c r="R282" s="599"/>
      <c r="S282" s="599"/>
    </row>
    <row r="283" spans="1:19" x14ac:dyDescent="0.25">
      <c r="A283" s="9" t="s">
        <v>2</v>
      </c>
      <c r="B283" s="9" t="s">
        <v>3</v>
      </c>
      <c r="C283" s="9" t="s">
        <v>4</v>
      </c>
      <c r="D283" s="9" t="s">
        <v>5</v>
      </c>
      <c r="E283" s="9" t="s">
        <v>6</v>
      </c>
      <c r="F283" s="135"/>
      <c r="G283" s="9" t="s">
        <v>7</v>
      </c>
      <c r="H283" s="345"/>
      <c r="I283" s="9" t="s">
        <v>8</v>
      </c>
      <c r="K283" s="9" t="s">
        <v>2</v>
      </c>
      <c r="L283" s="9" t="s">
        <v>3</v>
      </c>
      <c r="M283" s="9" t="s">
        <v>4</v>
      </c>
      <c r="N283" s="9" t="s">
        <v>5</v>
      </c>
      <c r="O283" s="9" t="s">
        <v>6</v>
      </c>
      <c r="P283" s="10"/>
      <c r="Q283" s="9" t="s">
        <v>7</v>
      </c>
      <c r="R283" s="10"/>
      <c r="S283" s="9" t="s">
        <v>8</v>
      </c>
    </row>
    <row r="284" spans="1:19" x14ac:dyDescent="0.25">
      <c r="A284" s="23"/>
      <c r="B284" s="23"/>
      <c r="C284" s="23"/>
      <c r="D284" s="23" t="s">
        <v>9</v>
      </c>
      <c r="E284" s="4"/>
      <c r="F284" s="136"/>
      <c r="G284" s="203"/>
      <c r="H284" s="346"/>
      <c r="I284" s="296">
        <f>+I277</f>
        <v>-14440825.689999998</v>
      </c>
      <c r="K284" s="23"/>
      <c r="L284" s="23"/>
      <c r="M284" s="23"/>
      <c r="N284" s="23" t="s">
        <v>9</v>
      </c>
      <c r="O284" s="4"/>
      <c r="P284" s="24"/>
      <c r="Q284" s="4"/>
      <c r="R284" s="24"/>
      <c r="S284" s="6">
        <f>+S271</f>
        <v>14440825.66</v>
      </c>
    </row>
    <row r="285" spans="1:19" x14ac:dyDescent="0.25">
      <c r="A285" s="246">
        <v>375</v>
      </c>
      <c r="B285" s="247">
        <v>42931</v>
      </c>
      <c r="C285" s="248" t="s">
        <v>797</v>
      </c>
      <c r="D285" s="248" t="s">
        <v>846</v>
      </c>
      <c r="E285" s="246">
        <v>0</v>
      </c>
      <c r="F285" s="137"/>
      <c r="G285" s="299">
        <v>-8803973.25</v>
      </c>
      <c r="H285" s="88"/>
      <c r="I285" s="342">
        <f>+I284+E285-G285</f>
        <v>-5636852.4399999976</v>
      </c>
      <c r="K285" s="317" t="s">
        <v>843</v>
      </c>
      <c r="L285" s="318">
        <v>42928</v>
      </c>
      <c r="M285" s="317" t="s">
        <v>844</v>
      </c>
      <c r="N285" s="319" t="s">
        <v>867</v>
      </c>
      <c r="O285" s="320">
        <v>111.81</v>
      </c>
      <c r="P285" s="20">
        <v>12</v>
      </c>
      <c r="Q285" s="322"/>
      <c r="R285" s="20"/>
      <c r="S285" s="323">
        <f>+S284+O285-Q285</f>
        <v>14440937.470000001</v>
      </c>
    </row>
    <row r="286" spans="1:19" x14ac:dyDescent="0.25">
      <c r="A286" s="246">
        <v>211</v>
      </c>
      <c r="B286" s="247">
        <v>42934</v>
      </c>
      <c r="C286" s="248" t="s">
        <v>26</v>
      </c>
      <c r="D286" s="248" t="s">
        <v>899</v>
      </c>
      <c r="E286" s="246">
        <v>0</v>
      </c>
      <c r="F286" s="137"/>
      <c r="G286" s="246">
        <v>400000</v>
      </c>
      <c r="H286" s="88">
        <v>1</v>
      </c>
      <c r="I286" s="342">
        <f t="shared" ref="I286:I331" si="14">+I285+E286-G286</f>
        <v>-6036852.4399999976</v>
      </c>
      <c r="K286" s="317" t="s">
        <v>843</v>
      </c>
      <c r="L286" s="318">
        <v>42928</v>
      </c>
      <c r="M286" s="317" t="s">
        <v>844</v>
      </c>
      <c r="N286" s="319" t="s">
        <v>868</v>
      </c>
      <c r="O286" s="321">
        <v>1471.81</v>
      </c>
      <c r="P286" s="20">
        <v>12</v>
      </c>
      <c r="Q286" s="322"/>
      <c r="R286" s="20"/>
      <c r="S286" s="323">
        <f t="shared" ref="S286:S312" si="15">+S285+O286-Q286</f>
        <v>14442409.280000001</v>
      </c>
    </row>
    <row r="287" spans="1:19" x14ac:dyDescent="0.25">
      <c r="A287" s="246">
        <v>212</v>
      </c>
      <c r="B287" s="247">
        <v>42934</v>
      </c>
      <c r="C287" s="248" t="s">
        <v>26</v>
      </c>
      <c r="D287" s="248" t="s">
        <v>900</v>
      </c>
      <c r="E287" s="246">
        <v>400000</v>
      </c>
      <c r="F287" s="137">
        <v>1</v>
      </c>
      <c r="G287" s="246">
        <v>0</v>
      </c>
      <c r="H287" s="88"/>
      <c r="I287" s="342">
        <f t="shared" si="14"/>
        <v>-5636852.4399999976</v>
      </c>
      <c r="K287" s="317" t="s">
        <v>843</v>
      </c>
      <c r="L287" s="318">
        <v>42928</v>
      </c>
      <c r="M287" s="317" t="s">
        <v>844</v>
      </c>
      <c r="N287" s="319" t="s">
        <v>869</v>
      </c>
      <c r="O287" s="321">
        <v>1622.5</v>
      </c>
      <c r="P287" s="20">
        <v>12</v>
      </c>
      <c r="Q287" s="322"/>
      <c r="R287" s="20"/>
      <c r="S287" s="323">
        <f t="shared" si="15"/>
        <v>14444031.780000001</v>
      </c>
    </row>
    <row r="288" spans="1:19" x14ac:dyDescent="0.25">
      <c r="A288" s="246">
        <v>213</v>
      </c>
      <c r="B288" s="247">
        <v>42936</v>
      </c>
      <c r="C288" s="248" t="s">
        <v>26</v>
      </c>
      <c r="D288" s="248" t="s">
        <v>901</v>
      </c>
      <c r="E288" s="246">
        <v>0</v>
      </c>
      <c r="F288" s="137"/>
      <c r="G288" s="246">
        <v>150000</v>
      </c>
      <c r="H288" s="88">
        <v>2</v>
      </c>
      <c r="I288" s="342">
        <f t="shared" si="14"/>
        <v>-5786852.4399999976</v>
      </c>
      <c r="K288" s="317" t="s">
        <v>843</v>
      </c>
      <c r="L288" s="318">
        <v>42928</v>
      </c>
      <c r="M288" s="317" t="s">
        <v>844</v>
      </c>
      <c r="N288" s="319" t="s">
        <v>870</v>
      </c>
      <c r="O288" s="320">
        <v>280.01</v>
      </c>
      <c r="P288" s="20">
        <v>12</v>
      </c>
      <c r="Q288" s="322"/>
      <c r="R288" s="20"/>
      <c r="S288" s="323">
        <f t="shared" si="15"/>
        <v>14444311.790000001</v>
      </c>
    </row>
    <row r="289" spans="1:19" x14ac:dyDescent="0.25">
      <c r="A289" s="246">
        <v>214</v>
      </c>
      <c r="B289" s="247">
        <v>42936</v>
      </c>
      <c r="C289" s="248" t="s">
        <v>26</v>
      </c>
      <c r="D289" s="248" t="s">
        <v>902</v>
      </c>
      <c r="E289" s="246">
        <v>150000</v>
      </c>
      <c r="F289" s="137">
        <v>2</v>
      </c>
      <c r="G289" s="246">
        <v>0</v>
      </c>
      <c r="H289" s="88"/>
      <c r="I289" s="342">
        <f t="shared" si="14"/>
        <v>-5636852.4399999976</v>
      </c>
      <c r="K289" s="317" t="s">
        <v>845</v>
      </c>
      <c r="L289" s="318">
        <v>42931</v>
      </c>
      <c r="M289" s="317" t="s">
        <v>846</v>
      </c>
      <c r="N289" s="319" t="s">
        <v>871</v>
      </c>
      <c r="O289" s="320"/>
      <c r="P289" s="20"/>
      <c r="Q289" s="322">
        <v>0</v>
      </c>
      <c r="R289" s="20"/>
      <c r="S289" s="323">
        <f t="shared" si="15"/>
        <v>14444311.790000001</v>
      </c>
    </row>
    <row r="290" spans="1:19" x14ac:dyDescent="0.25">
      <c r="A290" s="246">
        <v>209</v>
      </c>
      <c r="B290" s="247">
        <v>42937</v>
      </c>
      <c r="C290" s="248" t="s">
        <v>26</v>
      </c>
      <c r="D290" s="248" t="s">
        <v>903</v>
      </c>
      <c r="E290" s="246">
        <v>0</v>
      </c>
      <c r="F290" s="137"/>
      <c r="G290" s="246">
        <v>215000</v>
      </c>
      <c r="H290" s="88">
        <v>3</v>
      </c>
      <c r="I290" s="342">
        <f t="shared" si="14"/>
        <v>-5851852.4399999976</v>
      </c>
      <c r="K290" s="317" t="s">
        <v>847</v>
      </c>
      <c r="L290" s="318">
        <v>42933</v>
      </c>
      <c r="M290" s="317" t="s">
        <v>22</v>
      </c>
      <c r="N290" s="319" t="s">
        <v>81</v>
      </c>
      <c r="O290" s="321">
        <v>400000</v>
      </c>
      <c r="P290" s="20">
        <v>1</v>
      </c>
      <c r="Q290" s="322"/>
      <c r="R290" s="20"/>
      <c r="S290" s="323">
        <f t="shared" si="15"/>
        <v>14844311.790000001</v>
      </c>
    </row>
    <row r="291" spans="1:19" x14ac:dyDescent="0.25">
      <c r="A291" s="246">
        <v>379</v>
      </c>
      <c r="B291" s="247">
        <v>42937</v>
      </c>
      <c r="C291" s="248" t="s">
        <v>36</v>
      </c>
      <c r="D291" s="248" t="s">
        <v>777</v>
      </c>
      <c r="E291" s="246">
        <v>215000</v>
      </c>
      <c r="F291" s="137">
        <v>3</v>
      </c>
      <c r="G291" s="246">
        <v>0</v>
      </c>
      <c r="H291" s="88"/>
      <c r="I291" s="342">
        <f t="shared" si="14"/>
        <v>-5636852.4399999976</v>
      </c>
      <c r="K291" s="317" t="s">
        <v>848</v>
      </c>
      <c r="L291" s="318">
        <v>42933</v>
      </c>
      <c r="M291" s="317" t="s">
        <v>22</v>
      </c>
      <c r="N291" s="319" t="s">
        <v>573</v>
      </c>
      <c r="O291" s="320"/>
      <c r="P291" s="20"/>
      <c r="Q291" s="323">
        <v>400000</v>
      </c>
      <c r="R291" s="20">
        <v>1</v>
      </c>
      <c r="S291" s="323">
        <f t="shared" si="15"/>
        <v>14444311.790000001</v>
      </c>
    </row>
    <row r="292" spans="1:19" x14ac:dyDescent="0.25">
      <c r="A292" s="246">
        <v>147</v>
      </c>
      <c r="B292" s="247">
        <v>42938</v>
      </c>
      <c r="C292" s="248" t="s">
        <v>29</v>
      </c>
      <c r="D292" s="248" t="s">
        <v>904</v>
      </c>
      <c r="E292" s="246">
        <v>1358.22</v>
      </c>
      <c r="F292" s="137">
        <v>4</v>
      </c>
      <c r="G292" s="246">
        <v>0</v>
      </c>
      <c r="H292" s="88"/>
      <c r="I292" s="342">
        <f t="shared" si="14"/>
        <v>-5635494.2199999979</v>
      </c>
      <c r="K292" s="317" t="s">
        <v>849</v>
      </c>
      <c r="L292" s="318">
        <v>42936</v>
      </c>
      <c r="M292" s="317" t="s">
        <v>22</v>
      </c>
      <c r="N292" s="319" t="s">
        <v>80</v>
      </c>
      <c r="O292" s="321">
        <v>150000</v>
      </c>
      <c r="P292" s="20">
        <v>2</v>
      </c>
      <c r="Q292" s="322"/>
      <c r="R292" s="20"/>
      <c r="S292" s="323">
        <f t="shared" si="15"/>
        <v>14594311.790000001</v>
      </c>
    </row>
    <row r="293" spans="1:19" x14ac:dyDescent="0.25">
      <c r="A293" s="246">
        <v>358</v>
      </c>
      <c r="B293" s="247">
        <v>42943</v>
      </c>
      <c r="C293" s="248" t="s">
        <v>26</v>
      </c>
      <c r="D293" s="248" t="s">
        <v>905</v>
      </c>
      <c r="E293" s="246">
        <v>0</v>
      </c>
      <c r="F293" s="137"/>
      <c r="G293" s="246">
        <v>50000</v>
      </c>
      <c r="H293" s="88">
        <v>4</v>
      </c>
      <c r="I293" s="342">
        <f t="shared" si="14"/>
        <v>-5685494.2199999979</v>
      </c>
      <c r="K293" s="317" t="s">
        <v>850</v>
      </c>
      <c r="L293" s="318">
        <v>42936</v>
      </c>
      <c r="M293" s="317" t="s">
        <v>22</v>
      </c>
      <c r="N293" s="319" t="s">
        <v>80</v>
      </c>
      <c r="O293" s="320"/>
      <c r="P293" s="20"/>
      <c r="Q293" s="323">
        <v>150000</v>
      </c>
      <c r="R293" s="20">
        <v>2</v>
      </c>
      <c r="S293" s="323">
        <f t="shared" si="15"/>
        <v>14444311.790000001</v>
      </c>
    </row>
    <row r="294" spans="1:19" x14ac:dyDescent="0.25">
      <c r="A294" s="246">
        <v>359</v>
      </c>
      <c r="B294" s="247">
        <v>42943</v>
      </c>
      <c r="C294" s="248" t="s">
        <v>26</v>
      </c>
      <c r="D294" s="248" t="s">
        <v>906</v>
      </c>
      <c r="E294" s="246">
        <v>50000</v>
      </c>
      <c r="F294" s="137">
        <v>5</v>
      </c>
      <c r="G294" s="246">
        <v>0</v>
      </c>
      <c r="H294" s="88"/>
      <c r="I294" s="342">
        <f t="shared" si="14"/>
        <v>-5635494.2199999979</v>
      </c>
      <c r="K294" s="317" t="s">
        <v>851</v>
      </c>
      <c r="L294" s="318">
        <v>42937</v>
      </c>
      <c r="M294" s="317" t="s">
        <v>22</v>
      </c>
      <c r="N294" s="319" t="s">
        <v>872</v>
      </c>
      <c r="O294" s="320"/>
      <c r="P294" s="20"/>
      <c r="Q294" s="323">
        <v>215000</v>
      </c>
      <c r="R294" s="20">
        <v>3</v>
      </c>
      <c r="S294" s="323">
        <f t="shared" si="15"/>
        <v>14229311.790000001</v>
      </c>
    </row>
    <row r="295" spans="1:19" x14ac:dyDescent="0.25">
      <c r="A295" s="246">
        <v>33</v>
      </c>
      <c r="B295" s="247">
        <v>42944</v>
      </c>
      <c r="C295" s="248" t="s">
        <v>28</v>
      </c>
      <c r="D295" s="248" t="s">
        <v>907</v>
      </c>
      <c r="E295" s="246">
        <v>389.01</v>
      </c>
      <c r="F295" s="137">
        <v>6</v>
      </c>
      <c r="G295" s="246">
        <v>0</v>
      </c>
      <c r="H295" s="88"/>
      <c r="I295" s="342">
        <f t="shared" si="14"/>
        <v>-5635105.2099999981</v>
      </c>
      <c r="K295" s="317" t="s">
        <v>852</v>
      </c>
      <c r="L295" s="318">
        <v>42937</v>
      </c>
      <c r="M295" s="317" t="s">
        <v>22</v>
      </c>
      <c r="N295" s="319" t="s">
        <v>81</v>
      </c>
      <c r="O295" s="321">
        <v>215000</v>
      </c>
      <c r="P295" s="20">
        <v>3</v>
      </c>
      <c r="Q295" s="322"/>
      <c r="R295" s="20"/>
      <c r="S295" s="323">
        <f t="shared" si="15"/>
        <v>14444311.790000001</v>
      </c>
    </row>
    <row r="296" spans="1:19" x14ac:dyDescent="0.25">
      <c r="A296" s="246">
        <v>42</v>
      </c>
      <c r="B296" s="247">
        <v>42944</v>
      </c>
      <c r="C296" s="248" t="s">
        <v>28</v>
      </c>
      <c r="D296" s="248" t="s">
        <v>908</v>
      </c>
      <c r="E296" s="246">
        <v>4142.49</v>
      </c>
      <c r="F296" s="137">
        <v>7</v>
      </c>
      <c r="G296" s="246">
        <v>0</v>
      </c>
      <c r="H296" s="88"/>
      <c r="I296" s="342">
        <f t="shared" si="14"/>
        <v>-5630962.7199999979</v>
      </c>
      <c r="K296" s="317" t="s">
        <v>853</v>
      </c>
      <c r="L296" s="318">
        <v>42940</v>
      </c>
      <c r="M296" s="317" t="s">
        <v>854</v>
      </c>
      <c r="N296" s="319" t="s">
        <v>171</v>
      </c>
      <c r="O296" s="320"/>
      <c r="P296" s="20"/>
      <c r="Q296" s="323">
        <v>1358.22</v>
      </c>
      <c r="R296" s="20">
        <v>4</v>
      </c>
      <c r="S296" s="323">
        <f t="shared" si="15"/>
        <v>14442953.57</v>
      </c>
    </row>
    <row r="297" spans="1:19" x14ac:dyDescent="0.25">
      <c r="A297" s="246">
        <v>46</v>
      </c>
      <c r="B297" s="247">
        <v>42944</v>
      </c>
      <c r="C297" s="248" t="s">
        <v>28</v>
      </c>
      <c r="D297" s="248" t="s">
        <v>909</v>
      </c>
      <c r="E297" s="246">
        <v>1841.64</v>
      </c>
      <c r="F297" s="137">
        <v>8</v>
      </c>
      <c r="G297" s="246">
        <v>0</v>
      </c>
      <c r="H297" s="88"/>
      <c r="I297" s="342">
        <f t="shared" si="14"/>
        <v>-5629121.0799999982</v>
      </c>
      <c r="K297" s="317" t="s">
        <v>683</v>
      </c>
      <c r="L297" s="318">
        <v>42943</v>
      </c>
      <c r="M297" s="317" t="s">
        <v>22</v>
      </c>
      <c r="N297" s="319" t="s">
        <v>90</v>
      </c>
      <c r="O297" s="320">
        <v>389.01</v>
      </c>
      <c r="P297" s="20">
        <v>10</v>
      </c>
      <c r="Q297" s="322"/>
      <c r="R297" s="20"/>
      <c r="S297" s="323">
        <f t="shared" si="15"/>
        <v>14443342.58</v>
      </c>
    </row>
    <row r="298" spans="1:19" x14ac:dyDescent="0.25">
      <c r="A298" s="246">
        <v>52</v>
      </c>
      <c r="B298" s="247">
        <v>42944</v>
      </c>
      <c r="C298" s="248" t="s">
        <v>28</v>
      </c>
      <c r="D298" s="248" t="s">
        <v>910</v>
      </c>
      <c r="E298" s="246">
        <v>547.53</v>
      </c>
      <c r="F298" s="137">
        <v>9</v>
      </c>
      <c r="G298" s="246">
        <v>0</v>
      </c>
      <c r="H298" s="88"/>
      <c r="I298" s="342">
        <f t="shared" si="14"/>
        <v>-5628573.549999998</v>
      </c>
      <c r="K298" s="317" t="s">
        <v>855</v>
      </c>
      <c r="L298" s="318">
        <v>42943</v>
      </c>
      <c r="M298" s="317" t="s">
        <v>22</v>
      </c>
      <c r="N298" s="319" t="s">
        <v>873</v>
      </c>
      <c r="O298" s="320">
        <v>547.53</v>
      </c>
      <c r="P298" s="20">
        <v>8</v>
      </c>
      <c r="Q298" s="322"/>
      <c r="R298" s="20"/>
      <c r="S298" s="323">
        <f t="shared" si="15"/>
        <v>14443890.109999999</v>
      </c>
    </row>
    <row r="299" spans="1:19" x14ac:dyDescent="0.25">
      <c r="A299" s="246">
        <v>69</v>
      </c>
      <c r="B299" s="247">
        <v>42944</v>
      </c>
      <c r="C299" s="248" t="s">
        <v>28</v>
      </c>
      <c r="D299" s="248" t="s">
        <v>911</v>
      </c>
      <c r="E299" s="246">
        <v>799.44</v>
      </c>
      <c r="F299" s="137">
        <v>10</v>
      </c>
      <c r="G299" s="246">
        <v>0</v>
      </c>
      <c r="H299" s="88"/>
      <c r="I299" s="342">
        <f t="shared" si="14"/>
        <v>-5627774.1099999975</v>
      </c>
      <c r="K299" s="317" t="s">
        <v>299</v>
      </c>
      <c r="L299" s="318">
        <v>42943</v>
      </c>
      <c r="M299" s="317" t="s">
        <v>22</v>
      </c>
      <c r="N299" s="319" t="s">
        <v>86</v>
      </c>
      <c r="O299" s="321">
        <v>1841.64</v>
      </c>
      <c r="P299" s="20">
        <v>7</v>
      </c>
      <c r="Q299" s="322"/>
      <c r="R299" s="20"/>
      <c r="S299" s="323">
        <f t="shared" si="15"/>
        <v>14445731.75</v>
      </c>
    </row>
    <row r="300" spans="1:19" x14ac:dyDescent="0.25">
      <c r="A300" s="246">
        <v>356</v>
      </c>
      <c r="B300" s="247">
        <v>42944</v>
      </c>
      <c r="C300" s="248" t="s">
        <v>26</v>
      </c>
      <c r="D300" s="248" t="s">
        <v>912</v>
      </c>
      <c r="E300" s="246">
        <v>350000</v>
      </c>
      <c r="F300" s="137">
        <v>11</v>
      </c>
      <c r="G300" s="246">
        <v>0</v>
      </c>
      <c r="H300" s="88"/>
      <c r="I300" s="342">
        <f t="shared" si="14"/>
        <v>-5277774.1099999975</v>
      </c>
      <c r="K300" s="317" t="s">
        <v>265</v>
      </c>
      <c r="L300" s="318">
        <v>42943</v>
      </c>
      <c r="M300" s="317" t="s">
        <v>22</v>
      </c>
      <c r="N300" s="319" t="s">
        <v>85</v>
      </c>
      <c r="O300" s="321">
        <v>4142.49</v>
      </c>
      <c r="P300" s="20">
        <v>6</v>
      </c>
      <c r="Q300" s="322"/>
      <c r="R300" s="20"/>
      <c r="S300" s="323">
        <f t="shared" si="15"/>
        <v>14449874.24</v>
      </c>
    </row>
    <row r="301" spans="1:19" x14ac:dyDescent="0.25">
      <c r="A301" s="246">
        <v>357</v>
      </c>
      <c r="B301" s="247">
        <v>42944</v>
      </c>
      <c r="C301" s="248" t="s">
        <v>26</v>
      </c>
      <c r="D301" s="248" t="s">
        <v>913</v>
      </c>
      <c r="E301" s="246">
        <v>0</v>
      </c>
      <c r="F301" s="137"/>
      <c r="G301" s="246">
        <v>350000</v>
      </c>
      <c r="H301" s="88">
        <v>5</v>
      </c>
      <c r="I301" s="342">
        <f t="shared" si="14"/>
        <v>-5627774.1099999975</v>
      </c>
      <c r="K301" s="317" t="s">
        <v>314</v>
      </c>
      <c r="L301" s="318">
        <v>42943</v>
      </c>
      <c r="M301" s="317" t="s">
        <v>22</v>
      </c>
      <c r="N301" s="319" t="s">
        <v>874</v>
      </c>
      <c r="O301" s="320">
        <v>799.44</v>
      </c>
      <c r="P301" s="20">
        <v>9</v>
      </c>
      <c r="Q301" s="322"/>
      <c r="R301" s="20"/>
      <c r="S301" s="323">
        <f t="shared" si="15"/>
        <v>14450673.68</v>
      </c>
    </row>
    <row r="302" spans="1:19" x14ac:dyDescent="0.25">
      <c r="A302" s="246">
        <v>1619</v>
      </c>
      <c r="B302" s="247">
        <v>42945</v>
      </c>
      <c r="C302" s="248" t="s">
        <v>24</v>
      </c>
      <c r="D302" s="248" t="s">
        <v>914</v>
      </c>
      <c r="E302" s="246">
        <v>0</v>
      </c>
      <c r="F302" s="137"/>
      <c r="G302" s="246">
        <v>4142.49</v>
      </c>
      <c r="H302" s="88">
        <v>6</v>
      </c>
      <c r="I302" s="342">
        <f t="shared" si="14"/>
        <v>-5631916.5999999978</v>
      </c>
      <c r="K302" s="317" t="s">
        <v>856</v>
      </c>
      <c r="L302" s="318">
        <v>42945</v>
      </c>
      <c r="M302" s="317" t="s">
        <v>857</v>
      </c>
      <c r="N302" s="319" t="s">
        <v>875</v>
      </c>
      <c r="O302" s="320"/>
      <c r="P302" s="20"/>
      <c r="Q302" s="322">
        <v>389.02</v>
      </c>
      <c r="R302" s="20">
        <v>6</v>
      </c>
      <c r="S302" s="323">
        <f t="shared" si="15"/>
        <v>14450284.66</v>
      </c>
    </row>
    <row r="303" spans="1:19" x14ac:dyDescent="0.25">
      <c r="A303" s="246">
        <v>1623</v>
      </c>
      <c r="B303" s="247">
        <v>42945</v>
      </c>
      <c r="C303" s="248" t="s">
        <v>24</v>
      </c>
      <c r="D303" s="248" t="s">
        <v>915</v>
      </c>
      <c r="E303" s="246">
        <v>0</v>
      </c>
      <c r="F303" s="137"/>
      <c r="G303" s="246">
        <v>1841.64</v>
      </c>
      <c r="H303" s="88">
        <v>7</v>
      </c>
      <c r="I303" s="342">
        <f t="shared" si="14"/>
        <v>-5633758.2399999974</v>
      </c>
      <c r="K303" s="317" t="s">
        <v>858</v>
      </c>
      <c r="L303" s="318">
        <v>42945</v>
      </c>
      <c r="M303" s="317" t="s">
        <v>859</v>
      </c>
      <c r="N303" s="319" t="s">
        <v>876</v>
      </c>
      <c r="O303" s="320"/>
      <c r="P303" s="20"/>
      <c r="Q303" s="323">
        <v>4142.49</v>
      </c>
      <c r="R303" s="20">
        <v>7</v>
      </c>
      <c r="S303" s="323">
        <f t="shared" si="15"/>
        <v>14446142.17</v>
      </c>
    </row>
    <row r="304" spans="1:19" x14ac:dyDescent="0.25">
      <c r="A304" s="246">
        <v>1626</v>
      </c>
      <c r="B304" s="247">
        <v>42945</v>
      </c>
      <c r="C304" s="248" t="s">
        <v>24</v>
      </c>
      <c r="D304" s="248" t="s">
        <v>916</v>
      </c>
      <c r="E304" s="246">
        <v>0</v>
      </c>
      <c r="F304" s="137"/>
      <c r="G304" s="246">
        <v>547.53</v>
      </c>
      <c r="H304" s="88">
        <v>8</v>
      </c>
      <c r="I304" s="342">
        <f t="shared" si="14"/>
        <v>-5634305.7699999977</v>
      </c>
      <c r="K304" s="317" t="s">
        <v>860</v>
      </c>
      <c r="L304" s="318">
        <v>42945</v>
      </c>
      <c r="M304" s="317" t="s">
        <v>861</v>
      </c>
      <c r="N304" s="319" t="s">
        <v>877</v>
      </c>
      <c r="O304" s="320"/>
      <c r="P304" s="20"/>
      <c r="Q304" s="323">
        <v>1841.64</v>
      </c>
      <c r="R304" s="20">
        <v>8</v>
      </c>
      <c r="S304" s="323">
        <f t="shared" si="15"/>
        <v>14444300.529999999</v>
      </c>
    </row>
    <row r="305" spans="1:19" x14ac:dyDescent="0.25">
      <c r="A305" s="246">
        <v>1639</v>
      </c>
      <c r="B305" s="247">
        <v>42945</v>
      </c>
      <c r="C305" s="248" t="s">
        <v>24</v>
      </c>
      <c r="D305" s="248" t="s">
        <v>917</v>
      </c>
      <c r="E305" s="246">
        <v>0</v>
      </c>
      <c r="F305" s="137"/>
      <c r="G305" s="246">
        <v>799.44</v>
      </c>
      <c r="H305" s="88">
        <v>9</v>
      </c>
      <c r="I305" s="342">
        <f t="shared" si="14"/>
        <v>-5635105.2099999981</v>
      </c>
      <c r="K305" s="317" t="s">
        <v>862</v>
      </c>
      <c r="L305" s="318">
        <v>42945</v>
      </c>
      <c r="M305" s="317" t="s">
        <v>863</v>
      </c>
      <c r="N305" s="319" t="s">
        <v>876</v>
      </c>
      <c r="O305" s="320"/>
      <c r="P305" s="20"/>
      <c r="Q305" s="322">
        <v>547.52</v>
      </c>
      <c r="R305" s="20">
        <v>9</v>
      </c>
      <c r="S305" s="323">
        <f t="shared" si="15"/>
        <v>14443753.01</v>
      </c>
    </row>
    <row r="306" spans="1:19" x14ac:dyDescent="0.25">
      <c r="A306" s="246">
        <v>1644</v>
      </c>
      <c r="B306" s="247">
        <v>42945</v>
      </c>
      <c r="C306" s="248" t="s">
        <v>24</v>
      </c>
      <c r="D306" s="248" t="s">
        <v>918</v>
      </c>
      <c r="E306" s="246">
        <v>0</v>
      </c>
      <c r="F306" s="137"/>
      <c r="G306" s="246">
        <v>389.01</v>
      </c>
      <c r="H306" s="88">
        <v>10</v>
      </c>
      <c r="I306" s="342">
        <f t="shared" si="14"/>
        <v>-5635494.2199999979</v>
      </c>
      <c r="K306" s="317" t="s">
        <v>864</v>
      </c>
      <c r="L306" s="318">
        <v>42945</v>
      </c>
      <c r="M306" s="317" t="s">
        <v>865</v>
      </c>
      <c r="N306" s="319" t="s">
        <v>876</v>
      </c>
      <c r="O306" s="320"/>
      <c r="P306" s="20"/>
      <c r="Q306" s="322">
        <v>799.44</v>
      </c>
      <c r="R306" s="20">
        <v>10</v>
      </c>
      <c r="S306" s="323">
        <f t="shared" si="15"/>
        <v>14442953.57</v>
      </c>
    </row>
    <row r="307" spans="1:19" x14ac:dyDescent="0.25">
      <c r="A307" s="246">
        <v>355</v>
      </c>
      <c r="B307" s="247">
        <v>42945</v>
      </c>
      <c r="C307" s="248" t="s">
        <v>26</v>
      </c>
      <c r="D307" s="248" t="s">
        <v>919</v>
      </c>
      <c r="E307" s="246">
        <v>0</v>
      </c>
      <c r="F307" s="137"/>
      <c r="G307" s="246">
        <v>150000</v>
      </c>
      <c r="H307" s="88">
        <v>11</v>
      </c>
      <c r="I307" s="342">
        <f t="shared" si="14"/>
        <v>-5785494.2199999979</v>
      </c>
      <c r="K307" s="317" t="s">
        <v>585</v>
      </c>
      <c r="L307" s="318">
        <v>42947</v>
      </c>
      <c r="M307" s="317"/>
      <c r="N307" s="319" t="s">
        <v>878</v>
      </c>
      <c r="O307" s="321">
        <v>150000</v>
      </c>
      <c r="P307" s="20">
        <v>11</v>
      </c>
      <c r="Q307" s="322"/>
      <c r="R307" s="20"/>
      <c r="S307" s="323">
        <f t="shared" si="15"/>
        <v>14592953.57</v>
      </c>
    </row>
    <row r="308" spans="1:19" x14ac:dyDescent="0.25">
      <c r="A308" s="246">
        <v>1697</v>
      </c>
      <c r="B308" s="247">
        <v>42947</v>
      </c>
      <c r="C308" s="248" t="s">
        <v>24</v>
      </c>
      <c r="D308" s="248" t="s">
        <v>920</v>
      </c>
      <c r="E308" s="246">
        <v>0</v>
      </c>
      <c r="F308" s="137"/>
      <c r="G308" s="246">
        <v>245.3</v>
      </c>
      <c r="H308" s="88">
        <v>12</v>
      </c>
      <c r="I308" s="342">
        <f t="shared" si="14"/>
        <v>-5785739.5199999977</v>
      </c>
      <c r="K308" s="317" t="s">
        <v>585</v>
      </c>
      <c r="L308" s="318">
        <v>42947</v>
      </c>
      <c r="M308" s="317"/>
      <c r="N308" s="319" t="s">
        <v>878</v>
      </c>
      <c r="O308" s="321">
        <v>350000</v>
      </c>
      <c r="P308" s="20">
        <v>5</v>
      </c>
      <c r="Q308" s="322"/>
      <c r="R308" s="20"/>
      <c r="S308" s="323">
        <f t="shared" si="15"/>
        <v>14942953.57</v>
      </c>
    </row>
    <row r="309" spans="1:19" x14ac:dyDescent="0.25">
      <c r="A309" s="246">
        <v>1697</v>
      </c>
      <c r="B309" s="247">
        <v>42947</v>
      </c>
      <c r="C309" s="248" t="s">
        <v>24</v>
      </c>
      <c r="D309" s="248" t="s">
        <v>920</v>
      </c>
      <c r="E309" s="246">
        <v>0</v>
      </c>
      <c r="F309" s="137"/>
      <c r="G309" s="246">
        <v>270.42</v>
      </c>
      <c r="H309" s="88">
        <v>12</v>
      </c>
      <c r="I309" s="342">
        <f t="shared" si="14"/>
        <v>-5786009.9399999976</v>
      </c>
      <c r="K309" s="317" t="s">
        <v>585</v>
      </c>
      <c r="L309" s="318">
        <v>42947</v>
      </c>
      <c r="M309" s="317"/>
      <c r="N309" s="319" t="s">
        <v>878</v>
      </c>
      <c r="O309" s="321">
        <v>50000</v>
      </c>
      <c r="P309" s="20">
        <v>4</v>
      </c>
      <c r="Q309" s="322"/>
      <c r="R309" s="20"/>
      <c r="S309" s="323">
        <f t="shared" si="15"/>
        <v>14992953.57</v>
      </c>
    </row>
    <row r="310" spans="1:19" x14ac:dyDescent="0.25">
      <c r="A310" s="246">
        <v>1697</v>
      </c>
      <c r="B310" s="247">
        <v>42947</v>
      </c>
      <c r="C310" s="248" t="s">
        <v>24</v>
      </c>
      <c r="D310" s="248" t="s">
        <v>920</v>
      </c>
      <c r="E310" s="246">
        <v>0</v>
      </c>
      <c r="F310" s="137"/>
      <c r="G310" s="246">
        <v>18.64</v>
      </c>
      <c r="H310" s="88">
        <v>12</v>
      </c>
      <c r="I310" s="342">
        <f t="shared" si="14"/>
        <v>-5786028.5799999973</v>
      </c>
      <c r="K310" s="317" t="s">
        <v>866</v>
      </c>
      <c r="L310" s="318">
        <v>42947</v>
      </c>
      <c r="M310" s="317" t="s">
        <v>22</v>
      </c>
      <c r="N310" s="319" t="s">
        <v>872</v>
      </c>
      <c r="O310" s="320"/>
      <c r="P310" s="20"/>
      <c r="Q310" s="323">
        <v>50000</v>
      </c>
      <c r="R310" s="20">
        <v>5</v>
      </c>
      <c r="S310" s="323">
        <f t="shared" si="15"/>
        <v>14942953.57</v>
      </c>
    </row>
    <row r="311" spans="1:19" x14ac:dyDescent="0.25">
      <c r="A311" s="246">
        <v>1697</v>
      </c>
      <c r="B311" s="247">
        <v>42947</v>
      </c>
      <c r="C311" s="248" t="s">
        <v>24</v>
      </c>
      <c r="D311" s="248" t="s">
        <v>920</v>
      </c>
      <c r="E311" s="246">
        <v>0</v>
      </c>
      <c r="F311" s="137"/>
      <c r="G311" s="246">
        <v>46.67</v>
      </c>
      <c r="H311" s="88">
        <v>12</v>
      </c>
      <c r="I311" s="342">
        <f t="shared" si="14"/>
        <v>-5786075.2499999972</v>
      </c>
      <c r="K311" s="317" t="s">
        <v>866</v>
      </c>
      <c r="L311" s="318">
        <v>42947</v>
      </c>
      <c r="M311" s="317" t="s">
        <v>22</v>
      </c>
      <c r="N311" s="319" t="s">
        <v>872</v>
      </c>
      <c r="O311" s="320"/>
      <c r="P311" s="20"/>
      <c r="Q311" s="323">
        <v>350000</v>
      </c>
      <c r="R311" s="20">
        <v>11</v>
      </c>
      <c r="S311" s="323">
        <f t="shared" si="15"/>
        <v>14592953.57</v>
      </c>
    </row>
    <row r="312" spans="1:19" x14ac:dyDescent="0.25">
      <c r="A312" s="246">
        <v>1697</v>
      </c>
      <c r="B312" s="247">
        <v>42947</v>
      </c>
      <c r="C312" s="248" t="s">
        <v>24</v>
      </c>
      <c r="D312" s="248" t="s">
        <v>920</v>
      </c>
      <c r="E312" s="246">
        <v>0</v>
      </c>
      <c r="F312" s="137"/>
      <c r="G312" s="246">
        <v>245.3</v>
      </c>
      <c r="H312" s="88">
        <v>12</v>
      </c>
      <c r="I312" s="342">
        <f t="shared" si="14"/>
        <v>-5786320.549999997</v>
      </c>
      <c r="K312" s="372" t="s">
        <v>1054</v>
      </c>
      <c r="L312" s="318">
        <v>42947</v>
      </c>
      <c r="M312" s="372" t="s">
        <v>846</v>
      </c>
      <c r="N312" s="372" t="s">
        <v>1055</v>
      </c>
      <c r="O312" s="320"/>
      <c r="P312" s="20"/>
      <c r="Q312" s="323">
        <v>8803973.25</v>
      </c>
      <c r="R312" s="20"/>
      <c r="S312" s="323">
        <f t="shared" si="15"/>
        <v>5788980.3200000003</v>
      </c>
    </row>
    <row r="313" spans="1:19" x14ac:dyDescent="0.25">
      <c r="A313" s="246">
        <v>1697</v>
      </c>
      <c r="B313" s="247">
        <v>42947</v>
      </c>
      <c r="C313" s="248" t="s">
        <v>24</v>
      </c>
      <c r="D313" s="248" t="s">
        <v>920</v>
      </c>
      <c r="E313" s="246">
        <v>0</v>
      </c>
      <c r="F313" s="137"/>
      <c r="G313" s="246">
        <v>270.42</v>
      </c>
      <c r="H313" s="88">
        <v>12</v>
      </c>
      <c r="I313" s="342">
        <f t="shared" si="14"/>
        <v>-5786590.9699999969</v>
      </c>
      <c r="O313">
        <f>+SUM(O285:O312)</f>
        <v>1326206.24</v>
      </c>
      <c r="Q313" s="322">
        <f>+SUM(Q285:Q312)</f>
        <v>9978051.5800000001</v>
      </c>
    </row>
    <row r="314" spans="1:19" x14ac:dyDescent="0.25">
      <c r="A314" s="246">
        <v>1697</v>
      </c>
      <c r="B314" s="247">
        <v>42947</v>
      </c>
      <c r="C314" s="248" t="s">
        <v>24</v>
      </c>
      <c r="D314" s="248" t="s">
        <v>920</v>
      </c>
      <c r="E314" s="246">
        <v>0</v>
      </c>
      <c r="F314" s="137"/>
      <c r="G314" s="246">
        <v>18.64</v>
      </c>
      <c r="H314" s="88">
        <v>12</v>
      </c>
      <c r="I314" s="342">
        <f t="shared" si="14"/>
        <v>-5786609.6099999966</v>
      </c>
      <c r="S314" s="323">
        <f>+S312</f>
        <v>5788980.3200000003</v>
      </c>
    </row>
    <row r="315" spans="1:19" x14ac:dyDescent="0.25">
      <c r="A315" s="246">
        <v>1697</v>
      </c>
      <c r="B315" s="247">
        <v>42947</v>
      </c>
      <c r="C315" s="248" t="s">
        <v>24</v>
      </c>
      <c r="D315" s="248" t="s">
        <v>920</v>
      </c>
      <c r="E315" s="246">
        <v>0</v>
      </c>
      <c r="F315" s="137"/>
      <c r="G315" s="246">
        <v>46.67</v>
      </c>
      <c r="H315" s="88">
        <v>12</v>
      </c>
      <c r="I315" s="342">
        <f t="shared" si="14"/>
        <v>-5786656.2799999965</v>
      </c>
    </row>
    <row r="316" spans="1:19" x14ac:dyDescent="0.25">
      <c r="A316" s="246">
        <v>1697</v>
      </c>
      <c r="B316" s="247">
        <v>42947</v>
      </c>
      <c r="C316" s="248" t="s">
        <v>24</v>
      </c>
      <c r="D316" s="248" t="s">
        <v>920</v>
      </c>
      <c r="E316" s="246">
        <v>0</v>
      </c>
      <c r="F316" s="137"/>
      <c r="G316" s="246">
        <v>245.3</v>
      </c>
      <c r="H316" s="88">
        <v>12</v>
      </c>
      <c r="I316" s="342">
        <f t="shared" si="14"/>
        <v>-5786901.5799999963</v>
      </c>
      <c r="S316" s="342"/>
    </row>
    <row r="317" spans="1:19" x14ac:dyDescent="0.25">
      <c r="A317" s="246">
        <v>1697</v>
      </c>
      <c r="B317" s="247">
        <v>42947</v>
      </c>
      <c r="C317" s="248" t="s">
        <v>24</v>
      </c>
      <c r="D317" s="248" t="s">
        <v>920</v>
      </c>
      <c r="E317" s="246">
        <v>0</v>
      </c>
      <c r="F317" s="137"/>
      <c r="G317" s="246">
        <v>270.42</v>
      </c>
      <c r="H317" s="88">
        <v>12</v>
      </c>
      <c r="I317" s="342">
        <f t="shared" si="14"/>
        <v>-5787171.9999999963</v>
      </c>
      <c r="S317" s="342"/>
    </row>
    <row r="318" spans="1:19" x14ac:dyDescent="0.25">
      <c r="A318" s="246">
        <v>1697</v>
      </c>
      <c r="B318" s="247">
        <v>42947</v>
      </c>
      <c r="C318" s="248" t="s">
        <v>24</v>
      </c>
      <c r="D318" s="248" t="s">
        <v>920</v>
      </c>
      <c r="E318" s="246">
        <v>0</v>
      </c>
      <c r="F318" s="137"/>
      <c r="G318" s="246">
        <v>18.64</v>
      </c>
      <c r="H318" s="88">
        <v>12</v>
      </c>
      <c r="I318" s="342">
        <f t="shared" si="14"/>
        <v>-5787190.6399999959</v>
      </c>
    </row>
    <row r="319" spans="1:19" x14ac:dyDescent="0.25">
      <c r="A319" s="246">
        <v>1697</v>
      </c>
      <c r="B319" s="247">
        <v>42947</v>
      </c>
      <c r="C319" s="248" t="s">
        <v>24</v>
      </c>
      <c r="D319" s="248" t="s">
        <v>920</v>
      </c>
      <c r="E319" s="246">
        <v>0</v>
      </c>
      <c r="F319" s="137"/>
      <c r="G319" s="246">
        <v>46.67</v>
      </c>
      <c r="H319" s="88">
        <v>12</v>
      </c>
      <c r="I319" s="342">
        <f t="shared" si="14"/>
        <v>-5787237.3099999959</v>
      </c>
    </row>
    <row r="320" spans="1:19" x14ac:dyDescent="0.25">
      <c r="A320" s="246">
        <v>1697</v>
      </c>
      <c r="B320" s="247">
        <v>42947</v>
      </c>
      <c r="C320" s="248" t="s">
        <v>24</v>
      </c>
      <c r="D320" s="248" t="s">
        <v>920</v>
      </c>
      <c r="E320" s="246">
        <v>0</v>
      </c>
      <c r="F320" s="137"/>
      <c r="G320" s="246">
        <v>245.3</v>
      </c>
      <c r="H320" s="88">
        <v>12</v>
      </c>
      <c r="I320" s="342">
        <f t="shared" si="14"/>
        <v>-5787482.6099999957</v>
      </c>
    </row>
    <row r="321" spans="1:19" x14ac:dyDescent="0.25">
      <c r="A321" s="246">
        <v>1697</v>
      </c>
      <c r="B321" s="247">
        <v>42947</v>
      </c>
      <c r="C321" s="248" t="s">
        <v>24</v>
      </c>
      <c r="D321" s="248" t="s">
        <v>920</v>
      </c>
      <c r="E321" s="246">
        <v>0</v>
      </c>
      <c r="F321" s="137"/>
      <c r="G321" s="246">
        <v>270.42</v>
      </c>
      <c r="H321" s="88">
        <v>12</v>
      </c>
      <c r="I321" s="342">
        <f t="shared" si="14"/>
        <v>-5787753.0299999956</v>
      </c>
    </row>
    <row r="322" spans="1:19" x14ac:dyDescent="0.25">
      <c r="A322" s="246">
        <v>1697</v>
      </c>
      <c r="B322" s="247">
        <v>42947</v>
      </c>
      <c r="C322" s="248" t="s">
        <v>24</v>
      </c>
      <c r="D322" s="248" t="s">
        <v>920</v>
      </c>
      <c r="E322" s="246">
        <v>0</v>
      </c>
      <c r="F322" s="137"/>
      <c r="G322" s="246">
        <v>18.64</v>
      </c>
      <c r="H322" s="88">
        <v>12</v>
      </c>
      <c r="I322" s="342">
        <f t="shared" si="14"/>
        <v>-5787771.6699999953</v>
      </c>
    </row>
    <row r="323" spans="1:19" x14ac:dyDescent="0.25">
      <c r="A323" s="246">
        <v>1697</v>
      </c>
      <c r="B323" s="247">
        <v>42947</v>
      </c>
      <c r="C323" s="248" t="s">
        <v>24</v>
      </c>
      <c r="D323" s="248" t="s">
        <v>920</v>
      </c>
      <c r="E323" s="246">
        <v>0</v>
      </c>
      <c r="F323" s="137"/>
      <c r="G323" s="246">
        <v>46.67</v>
      </c>
      <c r="H323" s="88">
        <v>12</v>
      </c>
      <c r="I323" s="342">
        <f t="shared" si="14"/>
        <v>-5787818.3399999952</v>
      </c>
    </row>
    <row r="324" spans="1:19" x14ac:dyDescent="0.25">
      <c r="A324" s="246">
        <v>1697</v>
      </c>
      <c r="B324" s="247">
        <v>42947</v>
      </c>
      <c r="C324" s="248" t="s">
        <v>24</v>
      </c>
      <c r="D324" s="248" t="s">
        <v>920</v>
      </c>
      <c r="E324" s="246">
        <v>0</v>
      </c>
      <c r="F324" s="137"/>
      <c r="G324" s="246">
        <v>245.3</v>
      </c>
      <c r="H324" s="88">
        <v>12</v>
      </c>
      <c r="I324" s="342">
        <f t="shared" si="14"/>
        <v>-5788063.639999995</v>
      </c>
    </row>
    <row r="325" spans="1:19" x14ac:dyDescent="0.25">
      <c r="A325" s="246">
        <v>1697</v>
      </c>
      <c r="B325" s="247">
        <v>42947</v>
      </c>
      <c r="C325" s="248" t="s">
        <v>24</v>
      </c>
      <c r="D325" s="248" t="s">
        <v>920</v>
      </c>
      <c r="E325" s="246">
        <v>0</v>
      </c>
      <c r="F325" s="137"/>
      <c r="G325" s="246">
        <v>270.42</v>
      </c>
      <c r="H325" s="88">
        <v>12</v>
      </c>
      <c r="I325" s="342">
        <f t="shared" si="14"/>
        <v>-5788334.0599999949</v>
      </c>
    </row>
    <row r="326" spans="1:19" x14ac:dyDescent="0.25">
      <c r="A326" s="246">
        <v>1697</v>
      </c>
      <c r="B326" s="247">
        <v>42947</v>
      </c>
      <c r="C326" s="248" t="s">
        <v>24</v>
      </c>
      <c r="D326" s="248" t="s">
        <v>920</v>
      </c>
      <c r="E326" s="246">
        <v>0</v>
      </c>
      <c r="F326" s="137"/>
      <c r="G326" s="246">
        <v>18.64</v>
      </c>
      <c r="H326" s="88">
        <v>12</v>
      </c>
      <c r="I326" s="342">
        <f t="shared" si="14"/>
        <v>-5788352.6999999946</v>
      </c>
    </row>
    <row r="327" spans="1:19" x14ac:dyDescent="0.25">
      <c r="A327" s="246">
        <v>1697</v>
      </c>
      <c r="B327" s="247">
        <v>42947</v>
      </c>
      <c r="C327" s="248" t="s">
        <v>24</v>
      </c>
      <c r="D327" s="248" t="s">
        <v>920</v>
      </c>
      <c r="E327" s="246">
        <v>0</v>
      </c>
      <c r="F327" s="137"/>
      <c r="G327" s="246">
        <v>46.67</v>
      </c>
      <c r="H327" s="88">
        <v>12</v>
      </c>
      <c r="I327" s="342">
        <f t="shared" si="14"/>
        <v>-5788399.3699999945</v>
      </c>
    </row>
    <row r="328" spans="1:19" x14ac:dyDescent="0.25">
      <c r="A328" s="246">
        <v>1697</v>
      </c>
      <c r="B328" s="247">
        <v>42947</v>
      </c>
      <c r="C328" s="248" t="s">
        <v>24</v>
      </c>
      <c r="D328" s="248" t="s">
        <v>920</v>
      </c>
      <c r="E328" s="246">
        <v>0</v>
      </c>
      <c r="F328" s="137"/>
      <c r="G328" s="246">
        <v>245.31</v>
      </c>
      <c r="H328" s="88">
        <v>12</v>
      </c>
      <c r="I328" s="342">
        <f t="shared" si="14"/>
        <v>-5788644.6799999941</v>
      </c>
    </row>
    <row r="329" spans="1:19" x14ac:dyDescent="0.25">
      <c r="A329" s="246">
        <v>1697</v>
      </c>
      <c r="B329" s="247">
        <v>42947</v>
      </c>
      <c r="C329" s="248" t="s">
        <v>24</v>
      </c>
      <c r="D329" s="248" t="s">
        <v>920</v>
      </c>
      <c r="E329" s="246">
        <v>0</v>
      </c>
      <c r="F329" s="137"/>
      <c r="G329" s="246">
        <v>270.39999999999998</v>
      </c>
      <c r="H329" s="88">
        <v>12</v>
      </c>
      <c r="I329" s="342">
        <f t="shared" si="14"/>
        <v>-5788915.0799999945</v>
      </c>
    </row>
    <row r="330" spans="1:19" x14ac:dyDescent="0.25">
      <c r="A330" s="246">
        <v>1697</v>
      </c>
      <c r="B330" s="247">
        <v>42947</v>
      </c>
      <c r="C330" s="248" t="s">
        <v>24</v>
      </c>
      <c r="D330" s="248" t="s">
        <v>920</v>
      </c>
      <c r="E330" s="246">
        <v>0</v>
      </c>
      <c r="F330" s="137"/>
      <c r="G330" s="246">
        <v>18.61</v>
      </c>
      <c r="H330" s="88">
        <v>12</v>
      </c>
      <c r="I330" s="342">
        <f t="shared" si="14"/>
        <v>-5788933.6899999948</v>
      </c>
    </row>
    <row r="331" spans="1:19" x14ac:dyDescent="0.25">
      <c r="A331" s="246">
        <v>1697</v>
      </c>
      <c r="B331" s="247">
        <v>42947</v>
      </c>
      <c r="C331" s="248" t="s">
        <v>24</v>
      </c>
      <c r="D331" s="248" t="s">
        <v>920</v>
      </c>
      <c r="E331" s="246">
        <v>0</v>
      </c>
      <c r="F331" s="137"/>
      <c r="G331" s="246">
        <v>46.66</v>
      </c>
      <c r="H331" s="88">
        <v>12</v>
      </c>
      <c r="I331" s="342">
        <f t="shared" si="14"/>
        <v>-5788980.349999995</v>
      </c>
    </row>
    <row r="332" spans="1:19" x14ac:dyDescent="0.25">
      <c r="A332" s="69"/>
      <c r="B332" s="69"/>
      <c r="C332" s="69"/>
      <c r="D332" s="69"/>
      <c r="E332" s="69"/>
      <c r="F332" s="142"/>
      <c r="G332" s="69"/>
      <c r="H332" s="88"/>
    </row>
    <row r="336" spans="1:19" x14ac:dyDescent="0.25">
      <c r="A336" s="600" t="s">
        <v>23</v>
      </c>
      <c r="B336" s="600"/>
      <c r="C336" s="600"/>
      <c r="D336" s="600"/>
      <c r="E336" s="600"/>
      <c r="F336" s="600"/>
      <c r="G336" s="600"/>
      <c r="H336" s="600"/>
      <c r="I336" s="600"/>
      <c r="J336" s="353"/>
      <c r="K336" s="600" t="s">
        <v>52</v>
      </c>
      <c r="L336" s="600"/>
      <c r="M336" s="600"/>
      <c r="N336" s="600"/>
      <c r="O336" s="600"/>
      <c r="P336" s="600"/>
      <c r="Q336" s="600"/>
      <c r="R336" s="600"/>
      <c r="S336" s="600"/>
    </row>
    <row r="337" spans="1:19" x14ac:dyDescent="0.25">
      <c r="A337" s="599" t="s">
        <v>964</v>
      </c>
      <c r="B337" s="599"/>
      <c r="C337" s="599"/>
      <c r="D337" s="599"/>
      <c r="E337" s="599"/>
      <c r="F337" s="599"/>
      <c r="G337" s="599"/>
      <c r="H337" s="599"/>
      <c r="I337" s="599"/>
      <c r="J337" s="353"/>
      <c r="K337" s="599" t="s">
        <v>964</v>
      </c>
      <c r="L337" s="599"/>
      <c r="M337" s="599"/>
      <c r="N337" s="599"/>
      <c r="O337" s="599"/>
      <c r="P337" s="599"/>
      <c r="Q337" s="599"/>
      <c r="R337" s="599"/>
      <c r="S337" s="599"/>
    </row>
    <row r="338" spans="1:19" x14ac:dyDescent="0.25">
      <c r="A338" s="9" t="s">
        <v>2</v>
      </c>
      <c r="B338" s="9" t="s">
        <v>3</v>
      </c>
      <c r="C338" s="9" t="s">
        <v>4</v>
      </c>
      <c r="D338" s="9" t="s">
        <v>5</v>
      </c>
      <c r="E338" s="9" t="s">
        <v>6</v>
      </c>
      <c r="F338" s="135"/>
      <c r="G338" s="9" t="s">
        <v>7</v>
      </c>
      <c r="H338" s="10"/>
      <c r="I338" s="9" t="s">
        <v>8</v>
      </c>
      <c r="J338" s="353"/>
      <c r="K338" s="9" t="s">
        <v>2</v>
      </c>
      <c r="L338" s="9" t="s">
        <v>3</v>
      </c>
      <c r="M338" s="9" t="s">
        <v>4</v>
      </c>
      <c r="N338" s="9" t="s">
        <v>5</v>
      </c>
      <c r="O338" s="9" t="s">
        <v>6</v>
      </c>
      <c r="P338" s="10"/>
      <c r="Q338" s="9" t="s">
        <v>7</v>
      </c>
      <c r="R338" s="10"/>
      <c r="S338" s="9" t="s">
        <v>8</v>
      </c>
    </row>
    <row r="339" spans="1:19" s="353" customFormat="1" x14ac:dyDescent="0.25">
      <c r="A339" s="9"/>
      <c r="B339" s="9"/>
      <c r="C339" s="9"/>
      <c r="D339" s="9"/>
      <c r="E339" s="9"/>
      <c r="F339" s="135"/>
      <c r="G339" s="9"/>
      <c r="H339" s="10"/>
      <c r="I339" s="355">
        <f>+I331</f>
        <v>-5788980.349999995</v>
      </c>
      <c r="K339" s="359"/>
      <c r="L339" s="360"/>
      <c r="M339" s="359"/>
      <c r="N339" s="361"/>
      <c r="O339" s="362"/>
      <c r="P339" s="10"/>
      <c r="Q339" s="364"/>
      <c r="R339" s="10"/>
      <c r="S339" s="355">
        <f>+S314</f>
        <v>5788980.3200000003</v>
      </c>
    </row>
    <row r="340" spans="1:19" x14ac:dyDescent="0.25">
      <c r="A340" s="356">
        <v>92</v>
      </c>
      <c r="B340" s="357">
        <v>42948</v>
      </c>
      <c r="C340" s="358" t="s">
        <v>26</v>
      </c>
      <c r="D340" s="358" t="s">
        <v>974</v>
      </c>
      <c r="E340" s="356">
        <v>150000</v>
      </c>
      <c r="F340" s="140">
        <v>1</v>
      </c>
      <c r="G340" s="356">
        <v>0</v>
      </c>
      <c r="H340" s="20"/>
      <c r="I340" s="354">
        <f>+I339+E340-G340</f>
        <v>-5638980.349999995</v>
      </c>
      <c r="K340" s="363" t="s">
        <v>990</v>
      </c>
      <c r="L340" s="365">
        <v>42948</v>
      </c>
      <c r="M340" s="363" t="s">
        <v>22</v>
      </c>
      <c r="N340" s="363" t="s">
        <v>80</v>
      </c>
      <c r="O340" s="363"/>
      <c r="P340" s="10"/>
      <c r="Q340" s="364">
        <v>150000</v>
      </c>
      <c r="R340" s="10">
        <v>1</v>
      </c>
      <c r="S340" s="364">
        <f>+S339+O340-Q340</f>
        <v>5638980.3200000003</v>
      </c>
    </row>
    <row r="341" spans="1:19" x14ac:dyDescent="0.25">
      <c r="A341" s="356">
        <v>743</v>
      </c>
      <c r="B341" s="357">
        <v>42963</v>
      </c>
      <c r="C341" s="358" t="s">
        <v>29</v>
      </c>
      <c r="D341" s="358" t="s">
        <v>975</v>
      </c>
      <c r="E341" s="356">
        <v>1942.49</v>
      </c>
      <c r="F341" s="140">
        <v>10</v>
      </c>
      <c r="G341" s="356">
        <v>0</v>
      </c>
      <c r="H341" s="20"/>
      <c r="I341" s="354">
        <f t="shared" ref="I341:I355" si="16">+I340+E341-G341</f>
        <v>-5637037.8599999947</v>
      </c>
      <c r="K341" s="363" t="s">
        <v>991</v>
      </c>
      <c r="L341" s="365">
        <v>42963</v>
      </c>
      <c r="M341" s="363" t="s">
        <v>22</v>
      </c>
      <c r="N341" s="363" t="s">
        <v>80</v>
      </c>
      <c r="O341" s="363"/>
      <c r="P341" s="20"/>
      <c r="Q341" s="364">
        <v>250000</v>
      </c>
      <c r="R341" s="20">
        <v>2</v>
      </c>
      <c r="S341" s="364">
        <f t="shared" ref="S341:S355" si="17">+S340+O341-Q341</f>
        <v>5388980.3200000003</v>
      </c>
    </row>
    <row r="342" spans="1:19" x14ac:dyDescent="0.25">
      <c r="A342" s="356">
        <v>395</v>
      </c>
      <c r="B342" s="357">
        <v>42963</v>
      </c>
      <c r="C342" s="358" t="s">
        <v>36</v>
      </c>
      <c r="D342" s="358" t="s">
        <v>976</v>
      </c>
      <c r="E342" s="356">
        <v>250000</v>
      </c>
      <c r="F342" s="140">
        <v>2</v>
      </c>
      <c r="G342" s="356">
        <v>0</v>
      </c>
      <c r="H342" s="20"/>
      <c r="I342" s="354">
        <f t="shared" si="16"/>
        <v>-5387037.8599999947</v>
      </c>
      <c r="K342" s="363" t="s">
        <v>992</v>
      </c>
      <c r="L342" s="365">
        <v>42973</v>
      </c>
      <c r="M342" s="363" t="s">
        <v>22</v>
      </c>
      <c r="N342" s="363" t="s">
        <v>1004</v>
      </c>
      <c r="O342" s="363">
        <v>547.53</v>
      </c>
      <c r="P342" s="20">
        <v>6</v>
      </c>
      <c r="Q342" s="363"/>
      <c r="R342" s="20"/>
      <c r="S342" s="364">
        <f t="shared" si="17"/>
        <v>5389527.8500000006</v>
      </c>
    </row>
    <row r="343" spans="1:19" x14ac:dyDescent="0.25">
      <c r="A343" s="356">
        <v>436</v>
      </c>
      <c r="B343" s="357">
        <v>42972</v>
      </c>
      <c r="C343" s="358" t="s">
        <v>26</v>
      </c>
      <c r="D343" s="358" t="s">
        <v>977</v>
      </c>
      <c r="E343" s="356">
        <v>0</v>
      </c>
      <c r="F343" s="140"/>
      <c r="G343" s="356">
        <v>250000</v>
      </c>
      <c r="H343" s="20">
        <v>1</v>
      </c>
      <c r="I343" s="354">
        <f t="shared" si="16"/>
        <v>-5637037.8599999947</v>
      </c>
      <c r="K343" s="363" t="s">
        <v>198</v>
      </c>
      <c r="L343" s="365">
        <v>42973</v>
      </c>
      <c r="M343" s="363" t="s">
        <v>22</v>
      </c>
      <c r="N343" s="363" t="s">
        <v>1005</v>
      </c>
      <c r="O343" s="364">
        <v>1841.64</v>
      </c>
      <c r="P343" s="20">
        <v>5</v>
      </c>
      <c r="Q343" s="363"/>
      <c r="R343" s="20"/>
      <c r="S343" s="364">
        <f t="shared" si="17"/>
        <v>5391369.4900000002</v>
      </c>
    </row>
    <row r="344" spans="1:19" x14ac:dyDescent="0.25">
      <c r="A344" s="356">
        <v>20</v>
      </c>
      <c r="B344" s="357">
        <v>42975</v>
      </c>
      <c r="C344" s="358" t="s">
        <v>28</v>
      </c>
      <c r="D344" s="358" t="s">
        <v>978</v>
      </c>
      <c r="E344" s="356">
        <v>389.01</v>
      </c>
      <c r="F344" s="140">
        <v>6</v>
      </c>
      <c r="G344" s="356">
        <v>0</v>
      </c>
      <c r="H344" s="20"/>
      <c r="I344" s="354">
        <f t="shared" si="16"/>
        <v>-5636648.849999995</v>
      </c>
      <c r="K344" s="363" t="s">
        <v>142</v>
      </c>
      <c r="L344" s="365">
        <v>42973</v>
      </c>
      <c r="M344" s="363" t="s">
        <v>22</v>
      </c>
      <c r="N344" s="363" t="s">
        <v>1006</v>
      </c>
      <c r="O344" s="364">
        <v>4142.49</v>
      </c>
      <c r="P344" s="20">
        <v>4</v>
      </c>
      <c r="Q344" s="363"/>
      <c r="R344" s="20"/>
      <c r="S344" s="364">
        <f t="shared" si="17"/>
        <v>5395511.9800000004</v>
      </c>
    </row>
    <row r="345" spans="1:19" x14ac:dyDescent="0.25">
      <c r="A345" s="356">
        <v>29</v>
      </c>
      <c r="B345" s="357">
        <v>42975</v>
      </c>
      <c r="C345" s="358" t="s">
        <v>28</v>
      </c>
      <c r="D345" s="358" t="s">
        <v>979</v>
      </c>
      <c r="E345" s="356">
        <v>4142.49</v>
      </c>
      <c r="F345" s="140">
        <v>7</v>
      </c>
      <c r="G345" s="356">
        <v>0</v>
      </c>
      <c r="H345" s="20"/>
      <c r="I345" s="354">
        <f t="shared" si="16"/>
        <v>-5632506.3599999947</v>
      </c>
      <c r="K345" s="363" t="s">
        <v>855</v>
      </c>
      <c r="L345" s="365">
        <v>42973</v>
      </c>
      <c r="M345" s="363" t="s">
        <v>22</v>
      </c>
      <c r="N345" s="363" t="s">
        <v>1007</v>
      </c>
      <c r="O345" s="363">
        <v>799.44</v>
      </c>
      <c r="P345" s="20">
        <v>3</v>
      </c>
      <c r="Q345" s="363"/>
      <c r="R345" s="20"/>
      <c r="S345" s="364">
        <f t="shared" si="17"/>
        <v>5396311.4200000009</v>
      </c>
    </row>
    <row r="346" spans="1:19" x14ac:dyDescent="0.25">
      <c r="A346" s="356">
        <v>33</v>
      </c>
      <c r="B346" s="357">
        <v>42975</v>
      </c>
      <c r="C346" s="358" t="s">
        <v>28</v>
      </c>
      <c r="D346" s="358" t="s">
        <v>980</v>
      </c>
      <c r="E346" s="356">
        <v>1841.64</v>
      </c>
      <c r="F346" s="140">
        <v>3</v>
      </c>
      <c r="G346" s="356">
        <v>0</v>
      </c>
      <c r="H346" s="20"/>
      <c r="I346" s="354">
        <f t="shared" si="16"/>
        <v>-5630664.7199999951</v>
      </c>
      <c r="K346" s="363" t="s">
        <v>265</v>
      </c>
      <c r="L346" s="365">
        <v>42973</v>
      </c>
      <c r="M346" s="363" t="s">
        <v>22</v>
      </c>
      <c r="N346" s="363" t="s">
        <v>1008</v>
      </c>
      <c r="O346" s="363">
        <v>389</v>
      </c>
      <c r="P346" s="20">
        <v>2</v>
      </c>
      <c r="Q346" s="363"/>
      <c r="R346" s="20"/>
      <c r="S346" s="364">
        <f t="shared" si="17"/>
        <v>5396700.4200000009</v>
      </c>
    </row>
    <row r="347" spans="1:19" x14ac:dyDescent="0.25">
      <c r="A347" s="356">
        <v>39</v>
      </c>
      <c r="B347" s="357">
        <v>42975</v>
      </c>
      <c r="C347" s="358" t="s">
        <v>28</v>
      </c>
      <c r="D347" s="358" t="s">
        <v>981</v>
      </c>
      <c r="E347" s="356">
        <v>547.53</v>
      </c>
      <c r="F347" s="140">
        <v>4</v>
      </c>
      <c r="G347" s="356">
        <v>0</v>
      </c>
      <c r="H347" s="20"/>
      <c r="I347" s="354">
        <f t="shared" si="16"/>
        <v>-5630117.1899999948</v>
      </c>
      <c r="K347" s="363" t="s">
        <v>993</v>
      </c>
      <c r="L347" s="365">
        <v>42976</v>
      </c>
      <c r="M347" s="363" t="s">
        <v>994</v>
      </c>
      <c r="N347" s="363" t="s">
        <v>877</v>
      </c>
      <c r="O347" s="363"/>
      <c r="P347" s="20"/>
      <c r="Q347" s="364">
        <v>1841.64</v>
      </c>
      <c r="R347" s="20">
        <v>3</v>
      </c>
      <c r="S347" s="364">
        <f t="shared" si="17"/>
        <v>5394858.7800000012</v>
      </c>
    </row>
    <row r="348" spans="1:19" x14ac:dyDescent="0.25">
      <c r="A348" s="356">
        <v>56</v>
      </c>
      <c r="B348" s="357">
        <v>42975</v>
      </c>
      <c r="C348" s="358" t="s">
        <v>28</v>
      </c>
      <c r="D348" s="358" t="s">
        <v>982</v>
      </c>
      <c r="E348" s="356">
        <v>799.44</v>
      </c>
      <c r="F348" s="140">
        <v>5</v>
      </c>
      <c r="G348" s="356">
        <v>0</v>
      </c>
      <c r="H348" s="20"/>
      <c r="I348" s="354">
        <f t="shared" si="16"/>
        <v>-5629317.7499999944</v>
      </c>
      <c r="K348" s="363" t="s">
        <v>995</v>
      </c>
      <c r="L348" s="365">
        <v>42976</v>
      </c>
      <c r="M348" s="363" t="s">
        <v>996</v>
      </c>
      <c r="N348" s="363" t="s">
        <v>876</v>
      </c>
      <c r="O348" s="363"/>
      <c r="P348" s="20"/>
      <c r="Q348" s="363">
        <v>547.53</v>
      </c>
      <c r="R348" s="20">
        <v>4</v>
      </c>
      <c r="S348" s="364">
        <f t="shared" si="17"/>
        <v>5394311.2500000009</v>
      </c>
    </row>
    <row r="349" spans="1:19" x14ac:dyDescent="0.25">
      <c r="A349" s="356">
        <v>1888</v>
      </c>
      <c r="B349" s="357">
        <v>42978</v>
      </c>
      <c r="C349" s="358" t="s">
        <v>24</v>
      </c>
      <c r="D349" s="358" t="s">
        <v>983</v>
      </c>
      <c r="E349" s="356">
        <v>0</v>
      </c>
      <c r="F349" s="140"/>
      <c r="G349" s="356">
        <v>389.01</v>
      </c>
      <c r="H349" s="20">
        <v>2</v>
      </c>
      <c r="I349" s="354">
        <f t="shared" si="16"/>
        <v>-5629706.7599999942</v>
      </c>
      <c r="K349" s="363" t="s">
        <v>997</v>
      </c>
      <c r="L349" s="365">
        <v>42976</v>
      </c>
      <c r="M349" s="363" t="s">
        <v>998</v>
      </c>
      <c r="N349" s="363" t="s">
        <v>1009</v>
      </c>
      <c r="O349" s="363"/>
      <c r="P349" s="20"/>
      <c r="Q349" s="363">
        <v>799.44</v>
      </c>
      <c r="R349" s="20">
        <v>5</v>
      </c>
      <c r="S349" s="364">
        <f t="shared" si="17"/>
        <v>5393511.8100000005</v>
      </c>
    </row>
    <row r="350" spans="1:19" x14ac:dyDescent="0.25">
      <c r="A350" s="356">
        <v>1901</v>
      </c>
      <c r="B350" s="357">
        <v>42978</v>
      </c>
      <c r="C350" s="358" t="s">
        <v>24</v>
      </c>
      <c r="D350" s="358" t="s">
        <v>984</v>
      </c>
      <c r="E350" s="356">
        <v>0</v>
      </c>
      <c r="F350" s="140"/>
      <c r="G350" s="356">
        <v>799.44</v>
      </c>
      <c r="H350" s="20">
        <v>3</v>
      </c>
      <c r="I350" s="354">
        <f t="shared" si="16"/>
        <v>-5630506.1999999946</v>
      </c>
      <c r="K350" s="363" t="s">
        <v>999</v>
      </c>
      <c r="L350" s="365">
        <v>42976</v>
      </c>
      <c r="M350" s="363" t="s">
        <v>1000</v>
      </c>
      <c r="N350" s="363" t="s">
        <v>1010</v>
      </c>
      <c r="O350" s="363"/>
      <c r="P350" s="20"/>
      <c r="Q350" s="363">
        <v>389.02</v>
      </c>
      <c r="R350" s="20">
        <v>6</v>
      </c>
      <c r="S350" s="364">
        <f t="shared" si="17"/>
        <v>5393122.790000001</v>
      </c>
    </row>
    <row r="351" spans="1:19" x14ac:dyDescent="0.25">
      <c r="A351" s="356">
        <v>1908</v>
      </c>
      <c r="B351" s="357">
        <v>42978</v>
      </c>
      <c r="C351" s="358" t="s">
        <v>24</v>
      </c>
      <c r="D351" s="358" t="s">
        <v>985</v>
      </c>
      <c r="E351" s="356">
        <v>0</v>
      </c>
      <c r="F351" s="140"/>
      <c r="G351" s="356">
        <v>4142.49</v>
      </c>
      <c r="H351" s="20">
        <v>4</v>
      </c>
      <c r="I351" s="354">
        <f t="shared" si="16"/>
        <v>-5634648.6899999948</v>
      </c>
      <c r="K351" s="363" t="s">
        <v>1001</v>
      </c>
      <c r="L351" s="365">
        <v>42976</v>
      </c>
      <c r="M351" s="363" t="s">
        <v>1002</v>
      </c>
      <c r="N351" s="363" t="s">
        <v>876</v>
      </c>
      <c r="O351" s="363"/>
      <c r="P351" s="20"/>
      <c r="Q351" s="364">
        <v>4142.49</v>
      </c>
      <c r="R351" s="20">
        <v>7</v>
      </c>
      <c r="S351" s="364">
        <f t="shared" si="17"/>
        <v>5388980.3000000007</v>
      </c>
    </row>
    <row r="352" spans="1:19" x14ac:dyDescent="0.25">
      <c r="A352" s="356">
        <v>1911</v>
      </c>
      <c r="B352" s="357">
        <v>42978</v>
      </c>
      <c r="C352" s="358" t="s">
        <v>24</v>
      </c>
      <c r="D352" s="358" t="s">
        <v>986</v>
      </c>
      <c r="E352" s="356">
        <v>0</v>
      </c>
      <c r="F352" s="140"/>
      <c r="G352" s="356">
        <v>1841.64</v>
      </c>
      <c r="H352" s="20">
        <v>5</v>
      </c>
      <c r="I352" s="354">
        <f t="shared" si="16"/>
        <v>-5636490.3299999945</v>
      </c>
      <c r="K352" s="372" t="s">
        <v>1056</v>
      </c>
      <c r="L352" s="43">
        <v>42977</v>
      </c>
      <c r="M352" s="372" t="s">
        <v>1059</v>
      </c>
      <c r="N352" s="372" t="s">
        <v>876</v>
      </c>
      <c r="O352" s="364"/>
      <c r="P352" s="20"/>
      <c r="Q352" s="363">
        <v>9263.73</v>
      </c>
      <c r="R352" s="20">
        <v>8</v>
      </c>
      <c r="S352" s="364">
        <f t="shared" si="17"/>
        <v>5379716.5700000003</v>
      </c>
    </row>
    <row r="353" spans="1:19" x14ac:dyDescent="0.25">
      <c r="A353" s="356">
        <v>1914</v>
      </c>
      <c r="B353" s="357">
        <v>42978</v>
      </c>
      <c r="C353" s="358" t="s">
        <v>24</v>
      </c>
      <c r="D353" s="358" t="s">
        <v>987</v>
      </c>
      <c r="E353" s="356">
        <v>0</v>
      </c>
      <c r="F353" s="140"/>
      <c r="G353" s="356">
        <v>547.53</v>
      </c>
      <c r="H353" s="20">
        <v>6</v>
      </c>
      <c r="I353" s="354">
        <f t="shared" si="16"/>
        <v>-5637037.8599999947</v>
      </c>
      <c r="K353" s="372" t="s">
        <v>1057</v>
      </c>
      <c r="L353" s="43">
        <v>42977</v>
      </c>
      <c r="M353" s="372" t="s">
        <v>1060</v>
      </c>
      <c r="N353" s="372" t="s">
        <v>876</v>
      </c>
      <c r="P353" s="42"/>
      <c r="Q353">
        <v>2748.33</v>
      </c>
      <c r="R353" s="20">
        <v>9</v>
      </c>
      <c r="S353" s="373">
        <f t="shared" si="17"/>
        <v>5376968.2400000002</v>
      </c>
    </row>
    <row r="354" spans="1:19" x14ac:dyDescent="0.25">
      <c r="A354" s="356">
        <v>1443</v>
      </c>
      <c r="B354" s="357">
        <v>42978</v>
      </c>
      <c r="C354" s="358" t="s">
        <v>29</v>
      </c>
      <c r="D354" s="358" t="s">
        <v>988</v>
      </c>
      <c r="E354" s="356">
        <v>9263.73</v>
      </c>
      <c r="F354" s="140">
        <v>8</v>
      </c>
      <c r="G354" s="356">
        <v>0</v>
      </c>
      <c r="H354" s="20"/>
      <c r="I354" s="354">
        <f t="shared" si="16"/>
        <v>-5627774.1299999943</v>
      </c>
      <c r="K354" s="372" t="s">
        <v>1058</v>
      </c>
      <c r="L354" s="43">
        <v>42977</v>
      </c>
      <c r="M354" s="372" t="s">
        <v>1061</v>
      </c>
      <c r="N354" s="372" t="s">
        <v>876</v>
      </c>
      <c r="P354" s="42"/>
      <c r="Q354">
        <v>1942.49</v>
      </c>
      <c r="R354" s="20">
        <v>10</v>
      </c>
      <c r="S354" s="373">
        <f t="shared" si="17"/>
        <v>5375025.75</v>
      </c>
    </row>
    <row r="355" spans="1:19" x14ac:dyDescent="0.25">
      <c r="A355" s="356">
        <v>1445</v>
      </c>
      <c r="B355" s="357">
        <v>42978</v>
      </c>
      <c r="C355" s="358" t="s">
        <v>29</v>
      </c>
      <c r="D355" s="358" t="s">
        <v>989</v>
      </c>
      <c r="E355" s="356">
        <v>2748.33</v>
      </c>
      <c r="F355" s="140">
        <v>9</v>
      </c>
      <c r="G355" s="356">
        <v>0</v>
      </c>
      <c r="H355" s="20"/>
      <c r="I355" s="354">
        <f t="shared" si="16"/>
        <v>-5625025.7999999942</v>
      </c>
      <c r="K355" s="372" t="s">
        <v>1003</v>
      </c>
      <c r="L355" s="368">
        <v>42978</v>
      </c>
      <c r="M355" s="372" t="s">
        <v>22</v>
      </c>
      <c r="N355" s="372" t="s">
        <v>1011</v>
      </c>
      <c r="O355" s="373">
        <v>250000</v>
      </c>
      <c r="P355" s="20">
        <v>1</v>
      </c>
      <c r="R355" s="42"/>
      <c r="S355" s="373">
        <f t="shared" si="17"/>
        <v>5625025.75</v>
      </c>
    </row>
    <row r="356" spans="1:19" x14ac:dyDescent="0.25">
      <c r="F356" s="366"/>
      <c r="H356" s="20"/>
    </row>
    <row r="357" spans="1:19" x14ac:dyDescent="0.25">
      <c r="I357" s="373">
        <f>+I355</f>
        <v>-5625025.7999999942</v>
      </c>
      <c r="S357" s="373">
        <f>+S355</f>
        <v>5625025.75</v>
      </c>
    </row>
    <row r="360" spans="1:19" x14ac:dyDescent="0.25">
      <c r="A360" s="600" t="s">
        <v>23</v>
      </c>
      <c r="B360" s="600"/>
      <c r="C360" s="600"/>
      <c r="D360" s="600"/>
      <c r="E360" s="600"/>
      <c r="F360" s="600"/>
      <c r="G360" s="600"/>
      <c r="H360" s="600"/>
      <c r="I360" s="600"/>
      <c r="K360" s="600" t="s">
        <v>52</v>
      </c>
      <c r="L360" s="600"/>
      <c r="M360" s="600"/>
      <c r="N360" s="600"/>
      <c r="O360" s="600"/>
      <c r="P360" s="600"/>
      <c r="Q360" s="600"/>
      <c r="R360" s="600"/>
      <c r="S360" s="600"/>
    </row>
    <row r="361" spans="1:19" x14ac:dyDescent="0.25">
      <c r="A361" s="599" t="s">
        <v>964</v>
      </c>
      <c r="B361" s="599"/>
      <c r="C361" s="599"/>
      <c r="D361" s="599"/>
      <c r="E361" s="599"/>
      <c r="F361" s="599"/>
      <c r="G361" s="599"/>
      <c r="H361" s="599"/>
      <c r="I361" s="599"/>
      <c r="K361" s="599" t="s">
        <v>1062</v>
      </c>
      <c r="L361" s="599"/>
      <c r="M361" s="599"/>
      <c r="N361" s="599"/>
      <c r="O361" s="599"/>
      <c r="P361" s="599"/>
      <c r="Q361" s="599"/>
      <c r="R361" s="599"/>
      <c r="S361" s="599"/>
    </row>
    <row r="362" spans="1:19" x14ac:dyDescent="0.25">
      <c r="A362" s="9" t="s">
        <v>2</v>
      </c>
      <c r="B362" s="9" t="s">
        <v>3</v>
      </c>
      <c r="C362" s="9" t="s">
        <v>4</v>
      </c>
      <c r="D362" s="9" t="s">
        <v>5</v>
      </c>
      <c r="E362" s="9" t="s">
        <v>6</v>
      </c>
      <c r="F362" s="135"/>
      <c r="G362" s="9" t="s">
        <v>7</v>
      </c>
      <c r="H362" s="10"/>
      <c r="I362" s="9" t="s">
        <v>8</v>
      </c>
      <c r="K362" s="9" t="s">
        <v>2</v>
      </c>
      <c r="L362" s="9" t="s">
        <v>3</v>
      </c>
      <c r="M362" s="9" t="s">
        <v>4</v>
      </c>
      <c r="N362" s="9" t="s">
        <v>5</v>
      </c>
      <c r="O362" s="9" t="s">
        <v>6</v>
      </c>
      <c r="P362" s="10"/>
      <c r="Q362" s="9" t="s">
        <v>7</v>
      </c>
      <c r="R362" s="10"/>
      <c r="S362" s="9" t="s">
        <v>8</v>
      </c>
    </row>
    <row r="363" spans="1:19" x14ac:dyDescent="0.25">
      <c r="A363" s="356"/>
      <c r="B363" s="357"/>
      <c r="C363" s="23"/>
      <c r="D363" s="23"/>
      <c r="E363" s="23"/>
      <c r="F363" s="418"/>
      <c r="G363" s="23"/>
      <c r="H363" s="10"/>
      <c r="I363" s="355">
        <f>+I355</f>
        <v>-5625025.7999999942</v>
      </c>
      <c r="K363" s="372"/>
      <c r="L363" s="368"/>
      <c r="M363" s="372"/>
      <c r="N363" s="372"/>
      <c r="O363" s="372"/>
      <c r="P363" s="10"/>
      <c r="Q363" s="373"/>
      <c r="R363" s="10"/>
      <c r="S363" s="355">
        <f>+S357</f>
        <v>5625025.75</v>
      </c>
    </row>
    <row r="364" spans="1:19" x14ac:dyDescent="0.25">
      <c r="A364" s="356">
        <v>8</v>
      </c>
      <c r="B364" s="357">
        <v>42982</v>
      </c>
      <c r="C364" s="358" t="s">
        <v>5</v>
      </c>
      <c r="D364" s="358" t="s">
        <v>1125</v>
      </c>
      <c r="E364" s="356">
        <v>554.84</v>
      </c>
      <c r="F364" s="140"/>
      <c r="G364" s="356">
        <v>0</v>
      </c>
      <c r="H364" s="20"/>
      <c r="I364" s="409">
        <f>+I363+E364-G364</f>
        <v>-5624470.9599999944</v>
      </c>
      <c r="K364" s="374" t="s">
        <v>1063</v>
      </c>
      <c r="L364" s="375">
        <v>42996</v>
      </c>
      <c r="M364" s="374" t="s">
        <v>22</v>
      </c>
      <c r="N364" s="376" t="s">
        <v>81</v>
      </c>
      <c r="O364" s="378">
        <v>100000</v>
      </c>
      <c r="P364" s="10">
        <v>1</v>
      </c>
      <c r="Q364" s="373"/>
      <c r="R364" s="10"/>
      <c r="S364" s="373">
        <f>+S363+O364-Q364</f>
        <v>5725025.75</v>
      </c>
    </row>
    <row r="365" spans="1:19" x14ac:dyDescent="0.25">
      <c r="A365" s="356">
        <v>232</v>
      </c>
      <c r="B365" s="357">
        <v>42996</v>
      </c>
      <c r="C365" s="358" t="s">
        <v>26</v>
      </c>
      <c r="D365" s="358" t="s">
        <v>1126</v>
      </c>
      <c r="E365" s="356">
        <v>270000</v>
      </c>
      <c r="F365" s="140">
        <v>1</v>
      </c>
      <c r="G365" s="356">
        <v>0</v>
      </c>
      <c r="H365" s="20"/>
      <c r="I365" s="409">
        <f t="shared" ref="I365:I385" si="18">+I364+E365-G365</f>
        <v>-5354470.9599999944</v>
      </c>
      <c r="K365" s="374" t="s">
        <v>1064</v>
      </c>
      <c r="L365" s="375">
        <v>42996</v>
      </c>
      <c r="M365" s="374" t="s">
        <v>22</v>
      </c>
      <c r="N365" s="376" t="s">
        <v>81</v>
      </c>
      <c r="O365" s="378">
        <v>270000</v>
      </c>
      <c r="P365" s="20">
        <v>2</v>
      </c>
      <c r="R365" s="20"/>
      <c r="S365" s="380">
        <f t="shared" ref="S365:S385" si="19">+S364+O365-Q365</f>
        <v>5995025.75</v>
      </c>
    </row>
    <row r="366" spans="1:19" x14ac:dyDescent="0.25">
      <c r="A366" s="356">
        <v>233</v>
      </c>
      <c r="B366" s="357">
        <v>42996</v>
      </c>
      <c r="C366" s="358" t="s">
        <v>26</v>
      </c>
      <c r="D366" s="358" t="s">
        <v>1127</v>
      </c>
      <c r="E366" s="356">
        <v>0</v>
      </c>
      <c r="F366" s="140"/>
      <c r="G366" s="356">
        <v>270000</v>
      </c>
      <c r="H366" s="20">
        <v>2</v>
      </c>
      <c r="I366" s="409">
        <f t="shared" si="18"/>
        <v>-5624470.9599999944</v>
      </c>
      <c r="K366" s="374" t="s">
        <v>848</v>
      </c>
      <c r="L366" s="375">
        <v>42996</v>
      </c>
      <c r="M366" s="374" t="s">
        <v>1065</v>
      </c>
      <c r="N366" s="376" t="s">
        <v>573</v>
      </c>
      <c r="O366" s="377"/>
      <c r="P366" s="20"/>
      <c r="Q366" s="380">
        <v>270000</v>
      </c>
      <c r="R366" s="20">
        <v>1</v>
      </c>
      <c r="S366" s="380">
        <f t="shared" si="19"/>
        <v>5725025.75</v>
      </c>
    </row>
    <row r="367" spans="1:19" x14ac:dyDescent="0.25">
      <c r="A367" s="356">
        <v>234</v>
      </c>
      <c r="B367" s="357">
        <v>42996</v>
      </c>
      <c r="C367" s="358" t="s">
        <v>26</v>
      </c>
      <c r="D367" s="358" t="s">
        <v>1128</v>
      </c>
      <c r="E367" s="356">
        <v>0</v>
      </c>
      <c r="F367" s="140"/>
      <c r="G367" s="356">
        <v>100000</v>
      </c>
      <c r="H367" s="20">
        <v>1</v>
      </c>
      <c r="I367" s="409">
        <f t="shared" si="18"/>
        <v>-5724470.9599999944</v>
      </c>
      <c r="K367" s="374" t="s">
        <v>1066</v>
      </c>
      <c r="L367" s="375">
        <v>42997</v>
      </c>
      <c r="M367" s="374" t="s">
        <v>22</v>
      </c>
      <c r="N367" s="376" t="s">
        <v>81</v>
      </c>
      <c r="O367" s="378">
        <v>200000</v>
      </c>
      <c r="P367" s="20">
        <v>3</v>
      </c>
      <c r="Q367" s="379"/>
      <c r="R367" s="20"/>
      <c r="S367" s="380">
        <f t="shared" si="19"/>
        <v>5925025.75</v>
      </c>
    </row>
    <row r="368" spans="1:19" x14ac:dyDescent="0.25">
      <c r="A368" s="356">
        <v>235</v>
      </c>
      <c r="B368" s="357">
        <v>42997</v>
      </c>
      <c r="C368" s="358" t="s">
        <v>36</v>
      </c>
      <c r="D368" s="358" t="s">
        <v>1129</v>
      </c>
      <c r="E368" s="356">
        <v>300000</v>
      </c>
      <c r="F368" s="140">
        <v>2</v>
      </c>
      <c r="G368" s="356">
        <v>0</v>
      </c>
      <c r="H368" s="20"/>
      <c r="I368" s="409">
        <f t="shared" si="18"/>
        <v>-5424470.9599999944</v>
      </c>
      <c r="K368" s="374" t="s">
        <v>1067</v>
      </c>
      <c r="L368" s="375">
        <v>42997</v>
      </c>
      <c r="M368" s="374" t="s">
        <v>22</v>
      </c>
      <c r="N368" s="376" t="s">
        <v>80</v>
      </c>
      <c r="O368" s="377"/>
      <c r="P368" s="20"/>
      <c r="Q368" s="380">
        <v>300000</v>
      </c>
      <c r="R368" s="20">
        <v>2</v>
      </c>
      <c r="S368" s="380">
        <f t="shared" si="19"/>
        <v>5625025.75</v>
      </c>
    </row>
    <row r="369" spans="1:19" x14ac:dyDescent="0.25">
      <c r="A369" s="356">
        <v>236</v>
      </c>
      <c r="B369" s="357">
        <v>42997</v>
      </c>
      <c r="C369" s="358" t="s">
        <v>26</v>
      </c>
      <c r="D369" s="358" t="s">
        <v>1130</v>
      </c>
      <c r="E369" s="356">
        <v>0</v>
      </c>
      <c r="F369" s="140"/>
      <c r="G369" s="356">
        <v>200000</v>
      </c>
      <c r="H369" s="20">
        <v>3</v>
      </c>
      <c r="I369" s="409">
        <f t="shared" si="18"/>
        <v>-5624470.9599999944</v>
      </c>
      <c r="K369" s="374" t="s">
        <v>1068</v>
      </c>
      <c r="L369" s="375">
        <v>42998</v>
      </c>
      <c r="M369" s="374" t="s">
        <v>22</v>
      </c>
      <c r="N369" s="376" t="s">
        <v>81</v>
      </c>
      <c r="O369" s="378">
        <v>250000</v>
      </c>
      <c r="P369" s="20">
        <v>4</v>
      </c>
      <c r="Q369" s="379"/>
      <c r="R369" s="20"/>
      <c r="S369" s="380">
        <f t="shared" si="19"/>
        <v>5875025.75</v>
      </c>
    </row>
    <row r="370" spans="1:19" x14ac:dyDescent="0.25">
      <c r="A370" s="356">
        <v>237</v>
      </c>
      <c r="B370" s="357">
        <v>42998</v>
      </c>
      <c r="C370" s="358" t="s">
        <v>26</v>
      </c>
      <c r="D370" s="358" t="s">
        <v>1131</v>
      </c>
      <c r="E370" s="356">
        <v>0</v>
      </c>
      <c r="F370" s="140"/>
      <c r="G370" s="356">
        <v>250000</v>
      </c>
      <c r="H370" s="20">
        <v>4</v>
      </c>
      <c r="I370" s="409">
        <f t="shared" si="18"/>
        <v>-5874470.9599999944</v>
      </c>
      <c r="K370" s="374" t="s">
        <v>1069</v>
      </c>
      <c r="L370" s="375">
        <v>42999</v>
      </c>
      <c r="M370" s="374" t="s">
        <v>22</v>
      </c>
      <c r="N370" s="376" t="s">
        <v>80</v>
      </c>
      <c r="O370" s="377"/>
      <c r="P370" s="20"/>
      <c r="Q370" s="380">
        <v>250000</v>
      </c>
      <c r="R370" s="20">
        <v>3</v>
      </c>
      <c r="S370" s="380">
        <f t="shared" si="19"/>
        <v>5625025.75</v>
      </c>
    </row>
    <row r="371" spans="1:19" x14ac:dyDescent="0.25">
      <c r="A371" s="356">
        <v>238</v>
      </c>
      <c r="B371" s="357">
        <v>42999</v>
      </c>
      <c r="C371" s="358" t="s">
        <v>26</v>
      </c>
      <c r="D371" s="358" t="s">
        <v>1132</v>
      </c>
      <c r="E371" s="356">
        <v>250000</v>
      </c>
      <c r="F371" s="140">
        <v>3</v>
      </c>
      <c r="G371" s="356">
        <v>0</v>
      </c>
      <c r="H371" s="20"/>
      <c r="I371" s="409">
        <f t="shared" si="18"/>
        <v>-5624470.9599999944</v>
      </c>
      <c r="K371" s="374" t="s">
        <v>1070</v>
      </c>
      <c r="L371" s="375">
        <v>43000</v>
      </c>
      <c r="M371" s="374" t="s">
        <v>22</v>
      </c>
      <c r="N371" s="376" t="s">
        <v>90</v>
      </c>
      <c r="O371" s="377">
        <v>389</v>
      </c>
      <c r="P371" s="20">
        <v>6</v>
      </c>
      <c r="Q371" s="379"/>
      <c r="R371" s="20"/>
      <c r="S371" s="380">
        <f t="shared" si="19"/>
        <v>5625414.75</v>
      </c>
    </row>
    <row r="372" spans="1:19" x14ac:dyDescent="0.25">
      <c r="A372" s="356">
        <v>24</v>
      </c>
      <c r="B372" s="357">
        <v>43003</v>
      </c>
      <c r="C372" s="358" t="s">
        <v>28</v>
      </c>
      <c r="D372" s="358" t="s">
        <v>1133</v>
      </c>
      <c r="E372" s="356">
        <v>389.01</v>
      </c>
      <c r="F372" s="140">
        <v>4</v>
      </c>
      <c r="G372" s="356">
        <v>0</v>
      </c>
      <c r="H372" s="20"/>
      <c r="I372" s="409">
        <f t="shared" si="18"/>
        <v>-5624081.9499999946</v>
      </c>
      <c r="K372" s="374" t="s">
        <v>303</v>
      </c>
      <c r="L372" s="375">
        <v>43001</v>
      </c>
      <c r="M372" s="374" t="s">
        <v>22</v>
      </c>
      <c r="N372" s="376" t="s">
        <v>874</v>
      </c>
      <c r="O372" s="377">
        <v>799.44</v>
      </c>
      <c r="P372" s="20">
        <v>10</v>
      </c>
      <c r="Q372" s="379"/>
      <c r="R372" s="20"/>
      <c r="S372" s="380">
        <f t="shared" si="19"/>
        <v>5626214.1900000004</v>
      </c>
    </row>
    <row r="373" spans="1:19" x14ac:dyDescent="0.25">
      <c r="A373" s="356">
        <v>28</v>
      </c>
      <c r="B373" s="357">
        <v>43003</v>
      </c>
      <c r="C373" s="358" t="s">
        <v>28</v>
      </c>
      <c r="D373" s="358" t="s">
        <v>1134</v>
      </c>
      <c r="E373" s="356">
        <v>4142.49</v>
      </c>
      <c r="F373" s="140">
        <v>8</v>
      </c>
      <c r="G373" s="356">
        <v>0</v>
      </c>
      <c r="H373" s="20"/>
      <c r="I373" s="409">
        <f t="shared" si="18"/>
        <v>-5619939.4599999944</v>
      </c>
      <c r="K373" s="374" t="s">
        <v>19</v>
      </c>
      <c r="L373" s="375">
        <v>43001</v>
      </c>
      <c r="M373" s="374" t="s">
        <v>22</v>
      </c>
      <c r="N373" s="376" t="s">
        <v>1084</v>
      </c>
      <c r="O373" s="377">
        <v>547.53</v>
      </c>
      <c r="P373" s="20">
        <v>9</v>
      </c>
      <c r="Q373" s="379"/>
      <c r="R373" s="20"/>
      <c r="S373" s="380">
        <f t="shared" si="19"/>
        <v>5626761.7200000007</v>
      </c>
    </row>
    <row r="374" spans="1:19" x14ac:dyDescent="0.25">
      <c r="A374" s="356">
        <v>31</v>
      </c>
      <c r="B374" s="357">
        <v>43003</v>
      </c>
      <c r="C374" s="358" t="s">
        <v>28</v>
      </c>
      <c r="D374" s="358" t="s">
        <v>1135</v>
      </c>
      <c r="E374" s="356">
        <v>1841.64</v>
      </c>
      <c r="F374" s="140">
        <v>7</v>
      </c>
      <c r="G374" s="356">
        <v>0</v>
      </c>
      <c r="H374" s="20"/>
      <c r="I374" s="409">
        <f t="shared" si="18"/>
        <v>-5618097.8199999947</v>
      </c>
      <c r="K374" s="374" t="s">
        <v>58</v>
      </c>
      <c r="L374" s="375">
        <v>43001</v>
      </c>
      <c r="M374" s="374" t="s">
        <v>22</v>
      </c>
      <c r="N374" s="376" t="s">
        <v>86</v>
      </c>
      <c r="O374" s="378">
        <v>1841.64</v>
      </c>
      <c r="P374" s="20">
        <v>8</v>
      </c>
      <c r="Q374" s="379"/>
      <c r="R374" s="20"/>
      <c r="S374" s="380">
        <f t="shared" si="19"/>
        <v>5628603.3600000003</v>
      </c>
    </row>
    <row r="375" spans="1:19" x14ac:dyDescent="0.25">
      <c r="A375" s="356">
        <v>34</v>
      </c>
      <c r="B375" s="357">
        <v>43003</v>
      </c>
      <c r="C375" s="358" t="s">
        <v>28</v>
      </c>
      <c r="D375" s="358" t="s">
        <v>1136</v>
      </c>
      <c r="E375" s="356">
        <v>547.53</v>
      </c>
      <c r="F375" s="140">
        <v>6</v>
      </c>
      <c r="G375" s="356">
        <v>0</v>
      </c>
      <c r="H375" s="20"/>
      <c r="I375" s="409">
        <f t="shared" si="18"/>
        <v>-5617550.2899999944</v>
      </c>
      <c r="K375" s="374" t="s">
        <v>197</v>
      </c>
      <c r="L375" s="375">
        <v>43001</v>
      </c>
      <c r="M375" s="374" t="s">
        <v>22</v>
      </c>
      <c r="N375" s="376" t="s">
        <v>85</v>
      </c>
      <c r="O375" s="378">
        <v>4142.49</v>
      </c>
      <c r="P375" s="20">
        <v>7</v>
      </c>
      <c r="Q375" s="379"/>
      <c r="R375" s="20"/>
      <c r="S375" s="380">
        <f t="shared" si="19"/>
        <v>5632745.8500000006</v>
      </c>
    </row>
    <row r="376" spans="1:19" x14ac:dyDescent="0.25">
      <c r="A376" s="356">
        <v>42</v>
      </c>
      <c r="B376" s="357">
        <v>43003</v>
      </c>
      <c r="C376" s="358" t="s">
        <v>28</v>
      </c>
      <c r="D376" s="358" t="s">
        <v>1137</v>
      </c>
      <c r="E376" s="356">
        <v>799.44</v>
      </c>
      <c r="F376" s="140">
        <v>5</v>
      </c>
      <c r="G376" s="356">
        <v>0</v>
      </c>
      <c r="H376" s="20"/>
      <c r="I376" s="409">
        <f t="shared" si="18"/>
        <v>-5616750.849999994</v>
      </c>
      <c r="K376" s="374" t="s">
        <v>1071</v>
      </c>
      <c r="L376" s="375">
        <v>43005</v>
      </c>
      <c r="M376" s="374" t="s">
        <v>1072</v>
      </c>
      <c r="N376" s="376" t="s">
        <v>1085</v>
      </c>
      <c r="O376" s="378">
        <v>3154.05</v>
      </c>
      <c r="P376" s="20">
        <v>5</v>
      </c>
      <c r="Q376" s="379"/>
      <c r="R376" s="20"/>
      <c r="S376" s="380">
        <f t="shared" si="19"/>
        <v>5635899.9000000004</v>
      </c>
    </row>
    <row r="377" spans="1:19" x14ac:dyDescent="0.25">
      <c r="A377" s="356">
        <v>258</v>
      </c>
      <c r="B377" s="357">
        <v>43003</v>
      </c>
      <c r="C377" s="358" t="s">
        <v>1124</v>
      </c>
      <c r="D377" s="358" t="s">
        <v>1138</v>
      </c>
      <c r="E377" s="356">
        <v>0</v>
      </c>
      <c r="F377" s="140"/>
      <c r="G377" s="356">
        <v>3154.05</v>
      </c>
      <c r="H377" s="20">
        <v>5</v>
      </c>
      <c r="I377" s="409">
        <f t="shared" si="18"/>
        <v>-5619904.8999999939</v>
      </c>
      <c r="K377" s="374" t="s">
        <v>1073</v>
      </c>
      <c r="L377" s="375">
        <v>43006</v>
      </c>
      <c r="M377" s="374" t="s">
        <v>1074</v>
      </c>
      <c r="N377" s="376" t="s">
        <v>1010</v>
      </c>
      <c r="O377" s="377"/>
      <c r="P377" s="20"/>
      <c r="Q377" s="379">
        <v>389.02</v>
      </c>
      <c r="R377" s="20">
        <v>4</v>
      </c>
      <c r="S377" s="380">
        <f t="shared" si="19"/>
        <v>5635510.8800000008</v>
      </c>
    </row>
    <row r="378" spans="1:19" x14ac:dyDescent="0.25">
      <c r="A378" s="356">
        <v>1256</v>
      </c>
      <c r="B378" s="357">
        <v>43004</v>
      </c>
      <c r="C378" s="358" t="s">
        <v>24</v>
      </c>
      <c r="D378" s="358" t="s">
        <v>1139</v>
      </c>
      <c r="E378" s="356">
        <v>0</v>
      </c>
      <c r="F378" s="140"/>
      <c r="G378" s="356">
        <v>389.01</v>
      </c>
      <c r="H378" s="20">
        <v>6</v>
      </c>
      <c r="I378" s="409">
        <f t="shared" si="18"/>
        <v>-5620293.9099999936</v>
      </c>
      <c r="K378" s="374" t="s">
        <v>1075</v>
      </c>
      <c r="L378" s="375">
        <v>43006</v>
      </c>
      <c r="M378" s="374" t="s">
        <v>1076</v>
      </c>
      <c r="N378" s="376" t="s">
        <v>876</v>
      </c>
      <c r="O378" s="377"/>
      <c r="P378" s="20"/>
      <c r="Q378" s="379">
        <v>799.44</v>
      </c>
      <c r="R378" s="20">
        <v>5</v>
      </c>
      <c r="S378" s="380">
        <f t="shared" si="19"/>
        <v>5634711.4400000004</v>
      </c>
    </row>
    <row r="379" spans="1:19" x14ac:dyDescent="0.25">
      <c r="A379" s="356">
        <v>1264</v>
      </c>
      <c r="B379" s="357">
        <v>43004</v>
      </c>
      <c r="C379" s="358" t="s">
        <v>24</v>
      </c>
      <c r="D379" s="358" t="s">
        <v>1140</v>
      </c>
      <c r="E379" s="356">
        <v>0</v>
      </c>
      <c r="F379" s="140"/>
      <c r="G379" s="356">
        <v>4142.49</v>
      </c>
      <c r="H379" s="20">
        <v>7</v>
      </c>
      <c r="I379" s="409">
        <f t="shared" si="18"/>
        <v>-5624436.3999999939</v>
      </c>
      <c r="K379" s="374" t="s">
        <v>1077</v>
      </c>
      <c r="L379" s="375">
        <v>43006</v>
      </c>
      <c r="M379" s="374" t="s">
        <v>1078</v>
      </c>
      <c r="N379" s="376" t="s">
        <v>1009</v>
      </c>
      <c r="O379" s="377"/>
      <c r="P379" s="20"/>
      <c r="Q379" s="379">
        <v>547.53</v>
      </c>
      <c r="R379" s="20">
        <v>6</v>
      </c>
      <c r="S379" s="380">
        <f t="shared" si="19"/>
        <v>5634163.9100000001</v>
      </c>
    </row>
    <row r="380" spans="1:19" x14ac:dyDescent="0.25">
      <c r="A380" s="356">
        <v>1269</v>
      </c>
      <c r="B380" s="357">
        <v>43004</v>
      </c>
      <c r="C380" s="358" t="s">
        <v>24</v>
      </c>
      <c r="D380" s="358" t="s">
        <v>1141</v>
      </c>
      <c r="E380" s="356">
        <v>0</v>
      </c>
      <c r="F380" s="140"/>
      <c r="G380" s="356">
        <v>1841.64</v>
      </c>
      <c r="H380" s="20">
        <v>8</v>
      </c>
      <c r="I380" s="409">
        <f t="shared" si="18"/>
        <v>-5626278.0399999935</v>
      </c>
      <c r="K380" s="374" t="s">
        <v>1079</v>
      </c>
      <c r="L380" s="375">
        <v>43006</v>
      </c>
      <c r="M380" s="374" t="s">
        <v>1080</v>
      </c>
      <c r="N380" s="376" t="s">
        <v>877</v>
      </c>
      <c r="O380" s="377"/>
      <c r="P380" s="20"/>
      <c r="Q380" s="380">
        <v>1841.64</v>
      </c>
      <c r="R380" s="20">
        <v>7</v>
      </c>
      <c r="S380" s="380">
        <f t="shared" si="19"/>
        <v>5632322.2700000005</v>
      </c>
    </row>
    <row r="381" spans="1:19" x14ac:dyDescent="0.25">
      <c r="A381" s="356">
        <v>1272</v>
      </c>
      <c r="B381" s="357">
        <v>43004</v>
      </c>
      <c r="C381" s="358" t="s">
        <v>24</v>
      </c>
      <c r="D381" s="358" t="s">
        <v>1142</v>
      </c>
      <c r="E381" s="356">
        <v>0</v>
      </c>
      <c r="F381" s="140"/>
      <c r="G381" s="356">
        <v>547.53</v>
      </c>
      <c r="H381" s="20">
        <v>9</v>
      </c>
      <c r="I381" s="409">
        <f t="shared" si="18"/>
        <v>-5626825.5699999938</v>
      </c>
      <c r="K381" s="374" t="s">
        <v>1081</v>
      </c>
      <c r="L381" s="375">
        <v>43006</v>
      </c>
      <c r="M381" s="374" t="s">
        <v>1082</v>
      </c>
      <c r="N381" s="376" t="s">
        <v>876</v>
      </c>
      <c r="O381" s="377"/>
      <c r="P381" s="20"/>
      <c r="Q381" s="380">
        <v>4142.49</v>
      </c>
      <c r="R381" s="20">
        <v>8</v>
      </c>
      <c r="S381" s="380">
        <f t="shared" si="19"/>
        <v>5628179.7800000003</v>
      </c>
    </row>
    <row r="382" spans="1:19" x14ac:dyDescent="0.25">
      <c r="A382" s="356">
        <v>1287</v>
      </c>
      <c r="B382" s="357">
        <v>43004</v>
      </c>
      <c r="C382" s="358" t="s">
        <v>24</v>
      </c>
      <c r="D382" s="358" t="s">
        <v>1143</v>
      </c>
      <c r="E382" s="356">
        <v>0</v>
      </c>
      <c r="F382" s="140"/>
      <c r="G382" s="356">
        <v>799.44</v>
      </c>
      <c r="H382" s="20">
        <v>10</v>
      </c>
      <c r="I382" s="409">
        <f t="shared" si="18"/>
        <v>-5627625.0099999942</v>
      </c>
      <c r="K382" s="374" t="s">
        <v>267</v>
      </c>
      <c r="L382" s="375">
        <v>43007</v>
      </c>
      <c r="M382" s="374" t="s">
        <v>22</v>
      </c>
      <c r="N382" s="376" t="s">
        <v>80</v>
      </c>
      <c r="O382" s="378">
        <v>100000</v>
      </c>
      <c r="P382" s="20">
        <v>11</v>
      </c>
      <c r="Q382" s="379"/>
      <c r="R382" s="20"/>
      <c r="S382" s="380">
        <f t="shared" si="19"/>
        <v>5728179.7800000003</v>
      </c>
    </row>
    <row r="383" spans="1:19" x14ac:dyDescent="0.25">
      <c r="A383" s="356">
        <v>324</v>
      </c>
      <c r="B383" s="357">
        <v>43007</v>
      </c>
      <c r="C383" s="358" t="s">
        <v>26</v>
      </c>
      <c r="D383" s="358" t="s">
        <v>1144</v>
      </c>
      <c r="E383" s="356">
        <v>0</v>
      </c>
      <c r="F383" s="140"/>
      <c r="G383" s="356">
        <v>100000</v>
      </c>
      <c r="H383" s="20">
        <v>11</v>
      </c>
      <c r="I383" s="409">
        <f t="shared" si="18"/>
        <v>-5727625.0099999942</v>
      </c>
      <c r="K383" s="374" t="s">
        <v>1083</v>
      </c>
      <c r="L383" s="375">
        <v>43007</v>
      </c>
      <c r="M383" s="374" t="s">
        <v>22</v>
      </c>
      <c r="N383" s="376" t="s">
        <v>573</v>
      </c>
      <c r="O383" s="377"/>
      <c r="P383" s="20"/>
      <c r="Q383" s="380">
        <v>100000</v>
      </c>
      <c r="R383" s="20">
        <v>9</v>
      </c>
      <c r="S383" s="380">
        <f t="shared" si="19"/>
        <v>5628179.7800000003</v>
      </c>
    </row>
    <row r="384" spans="1:19" x14ac:dyDescent="0.25">
      <c r="A384" s="356">
        <v>325</v>
      </c>
      <c r="B384" s="357">
        <v>43007</v>
      </c>
      <c r="C384" s="358" t="s">
        <v>26</v>
      </c>
      <c r="D384" s="358" t="s">
        <v>1145</v>
      </c>
      <c r="E384" s="356">
        <v>100000</v>
      </c>
      <c r="F384" s="140">
        <v>9</v>
      </c>
      <c r="G384" s="356">
        <v>0</v>
      </c>
      <c r="H384" s="20"/>
      <c r="I384" s="409">
        <f t="shared" si="18"/>
        <v>-5627625.0099999942</v>
      </c>
      <c r="K384" t="s">
        <v>1214</v>
      </c>
      <c r="L384" s="43">
        <v>42982</v>
      </c>
      <c r="M384" t="s">
        <v>1215</v>
      </c>
      <c r="N384" t="s">
        <v>1216</v>
      </c>
      <c r="P384" s="20"/>
      <c r="Q384" s="409">
        <v>554.84</v>
      </c>
      <c r="R384" s="20"/>
      <c r="S384" s="409">
        <f t="shared" si="19"/>
        <v>5627624.9400000004</v>
      </c>
    </row>
    <row r="385" spans="1:19" x14ac:dyDescent="0.25">
      <c r="A385" s="356">
        <v>1179</v>
      </c>
      <c r="B385" s="357">
        <v>43008</v>
      </c>
      <c r="C385" s="358" t="s">
        <v>29</v>
      </c>
      <c r="D385" s="358" t="s">
        <v>1146</v>
      </c>
      <c r="E385" s="356">
        <v>92184.65</v>
      </c>
      <c r="F385" s="140"/>
      <c r="G385" s="356">
        <v>0</v>
      </c>
      <c r="H385" s="20"/>
      <c r="I385" s="409">
        <f t="shared" si="18"/>
        <v>-5535440.3599999938</v>
      </c>
      <c r="K385" t="s">
        <v>1217</v>
      </c>
      <c r="L385" s="43">
        <v>42982</v>
      </c>
      <c r="M385" t="s">
        <v>1218</v>
      </c>
      <c r="N385" t="s">
        <v>1219</v>
      </c>
      <c r="Q385" s="409">
        <v>92184.65</v>
      </c>
      <c r="S385" s="409">
        <f t="shared" si="19"/>
        <v>5535440.29</v>
      </c>
    </row>
    <row r="386" spans="1:19" x14ac:dyDescent="0.25">
      <c r="A386" s="69"/>
      <c r="B386" s="69"/>
      <c r="C386" s="69"/>
      <c r="D386" s="69"/>
      <c r="E386" s="69"/>
      <c r="F386" s="142"/>
      <c r="G386" s="69"/>
      <c r="S386" s="409"/>
    </row>
    <row r="389" spans="1:19" x14ac:dyDescent="0.25">
      <c r="K389" s="408"/>
      <c r="L389" s="408"/>
      <c r="M389" s="408"/>
      <c r="N389" s="408"/>
      <c r="O389" s="408"/>
      <c r="P389" s="408"/>
      <c r="Q389" s="408"/>
      <c r="R389" s="408"/>
      <c r="S389" s="408"/>
    </row>
    <row r="390" spans="1:19" x14ac:dyDescent="0.25">
      <c r="A390" s="600" t="s">
        <v>23</v>
      </c>
      <c r="B390" s="600"/>
      <c r="C390" s="600"/>
      <c r="D390" s="600"/>
      <c r="E390" s="600"/>
      <c r="F390" s="600"/>
      <c r="G390" s="600"/>
      <c r="H390" s="600"/>
      <c r="I390" s="600"/>
      <c r="K390" s="600" t="s">
        <v>52</v>
      </c>
      <c r="L390" s="600"/>
      <c r="M390" s="600"/>
      <c r="N390" s="600"/>
      <c r="O390" s="600"/>
      <c r="P390" s="600"/>
      <c r="Q390" s="600"/>
      <c r="R390" s="600"/>
      <c r="S390" s="600"/>
    </row>
    <row r="391" spans="1:19" x14ac:dyDescent="0.25">
      <c r="A391" s="599" t="s">
        <v>1211</v>
      </c>
      <c r="B391" s="599"/>
      <c r="C391" s="599"/>
      <c r="D391" s="599"/>
      <c r="E391" s="599"/>
      <c r="F391" s="599"/>
      <c r="G391" s="599"/>
      <c r="H391" s="599"/>
      <c r="I391" s="599"/>
      <c r="K391" s="599" t="s">
        <v>1211</v>
      </c>
      <c r="L391" s="599"/>
      <c r="M391" s="599"/>
      <c r="N391" s="599"/>
      <c r="O391" s="599"/>
      <c r="P391" s="599"/>
      <c r="Q391" s="599"/>
      <c r="R391" s="599"/>
      <c r="S391" s="599"/>
    </row>
    <row r="392" spans="1:19" x14ac:dyDescent="0.25">
      <c r="A392" s="9" t="s">
        <v>2</v>
      </c>
      <c r="B392" s="9" t="s">
        <v>3</v>
      </c>
      <c r="C392" s="9" t="s">
        <v>4</v>
      </c>
      <c r="D392" s="9" t="s">
        <v>5</v>
      </c>
      <c r="E392" s="9" t="s">
        <v>6</v>
      </c>
      <c r="F392" s="431"/>
      <c r="G392" s="9" t="s">
        <v>7</v>
      </c>
      <c r="H392" s="345"/>
      <c r="I392" s="9" t="s">
        <v>8</v>
      </c>
      <c r="K392" s="9" t="s">
        <v>2</v>
      </c>
      <c r="L392" s="9" t="s">
        <v>3</v>
      </c>
      <c r="M392" s="9" t="s">
        <v>4</v>
      </c>
      <c r="N392" s="9" t="s">
        <v>5</v>
      </c>
      <c r="O392" s="9" t="s">
        <v>6</v>
      </c>
      <c r="P392" s="429"/>
      <c r="Q392" s="9" t="s">
        <v>7</v>
      </c>
      <c r="R392" s="429"/>
      <c r="S392" s="9" t="s">
        <v>8</v>
      </c>
    </row>
    <row r="393" spans="1:19" x14ac:dyDescent="0.25">
      <c r="A393" s="356"/>
      <c r="B393" s="357"/>
      <c r="C393" s="23"/>
      <c r="D393" s="23"/>
      <c r="E393" s="23"/>
      <c r="F393" s="432"/>
      <c r="G393" s="23"/>
      <c r="H393" s="345"/>
      <c r="I393" s="355">
        <f>+I385</f>
        <v>-5535440.3599999938</v>
      </c>
      <c r="K393" s="408"/>
      <c r="L393" s="410"/>
      <c r="M393" s="408"/>
      <c r="N393" s="408"/>
      <c r="O393" s="408"/>
      <c r="P393" s="429"/>
      <c r="Q393" s="409"/>
      <c r="R393" s="429"/>
      <c r="S393" s="355">
        <f>+S385</f>
        <v>5535440.29</v>
      </c>
    </row>
    <row r="394" spans="1:19" s="493" customFormat="1" x14ac:dyDescent="0.25">
      <c r="A394" s="356">
        <v>184</v>
      </c>
      <c r="B394" s="357">
        <v>43011</v>
      </c>
      <c r="C394" s="23" t="s">
        <v>343</v>
      </c>
      <c r="D394" s="23" t="s">
        <v>1396</v>
      </c>
      <c r="E394" s="23"/>
      <c r="F394" s="432"/>
      <c r="G394" s="23">
        <v>3925.37</v>
      </c>
      <c r="H394" s="345">
        <v>6</v>
      </c>
      <c r="I394" s="355">
        <f>+I393+E394-G394</f>
        <v>-5539365.7299999939</v>
      </c>
      <c r="L394" s="492"/>
      <c r="P394" s="429"/>
      <c r="Q394" s="494"/>
      <c r="R394" s="429"/>
      <c r="S394" s="355"/>
    </row>
    <row r="395" spans="1:19" x14ac:dyDescent="0.25">
      <c r="A395" s="356">
        <v>1058</v>
      </c>
      <c r="B395" s="357">
        <v>43034</v>
      </c>
      <c r="C395" s="358" t="s">
        <v>29</v>
      </c>
      <c r="D395" s="358" t="s">
        <v>1263</v>
      </c>
      <c r="E395" s="356">
        <v>1500.01</v>
      </c>
      <c r="F395" s="137">
        <v>12</v>
      </c>
      <c r="G395" s="356">
        <v>0</v>
      </c>
      <c r="H395" s="19"/>
      <c r="I395" s="355">
        <f t="shared" ref="I395:I412" si="20">+I394+E395-G395</f>
        <v>-5537865.7199999942</v>
      </c>
      <c r="K395" s="408" t="s">
        <v>1220</v>
      </c>
      <c r="L395" s="410">
        <v>43011</v>
      </c>
      <c r="M395" s="408" t="s">
        <v>257</v>
      </c>
      <c r="N395" s="408" t="s">
        <v>171</v>
      </c>
      <c r="O395" s="436">
        <v>3925.37</v>
      </c>
      <c r="P395" s="433">
        <v>6</v>
      </c>
      <c r="R395" s="428"/>
      <c r="S395" s="409">
        <f>+S393+O395-Q395</f>
        <v>5539365.6600000001</v>
      </c>
    </row>
    <row r="396" spans="1:19" x14ac:dyDescent="0.25">
      <c r="A396" s="356">
        <v>1059</v>
      </c>
      <c r="B396" s="357">
        <v>43034</v>
      </c>
      <c r="C396" s="358" t="s">
        <v>29</v>
      </c>
      <c r="D396" s="358" t="s">
        <v>1264</v>
      </c>
      <c r="E396" s="356">
        <v>4001.1</v>
      </c>
      <c r="F396" s="137">
        <v>6</v>
      </c>
      <c r="G396" s="356">
        <v>0</v>
      </c>
      <c r="H396" s="19"/>
      <c r="I396" s="355">
        <f t="shared" si="20"/>
        <v>-5533864.6199999945</v>
      </c>
      <c r="K396" s="408" t="s">
        <v>1221</v>
      </c>
      <c r="L396" s="410">
        <v>43029</v>
      </c>
      <c r="M396" s="408" t="s">
        <v>22</v>
      </c>
      <c r="N396" s="408" t="s">
        <v>90</v>
      </c>
      <c r="O396" s="408">
        <v>389.01</v>
      </c>
      <c r="P396" s="433">
        <v>1</v>
      </c>
      <c r="R396" s="428"/>
      <c r="S396" s="409">
        <f t="shared" ref="S396:S417" si="21">+S395+O396-Q396</f>
        <v>5539754.6699999999</v>
      </c>
    </row>
    <row r="397" spans="1:19" x14ac:dyDescent="0.25">
      <c r="A397" s="356">
        <v>1061</v>
      </c>
      <c r="B397" s="357">
        <v>43034</v>
      </c>
      <c r="C397" s="358" t="s">
        <v>29</v>
      </c>
      <c r="D397" s="358" t="s">
        <v>1265</v>
      </c>
      <c r="E397" s="356">
        <v>9001.8700000000008</v>
      </c>
      <c r="F397" s="137">
        <v>7</v>
      </c>
      <c r="G397" s="356">
        <v>0</v>
      </c>
      <c r="H397" s="19"/>
      <c r="I397" s="355">
        <f t="shared" si="20"/>
        <v>-5524862.7499999944</v>
      </c>
      <c r="K397" s="408" t="s">
        <v>1222</v>
      </c>
      <c r="L397" s="410">
        <v>43029</v>
      </c>
      <c r="M397" s="408" t="s">
        <v>22</v>
      </c>
      <c r="N397" s="408" t="s">
        <v>1223</v>
      </c>
      <c r="O397" s="409">
        <v>4142.49</v>
      </c>
      <c r="P397" s="433">
        <v>2</v>
      </c>
      <c r="R397" s="428"/>
      <c r="S397" s="409">
        <f t="shared" si="21"/>
        <v>5543897.1600000001</v>
      </c>
    </row>
    <row r="398" spans="1:19" x14ac:dyDescent="0.25">
      <c r="A398" s="356">
        <v>1064</v>
      </c>
      <c r="B398" s="357">
        <v>43034</v>
      </c>
      <c r="C398" s="358" t="s">
        <v>29</v>
      </c>
      <c r="D398" s="358" t="s">
        <v>1266</v>
      </c>
      <c r="E398" s="356">
        <v>5000.08</v>
      </c>
      <c r="F398" s="137">
        <v>8</v>
      </c>
      <c r="G398" s="356">
        <v>0</v>
      </c>
      <c r="H398" s="19"/>
      <c r="I398" s="355">
        <f t="shared" si="20"/>
        <v>-5519862.6699999943</v>
      </c>
      <c r="K398" s="408" t="s">
        <v>1224</v>
      </c>
      <c r="L398" s="410">
        <v>43029</v>
      </c>
      <c r="M398" s="408" t="s">
        <v>22</v>
      </c>
      <c r="N398" s="408" t="s">
        <v>1225</v>
      </c>
      <c r="O398" s="409">
        <v>1841.64</v>
      </c>
      <c r="P398" s="433">
        <v>3</v>
      </c>
      <c r="R398" s="428"/>
      <c r="S398" s="409">
        <f t="shared" si="21"/>
        <v>5545738.7999999998</v>
      </c>
    </row>
    <row r="399" spans="1:19" x14ac:dyDescent="0.25">
      <c r="A399" s="356">
        <v>1065</v>
      </c>
      <c r="B399" s="357">
        <v>43034</v>
      </c>
      <c r="C399" s="358" t="s">
        <v>29</v>
      </c>
      <c r="D399" s="358" t="s">
        <v>1267</v>
      </c>
      <c r="E399" s="356">
        <v>3729.11</v>
      </c>
      <c r="F399" s="137">
        <v>9</v>
      </c>
      <c r="G399" s="356">
        <v>0</v>
      </c>
      <c r="H399" s="19"/>
      <c r="I399" s="355">
        <f t="shared" si="20"/>
        <v>-5516133.559999994</v>
      </c>
      <c r="K399" s="408" t="s">
        <v>1226</v>
      </c>
      <c r="L399" s="410">
        <v>43029</v>
      </c>
      <c r="M399" s="408" t="s">
        <v>22</v>
      </c>
      <c r="N399" s="408" t="s">
        <v>1227</v>
      </c>
      <c r="O399" s="408">
        <v>547.53</v>
      </c>
      <c r="P399" s="433">
        <v>4</v>
      </c>
      <c r="R399" s="428"/>
      <c r="S399" s="409">
        <f t="shared" si="21"/>
        <v>5546286.3300000001</v>
      </c>
    </row>
    <row r="400" spans="1:19" x14ac:dyDescent="0.25">
      <c r="A400" s="356">
        <v>1067</v>
      </c>
      <c r="B400" s="357">
        <v>43034</v>
      </c>
      <c r="C400" s="358" t="s">
        <v>29</v>
      </c>
      <c r="D400" s="358" t="s">
        <v>1268</v>
      </c>
      <c r="E400" s="356">
        <v>1866.6</v>
      </c>
      <c r="F400" s="137">
        <v>10</v>
      </c>
      <c r="G400" s="356">
        <v>0</v>
      </c>
      <c r="H400" s="19"/>
      <c r="I400" s="355">
        <f t="shared" si="20"/>
        <v>-5514266.9599999944</v>
      </c>
      <c r="K400" s="408" t="s">
        <v>1228</v>
      </c>
      <c r="L400" s="410">
        <v>43029</v>
      </c>
      <c r="M400" s="408" t="s">
        <v>22</v>
      </c>
      <c r="N400" s="408" t="s">
        <v>874</v>
      </c>
      <c r="O400" s="408">
        <v>799.44</v>
      </c>
      <c r="P400" s="433">
        <v>5</v>
      </c>
      <c r="R400" s="428"/>
      <c r="S400" s="409">
        <f t="shared" si="21"/>
        <v>5547085.7700000005</v>
      </c>
    </row>
    <row r="401" spans="1:19" x14ac:dyDescent="0.25">
      <c r="A401" s="356">
        <v>1068</v>
      </c>
      <c r="B401" s="357">
        <v>43034</v>
      </c>
      <c r="C401" s="358" t="s">
        <v>29</v>
      </c>
      <c r="D401" s="358" t="s">
        <v>1269</v>
      </c>
      <c r="E401" s="356">
        <v>12499.21</v>
      </c>
      <c r="F401" s="137">
        <v>11</v>
      </c>
      <c r="G401" s="356">
        <v>0</v>
      </c>
      <c r="H401" s="19"/>
      <c r="I401" s="355">
        <f t="shared" si="20"/>
        <v>-5501767.7499999944</v>
      </c>
      <c r="K401" s="408" t="s">
        <v>1229</v>
      </c>
      <c r="L401" s="410">
        <v>43038</v>
      </c>
      <c r="M401" s="408" t="s">
        <v>1230</v>
      </c>
      <c r="N401" s="408" t="s">
        <v>877</v>
      </c>
      <c r="O401" s="408"/>
      <c r="P401" s="428"/>
      <c r="Q401" s="409">
        <v>1841.64</v>
      </c>
      <c r="R401" s="433">
        <v>1</v>
      </c>
      <c r="S401" s="409">
        <f t="shared" si="21"/>
        <v>5545244.1300000008</v>
      </c>
    </row>
    <row r="402" spans="1:19" x14ac:dyDescent="0.25">
      <c r="A402" s="356">
        <v>219</v>
      </c>
      <c r="B402" s="357">
        <v>43034</v>
      </c>
      <c r="C402" s="358" t="s">
        <v>523</v>
      </c>
      <c r="D402" s="358" t="s">
        <v>1270</v>
      </c>
      <c r="E402" s="356">
        <v>3925.37</v>
      </c>
      <c r="F402" s="140">
        <v>6</v>
      </c>
      <c r="G402" s="356">
        <v>0</v>
      </c>
      <c r="H402" s="19"/>
      <c r="I402" s="355">
        <f t="shared" si="20"/>
        <v>-5497842.3799999943</v>
      </c>
      <c r="K402" s="408" t="s">
        <v>1231</v>
      </c>
      <c r="L402" s="410">
        <v>43038</v>
      </c>
      <c r="M402" s="408" t="s">
        <v>1232</v>
      </c>
      <c r="N402" s="408" t="s">
        <v>1009</v>
      </c>
      <c r="O402" s="408"/>
      <c r="P402" s="428"/>
      <c r="Q402" s="408">
        <v>799.44</v>
      </c>
      <c r="R402" s="433">
        <v>2</v>
      </c>
      <c r="S402" s="409">
        <f t="shared" si="21"/>
        <v>5544444.6900000004</v>
      </c>
    </row>
    <row r="403" spans="1:19" x14ac:dyDescent="0.25">
      <c r="A403" s="356">
        <v>14</v>
      </c>
      <c r="B403" s="357">
        <v>43036</v>
      </c>
      <c r="C403" s="358" t="s">
        <v>28</v>
      </c>
      <c r="D403" s="358" t="s">
        <v>1271</v>
      </c>
      <c r="E403" s="356">
        <v>389.01</v>
      </c>
      <c r="F403" s="140">
        <v>5</v>
      </c>
      <c r="G403" s="356">
        <v>0</v>
      </c>
      <c r="H403" s="19"/>
      <c r="I403" s="355">
        <f t="shared" si="20"/>
        <v>-5497453.3699999945</v>
      </c>
      <c r="K403" s="408" t="s">
        <v>1233</v>
      </c>
      <c r="L403" s="410">
        <v>43038</v>
      </c>
      <c r="M403" s="408" t="s">
        <v>1234</v>
      </c>
      <c r="N403" s="408" t="s">
        <v>1235</v>
      </c>
      <c r="O403" s="408"/>
      <c r="P403" s="428"/>
      <c r="Q403" s="408">
        <v>547.53</v>
      </c>
      <c r="R403" s="433">
        <v>3</v>
      </c>
      <c r="S403" s="409">
        <f t="shared" si="21"/>
        <v>5543897.1600000001</v>
      </c>
    </row>
    <row r="404" spans="1:19" x14ac:dyDescent="0.25">
      <c r="A404" s="356">
        <v>19</v>
      </c>
      <c r="B404" s="357">
        <v>43036</v>
      </c>
      <c r="C404" s="358" t="s">
        <v>28</v>
      </c>
      <c r="D404" s="358" t="s">
        <v>1272</v>
      </c>
      <c r="E404" s="356">
        <v>799.44</v>
      </c>
      <c r="F404" s="140">
        <v>2</v>
      </c>
      <c r="G404" s="356">
        <v>0</v>
      </c>
      <c r="H404" s="19"/>
      <c r="I404" s="355">
        <f t="shared" si="20"/>
        <v>-5496653.9299999941</v>
      </c>
      <c r="K404" s="408" t="s">
        <v>1236</v>
      </c>
      <c r="L404" s="410">
        <v>43038</v>
      </c>
      <c r="M404" s="408" t="s">
        <v>1237</v>
      </c>
      <c r="N404" s="408" t="s">
        <v>876</v>
      </c>
      <c r="O404" s="408"/>
      <c r="P404" s="428"/>
      <c r="Q404" s="409">
        <v>4142.49</v>
      </c>
      <c r="R404" s="433">
        <v>4</v>
      </c>
      <c r="S404" s="409">
        <f t="shared" si="21"/>
        <v>5539754.6699999999</v>
      </c>
    </row>
    <row r="405" spans="1:19" x14ac:dyDescent="0.25">
      <c r="A405" s="356">
        <v>27</v>
      </c>
      <c r="B405" s="357">
        <v>43038</v>
      </c>
      <c r="C405" s="358" t="s">
        <v>28</v>
      </c>
      <c r="D405" s="358" t="s">
        <v>1273</v>
      </c>
      <c r="E405" s="356">
        <v>4142.49</v>
      </c>
      <c r="F405" s="140">
        <v>4</v>
      </c>
      <c r="G405" s="356">
        <v>0</v>
      </c>
      <c r="H405" s="19"/>
      <c r="I405" s="355">
        <f t="shared" si="20"/>
        <v>-5492511.4399999939</v>
      </c>
      <c r="K405" s="408" t="s">
        <v>1238</v>
      </c>
      <c r="L405" s="410">
        <v>43038</v>
      </c>
      <c r="M405" s="408" t="s">
        <v>1239</v>
      </c>
      <c r="N405" s="408" t="s">
        <v>875</v>
      </c>
      <c r="O405" s="408"/>
      <c r="P405" s="428"/>
      <c r="Q405" s="408">
        <v>389.02</v>
      </c>
      <c r="R405" s="433">
        <v>5</v>
      </c>
      <c r="S405" s="409">
        <f t="shared" si="21"/>
        <v>5539365.6500000004</v>
      </c>
    </row>
    <row r="406" spans="1:19" x14ac:dyDescent="0.25">
      <c r="A406" s="356">
        <v>30</v>
      </c>
      <c r="B406" s="357">
        <v>43038</v>
      </c>
      <c r="C406" s="358" t="s">
        <v>28</v>
      </c>
      <c r="D406" s="358" t="s">
        <v>1274</v>
      </c>
      <c r="E406" s="356">
        <v>1841.64</v>
      </c>
      <c r="F406" s="140">
        <v>1</v>
      </c>
      <c r="G406" s="356">
        <v>0</v>
      </c>
      <c r="H406" s="19"/>
      <c r="I406" s="355">
        <f t="shared" si="20"/>
        <v>-5490669.7999999942</v>
      </c>
      <c r="K406" s="408" t="s">
        <v>1240</v>
      </c>
      <c r="L406" s="410">
        <v>43039</v>
      </c>
      <c r="M406" s="408" t="s">
        <v>1241</v>
      </c>
      <c r="N406" s="408" t="s">
        <v>1242</v>
      </c>
      <c r="O406" s="408"/>
      <c r="P406" s="428"/>
      <c r="Q406" s="409">
        <v>145770.23999999999</v>
      </c>
      <c r="R406" s="433" t="s">
        <v>91</v>
      </c>
      <c r="S406" s="409">
        <f t="shared" si="21"/>
        <v>5393595.4100000001</v>
      </c>
    </row>
    <row r="407" spans="1:19" x14ac:dyDescent="0.25">
      <c r="A407" s="356">
        <v>33</v>
      </c>
      <c r="B407" s="357">
        <v>43038</v>
      </c>
      <c r="C407" s="358" t="s">
        <v>28</v>
      </c>
      <c r="D407" s="358" t="s">
        <v>1275</v>
      </c>
      <c r="E407" s="356">
        <v>547.53</v>
      </c>
      <c r="F407" s="140">
        <v>3</v>
      </c>
      <c r="G407" s="356">
        <v>0</v>
      </c>
      <c r="H407" s="19"/>
      <c r="I407" s="355">
        <f t="shared" si="20"/>
        <v>-5490122.269999994</v>
      </c>
      <c r="K407" s="408" t="s">
        <v>1240</v>
      </c>
      <c r="L407" s="410">
        <v>43039</v>
      </c>
      <c r="M407" s="408" t="s">
        <v>1241</v>
      </c>
      <c r="N407" s="408" t="s">
        <v>1242</v>
      </c>
      <c r="O407" s="409">
        <v>145770.23999999999</v>
      </c>
      <c r="P407" s="433" t="s">
        <v>91</v>
      </c>
      <c r="R407" s="428"/>
      <c r="S407" s="409">
        <f t="shared" si="21"/>
        <v>5539365.6500000004</v>
      </c>
    </row>
    <row r="408" spans="1:19" x14ac:dyDescent="0.25">
      <c r="A408" s="356">
        <v>1724</v>
      </c>
      <c r="B408" s="357">
        <v>43039</v>
      </c>
      <c r="C408" s="358" t="s">
        <v>24</v>
      </c>
      <c r="D408" s="358" t="s">
        <v>1276</v>
      </c>
      <c r="E408" s="356">
        <v>0</v>
      </c>
      <c r="F408" s="137"/>
      <c r="G408" s="356">
        <v>389.01</v>
      </c>
      <c r="H408" s="297">
        <v>1</v>
      </c>
      <c r="I408" s="355">
        <f t="shared" si="20"/>
        <v>-5490511.2799999937</v>
      </c>
      <c r="K408" s="408" t="s">
        <v>1286</v>
      </c>
      <c r="L408" s="410">
        <v>43038</v>
      </c>
      <c r="M408" s="408">
        <v>34975</v>
      </c>
      <c r="N408" s="408" t="s">
        <v>1287</v>
      </c>
      <c r="O408" s="409"/>
      <c r="P408" s="428"/>
      <c r="Q408" s="409">
        <v>4001.1</v>
      </c>
      <c r="R408" s="437">
        <v>6</v>
      </c>
      <c r="S408" s="409">
        <f t="shared" si="21"/>
        <v>5535364.5500000007</v>
      </c>
    </row>
    <row r="409" spans="1:19" x14ac:dyDescent="0.25">
      <c r="A409" s="356">
        <v>1729</v>
      </c>
      <c r="B409" s="357">
        <v>43039</v>
      </c>
      <c r="C409" s="358" t="s">
        <v>24</v>
      </c>
      <c r="D409" s="358" t="s">
        <v>1277</v>
      </c>
      <c r="E409" s="356">
        <v>0</v>
      </c>
      <c r="F409" s="137"/>
      <c r="G409" s="356">
        <v>4142.49</v>
      </c>
      <c r="H409" s="297">
        <v>2</v>
      </c>
      <c r="I409" s="355">
        <f t="shared" si="20"/>
        <v>-5494653.769999994</v>
      </c>
      <c r="K409" s="408" t="s">
        <v>1288</v>
      </c>
      <c r="L409" s="410">
        <v>43038</v>
      </c>
      <c r="M409" s="408">
        <v>34977</v>
      </c>
      <c r="N409" s="408" t="s">
        <v>1287</v>
      </c>
      <c r="P409" s="435"/>
      <c r="Q409" s="409">
        <v>9001.8700000000008</v>
      </c>
      <c r="R409" s="435">
        <v>7</v>
      </c>
      <c r="S409" s="409">
        <f t="shared" si="21"/>
        <v>5526362.6800000006</v>
      </c>
    </row>
    <row r="410" spans="1:19" x14ac:dyDescent="0.25">
      <c r="A410" s="356">
        <v>1733</v>
      </c>
      <c r="B410" s="357">
        <v>43039</v>
      </c>
      <c r="C410" s="358" t="s">
        <v>24</v>
      </c>
      <c r="D410" s="358" t="s">
        <v>1278</v>
      </c>
      <c r="E410" s="356">
        <v>0</v>
      </c>
      <c r="F410" s="137"/>
      <c r="G410" s="356">
        <v>1841.64</v>
      </c>
      <c r="H410" s="297">
        <v>3</v>
      </c>
      <c r="I410" s="355">
        <f t="shared" si="20"/>
        <v>-5496495.4099999936</v>
      </c>
      <c r="K410" s="408" t="s">
        <v>1289</v>
      </c>
      <c r="L410" s="410">
        <v>43038</v>
      </c>
      <c r="M410" s="408">
        <v>34980</v>
      </c>
      <c r="N410" s="408" t="s">
        <v>1287</v>
      </c>
      <c r="P410" s="435"/>
      <c r="Q410" s="409">
        <v>5000.08</v>
      </c>
      <c r="R410" s="435">
        <v>8</v>
      </c>
      <c r="S410" s="409">
        <f t="shared" si="21"/>
        <v>5521362.6000000006</v>
      </c>
    </row>
    <row r="411" spans="1:19" x14ac:dyDescent="0.25">
      <c r="A411" s="356">
        <v>1737</v>
      </c>
      <c r="B411" s="357">
        <v>43039</v>
      </c>
      <c r="C411" s="358" t="s">
        <v>24</v>
      </c>
      <c r="D411" s="358" t="s">
        <v>1279</v>
      </c>
      <c r="E411" s="356">
        <v>0</v>
      </c>
      <c r="F411" s="137"/>
      <c r="G411" s="356">
        <v>547.53</v>
      </c>
      <c r="H411" s="297">
        <v>4</v>
      </c>
      <c r="I411" s="355">
        <f t="shared" si="20"/>
        <v>-5497042.9399999939</v>
      </c>
      <c r="K411" s="408" t="s">
        <v>1290</v>
      </c>
      <c r="L411" s="410">
        <v>43038</v>
      </c>
      <c r="M411" s="408">
        <v>34981</v>
      </c>
      <c r="N411" s="408" t="s">
        <v>1287</v>
      </c>
      <c r="P411" s="435"/>
      <c r="Q411" s="409">
        <v>3729.11</v>
      </c>
      <c r="R411" s="435">
        <v>9</v>
      </c>
      <c r="S411" s="409">
        <f t="shared" si="21"/>
        <v>5517633.4900000002</v>
      </c>
    </row>
    <row r="412" spans="1:19" x14ac:dyDescent="0.25">
      <c r="A412" s="356">
        <v>1752</v>
      </c>
      <c r="B412" s="357">
        <v>43039</v>
      </c>
      <c r="C412" s="358" t="s">
        <v>24</v>
      </c>
      <c r="D412" s="358" t="s">
        <v>1280</v>
      </c>
      <c r="E412" s="356">
        <v>0</v>
      </c>
      <c r="F412" s="137"/>
      <c r="G412" s="356">
        <v>799.44</v>
      </c>
      <c r="H412" s="297">
        <v>5</v>
      </c>
      <c r="I412" s="355">
        <f t="shared" si="20"/>
        <v>-5497842.3799999943</v>
      </c>
      <c r="K412" s="408" t="s">
        <v>1291</v>
      </c>
      <c r="L412" s="410">
        <v>43038</v>
      </c>
      <c r="M412" s="408">
        <v>34983</v>
      </c>
      <c r="N412" s="408" t="s">
        <v>1287</v>
      </c>
      <c r="P412" s="435"/>
      <c r="Q412" s="409">
        <v>1866.6</v>
      </c>
      <c r="R412" s="435">
        <v>10</v>
      </c>
      <c r="S412" s="409">
        <f t="shared" si="21"/>
        <v>5515766.8900000006</v>
      </c>
    </row>
    <row r="413" spans="1:19" x14ac:dyDescent="0.25">
      <c r="A413" s="69"/>
      <c r="B413" s="69"/>
      <c r="C413" s="69"/>
      <c r="D413" s="69"/>
      <c r="E413" s="69">
        <f>+SUM(E395:E412)</f>
        <v>49243.46</v>
      </c>
      <c r="F413" s="142"/>
      <c r="G413" s="69">
        <f>+SUM(G395:G412)</f>
        <v>7720.1100000000006</v>
      </c>
      <c r="H413" s="69"/>
      <c r="I413" s="69"/>
      <c r="K413" s="408" t="s">
        <v>1292</v>
      </c>
      <c r="L413" s="410">
        <v>43038</v>
      </c>
      <c r="M413" s="408"/>
      <c r="N413" s="408" t="s">
        <v>1287</v>
      </c>
      <c r="P413" s="428"/>
      <c r="Q413" s="409">
        <v>12499.21</v>
      </c>
      <c r="R413" s="437">
        <v>11</v>
      </c>
      <c r="S413" s="409">
        <f t="shared" si="21"/>
        <v>5503267.6800000006</v>
      </c>
    </row>
    <row r="414" spans="1:19" x14ac:dyDescent="0.25">
      <c r="I414" s="494">
        <f>+I412</f>
        <v>-5497842.3799999943</v>
      </c>
      <c r="K414" t="s">
        <v>1293</v>
      </c>
      <c r="L414" s="43">
        <v>43038</v>
      </c>
      <c r="N414" s="408" t="s">
        <v>1287</v>
      </c>
      <c r="P414" s="428"/>
      <c r="Q414" s="409">
        <v>1500.01</v>
      </c>
      <c r="R414" s="435">
        <v>12</v>
      </c>
      <c r="S414" s="409">
        <f t="shared" si="21"/>
        <v>5501767.6700000009</v>
      </c>
    </row>
    <row r="415" spans="1:19" x14ac:dyDescent="0.25">
      <c r="K415" t="s">
        <v>1294</v>
      </c>
      <c r="L415" s="43">
        <v>43039</v>
      </c>
      <c r="N415" t="s">
        <v>1295</v>
      </c>
      <c r="P415" s="435"/>
      <c r="Q415" s="409">
        <v>145770.23999999999</v>
      </c>
      <c r="R415" s="435"/>
      <c r="S415" s="409">
        <f t="shared" si="21"/>
        <v>5355997.4300000006</v>
      </c>
    </row>
    <row r="416" spans="1:19" x14ac:dyDescent="0.25">
      <c r="K416" s="408" t="s">
        <v>1294</v>
      </c>
      <c r="L416" s="43">
        <v>43039</v>
      </c>
      <c r="N416" s="408" t="s">
        <v>1295</v>
      </c>
      <c r="O416">
        <v>145770.23999999999</v>
      </c>
      <c r="P416" s="435"/>
      <c r="R416" s="435"/>
      <c r="S416" s="409">
        <f t="shared" si="21"/>
        <v>5501767.6700000009</v>
      </c>
    </row>
    <row r="417" spans="1:19" x14ac:dyDescent="0.25">
      <c r="K417" t="s">
        <v>1296</v>
      </c>
      <c r="L417" s="43">
        <v>43039</v>
      </c>
      <c r="N417" t="s">
        <v>1297</v>
      </c>
      <c r="P417" s="435"/>
      <c r="Q417" s="409">
        <v>3925.37</v>
      </c>
      <c r="R417" s="435"/>
      <c r="S417" s="409">
        <f t="shared" si="21"/>
        <v>5497842.3000000007</v>
      </c>
    </row>
    <row r="418" spans="1:19" x14ac:dyDescent="0.25">
      <c r="O418">
        <f>+SUM(O393:O417)</f>
        <v>303185.95999999996</v>
      </c>
      <c r="Q418" s="453">
        <f>+SUM(Q393:Q417)</f>
        <v>340783.94999999995</v>
      </c>
    </row>
    <row r="419" spans="1:19" x14ac:dyDescent="0.25">
      <c r="O419" s="454">
        <f>+O418-O407-O416</f>
        <v>11645.479999999981</v>
      </c>
      <c r="Q419" s="454">
        <f>+Q418-Q415-Q406</f>
        <v>49243.469999999972</v>
      </c>
      <c r="S419" s="409">
        <f>+S417</f>
        <v>5497842.3000000007</v>
      </c>
    </row>
    <row r="420" spans="1:19" x14ac:dyDescent="0.25">
      <c r="S420" s="454">
        <f>+S419+I412</f>
        <v>-7.9999993555247784E-2</v>
      </c>
    </row>
    <row r="421" spans="1:19" x14ac:dyDescent="0.25">
      <c r="A421" s="600" t="s">
        <v>23</v>
      </c>
      <c r="B421" s="600"/>
      <c r="C421" s="600"/>
      <c r="D421" s="600"/>
      <c r="E421" s="600"/>
      <c r="F421" s="600"/>
      <c r="G421" s="600"/>
      <c r="H421" s="600"/>
      <c r="I421" s="600"/>
      <c r="K421" s="600" t="s">
        <v>52</v>
      </c>
      <c r="L421" s="600"/>
      <c r="M421" s="600"/>
      <c r="N421" s="600"/>
      <c r="O421" s="600"/>
      <c r="P421" s="600"/>
      <c r="Q421" s="600"/>
      <c r="R421" s="600"/>
      <c r="S421" s="600"/>
    </row>
    <row r="422" spans="1:19" x14ac:dyDescent="0.25">
      <c r="A422" s="599" t="s">
        <v>1298</v>
      </c>
      <c r="B422" s="599"/>
      <c r="C422" s="599"/>
      <c r="D422" s="599"/>
      <c r="E422" s="599"/>
      <c r="F422" s="599"/>
      <c r="G422" s="599"/>
      <c r="H422" s="599"/>
      <c r="I422" s="599"/>
      <c r="K422" s="599" t="s">
        <v>1298</v>
      </c>
      <c r="L422" s="599"/>
      <c r="M422" s="599"/>
      <c r="N422" s="599"/>
      <c r="O422" s="599"/>
      <c r="P422" s="599"/>
      <c r="Q422" s="599"/>
      <c r="R422" s="599"/>
      <c r="S422" s="599"/>
    </row>
    <row r="423" spans="1:19" x14ac:dyDescent="0.25">
      <c r="A423" s="9" t="s">
        <v>2</v>
      </c>
      <c r="B423" s="9" t="s">
        <v>3</v>
      </c>
      <c r="C423" s="9" t="s">
        <v>4</v>
      </c>
      <c r="D423" s="9" t="s">
        <v>5</v>
      </c>
      <c r="E423" s="9" t="s">
        <v>6</v>
      </c>
      <c r="F423" s="431"/>
      <c r="G423" s="9" t="s">
        <v>7</v>
      </c>
      <c r="H423" s="345"/>
      <c r="I423" s="9" t="s">
        <v>8</v>
      </c>
      <c r="K423" s="9" t="s">
        <v>2</v>
      </c>
      <c r="L423" s="9" t="s">
        <v>3</v>
      </c>
      <c r="M423" s="9" t="s">
        <v>4</v>
      </c>
      <c r="N423" s="9" t="s">
        <v>5</v>
      </c>
      <c r="O423" s="9" t="s">
        <v>6</v>
      </c>
      <c r="P423" s="429"/>
      <c r="Q423" s="9" t="s">
        <v>7</v>
      </c>
      <c r="R423" s="429"/>
      <c r="S423" s="9" t="s">
        <v>8</v>
      </c>
    </row>
    <row r="424" spans="1:19" x14ac:dyDescent="0.25">
      <c r="A424" s="356"/>
      <c r="B424" s="357"/>
      <c r="C424" s="23"/>
      <c r="D424" s="23"/>
      <c r="E424" s="23"/>
      <c r="F424" s="432"/>
      <c r="G424" s="23"/>
      <c r="H424" s="345"/>
      <c r="I424" s="355">
        <f>+I412</f>
        <v>-5497842.3799999943</v>
      </c>
      <c r="K424" s="408"/>
      <c r="L424" s="410"/>
      <c r="M424" s="408"/>
      <c r="N424" s="408"/>
      <c r="O424" s="408"/>
      <c r="P424" s="429"/>
      <c r="Q424" s="409"/>
      <c r="R424" s="429"/>
      <c r="S424" s="355">
        <f>+S419</f>
        <v>5497842.3000000007</v>
      </c>
    </row>
    <row r="425" spans="1:19" x14ac:dyDescent="0.25">
      <c r="A425" s="357">
        <v>43045</v>
      </c>
      <c r="B425" s="356">
        <v>77</v>
      </c>
      <c r="C425" s="358" t="s">
        <v>26</v>
      </c>
      <c r="D425" s="358" t="s">
        <v>1334</v>
      </c>
      <c r="E425" s="356">
        <v>0</v>
      </c>
      <c r="F425" s="206"/>
      <c r="G425" s="356">
        <v>700000</v>
      </c>
      <c r="H425" s="42">
        <v>1</v>
      </c>
      <c r="I425" s="454">
        <f>+I424+E425-G425</f>
        <v>-6197842.3799999943</v>
      </c>
      <c r="K425" s="438" t="s">
        <v>1299</v>
      </c>
      <c r="L425" s="439">
        <v>43045</v>
      </c>
      <c r="M425" s="438" t="s">
        <v>22</v>
      </c>
      <c r="N425" s="440" t="s">
        <v>81</v>
      </c>
      <c r="O425" s="442">
        <v>700000</v>
      </c>
      <c r="P425" s="428">
        <v>1</v>
      </c>
      <c r="Q425" s="443"/>
      <c r="R425" s="428"/>
      <c r="S425" s="409">
        <f>+S424+O425-Q425</f>
        <v>6197842.3000000007</v>
      </c>
    </row>
    <row r="426" spans="1:19" x14ac:dyDescent="0.25">
      <c r="A426" s="357">
        <v>43045</v>
      </c>
      <c r="B426" s="356">
        <v>78</v>
      </c>
      <c r="C426" s="358" t="s">
        <v>26</v>
      </c>
      <c r="D426" s="358" t="s">
        <v>1335</v>
      </c>
      <c r="E426" s="356">
        <v>0</v>
      </c>
      <c r="F426" s="206"/>
      <c r="G426" s="356">
        <v>300000</v>
      </c>
      <c r="H426" s="42">
        <v>2</v>
      </c>
      <c r="I426" s="513">
        <f t="shared" ref="I426:I449" si="22">+I425+E426-G426</f>
        <v>-6497842.3799999943</v>
      </c>
      <c r="K426" s="438" t="s">
        <v>714</v>
      </c>
      <c r="L426" s="439">
        <v>43045</v>
      </c>
      <c r="M426" s="438" t="s">
        <v>22</v>
      </c>
      <c r="N426" s="440" t="s">
        <v>81</v>
      </c>
      <c r="O426" s="442">
        <v>300000</v>
      </c>
      <c r="P426" s="428">
        <v>2</v>
      </c>
      <c r="Q426" s="443"/>
      <c r="R426" s="428"/>
      <c r="S426" s="513">
        <f t="shared" ref="S426:S445" si="23">+S425+O426-Q426</f>
        <v>6497842.3000000007</v>
      </c>
    </row>
    <row r="427" spans="1:19" x14ac:dyDescent="0.25">
      <c r="A427" s="357">
        <v>43046</v>
      </c>
      <c r="B427" s="356">
        <v>259</v>
      </c>
      <c r="C427" s="358" t="s">
        <v>29</v>
      </c>
      <c r="D427" s="358" t="s">
        <v>1336</v>
      </c>
      <c r="E427" s="434">
        <v>3800.03</v>
      </c>
      <c r="F427" s="206">
        <v>9</v>
      </c>
      <c r="G427" s="356">
        <v>0</v>
      </c>
      <c r="H427" s="42"/>
      <c r="I427" s="513">
        <f t="shared" si="22"/>
        <v>-6494042.349999994</v>
      </c>
      <c r="K427" s="438" t="s">
        <v>1300</v>
      </c>
      <c r="L427" s="439">
        <v>43049</v>
      </c>
      <c r="M427" s="438" t="s">
        <v>22</v>
      </c>
      <c r="N427" s="440" t="s">
        <v>573</v>
      </c>
      <c r="O427" s="441"/>
      <c r="P427" s="428"/>
      <c r="Q427" s="444">
        <v>500000</v>
      </c>
      <c r="R427" s="428">
        <v>1</v>
      </c>
      <c r="S427" s="513">
        <f t="shared" si="23"/>
        <v>5997842.3000000007</v>
      </c>
    </row>
    <row r="428" spans="1:19" x14ac:dyDescent="0.25">
      <c r="A428" s="357">
        <v>43050</v>
      </c>
      <c r="B428" s="356">
        <v>80</v>
      </c>
      <c r="C428" s="504" t="s">
        <v>26</v>
      </c>
      <c r="D428" s="358" t="s">
        <v>1337</v>
      </c>
      <c r="E428" s="356">
        <v>500000</v>
      </c>
      <c r="F428" s="206">
        <v>1</v>
      </c>
      <c r="G428" s="356">
        <v>0</v>
      </c>
      <c r="H428" s="42"/>
      <c r="I428" s="513">
        <f t="shared" si="22"/>
        <v>-5994042.349999994</v>
      </c>
      <c r="K428" s="438" t="s">
        <v>457</v>
      </c>
      <c r="L428" s="439">
        <v>43060</v>
      </c>
      <c r="M428" s="438" t="s">
        <v>22</v>
      </c>
      <c r="N428" s="440" t="s">
        <v>286</v>
      </c>
      <c r="O428" s="441">
        <v>799.44</v>
      </c>
      <c r="P428" s="428">
        <v>5</v>
      </c>
      <c r="Q428" s="443"/>
      <c r="R428" s="428"/>
      <c r="S428" s="513">
        <f t="shared" si="23"/>
        <v>5998641.7400000012</v>
      </c>
    </row>
    <row r="429" spans="1:19" s="493" customFormat="1" x14ac:dyDescent="0.25">
      <c r="A429" s="505">
        <v>43063</v>
      </c>
      <c r="B429" s="506">
        <v>349</v>
      </c>
      <c r="C429" s="504" t="s">
        <v>26</v>
      </c>
      <c r="D429" s="504" t="s">
        <v>1397</v>
      </c>
      <c r="E429" s="356">
        <v>300000</v>
      </c>
      <c r="F429" s="206">
        <v>2</v>
      </c>
      <c r="G429" s="356"/>
      <c r="H429" s="42"/>
      <c r="I429" s="513">
        <f t="shared" si="22"/>
        <v>-5694042.349999994</v>
      </c>
      <c r="K429" s="493" t="s">
        <v>1248</v>
      </c>
      <c r="L429" s="492">
        <v>43060</v>
      </c>
      <c r="M429" s="493" t="s">
        <v>22</v>
      </c>
      <c r="N429" s="493" t="s">
        <v>90</v>
      </c>
      <c r="O429" s="493">
        <v>389.01</v>
      </c>
      <c r="P429" s="428">
        <v>4</v>
      </c>
      <c r="R429" s="428"/>
      <c r="S429" s="513">
        <f t="shared" si="23"/>
        <v>5999030.7500000009</v>
      </c>
    </row>
    <row r="430" spans="1:19" x14ac:dyDescent="0.25">
      <c r="A430" s="357">
        <v>43067</v>
      </c>
      <c r="B430" s="356">
        <v>154</v>
      </c>
      <c r="C430" s="358" t="s">
        <v>28</v>
      </c>
      <c r="D430" s="358" t="s">
        <v>1338</v>
      </c>
      <c r="E430" s="356">
        <v>389.01</v>
      </c>
      <c r="F430" s="206">
        <v>6</v>
      </c>
      <c r="G430" s="356">
        <v>0</v>
      </c>
      <c r="H430" s="42"/>
      <c r="I430" s="513">
        <f t="shared" si="22"/>
        <v>-5693653.3399999943</v>
      </c>
      <c r="K430" s="493" t="s">
        <v>1301</v>
      </c>
      <c r="L430" s="492">
        <v>43060</v>
      </c>
      <c r="M430" s="493" t="s">
        <v>22</v>
      </c>
      <c r="N430" s="493" t="s">
        <v>85</v>
      </c>
      <c r="O430" s="494">
        <v>4142.49</v>
      </c>
      <c r="P430" s="428">
        <v>6</v>
      </c>
      <c r="Q430" s="493"/>
      <c r="R430" s="428"/>
      <c r="S430" s="513">
        <f t="shared" si="23"/>
        <v>6003173.2400000012</v>
      </c>
    </row>
    <row r="431" spans="1:19" x14ac:dyDescent="0.25">
      <c r="A431" s="357">
        <v>43067</v>
      </c>
      <c r="B431" s="356">
        <v>160</v>
      </c>
      <c r="C431" s="358" t="s">
        <v>28</v>
      </c>
      <c r="D431" s="358" t="s">
        <v>1339</v>
      </c>
      <c r="E431" s="434">
        <v>799.44</v>
      </c>
      <c r="F431" s="206">
        <v>8</v>
      </c>
      <c r="G431" s="356">
        <v>0</v>
      </c>
      <c r="H431" s="42"/>
      <c r="I431" s="513">
        <f t="shared" si="22"/>
        <v>-5692853.8999999939</v>
      </c>
      <c r="K431" s="493" t="s">
        <v>1302</v>
      </c>
      <c r="L431" s="492">
        <v>43060</v>
      </c>
      <c r="M431" s="493" t="s">
        <v>22</v>
      </c>
      <c r="N431" s="493" t="s">
        <v>86</v>
      </c>
      <c r="O431" s="494">
        <v>1841.64</v>
      </c>
      <c r="P431" s="428">
        <v>7</v>
      </c>
      <c r="Q431" s="493"/>
      <c r="R431" s="428"/>
      <c r="S431" s="513">
        <f t="shared" si="23"/>
        <v>6005014.8800000008</v>
      </c>
    </row>
    <row r="432" spans="1:19" x14ac:dyDescent="0.25">
      <c r="A432" s="357">
        <v>43067</v>
      </c>
      <c r="B432" s="356">
        <v>169</v>
      </c>
      <c r="C432" s="358" t="s">
        <v>28</v>
      </c>
      <c r="D432" s="358" t="s">
        <v>1340</v>
      </c>
      <c r="E432" s="356">
        <v>4142.49</v>
      </c>
      <c r="F432" s="206" t="s">
        <v>91</v>
      </c>
      <c r="G432" s="356">
        <v>0</v>
      </c>
      <c r="H432" s="42"/>
      <c r="I432" s="513">
        <f t="shared" si="22"/>
        <v>-5688711.4099999936</v>
      </c>
      <c r="K432" s="493" t="s">
        <v>1303</v>
      </c>
      <c r="L432" s="492">
        <v>43060</v>
      </c>
      <c r="M432" s="493" t="s">
        <v>22</v>
      </c>
      <c r="N432" s="493" t="s">
        <v>1084</v>
      </c>
      <c r="O432" s="493">
        <v>547.53</v>
      </c>
      <c r="P432" s="428">
        <v>8</v>
      </c>
      <c r="Q432" s="493"/>
      <c r="R432" s="428"/>
      <c r="S432" s="513">
        <f t="shared" si="23"/>
        <v>6005562.4100000011</v>
      </c>
    </row>
    <row r="433" spans="1:19" x14ac:dyDescent="0.25">
      <c r="A433" s="357">
        <v>43067</v>
      </c>
      <c r="B433" s="356">
        <v>170</v>
      </c>
      <c r="C433" s="358" t="s">
        <v>28</v>
      </c>
      <c r="D433" s="358" t="s">
        <v>1340</v>
      </c>
      <c r="E433" s="356">
        <v>-4142.49</v>
      </c>
      <c r="F433" s="206" t="s">
        <v>91</v>
      </c>
      <c r="G433" s="356">
        <v>0</v>
      </c>
      <c r="H433" s="42"/>
      <c r="I433" s="513">
        <f t="shared" si="22"/>
        <v>-5692853.8999999939</v>
      </c>
      <c r="K433" s="512" t="s">
        <v>56</v>
      </c>
      <c r="L433" s="514">
        <v>43063</v>
      </c>
      <c r="M433" s="512" t="s">
        <v>22</v>
      </c>
      <c r="N433" s="512" t="s">
        <v>573</v>
      </c>
      <c r="O433" s="512"/>
      <c r="P433" s="428"/>
      <c r="Q433" s="291">
        <v>300000</v>
      </c>
      <c r="R433" s="428">
        <v>2</v>
      </c>
      <c r="S433" s="513">
        <f t="shared" si="23"/>
        <v>5705562.4100000011</v>
      </c>
    </row>
    <row r="434" spans="1:19" x14ac:dyDescent="0.25">
      <c r="A434" s="357">
        <v>43067</v>
      </c>
      <c r="B434" s="356">
        <v>171</v>
      </c>
      <c r="C434" s="358" t="s">
        <v>28</v>
      </c>
      <c r="D434" s="358" t="s">
        <v>1341</v>
      </c>
      <c r="E434" s="356">
        <v>4142.49</v>
      </c>
      <c r="F434" s="206">
        <v>5</v>
      </c>
      <c r="G434" s="356">
        <v>0</v>
      </c>
      <c r="H434" s="42"/>
      <c r="I434" s="513">
        <f t="shared" si="22"/>
        <v>-5688711.4099999936</v>
      </c>
      <c r="K434" s="512" t="s">
        <v>1304</v>
      </c>
      <c r="L434" s="514">
        <v>43068</v>
      </c>
      <c r="M434" s="512" t="s">
        <v>22</v>
      </c>
      <c r="N434" s="512" t="s">
        <v>878</v>
      </c>
      <c r="O434" s="291">
        <v>128000</v>
      </c>
      <c r="P434" s="428">
        <v>3</v>
      </c>
      <c r="Q434" s="290"/>
      <c r="R434" s="428"/>
      <c r="S434" s="513">
        <f t="shared" si="23"/>
        <v>5833562.4100000011</v>
      </c>
    </row>
    <row r="435" spans="1:19" x14ac:dyDescent="0.25">
      <c r="A435" s="357">
        <v>43068</v>
      </c>
      <c r="B435" s="356">
        <v>174</v>
      </c>
      <c r="C435" s="358" t="s">
        <v>28</v>
      </c>
      <c r="D435" s="358" t="s">
        <v>1342</v>
      </c>
      <c r="E435" s="356">
        <v>1841.64</v>
      </c>
      <c r="F435" s="206">
        <v>4</v>
      </c>
      <c r="G435" s="356">
        <v>0</v>
      </c>
      <c r="H435" s="42"/>
      <c r="I435" s="513">
        <f t="shared" si="22"/>
        <v>-5686869.769999994</v>
      </c>
      <c r="K435" s="512" t="s">
        <v>1305</v>
      </c>
      <c r="L435" s="514">
        <v>43069</v>
      </c>
      <c r="M435" s="512" t="s">
        <v>1306</v>
      </c>
      <c r="N435" s="512" t="s">
        <v>876</v>
      </c>
      <c r="O435" s="512"/>
      <c r="P435" s="428"/>
      <c r="Q435" s="290">
        <v>547.53</v>
      </c>
      <c r="R435" s="428">
        <v>3</v>
      </c>
      <c r="S435" s="513">
        <f t="shared" si="23"/>
        <v>5833014.8800000008</v>
      </c>
    </row>
    <row r="436" spans="1:19" x14ac:dyDescent="0.25">
      <c r="A436" s="357">
        <v>43068</v>
      </c>
      <c r="B436" s="356">
        <v>177</v>
      </c>
      <c r="C436" s="358" t="s">
        <v>28</v>
      </c>
      <c r="D436" s="358" t="s">
        <v>1343</v>
      </c>
      <c r="E436" s="356">
        <v>547.53</v>
      </c>
      <c r="F436" s="206">
        <v>3</v>
      </c>
      <c r="G436" s="356">
        <v>0</v>
      </c>
      <c r="H436" s="42"/>
      <c r="I436" s="513">
        <f t="shared" si="22"/>
        <v>-5686322.2399999937</v>
      </c>
      <c r="K436" s="512" t="s">
        <v>1307</v>
      </c>
      <c r="L436" s="514">
        <v>43069</v>
      </c>
      <c r="M436" s="512" t="s">
        <v>1308</v>
      </c>
      <c r="N436" s="512" t="s">
        <v>877</v>
      </c>
      <c r="O436" s="512"/>
      <c r="P436" s="428"/>
      <c r="Q436" s="291">
        <v>1841.64</v>
      </c>
      <c r="R436" s="428">
        <v>4</v>
      </c>
      <c r="S436" s="513">
        <f t="shared" si="23"/>
        <v>5831173.2400000012</v>
      </c>
    </row>
    <row r="437" spans="1:19" s="493" customFormat="1" x14ac:dyDescent="0.25">
      <c r="A437" s="505">
        <v>43068</v>
      </c>
      <c r="B437" s="506">
        <v>423</v>
      </c>
      <c r="C437" s="504" t="s">
        <v>36</v>
      </c>
      <c r="D437" s="504" t="s">
        <v>1398</v>
      </c>
      <c r="E437" s="356"/>
      <c r="F437" s="206"/>
      <c r="G437" s="356">
        <v>128000</v>
      </c>
      <c r="H437" s="42">
        <v>3</v>
      </c>
      <c r="I437" s="513">
        <f t="shared" si="22"/>
        <v>-5814322.2399999937</v>
      </c>
      <c r="K437" s="512" t="s">
        <v>1309</v>
      </c>
      <c r="L437" s="514">
        <v>43069</v>
      </c>
      <c r="M437" s="512" t="s">
        <v>1310</v>
      </c>
      <c r="N437" s="512" t="s">
        <v>876</v>
      </c>
      <c r="O437" s="512"/>
      <c r="P437" s="428"/>
      <c r="Q437" s="291">
        <v>4142.49</v>
      </c>
      <c r="R437" s="428">
        <v>5</v>
      </c>
      <c r="S437" s="513">
        <f t="shared" si="23"/>
        <v>5827030.7500000009</v>
      </c>
    </row>
    <row r="438" spans="1:19" x14ac:dyDescent="0.25">
      <c r="A438" s="357">
        <v>43069</v>
      </c>
      <c r="B438" s="356">
        <v>1832</v>
      </c>
      <c r="C438" s="358" t="s">
        <v>24</v>
      </c>
      <c r="D438" s="358" t="s">
        <v>1344</v>
      </c>
      <c r="E438" s="356">
        <v>0</v>
      </c>
      <c r="F438" s="206"/>
      <c r="G438" s="356">
        <v>389.01</v>
      </c>
      <c r="H438" s="42">
        <v>4</v>
      </c>
      <c r="I438" s="513">
        <f t="shared" si="22"/>
        <v>-5814711.2499999935</v>
      </c>
      <c r="K438" s="512" t="s">
        <v>1311</v>
      </c>
      <c r="L438" s="514">
        <v>43069</v>
      </c>
      <c r="M438" s="512" t="s">
        <v>1312</v>
      </c>
      <c r="N438" s="512" t="s">
        <v>1010</v>
      </c>
      <c r="O438" s="512"/>
      <c r="P438" s="428"/>
      <c r="Q438" s="290">
        <v>389.02</v>
      </c>
      <c r="R438" s="428">
        <v>6</v>
      </c>
      <c r="S438" s="513">
        <f t="shared" si="23"/>
        <v>5826641.7300000014</v>
      </c>
    </row>
    <row r="439" spans="1:19" x14ac:dyDescent="0.25">
      <c r="A439" s="357">
        <v>43069</v>
      </c>
      <c r="B439" s="356">
        <v>1852</v>
      </c>
      <c r="C439" s="358" t="s">
        <v>24</v>
      </c>
      <c r="D439" s="358" t="s">
        <v>1345</v>
      </c>
      <c r="E439" s="356">
        <v>0</v>
      </c>
      <c r="F439" s="206"/>
      <c r="G439" s="356">
        <v>799.44</v>
      </c>
      <c r="H439" s="42">
        <v>5</v>
      </c>
      <c r="I439" s="513">
        <f t="shared" si="22"/>
        <v>-5815510.6899999939</v>
      </c>
      <c r="K439" s="512" t="s">
        <v>1313</v>
      </c>
      <c r="L439" s="514">
        <v>43069</v>
      </c>
      <c r="M439" s="512" t="s">
        <v>22</v>
      </c>
      <c r="N439" s="512" t="s">
        <v>872</v>
      </c>
      <c r="O439" s="512"/>
      <c r="P439" s="428"/>
      <c r="Q439" s="291">
        <v>128000</v>
      </c>
      <c r="R439" s="428">
        <v>7</v>
      </c>
      <c r="S439" s="513">
        <f t="shared" si="23"/>
        <v>5698641.7300000014</v>
      </c>
    </row>
    <row r="440" spans="1:19" x14ac:dyDescent="0.25">
      <c r="A440" s="357">
        <v>43069</v>
      </c>
      <c r="B440" s="356">
        <v>1861</v>
      </c>
      <c r="C440" s="358" t="s">
        <v>24</v>
      </c>
      <c r="D440" s="358" t="s">
        <v>1346</v>
      </c>
      <c r="E440" s="356">
        <v>0</v>
      </c>
      <c r="F440" s="206"/>
      <c r="G440" s="356">
        <v>4142.49</v>
      </c>
      <c r="H440" s="42">
        <v>6</v>
      </c>
      <c r="I440" s="513">
        <f t="shared" si="22"/>
        <v>-5819653.1799999941</v>
      </c>
      <c r="K440" s="512" t="s">
        <v>1404</v>
      </c>
      <c r="L440" s="514">
        <v>43069</v>
      </c>
      <c r="M440" s="512" t="s">
        <v>1405</v>
      </c>
      <c r="N440" s="512" t="s">
        <v>1408</v>
      </c>
      <c r="O440" s="512"/>
      <c r="P440" s="428"/>
      <c r="Q440" s="512">
        <v>799.44</v>
      </c>
      <c r="R440" s="428">
        <v>8</v>
      </c>
      <c r="S440" s="513">
        <f t="shared" si="23"/>
        <v>5697842.290000001</v>
      </c>
    </row>
    <row r="441" spans="1:19" x14ac:dyDescent="0.25">
      <c r="A441" s="357">
        <v>43069</v>
      </c>
      <c r="B441" s="356">
        <v>1866</v>
      </c>
      <c r="C441" s="358" t="s">
        <v>24</v>
      </c>
      <c r="D441" s="358" t="s">
        <v>1347</v>
      </c>
      <c r="E441" s="356">
        <v>0</v>
      </c>
      <c r="F441" s="206"/>
      <c r="G441" s="356">
        <v>1841.64</v>
      </c>
      <c r="H441" s="42" t="s">
        <v>91</v>
      </c>
      <c r="I441" s="513">
        <f t="shared" si="22"/>
        <v>-5821494.8199999938</v>
      </c>
      <c r="K441" s="512" t="s">
        <v>1406</v>
      </c>
      <c r="L441" s="514">
        <v>43069</v>
      </c>
      <c r="M441" s="512" t="s">
        <v>1407</v>
      </c>
      <c r="N441" s="512" t="s">
        <v>1409</v>
      </c>
      <c r="O441" s="512"/>
      <c r="P441" s="428"/>
      <c r="Q441" s="513">
        <v>3800.03</v>
      </c>
      <c r="R441" s="428">
        <v>9</v>
      </c>
      <c r="S441" s="513">
        <f t="shared" si="23"/>
        <v>5694042.2600000007</v>
      </c>
    </row>
    <row r="442" spans="1:19" x14ac:dyDescent="0.25">
      <c r="A442" s="357">
        <v>43069</v>
      </c>
      <c r="B442" s="356">
        <v>1867</v>
      </c>
      <c r="C442" s="358" t="s">
        <v>24</v>
      </c>
      <c r="D442" s="358" t="s">
        <v>1347</v>
      </c>
      <c r="E442" s="356">
        <v>0</v>
      </c>
      <c r="F442" s="507"/>
      <c r="G442" s="356">
        <v>-1841.64</v>
      </c>
      <c r="H442" s="42" t="s">
        <v>91</v>
      </c>
      <c r="I442" s="513">
        <f t="shared" si="22"/>
        <v>-5819653.1799999941</v>
      </c>
      <c r="K442" s="509"/>
      <c r="L442" s="510"/>
      <c r="M442" s="509"/>
      <c r="N442" s="511"/>
      <c r="P442" s="428"/>
      <c r="Q442" s="506"/>
      <c r="R442" s="428"/>
      <c r="S442" s="531">
        <f t="shared" si="23"/>
        <v>5694042.2600000007</v>
      </c>
    </row>
    <row r="443" spans="1:19" x14ac:dyDescent="0.25">
      <c r="A443" s="357">
        <v>43069</v>
      </c>
      <c r="B443" s="356">
        <v>1868</v>
      </c>
      <c r="C443" s="358" t="s">
        <v>24</v>
      </c>
      <c r="D443" s="358" t="s">
        <v>1348</v>
      </c>
      <c r="E443" s="356">
        <v>0</v>
      </c>
      <c r="F443" s="507"/>
      <c r="G443" s="356">
        <v>1841.64</v>
      </c>
      <c r="H443" s="42">
        <v>7</v>
      </c>
      <c r="I443" s="513">
        <f t="shared" si="22"/>
        <v>-5821494.8199999938</v>
      </c>
      <c r="P443" s="428"/>
      <c r="Q443" s="506"/>
      <c r="R443" s="428"/>
      <c r="S443" s="531">
        <f t="shared" si="23"/>
        <v>5694042.2600000007</v>
      </c>
    </row>
    <row r="444" spans="1:19" x14ac:dyDescent="0.25">
      <c r="A444" s="357">
        <v>43069</v>
      </c>
      <c r="B444" s="356">
        <v>1875</v>
      </c>
      <c r="C444" s="358" t="s">
        <v>24</v>
      </c>
      <c r="D444" s="358" t="s">
        <v>1349</v>
      </c>
      <c r="E444" s="356">
        <v>0</v>
      </c>
      <c r="F444" s="507"/>
      <c r="G444" s="356">
        <v>547.53</v>
      </c>
      <c r="H444" s="131">
        <v>8</v>
      </c>
      <c r="I444" s="513">
        <f t="shared" si="22"/>
        <v>-5822042.349999994</v>
      </c>
      <c r="P444" s="428"/>
      <c r="Q444" s="506"/>
      <c r="R444" s="428"/>
      <c r="S444" s="531">
        <f t="shared" si="23"/>
        <v>5694042.2600000007</v>
      </c>
    </row>
    <row r="445" spans="1:19" x14ac:dyDescent="0.25">
      <c r="A445" s="505">
        <v>43069</v>
      </c>
      <c r="B445" s="506">
        <v>1441</v>
      </c>
      <c r="C445" s="504" t="s">
        <v>29</v>
      </c>
      <c r="D445" s="504" t="s">
        <v>1399</v>
      </c>
      <c r="E445" s="506">
        <v>12620.8</v>
      </c>
      <c r="F445" s="508" t="s">
        <v>287</v>
      </c>
      <c r="H445" s="131"/>
      <c r="I445" s="513">
        <f t="shared" si="22"/>
        <v>-5809421.5499999942</v>
      </c>
      <c r="P445" s="428"/>
      <c r="Q445" s="506"/>
      <c r="R445" s="428"/>
      <c r="S445" s="531">
        <f t="shared" si="23"/>
        <v>5694042.2600000007</v>
      </c>
    </row>
    <row r="446" spans="1:19" x14ac:dyDescent="0.25">
      <c r="A446" s="505">
        <v>43069</v>
      </c>
      <c r="B446" s="506">
        <v>1445</v>
      </c>
      <c r="C446" s="504" t="s">
        <v>29</v>
      </c>
      <c r="D446" s="504" t="s">
        <v>1400</v>
      </c>
      <c r="E446" s="506">
        <v>4438.16</v>
      </c>
      <c r="F446" s="508" t="s">
        <v>287</v>
      </c>
      <c r="H446" s="131"/>
      <c r="I446" s="513">
        <f t="shared" si="22"/>
        <v>-5804983.3899999941</v>
      </c>
      <c r="S446" s="531"/>
    </row>
    <row r="447" spans="1:19" x14ac:dyDescent="0.25">
      <c r="A447" s="505">
        <v>43069</v>
      </c>
      <c r="B447" s="506">
        <v>1447</v>
      </c>
      <c r="C447" s="504" t="s">
        <v>29</v>
      </c>
      <c r="D447" s="504" t="s">
        <v>1401</v>
      </c>
      <c r="E447" s="506">
        <v>3989.1</v>
      </c>
      <c r="F447" s="508" t="s">
        <v>287</v>
      </c>
      <c r="H447" s="131"/>
      <c r="I447" s="513">
        <f t="shared" si="22"/>
        <v>-5800994.2899999944</v>
      </c>
      <c r="S447" s="531"/>
    </row>
    <row r="448" spans="1:19" x14ac:dyDescent="0.25">
      <c r="A448" s="505">
        <v>43069</v>
      </c>
      <c r="B448" s="506">
        <v>1453</v>
      </c>
      <c r="C448" s="504" t="s">
        <v>29</v>
      </c>
      <c r="D448" s="504" t="s">
        <v>1402</v>
      </c>
      <c r="E448" s="506">
        <v>1697.18</v>
      </c>
      <c r="F448" s="508" t="s">
        <v>287</v>
      </c>
      <c r="H448" s="131"/>
      <c r="I448" s="513">
        <f t="shared" si="22"/>
        <v>-5799297.1099999947</v>
      </c>
      <c r="S448" s="531"/>
    </row>
    <row r="449" spans="1:19" x14ac:dyDescent="0.25">
      <c r="A449" s="505">
        <v>43069</v>
      </c>
      <c r="B449" s="506">
        <v>303</v>
      </c>
      <c r="C449" s="504" t="s">
        <v>26</v>
      </c>
      <c r="D449" s="504" t="s">
        <v>1403</v>
      </c>
      <c r="E449" s="506">
        <v>128000</v>
      </c>
      <c r="F449" s="508">
        <v>7</v>
      </c>
      <c r="H449" s="131"/>
      <c r="I449" s="513">
        <f t="shared" si="22"/>
        <v>-5671297.1099999947</v>
      </c>
    </row>
    <row r="450" spans="1:19" x14ac:dyDescent="0.25">
      <c r="A450" s="69"/>
      <c r="B450" s="69"/>
      <c r="C450" s="69"/>
      <c r="D450" s="69"/>
      <c r="E450" s="69"/>
    </row>
    <row r="451" spans="1:19" x14ac:dyDescent="0.25">
      <c r="I451" s="494">
        <f>+I449</f>
        <v>-5671297.1099999947</v>
      </c>
    </row>
    <row r="454" spans="1:19" x14ac:dyDescent="0.25">
      <c r="A454" s="600" t="s">
        <v>23</v>
      </c>
      <c r="B454" s="600"/>
      <c r="C454" s="600"/>
      <c r="D454" s="600"/>
      <c r="E454" s="600"/>
      <c r="F454" s="600"/>
      <c r="G454" s="600"/>
      <c r="H454" s="600"/>
      <c r="I454" s="600"/>
      <c r="J454" s="562"/>
      <c r="K454" s="600" t="s">
        <v>52</v>
      </c>
      <c r="L454" s="600"/>
      <c r="M454" s="600"/>
      <c r="N454" s="600"/>
      <c r="O454" s="600"/>
      <c r="P454" s="600"/>
      <c r="Q454" s="600"/>
      <c r="R454" s="600"/>
      <c r="S454" s="600"/>
    </row>
    <row r="455" spans="1:19" x14ac:dyDescent="0.25">
      <c r="A455" s="599" t="s">
        <v>1350</v>
      </c>
      <c r="B455" s="599"/>
      <c r="C455" s="599"/>
      <c r="D455" s="599"/>
      <c r="E455" s="599"/>
      <c r="F455" s="599"/>
      <c r="G455" s="599"/>
      <c r="H455" s="599"/>
      <c r="I455" s="599"/>
      <c r="J455" s="562"/>
      <c r="K455" s="599" t="s">
        <v>1350</v>
      </c>
      <c r="L455" s="599"/>
      <c r="M455" s="599"/>
      <c r="N455" s="599"/>
      <c r="O455" s="599"/>
      <c r="P455" s="599"/>
      <c r="Q455" s="599"/>
      <c r="R455" s="599"/>
      <c r="S455" s="599"/>
    </row>
    <row r="456" spans="1:19" x14ac:dyDescent="0.25">
      <c r="A456" s="9" t="s">
        <v>2</v>
      </c>
      <c r="B456" s="9" t="s">
        <v>3</v>
      </c>
      <c r="C456" s="9" t="s">
        <v>4</v>
      </c>
      <c r="D456" s="9" t="s">
        <v>5</v>
      </c>
      <c r="E456" s="9" t="s">
        <v>6</v>
      </c>
      <c r="F456" s="431"/>
      <c r="G456" s="9" t="s">
        <v>7</v>
      </c>
      <c r="H456" s="345"/>
      <c r="I456" s="9" t="s">
        <v>8</v>
      </c>
      <c r="J456" s="562"/>
      <c r="K456" s="9" t="s">
        <v>2</v>
      </c>
      <c r="L456" s="9" t="s">
        <v>3</v>
      </c>
      <c r="M456" s="9" t="s">
        <v>4</v>
      </c>
      <c r="N456" s="9" t="s">
        <v>5</v>
      </c>
      <c r="O456" s="9" t="s">
        <v>6</v>
      </c>
      <c r="P456" s="429"/>
      <c r="Q456" s="9" t="s">
        <v>7</v>
      </c>
      <c r="R456" s="429"/>
      <c r="S456" s="9" t="s">
        <v>8</v>
      </c>
    </row>
    <row r="457" spans="1:19" x14ac:dyDescent="0.25">
      <c r="A457" s="356"/>
      <c r="B457" s="357"/>
      <c r="C457" s="23"/>
      <c r="D457" s="23"/>
      <c r="E457" s="23"/>
      <c r="F457" s="432"/>
      <c r="G457" s="23"/>
      <c r="H457" s="345"/>
      <c r="I457" s="355">
        <f>+I451</f>
        <v>-5671297.1099999947</v>
      </c>
      <c r="J457" s="562"/>
      <c r="K457" s="562"/>
      <c r="L457" s="558"/>
      <c r="M457" s="562"/>
      <c r="N457" s="562"/>
      <c r="O457" s="562"/>
      <c r="P457" s="429"/>
      <c r="Q457" s="563"/>
      <c r="R457" s="429"/>
      <c r="S457" s="355">
        <f>+S445</f>
        <v>5694042.2600000007</v>
      </c>
    </row>
    <row r="458" spans="1:19" x14ac:dyDescent="0.25">
      <c r="A458" s="505">
        <v>43070</v>
      </c>
      <c r="B458" s="506">
        <v>236</v>
      </c>
      <c r="C458" s="504" t="s">
        <v>26</v>
      </c>
      <c r="D458" s="504" t="s">
        <v>1531</v>
      </c>
      <c r="E458" s="506">
        <v>0</v>
      </c>
      <c r="F458" s="206"/>
      <c r="G458" s="506">
        <v>250000</v>
      </c>
      <c r="H458" s="131">
        <v>1</v>
      </c>
      <c r="I458" s="563">
        <f>+I457+E458-G458</f>
        <v>-5921297.1099999947</v>
      </c>
      <c r="J458" s="562"/>
      <c r="K458" s="581" t="s">
        <v>1612</v>
      </c>
      <c r="L458" s="582">
        <v>43070</v>
      </c>
      <c r="M458" s="581" t="s">
        <v>22</v>
      </c>
      <c r="N458" s="583" t="s">
        <v>1621</v>
      </c>
      <c r="O458" s="585">
        <v>200000</v>
      </c>
      <c r="P458" s="564">
        <v>2</v>
      </c>
      <c r="Q458" s="586"/>
      <c r="R458" s="564"/>
      <c r="S458" s="563">
        <f>+S457+O458-Q458</f>
        <v>5894042.2600000007</v>
      </c>
    </row>
    <row r="459" spans="1:19" x14ac:dyDescent="0.25">
      <c r="A459" s="505">
        <v>43070</v>
      </c>
      <c r="B459" s="506">
        <v>432</v>
      </c>
      <c r="C459" s="504" t="s">
        <v>36</v>
      </c>
      <c r="D459" s="504" t="s">
        <v>1532</v>
      </c>
      <c r="E459" s="506">
        <v>0</v>
      </c>
      <c r="F459" s="507"/>
      <c r="G459" s="506">
        <v>200000</v>
      </c>
      <c r="H459" s="131">
        <v>2</v>
      </c>
      <c r="I459" s="563">
        <f t="shared" ref="I459:I487" si="24">+I458+E459-G459</f>
        <v>-6121297.1099999947</v>
      </c>
      <c r="K459" s="581" t="s">
        <v>1560</v>
      </c>
      <c r="L459" s="582">
        <v>43070</v>
      </c>
      <c r="M459" s="581" t="s">
        <v>22</v>
      </c>
      <c r="N459" s="583" t="s">
        <v>81</v>
      </c>
      <c r="O459" s="585">
        <v>250000</v>
      </c>
      <c r="P459" s="564">
        <v>1</v>
      </c>
      <c r="Q459" s="586"/>
      <c r="R459" s="564"/>
      <c r="S459" s="567">
        <f t="shared" ref="S459:S484" si="25">+S458+O459-Q459</f>
        <v>6144042.2600000007</v>
      </c>
    </row>
    <row r="460" spans="1:19" ht="15" customHeight="1" x14ac:dyDescent="0.25">
      <c r="A460" s="505">
        <v>43075</v>
      </c>
      <c r="B460" s="506">
        <v>243</v>
      </c>
      <c r="C460" s="504" t="s">
        <v>26</v>
      </c>
      <c r="D460" s="504" t="s">
        <v>1533</v>
      </c>
      <c r="E460" s="506">
        <v>200000</v>
      </c>
      <c r="F460" s="507">
        <v>1</v>
      </c>
      <c r="G460" s="506">
        <v>0</v>
      </c>
      <c r="H460" s="131"/>
      <c r="I460" s="563">
        <f t="shared" si="24"/>
        <v>-5921297.1099999947</v>
      </c>
      <c r="K460" s="581" t="s">
        <v>1561</v>
      </c>
      <c r="L460" s="582">
        <v>43075</v>
      </c>
      <c r="M460" s="581" t="s">
        <v>22</v>
      </c>
      <c r="N460" s="583" t="s">
        <v>1582</v>
      </c>
      <c r="O460" s="585">
        <v>44188.5</v>
      </c>
      <c r="P460" s="564"/>
      <c r="Q460" s="586"/>
      <c r="R460" s="564"/>
      <c r="S460" s="567">
        <f t="shared" si="25"/>
        <v>6188230.7600000007</v>
      </c>
    </row>
    <row r="461" spans="1:19" ht="15" customHeight="1" x14ac:dyDescent="0.25">
      <c r="A461" s="505">
        <v>43077</v>
      </c>
      <c r="B461" s="506">
        <v>244</v>
      </c>
      <c r="C461" s="504" t="s">
        <v>26</v>
      </c>
      <c r="D461" s="504" t="s">
        <v>1534</v>
      </c>
      <c r="E461" s="506">
        <v>250000</v>
      </c>
      <c r="F461" s="507">
        <v>2</v>
      </c>
      <c r="G461" s="506">
        <v>0</v>
      </c>
      <c r="H461" s="131"/>
      <c r="I461" s="563">
        <f t="shared" si="24"/>
        <v>-5671297.1099999947</v>
      </c>
      <c r="K461" s="581" t="s">
        <v>1562</v>
      </c>
      <c r="L461" s="582">
        <v>43075</v>
      </c>
      <c r="M461" s="581" t="s">
        <v>22</v>
      </c>
      <c r="N461" s="583" t="s">
        <v>80</v>
      </c>
      <c r="O461" s="584"/>
      <c r="P461" s="564"/>
      <c r="Q461" s="587">
        <v>200000</v>
      </c>
      <c r="R461" s="564">
        <v>1</v>
      </c>
      <c r="S461" s="567">
        <f t="shared" si="25"/>
        <v>5988230.7600000007</v>
      </c>
    </row>
    <row r="462" spans="1:19" ht="15" customHeight="1" x14ac:dyDescent="0.25">
      <c r="A462" s="505">
        <v>43077</v>
      </c>
      <c r="B462" s="506">
        <v>245</v>
      </c>
      <c r="C462" s="504" t="s">
        <v>26</v>
      </c>
      <c r="D462" s="504" t="s">
        <v>1535</v>
      </c>
      <c r="E462" s="506">
        <v>0</v>
      </c>
      <c r="F462" s="507"/>
      <c r="G462" s="506">
        <v>250000</v>
      </c>
      <c r="H462" s="131">
        <v>3</v>
      </c>
      <c r="I462" s="563">
        <f t="shared" si="24"/>
        <v>-5921297.1099999947</v>
      </c>
      <c r="K462" s="581" t="s">
        <v>1563</v>
      </c>
      <c r="L462" s="582">
        <v>43077</v>
      </c>
      <c r="M462" s="581" t="s">
        <v>22</v>
      </c>
      <c r="N462" s="583" t="s">
        <v>81</v>
      </c>
      <c r="O462" s="585">
        <v>250000</v>
      </c>
      <c r="P462" s="564">
        <v>3</v>
      </c>
      <c r="Q462" s="586"/>
      <c r="R462" s="564"/>
      <c r="S462" s="567">
        <f t="shared" si="25"/>
        <v>6238230.7600000007</v>
      </c>
    </row>
    <row r="463" spans="1:19" x14ac:dyDescent="0.25">
      <c r="A463" s="505">
        <v>43087</v>
      </c>
      <c r="B463" s="506">
        <v>559</v>
      </c>
      <c r="C463" s="504" t="s">
        <v>29</v>
      </c>
      <c r="D463" s="504" t="s">
        <v>1536</v>
      </c>
      <c r="E463" s="506">
        <v>4838.3599999999997</v>
      </c>
      <c r="F463" s="507">
        <v>9</v>
      </c>
      <c r="G463" s="506">
        <v>0</v>
      </c>
      <c r="H463" s="131"/>
      <c r="I463" s="563">
        <f t="shared" si="24"/>
        <v>-5916458.7499999944</v>
      </c>
      <c r="K463" s="581" t="s">
        <v>1564</v>
      </c>
      <c r="L463" s="582">
        <v>43077</v>
      </c>
      <c r="M463" s="581" t="s">
        <v>22</v>
      </c>
      <c r="N463" s="583" t="s">
        <v>80</v>
      </c>
      <c r="O463" s="584"/>
      <c r="P463" s="564"/>
      <c r="Q463" s="587">
        <v>250000</v>
      </c>
      <c r="R463" s="564">
        <v>2</v>
      </c>
      <c r="S463" s="567">
        <f t="shared" si="25"/>
        <v>5988230.7600000007</v>
      </c>
    </row>
    <row r="464" spans="1:19" x14ac:dyDescent="0.25">
      <c r="A464" s="505">
        <v>43087</v>
      </c>
      <c r="B464" s="506">
        <v>560</v>
      </c>
      <c r="C464" s="504" t="s">
        <v>29</v>
      </c>
      <c r="D464" s="504" t="s">
        <v>1537</v>
      </c>
      <c r="E464" s="506">
        <v>1513.12</v>
      </c>
      <c r="F464" s="507">
        <v>10</v>
      </c>
      <c r="G464" s="506">
        <v>0</v>
      </c>
      <c r="H464" s="131"/>
      <c r="I464" s="563">
        <f t="shared" si="24"/>
        <v>-5914945.6299999943</v>
      </c>
      <c r="K464" s="581" t="s">
        <v>1224</v>
      </c>
      <c r="L464" s="582">
        <v>43095</v>
      </c>
      <c r="M464" s="581" t="s">
        <v>22</v>
      </c>
      <c r="N464" s="583" t="s">
        <v>85</v>
      </c>
      <c r="O464" s="585">
        <v>4142.49</v>
      </c>
      <c r="P464" s="564">
        <v>4</v>
      </c>
      <c r="Q464" s="586"/>
      <c r="R464" s="564"/>
      <c r="S464" s="567">
        <f t="shared" si="25"/>
        <v>5992373.2500000009</v>
      </c>
    </row>
    <row r="465" spans="1:19" ht="15" customHeight="1" x14ac:dyDescent="0.25">
      <c r="A465" s="505">
        <v>43097</v>
      </c>
      <c r="B465" s="506">
        <v>41</v>
      </c>
      <c r="C465" s="504" t="s">
        <v>28</v>
      </c>
      <c r="D465" s="504" t="s">
        <v>1538</v>
      </c>
      <c r="E465" s="506">
        <v>589</v>
      </c>
      <c r="F465" s="507">
        <v>5</v>
      </c>
      <c r="G465" s="506">
        <v>0</v>
      </c>
      <c r="H465" s="131"/>
      <c r="I465" s="563">
        <f t="shared" si="24"/>
        <v>-5914356.6299999943</v>
      </c>
      <c r="K465" s="581" t="s">
        <v>1565</v>
      </c>
      <c r="L465" s="582">
        <v>43095</v>
      </c>
      <c r="M465" s="581" t="s">
        <v>22</v>
      </c>
      <c r="N465" s="583" t="s">
        <v>90</v>
      </c>
      <c r="O465" s="584">
        <v>589</v>
      </c>
      <c r="P465" s="564">
        <v>5</v>
      </c>
      <c r="Q465" s="586"/>
      <c r="R465" s="564"/>
      <c r="S465" s="567">
        <f t="shared" si="25"/>
        <v>5992962.2500000009</v>
      </c>
    </row>
    <row r="466" spans="1:19" ht="15" customHeight="1" x14ac:dyDescent="0.25">
      <c r="A466" s="505">
        <v>43097</v>
      </c>
      <c r="B466" s="506">
        <v>47</v>
      </c>
      <c r="C466" s="504" t="s">
        <v>28</v>
      </c>
      <c r="D466" s="504" t="s">
        <v>1539</v>
      </c>
      <c r="E466" s="506">
        <v>799.44</v>
      </c>
      <c r="F466" s="507">
        <v>6</v>
      </c>
      <c r="G466" s="506">
        <v>0</v>
      </c>
      <c r="H466" s="131"/>
      <c r="I466" s="563">
        <f t="shared" si="24"/>
        <v>-5913557.1899999939</v>
      </c>
      <c r="K466" s="581" t="s">
        <v>1566</v>
      </c>
      <c r="L466" s="582">
        <v>43095</v>
      </c>
      <c r="M466" s="581" t="s">
        <v>22</v>
      </c>
      <c r="N466" s="583" t="s">
        <v>698</v>
      </c>
      <c r="O466" s="584">
        <v>547.53</v>
      </c>
      <c r="P466" s="564">
        <v>6</v>
      </c>
      <c r="Q466" s="586"/>
      <c r="R466" s="564"/>
      <c r="S466" s="567">
        <f t="shared" si="25"/>
        <v>5993509.7800000012</v>
      </c>
    </row>
    <row r="467" spans="1:19" ht="15" customHeight="1" x14ac:dyDescent="0.25">
      <c r="A467" s="505">
        <v>43097</v>
      </c>
      <c r="B467" s="506">
        <v>54</v>
      </c>
      <c r="C467" s="504" t="s">
        <v>28</v>
      </c>
      <c r="D467" s="504" t="s">
        <v>1540</v>
      </c>
      <c r="E467" s="506">
        <v>4142.49</v>
      </c>
      <c r="F467" s="507">
        <v>4</v>
      </c>
      <c r="G467" s="506">
        <v>0</v>
      </c>
      <c r="H467" s="131"/>
      <c r="I467" s="563">
        <f t="shared" si="24"/>
        <v>-5909414.6999999937</v>
      </c>
      <c r="K467" s="581" t="s">
        <v>1226</v>
      </c>
      <c r="L467" s="582">
        <v>43096</v>
      </c>
      <c r="M467" s="581" t="s">
        <v>1065</v>
      </c>
      <c r="N467" s="583" t="s">
        <v>1225</v>
      </c>
      <c r="O467" s="585">
        <v>1841.64</v>
      </c>
      <c r="P467" s="564">
        <v>7</v>
      </c>
      <c r="Q467" s="586"/>
      <c r="R467" s="564"/>
      <c r="S467" s="567">
        <f t="shared" si="25"/>
        <v>5995351.4200000009</v>
      </c>
    </row>
    <row r="468" spans="1:19" ht="15" customHeight="1" x14ac:dyDescent="0.25">
      <c r="A468" s="505">
        <v>43097</v>
      </c>
      <c r="B468" s="506">
        <v>57</v>
      </c>
      <c r="C468" s="504" t="s">
        <v>28</v>
      </c>
      <c r="D468" s="504" t="s">
        <v>1541</v>
      </c>
      <c r="E468" s="506">
        <v>1841.64</v>
      </c>
      <c r="F468" s="507">
        <v>7</v>
      </c>
      <c r="G468" s="506">
        <v>0</v>
      </c>
      <c r="H468" s="131"/>
      <c r="I468" s="563">
        <f t="shared" si="24"/>
        <v>-5907573.059999994</v>
      </c>
      <c r="K468" s="581" t="s">
        <v>1228</v>
      </c>
      <c r="L468" s="582">
        <v>43096</v>
      </c>
      <c r="M468" s="581" t="s">
        <v>22</v>
      </c>
      <c r="N468" s="583" t="s">
        <v>286</v>
      </c>
      <c r="O468" s="584">
        <v>799.44</v>
      </c>
      <c r="P468" s="564">
        <v>8</v>
      </c>
      <c r="Q468" s="586"/>
      <c r="R468" s="564"/>
      <c r="S468" s="567">
        <f t="shared" si="25"/>
        <v>5996150.8600000013</v>
      </c>
    </row>
    <row r="469" spans="1:19" ht="15" customHeight="1" x14ac:dyDescent="0.25">
      <c r="A469" s="505">
        <v>43097</v>
      </c>
      <c r="B469" s="506">
        <v>60</v>
      </c>
      <c r="C469" s="504" t="s">
        <v>28</v>
      </c>
      <c r="D469" s="504" t="s">
        <v>1542</v>
      </c>
      <c r="E469" s="506">
        <v>547.53</v>
      </c>
      <c r="F469" s="507">
        <v>8</v>
      </c>
      <c r="G469" s="506">
        <v>0</v>
      </c>
      <c r="H469" s="131"/>
      <c r="I469" s="563">
        <f t="shared" si="24"/>
        <v>-5907025.5299999937</v>
      </c>
      <c r="K469" s="581" t="s">
        <v>1567</v>
      </c>
      <c r="L469" s="582">
        <v>43097</v>
      </c>
      <c r="M469" s="581" t="s">
        <v>1568</v>
      </c>
      <c r="N469" s="583" t="s">
        <v>1501</v>
      </c>
      <c r="O469" s="585">
        <v>338003.62</v>
      </c>
      <c r="P469" s="564">
        <v>9</v>
      </c>
      <c r="Q469" s="586"/>
      <c r="R469" s="564"/>
      <c r="S469" s="567">
        <f t="shared" si="25"/>
        <v>6334154.4800000014</v>
      </c>
    </row>
    <row r="470" spans="1:19" ht="15" customHeight="1" x14ac:dyDescent="0.25">
      <c r="A470" s="505">
        <v>43097</v>
      </c>
      <c r="B470" s="506">
        <v>1902</v>
      </c>
      <c r="C470" s="504" t="s">
        <v>24</v>
      </c>
      <c r="D470" s="504" t="s">
        <v>1543</v>
      </c>
      <c r="E470" s="506">
        <v>0</v>
      </c>
      <c r="F470" s="507"/>
      <c r="G470" s="506">
        <v>38457.01</v>
      </c>
      <c r="H470" s="131">
        <v>11</v>
      </c>
      <c r="I470" s="563">
        <f t="shared" si="24"/>
        <v>-5945482.5399999935</v>
      </c>
      <c r="K470" s="581" t="s">
        <v>64</v>
      </c>
      <c r="L470" s="582">
        <v>43097</v>
      </c>
      <c r="M470" s="581" t="s">
        <v>1569</v>
      </c>
      <c r="N470" s="583"/>
      <c r="O470" s="585">
        <v>203037.46</v>
      </c>
      <c r="P470" s="564">
        <v>11</v>
      </c>
      <c r="Q470" s="586"/>
      <c r="R470" s="564"/>
      <c r="S470" s="567">
        <f t="shared" si="25"/>
        <v>6537191.9400000013</v>
      </c>
    </row>
    <row r="471" spans="1:19" ht="15" customHeight="1" x14ac:dyDescent="0.25">
      <c r="A471" s="505">
        <v>43097</v>
      </c>
      <c r="B471" s="506">
        <v>273</v>
      </c>
      <c r="C471" s="504" t="s">
        <v>1530</v>
      </c>
      <c r="D471" s="504" t="s">
        <v>1544</v>
      </c>
      <c r="E471" s="506">
        <v>0</v>
      </c>
      <c r="F471" s="507"/>
      <c r="G471" s="506">
        <v>338003.62</v>
      </c>
      <c r="H471" s="131">
        <v>9</v>
      </c>
      <c r="I471" s="563">
        <f t="shared" si="24"/>
        <v>-6283486.1599999936</v>
      </c>
      <c r="K471" s="581" t="s">
        <v>1570</v>
      </c>
      <c r="L471" s="582">
        <v>43098</v>
      </c>
      <c r="M471" s="581" t="s">
        <v>22</v>
      </c>
      <c r="N471" s="583" t="s">
        <v>1583</v>
      </c>
      <c r="O471" s="584"/>
      <c r="P471" s="564"/>
      <c r="Q471" s="587">
        <v>338003.62</v>
      </c>
      <c r="R471" s="564">
        <v>3</v>
      </c>
      <c r="S471" s="567">
        <f t="shared" si="25"/>
        <v>6199188.3200000012</v>
      </c>
    </row>
    <row r="472" spans="1:19" ht="15" customHeight="1" x14ac:dyDescent="0.25">
      <c r="A472" s="505">
        <v>43098</v>
      </c>
      <c r="B472" s="506">
        <v>1912</v>
      </c>
      <c r="C472" s="504" t="s">
        <v>24</v>
      </c>
      <c r="D472" s="504" t="s">
        <v>1545</v>
      </c>
      <c r="E472" s="506">
        <v>0</v>
      </c>
      <c r="F472" s="507"/>
      <c r="G472" s="506">
        <v>589</v>
      </c>
      <c r="H472" s="131">
        <v>5</v>
      </c>
      <c r="I472" s="563">
        <f t="shared" si="24"/>
        <v>-6284075.1599999936</v>
      </c>
      <c r="K472" s="581" t="s">
        <v>1571</v>
      </c>
      <c r="L472" s="582">
        <v>43099</v>
      </c>
      <c r="M472" s="581" t="s">
        <v>1572</v>
      </c>
      <c r="N472" s="583" t="s">
        <v>1622</v>
      </c>
      <c r="O472" s="584"/>
      <c r="P472" s="564"/>
      <c r="Q472" s="587">
        <v>4142.49</v>
      </c>
      <c r="R472" s="564">
        <v>4</v>
      </c>
      <c r="S472" s="567">
        <f t="shared" si="25"/>
        <v>6195045.830000001</v>
      </c>
    </row>
    <row r="473" spans="1:19" ht="15" customHeight="1" x14ac:dyDescent="0.25">
      <c r="A473" s="505">
        <v>43098</v>
      </c>
      <c r="B473" s="506">
        <v>1923</v>
      </c>
      <c r="C473" s="504" t="s">
        <v>24</v>
      </c>
      <c r="D473" s="504" t="s">
        <v>1546</v>
      </c>
      <c r="E473" s="506">
        <v>0</v>
      </c>
      <c r="F473" s="507"/>
      <c r="G473" s="506">
        <v>799.44</v>
      </c>
      <c r="H473" s="131">
        <v>8</v>
      </c>
      <c r="I473" s="563">
        <f t="shared" si="24"/>
        <v>-6284874.599999994</v>
      </c>
      <c r="K473" s="581" t="s">
        <v>1573</v>
      </c>
      <c r="L473" s="582">
        <v>43099</v>
      </c>
      <c r="M473" s="581" t="s">
        <v>1574</v>
      </c>
      <c r="N473" s="583" t="s">
        <v>875</v>
      </c>
      <c r="O473" s="584"/>
      <c r="P473" s="564"/>
      <c r="Q473" s="586">
        <v>589</v>
      </c>
      <c r="R473" s="564">
        <v>5</v>
      </c>
      <c r="S473" s="567">
        <f t="shared" si="25"/>
        <v>6194456.830000001</v>
      </c>
    </row>
    <row r="474" spans="1:19" ht="15" customHeight="1" x14ac:dyDescent="0.25">
      <c r="A474" s="505">
        <v>43098</v>
      </c>
      <c r="B474" s="506">
        <v>1929</v>
      </c>
      <c r="C474" s="504" t="s">
        <v>24</v>
      </c>
      <c r="D474" s="504" t="s">
        <v>1547</v>
      </c>
      <c r="E474" s="506">
        <v>0</v>
      </c>
      <c r="F474" s="507"/>
      <c r="G474" s="506">
        <v>4142.49</v>
      </c>
      <c r="H474" s="131">
        <v>4</v>
      </c>
      <c r="I474" s="563">
        <f t="shared" si="24"/>
        <v>-6289017.0899999943</v>
      </c>
      <c r="K474" s="581" t="s">
        <v>1575</v>
      </c>
      <c r="L474" s="582">
        <v>43099</v>
      </c>
      <c r="M474" s="581" t="s">
        <v>1576</v>
      </c>
      <c r="N474" s="583" t="s">
        <v>1408</v>
      </c>
      <c r="O474" s="584"/>
      <c r="P474" s="564"/>
      <c r="Q474" s="586">
        <v>799.44</v>
      </c>
      <c r="R474" s="564">
        <v>6</v>
      </c>
      <c r="S474" s="567">
        <f t="shared" si="25"/>
        <v>6193657.3900000006</v>
      </c>
    </row>
    <row r="475" spans="1:19" ht="15" customHeight="1" x14ac:dyDescent="0.25">
      <c r="A475" s="505">
        <v>43098</v>
      </c>
      <c r="B475" s="506">
        <v>1932</v>
      </c>
      <c r="C475" s="504" t="s">
        <v>24</v>
      </c>
      <c r="D475" s="504" t="s">
        <v>1548</v>
      </c>
      <c r="E475" s="506">
        <v>0</v>
      </c>
      <c r="F475" s="507"/>
      <c r="G475" s="506">
        <v>1841.64</v>
      </c>
      <c r="H475" s="131">
        <v>7</v>
      </c>
      <c r="I475" s="563">
        <f t="shared" si="24"/>
        <v>-6290858.7299999939</v>
      </c>
      <c r="K475" s="581" t="s">
        <v>1577</v>
      </c>
      <c r="L475" s="582">
        <v>43099</v>
      </c>
      <c r="M475" s="581" t="s">
        <v>1578</v>
      </c>
      <c r="N475" s="583" t="s">
        <v>877</v>
      </c>
      <c r="O475" s="584"/>
      <c r="P475" s="564"/>
      <c r="Q475" s="587">
        <v>1841.64</v>
      </c>
      <c r="R475" s="564">
        <v>7</v>
      </c>
      <c r="S475" s="567">
        <f t="shared" si="25"/>
        <v>6191815.7500000009</v>
      </c>
    </row>
    <row r="476" spans="1:19" ht="15" customHeight="1" x14ac:dyDescent="0.25">
      <c r="A476" s="505">
        <v>43098</v>
      </c>
      <c r="B476" s="506">
        <v>1936</v>
      </c>
      <c r="C476" s="504" t="s">
        <v>24</v>
      </c>
      <c r="D476" s="504" t="s">
        <v>1549</v>
      </c>
      <c r="E476" s="506">
        <v>0</v>
      </c>
      <c r="F476" s="507"/>
      <c r="G476" s="506">
        <v>547.53</v>
      </c>
      <c r="H476" s="131">
        <v>6</v>
      </c>
      <c r="I476" s="563">
        <f t="shared" si="24"/>
        <v>-6291406.2599999942</v>
      </c>
      <c r="K476" s="581" t="s">
        <v>1579</v>
      </c>
      <c r="L476" s="582">
        <v>43099</v>
      </c>
      <c r="M476" s="581" t="s">
        <v>1580</v>
      </c>
      <c r="N476" s="583" t="s">
        <v>1009</v>
      </c>
      <c r="O476" s="584"/>
      <c r="P476" s="564"/>
      <c r="Q476" s="586">
        <v>547.53</v>
      </c>
      <c r="R476" s="564">
        <v>8</v>
      </c>
      <c r="S476" s="567">
        <f t="shared" si="25"/>
        <v>6191268.2200000007</v>
      </c>
    </row>
    <row r="477" spans="1:19" ht="15" customHeight="1" x14ac:dyDescent="0.25">
      <c r="A477" s="505">
        <v>43098</v>
      </c>
      <c r="B477" s="506">
        <v>1943</v>
      </c>
      <c r="C477" s="504" t="s">
        <v>24</v>
      </c>
      <c r="D477" s="504" t="s">
        <v>1550</v>
      </c>
      <c r="E477" s="506">
        <v>0</v>
      </c>
      <c r="F477" s="507"/>
      <c r="G477" s="506">
        <v>1358.22</v>
      </c>
      <c r="H477" s="131">
        <v>11</v>
      </c>
      <c r="I477" s="563">
        <f t="shared" si="24"/>
        <v>-6292764.4799999939</v>
      </c>
      <c r="K477" s="581" t="s">
        <v>1613</v>
      </c>
      <c r="L477" s="582">
        <v>43099</v>
      </c>
      <c r="M477" s="581">
        <v>36541</v>
      </c>
      <c r="N477" s="583" t="s">
        <v>1623</v>
      </c>
      <c r="O477" s="584"/>
      <c r="P477" s="564"/>
      <c r="Q477" s="587">
        <v>4438.16</v>
      </c>
      <c r="R477" s="433" t="s">
        <v>287</v>
      </c>
      <c r="S477" s="567">
        <f t="shared" si="25"/>
        <v>6186830.0600000005</v>
      </c>
    </row>
    <row r="478" spans="1:19" ht="15" customHeight="1" x14ac:dyDescent="0.25">
      <c r="A478" s="505">
        <v>43098</v>
      </c>
      <c r="B478" s="506">
        <v>1993</v>
      </c>
      <c r="C478" s="504" t="s">
        <v>24</v>
      </c>
      <c r="D478" s="504" t="s">
        <v>1551</v>
      </c>
      <c r="E478" s="506">
        <v>0</v>
      </c>
      <c r="F478" s="507"/>
      <c r="G478" s="506">
        <v>554.84</v>
      </c>
      <c r="H478" s="131">
        <v>11</v>
      </c>
      <c r="I478" s="563">
        <f t="shared" si="24"/>
        <v>-6293319.3199999938</v>
      </c>
      <c r="K478" s="581" t="s">
        <v>1614</v>
      </c>
      <c r="L478" s="582">
        <v>43099</v>
      </c>
      <c r="M478" s="581">
        <v>36539</v>
      </c>
      <c r="N478" s="583" t="s">
        <v>1623</v>
      </c>
      <c r="O478" s="584"/>
      <c r="P478" s="564"/>
      <c r="Q478" s="587">
        <v>12620.8</v>
      </c>
      <c r="R478" s="433" t="s">
        <v>287</v>
      </c>
      <c r="S478" s="567">
        <f t="shared" si="25"/>
        <v>6174209.2600000007</v>
      </c>
    </row>
    <row r="479" spans="1:19" ht="15" customHeight="1" x14ac:dyDescent="0.25">
      <c r="A479" s="505">
        <v>43098</v>
      </c>
      <c r="B479" s="506">
        <v>1995</v>
      </c>
      <c r="C479" s="504" t="s">
        <v>24</v>
      </c>
      <c r="D479" s="504" t="s">
        <v>1552</v>
      </c>
      <c r="E479" s="506">
        <v>0</v>
      </c>
      <c r="F479" s="507"/>
      <c r="G479" s="506">
        <v>4275.38</v>
      </c>
      <c r="H479" s="131">
        <v>11</v>
      </c>
      <c r="I479" s="563">
        <f t="shared" si="24"/>
        <v>-6297594.6999999937</v>
      </c>
      <c r="K479" s="581" t="s">
        <v>1615</v>
      </c>
      <c r="L479" s="582">
        <v>43099</v>
      </c>
      <c r="M479" s="581">
        <v>36547</v>
      </c>
      <c r="N479" s="583" t="s">
        <v>1623</v>
      </c>
      <c r="O479" s="584"/>
      <c r="P479" s="428"/>
      <c r="Q479" s="587">
        <v>1697.18</v>
      </c>
      <c r="R479" s="435" t="s">
        <v>287</v>
      </c>
      <c r="S479" s="587">
        <f t="shared" si="25"/>
        <v>6172512.080000001</v>
      </c>
    </row>
    <row r="480" spans="1:19" ht="15" customHeight="1" x14ac:dyDescent="0.25">
      <c r="A480" s="505">
        <v>43098</v>
      </c>
      <c r="B480" s="506">
        <v>1999</v>
      </c>
      <c r="C480" s="504" t="s">
        <v>24</v>
      </c>
      <c r="D480" s="504" t="s">
        <v>1553</v>
      </c>
      <c r="E480" s="506">
        <v>0</v>
      </c>
      <c r="F480" s="507"/>
      <c r="G480" s="506">
        <v>1856</v>
      </c>
      <c r="H480" s="131">
        <v>11</v>
      </c>
      <c r="I480" s="563">
        <f t="shared" si="24"/>
        <v>-6299450.6999999937</v>
      </c>
      <c r="K480" s="581" t="s">
        <v>1616</v>
      </c>
      <c r="L480" s="582">
        <v>43099</v>
      </c>
      <c r="M480" s="581">
        <v>36542</v>
      </c>
      <c r="N480" s="583" t="s">
        <v>1623</v>
      </c>
      <c r="O480" s="584"/>
      <c r="P480" s="428"/>
      <c r="Q480" s="587">
        <v>3989.1</v>
      </c>
      <c r="R480" s="435" t="s">
        <v>287</v>
      </c>
      <c r="S480" s="587">
        <f t="shared" si="25"/>
        <v>6168522.9800000014</v>
      </c>
    </row>
    <row r="481" spans="1:19" ht="15" customHeight="1" x14ac:dyDescent="0.25">
      <c r="A481" s="505">
        <v>43098</v>
      </c>
      <c r="B481" s="506">
        <v>2000</v>
      </c>
      <c r="C481" s="504" t="s">
        <v>24</v>
      </c>
      <c r="D481" s="504" t="s">
        <v>1554</v>
      </c>
      <c r="E481" s="506">
        <v>0</v>
      </c>
      <c r="F481" s="507"/>
      <c r="G481" s="506">
        <v>8406.2900000000009</v>
      </c>
      <c r="H481" s="131">
        <v>11</v>
      </c>
      <c r="I481" s="563">
        <f t="shared" si="24"/>
        <v>-6307856.9899999937</v>
      </c>
      <c r="K481" s="581" t="s">
        <v>1617</v>
      </c>
      <c r="L481" s="582">
        <v>43099</v>
      </c>
      <c r="M481" s="581" t="s">
        <v>1618</v>
      </c>
      <c r="N481" s="583" t="s">
        <v>1624</v>
      </c>
      <c r="O481" s="584"/>
      <c r="P481" s="428"/>
      <c r="Q481" s="587">
        <v>44188.51</v>
      </c>
      <c r="R481" s="435">
        <v>11</v>
      </c>
      <c r="S481" s="587">
        <f t="shared" si="25"/>
        <v>6124334.4700000016</v>
      </c>
    </row>
    <row r="482" spans="1:19" ht="15" customHeight="1" x14ac:dyDescent="0.25">
      <c r="A482" s="505">
        <v>43098</v>
      </c>
      <c r="B482" s="506">
        <v>2003</v>
      </c>
      <c r="C482" s="504" t="s">
        <v>24</v>
      </c>
      <c r="D482" s="504" t="s">
        <v>1555</v>
      </c>
      <c r="E482" s="506">
        <v>0</v>
      </c>
      <c r="F482" s="507"/>
      <c r="G482" s="506">
        <v>9952.7999999999993</v>
      </c>
      <c r="H482" s="131">
        <v>11</v>
      </c>
      <c r="I482" s="563">
        <f t="shared" si="24"/>
        <v>-6317809.7899999935</v>
      </c>
      <c r="K482" s="581" t="s">
        <v>1238</v>
      </c>
      <c r="L482" s="582">
        <v>43099</v>
      </c>
      <c r="M482" s="581" t="s">
        <v>1619</v>
      </c>
      <c r="N482" s="583" t="s">
        <v>88</v>
      </c>
      <c r="O482" s="584"/>
      <c r="P482" s="428"/>
      <c r="Q482" s="587">
        <v>1513.12</v>
      </c>
      <c r="R482" s="435">
        <v>10</v>
      </c>
      <c r="S482" s="587">
        <f t="shared" si="25"/>
        <v>6122821.3500000015</v>
      </c>
    </row>
    <row r="483" spans="1:19" ht="15" customHeight="1" x14ac:dyDescent="0.25">
      <c r="A483" s="505">
        <v>43098</v>
      </c>
      <c r="B483" s="506">
        <v>2004</v>
      </c>
      <c r="C483" s="504" t="s">
        <v>24</v>
      </c>
      <c r="D483" s="504" t="s">
        <v>1556</v>
      </c>
      <c r="E483" s="506">
        <v>0</v>
      </c>
      <c r="F483" s="507"/>
      <c r="G483" s="506">
        <v>138176.92000000001</v>
      </c>
      <c r="H483" s="131">
        <v>11</v>
      </c>
      <c r="I483" s="563">
        <f t="shared" si="24"/>
        <v>-6455986.7099999934</v>
      </c>
      <c r="K483" s="581" t="s">
        <v>1620</v>
      </c>
      <c r="L483" s="582">
        <v>43099</v>
      </c>
      <c r="M483" s="581">
        <v>37128</v>
      </c>
      <c r="N483" s="583" t="s">
        <v>88</v>
      </c>
      <c r="O483" s="584"/>
      <c r="P483" s="428"/>
      <c r="Q483" s="587">
        <v>4838.3599999999997</v>
      </c>
      <c r="R483" s="435">
        <v>9</v>
      </c>
      <c r="S483" s="587">
        <f t="shared" si="25"/>
        <v>6117982.9900000012</v>
      </c>
    </row>
    <row r="484" spans="1:19" ht="15" customHeight="1" x14ac:dyDescent="0.25">
      <c r="A484" s="505">
        <v>43098</v>
      </c>
      <c r="B484" s="506">
        <v>408</v>
      </c>
      <c r="C484" s="504" t="s">
        <v>1530</v>
      </c>
      <c r="D484" s="504" t="s">
        <v>1544</v>
      </c>
      <c r="E484" s="506">
        <v>338003.62</v>
      </c>
      <c r="F484" s="507">
        <v>3</v>
      </c>
      <c r="G484" s="506">
        <v>0</v>
      </c>
      <c r="H484" s="131"/>
      <c r="I484" s="563">
        <f t="shared" si="24"/>
        <v>-6117983.0899999933</v>
      </c>
      <c r="K484" s="581" t="s">
        <v>1581</v>
      </c>
      <c r="L484" s="582">
        <v>43099</v>
      </c>
      <c r="M484" s="581" t="s">
        <v>22</v>
      </c>
      <c r="N484" s="583" t="s">
        <v>81</v>
      </c>
      <c r="O484" s="585">
        <v>500000</v>
      </c>
      <c r="P484" s="435">
        <v>10</v>
      </c>
      <c r="Q484" s="586"/>
      <c r="R484" s="435"/>
      <c r="S484" s="587">
        <f t="shared" si="25"/>
        <v>6617982.9900000012</v>
      </c>
    </row>
    <row r="485" spans="1:19" ht="15" customHeight="1" x14ac:dyDescent="0.25">
      <c r="A485" s="505">
        <v>43099</v>
      </c>
      <c r="B485" s="506">
        <v>279</v>
      </c>
      <c r="C485" s="504" t="s">
        <v>26</v>
      </c>
      <c r="D485" s="504" t="s">
        <v>1557</v>
      </c>
      <c r="E485" s="506">
        <v>0</v>
      </c>
      <c r="F485" s="507"/>
      <c r="G485" s="506">
        <v>500000</v>
      </c>
      <c r="H485" s="131">
        <v>10</v>
      </c>
      <c r="I485" s="563">
        <f t="shared" si="24"/>
        <v>-6617983.0899999933</v>
      </c>
    </row>
    <row r="486" spans="1:19" x14ac:dyDescent="0.25">
      <c r="A486" s="505">
        <v>43099</v>
      </c>
      <c r="B486" s="506">
        <v>103</v>
      </c>
      <c r="C486" s="504" t="s">
        <v>28</v>
      </c>
      <c r="D486" s="504" t="s">
        <v>1558</v>
      </c>
      <c r="E486" s="506">
        <v>44188.51</v>
      </c>
      <c r="F486" s="507">
        <v>11</v>
      </c>
      <c r="G486" s="506">
        <v>0</v>
      </c>
      <c r="H486" s="131"/>
      <c r="I486" s="563">
        <f t="shared" si="24"/>
        <v>-6573794.5799999936</v>
      </c>
    </row>
    <row r="487" spans="1:19" x14ac:dyDescent="0.25">
      <c r="A487" s="505">
        <v>43099</v>
      </c>
      <c r="B487" s="506">
        <v>2160</v>
      </c>
      <c r="C487" s="504" t="s">
        <v>24</v>
      </c>
      <c r="D487" s="504" t="s">
        <v>1559</v>
      </c>
      <c r="E487" s="506">
        <v>0</v>
      </c>
      <c r="F487" s="507"/>
      <c r="G487" s="506">
        <v>44188.51</v>
      </c>
      <c r="H487" s="131">
        <v>2</v>
      </c>
      <c r="I487" s="563">
        <f t="shared" si="24"/>
        <v>-6617983.0899999933</v>
      </c>
    </row>
  </sheetData>
  <autoFilter ref="A457:G487"/>
  <mergeCells count="48">
    <mergeCell ref="K360:S360"/>
    <mergeCell ref="K361:S361"/>
    <mergeCell ref="A336:I336"/>
    <mergeCell ref="K336:S336"/>
    <mergeCell ref="A337:I337"/>
    <mergeCell ref="K337:S337"/>
    <mergeCell ref="A360:I360"/>
    <mergeCell ref="A361:I361"/>
    <mergeCell ref="K281:S281"/>
    <mergeCell ref="K282:S282"/>
    <mergeCell ref="A281:I281"/>
    <mergeCell ref="A282:I282"/>
    <mergeCell ref="K33:S33"/>
    <mergeCell ref="A240:I240"/>
    <mergeCell ref="K240:S240"/>
    <mergeCell ref="K135:S135"/>
    <mergeCell ref="K67:S67"/>
    <mergeCell ref="K68:S68"/>
    <mergeCell ref="K206:S206"/>
    <mergeCell ref="K239:S239"/>
    <mergeCell ref="K207:S207"/>
    <mergeCell ref="K134:S134"/>
    <mergeCell ref="A33:I33"/>
    <mergeCell ref="A67:I67"/>
    <mergeCell ref="A68:I68"/>
    <mergeCell ref="A239:I239"/>
    <mergeCell ref="A135:I135"/>
    <mergeCell ref="A206:I206"/>
    <mergeCell ref="A207:I207"/>
    <mergeCell ref="A134:I134"/>
    <mergeCell ref="A1:I1"/>
    <mergeCell ref="A2:I2"/>
    <mergeCell ref="K1:S1"/>
    <mergeCell ref="K2:S2"/>
    <mergeCell ref="K32:S32"/>
    <mergeCell ref="A32:I32"/>
    <mergeCell ref="A390:I390"/>
    <mergeCell ref="A391:I391"/>
    <mergeCell ref="K390:S390"/>
    <mergeCell ref="K391:S391"/>
    <mergeCell ref="A421:I421"/>
    <mergeCell ref="A454:I454"/>
    <mergeCell ref="K454:S454"/>
    <mergeCell ref="A455:I455"/>
    <mergeCell ref="K455:S455"/>
    <mergeCell ref="K421:S421"/>
    <mergeCell ref="K422:S422"/>
    <mergeCell ref="A422:I42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80"/>
  <sheetViews>
    <sheetView topLeftCell="A70" workbookViewId="0">
      <selection activeCell="D89" sqref="D89"/>
    </sheetView>
  </sheetViews>
  <sheetFormatPr baseColWidth="10" defaultRowHeight="15" x14ac:dyDescent="0.25"/>
  <cols>
    <col min="3" max="3" width="17.28515625" customWidth="1"/>
    <col min="4" max="4" width="33" customWidth="1"/>
    <col min="6" max="6" width="2.7109375" customWidth="1"/>
    <col min="8" max="8" width="2.7109375" customWidth="1"/>
    <col min="9" max="9" width="11.5703125" bestFit="1" customWidth="1"/>
    <col min="13" max="13" width="16.85546875" bestFit="1" customWidth="1"/>
    <col min="14" max="14" width="30.7109375" bestFit="1" customWidth="1"/>
    <col min="16" max="16" width="2.7109375" customWidth="1"/>
    <col min="18" max="18" width="2.7109375" customWidth="1"/>
    <col min="19" max="19" width="11.7109375" bestFit="1" customWidth="1"/>
  </cols>
  <sheetData>
    <row r="1" spans="1:19" x14ac:dyDescent="0.25">
      <c r="A1" s="600" t="s">
        <v>288</v>
      </c>
      <c r="B1" s="600"/>
      <c r="C1" s="600"/>
      <c r="D1" s="600"/>
      <c r="E1" s="600"/>
      <c r="F1" s="600"/>
      <c r="G1" s="600"/>
      <c r="H1" s="600"/>
      <c r="I1" s="600"/>
      <c r="J1" s="5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253</v>
      </c>
      <c r="B2" s="599"/>
      <c r="C2" s="599"/>
      <c r="D2" s="599"/>
      <c r="E2" s="599"/>
      <c r="F2" s="599"/>
      <c r="G2" s="599"/>
      <c r="H2" s="599"/>
      <c r="I2" s="599"/>
      <c r="J2" s="5"/>
      <c r="K2" s="599" t="s">
        <v>253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J3" s="5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24"/>
      <c r="G4" s="4"/>
      <c r="H4" s="24"/>
      <c r="I4" s="3">
        <v>146958.65</v>
      </c>
      <c r="J4" s="5"/>
      <c r="K4" s="23"/>
      <c r="L4" s="23"/>
      <c r="M4" s="23"/>
      <c r="N4" s="23" t="s">
        <v>9</v>
      </c>
      <c r="O4" s="4"/>
      <c r="P4" s="24"/>
      <c r="Q4" s="4"/>
      <c r="R4" s="24"/>
      <c r="S4" s="103">
        <v>127041.35</v>
      </c>
    </row>
    <row r="5" spans="1:19" x14ac:dyDescent="0.25">
      <c r="K5" s="97" t="s">
        <v>289</v>
      </c>
      <c r="L5" s="98">
        <v>42810</v>
      </c>
      <c r="M5" s="100" t="s">
        <v>292</v>
      </c>
      <c r="N5" s="99" t="s">
        <v>291</v>
      </c>
      <c r="O5" s="101">
        <v>10579.2</v>
      </c>
      <c r="P5" s="42"/>
      <c r="R5" s="42"/>
      <c r="S5" s="101">
        <f>+S4+O5-Q5</f>
        <v>137620.55000000002</v>
      </c>
    </row>
    <row r="6" spans="1:19" x14ac:dyDescent="0.25">
      <c r="K6" s="97" t="s">
        <v>290</v>
      </c>
      <c r="L6" s="98">
        <v>42810</v>
      </c>
      <c r="M6" s="100" t="s">
        <v>293</v>
      </c>
      <c r="N6" s="99" t="s">
        <v>291</v>
      </c>
      <c r="O6" s="101">
        <v>10579.2</v>
      </c>
      <c r="P6" s="42"/>
      <c r="R6" s="42"/>
      <c r="S6" s="101">
        <f>+S5+O6-Q6</f>
        <v>148199.75000000003</v>
      </c>
    </row>
    <row r="7" spans="1:19" x14ac:dyDescent="0.25">
      <c r="O7" s="101">
        <f>+O5+O6</f>
        <v>21158.400000000001</v>
      </c>
      <c r="P7" s="42"/>
      <c r="Q7" s="101">
        <f>+Q5+Q6</f>
        <v>0</v>
      </c>
      <c r="R7" s="42"/>
    </row>
    <row r="8" spans="1:19" x14ac:dyDescent="0.25">
      <c r="P8" s="42"/>
      <c r="R8" s="42"/>
      <c r="S8" s="101">
        <f>+S6</f>
        <v>148199.75000000003</v>
      </c>
    </row>
    <row r="9" spans="1:19" x14ac:dyDescent="0.25">
      <c r="O9" s="96"/>
      <c r="P9" s="96"/>
      <c r="Q9" s="96"/>
      <c r="R9" s="96"/>
    </row>
    <row r="10" spans="1:19" x14ac:dyDescent="0.25">
      <c r="A10" s="600" t="s">
        <v>288</v>
      </c>
      <c r="B10" s="600"/>
      <c r="C10" s="600"/>
      <c r="D10" s="600"/>
      <c r="E10" s="600"/>
      <c r="F10" s="600"/>
      <c r="G10" s="600"/>
      <c r="H10" s="600"/>
      <c r="I10" s="600"/>
      <c r="J10" s="5"/>
      <c r="K10" s="600" t="s">
        <v>52</v>
      </c>
      <c r="L10" s="600"/>
      <c r="M10" s="600"/>
      <c r="N10" s="600"/>
      <c r="O10" s="600"/>
      <c r="P10" s="600"/>
      <c r="Q10" s="600"/>
      <c r="R10" s="600"/>
      <c r="S10" s="600"/>
    </row>
    <row r="11" spans="1:19" x14ac:dyDescent="0.25">
      <c r="A11" s="599" t="s">
        <v>453</v>
      </c>
      <c r="B11" s="599"/>
      <c r="C11" s="599"/>
      <c r="D11" s="599"/>
      <c r="E11" s="599"/>
      <c r="F11" s="599"/>
      <c r="G11" s="599"/>
      <c r="H11" s="599"/>
      <c r="I11" s="599"/>
      <c r="J11" s="5"/>
      <c r="K11" s="599" t="s">
        <v>453</v>
      </c>
      <c r="L11" s="599"/>
      <c r="M11" s="599"/>
      <c r="N11" s="599"/>
      <c r="O11" s="599"/>
      <c r="P11" s="599"/>
      <c r="Q11" s="599"/>
      <c r="R11" s="599"/>
      <c r="S11" s="599"/>
    </row>
    <row r="12" spans="1:19" x14ac:dyDescent="0.25">
      <c r="A12" s="9" t="s">
        <v>2</v>
      </c>
      <c r="B12" s="9" t="s">
        <v>3</v>
      </c>
      <c r="C12" s="9" t="s">
        <v>4</v>
      </c>
      <c r="D12" s="9" t="s">
        <v>5</v>
      </c>
      <c r="E12" s="9" t="s">
        <v>6</v>
      </c>
      <c r="F12" s="10"/>
      <c r="G12" s="9" t="s">
        <v>7</v>
      </c>
      <c r="H12" s="10"/>
      <c r="I12" s="9" t="s">
        <v>8</v>
      </c>
      <c r="J12" s="5"/>
      <c r="K12" s="9" t="s">
        <v>2</v>
      </c>
      <c r="L12" s="9" t="s">
        <v>3</v>
      </c>
      <c r="M12" s="9" t="s">
        <v>4</v>
      </c>
      <c r="N12" s="9" t="s">
        <v>5</v>
      </c>
      <c r="O12" s="9" t="s">
        <v>6</v>
      </c>
      <c r="P12" s="10"/>
      <c r="Q12" s="9" t="s">
        <v>7</v>
      </c>
      <c r="R12" s="10"/>
      <c r="S12" s="9" t="s">
        <v>8</v>
      </c>
    </row>
    <row r="13" spans="1:19" x14ac:dyDescent="0.25">
      <c r="A13" s="23"/>
      <c r="B13" s="23"/>
      <c r="C13" s="23"/>
      <c r="D13" s="23" t="s">
        <v>9</v>
      </c>
      <c r="E13" s="4"/>
      <c r="F13" s="24"/>
      <c r="G13" s="4"/>
      <c r="H13" s="24"/>
      <c r="I13" s="3">
        <f>+I4</f>
        <v>146958.65</v>
      </c>
      <c r="J13" s="5"/>
      <c r="K13" s="23"/>
      <c r="L13" s="23"/>
      <c r="M13" s="23"/>
      <c r="N13" s="23" t="s">
        <v>9</v>
      </c>
      <c r="O13" s="4"/>
      <c r="P13" s="24"/>
      <c r="Q13" s="4"/>
      <c r="R13" s="24"/>
      <c r="S13" s="168">
        <f>+S8</f>
        <v>148199.75000000003</v>
      </c>
    </row>
    <row r="14" spans="1:19" x14ac:dyDescent="0.25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71" t="s">
        <v>480</v>
      </c>
      <c r="L14" s="172">
        <v>42850</v>
      </c>
      <c r="M14" s="173" t="s">
        <v>482</v>
      </c>
      <c r="N14" s="174" t="s">
        <v>484</v>
      </c>
      <c r="O14" s="168"/>
      <c r="P14" s="42"/>
      <c r="Q14" s="176">
        <v>10579.2</v>
      </c>
      <c r="R14" s="42"/>
      <c r="S14" s="168">
        <f>+S13+O14-Q14</f>
        <v>137620.55000000002</v>
      </c>
    </row>
    <row r="15" spans="1:19" x14ac:dyDescent="0.25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71" t="s">
        <v>481</v>
      </c>
      <c r="L15" s="172">
        <v>42850</v>
      </c>
      <c r="M15" s="173" t="s">
        <v>483</v>
      </c>
      <c r="N15" s="174" t="s">
        <v>484</v>
      </c>
      <c r="O15" s="168"/>
      <c r="P15" s="42"/>
      <c r="Q15" s="176">
        <v>10579.2</v>
      </c>
      <c r="R15" s="42"/>
      <c r="S15" s="168">
        <f>+S14+O15-Q15</f>
        <v>127041.35000000002</v>
      </c>
    </row>
    <row r="16" spans="1:19" x14ac:dyDescent="0.25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8">
        <f>+O14+O15</f>
        <v>0</v>
      </c>
      <c r="P16" s="42"/>
      <c r="Q16" s="168">
        <f>+Q14+Q15</f>
        <v>21158.400000000001</v>
      </c>
      <c r="R16" s="42"/>
      <c r="S16" s="167"/>
    </row>
    <row r="17" spans="1:19" x14ac:dyDescent="0.25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42"/>
      <c r="Q17" s="167"/>
      <c r="R17" s="42"/>
      <c r="S17" s="168">
        <f>+S15</f>
        <v>127041.35000000002</v>
      </c>
    </row>
    <row r="21" spans="1:19" x14ac:dyDescent="0.25">
      <c r="A21" s="600" t="s">
        <v>288</v>
      </c>
      <c r="B21" s="600"/>
      <c r="C21" s="600"/>
      <c r="D21" s="600"/>
      <c r="E21" s="600"/>
      <c r="F21" s="600"/>
      <c r="G21" s="600"/>
      <c r="H21" s="600"/>
      <c r="I21" s="600"/>
      <c r="J21" s="5"/>
      <c r="K21" s="600" t="s">
        <v>52</v>
      </c>
      <c r="L21" s="600"/>
      <c r="M21" s="600"/>
      <c r="N21" s="600"/>
      <c r="O21" s="600"/>
      <c r="P21" s="600"/>
      <c r="Q21" s="600"/>
      <c r="R21" s="600"/>
      <c r="S21" s="600"/>
    </row>
    <row r="22" spans="1:19" x14ac:dyDescent="0.25">
      <c r="A22" s="599" t="s">
        <v>543</v>
      </c>
      <c r="B22" s="599"/>
      <c r="C22" s="599"/>
      <c r="D22" s="599"/>
      <c r="E22" s="599"/>
      <c r="F22" s="599"/>
      <c r="G22" s="599"/>
      <c r="H22" s="599"/>
      <c r="I22" s="599"/>
      <c r="J22" s="5"/>
      <c r="K22" s="599" t="s">
        <v>543</v>
      </c>
      <c r="L22" s="599"/>
      <c r="M22" s="599"/>
      <c r="N22" s="599"/>
      <c r="O22" s="599"/>
      <c r="P22" s="599"/>
      <c r="Q22" s="599"/>
      <c r="R22" s="599"/>
      <c r="S22" s="599"/>
    </row>
    <row r="23" spans="1:19" x14ac:dyDescent="0.25">
      <c r="A23" s="9" t="s">
        <v>2</v>
      </c>
      <c r="B23" s="9" t="s">
        <v>3</v>
      </c>
      <c r="C23" s="9" t="s">
        <v>4</v>
      </c>
      <c r="D23" s="9" t="s">
        <v>5</v>
      </c>
      <c r="E23" s="9" t="s">
        <v>6</v>
      </c>
      <c r="F23" s="10"/>
      <c r="G23" s="9" t="s">
        <v>7</v>
      </c>
      <c r="H23" s="10"/>
      <c r="I23" s="9" t="s">
        <v>8</v>
      </c>
      <c r="J23" s="5"/>
      <c r="K23" s="9" t="s">
        <v>2</v>
      </c>
      <c r="L23" s="9" t="s">
        <v>3</v>
      </c>
      <c r="M23" s="9" t="s">
        <v>4</v>
      </c>
      <c r="N23" s="9" t="s">
        <v>5</v>
      </c>
      <c r="O23" s="9" t="s">
        <v>6</v>
      </c>
      <c r="P23" s="10"/>
      <c r="Q23" s="9" t="s">
        <v>7</v>
      </c>
      <c r="R23" s="10"/>
      <c r="S23" s="9" t="s">
        <v>8</v>
      </c>
    </row>
    <row r="24" spans="1:19" x14ac:dyDescent="0.25">
      <c r="A24" s="23"/>
      <c r="B24" s="23"/>
      <c r="C24" s="23"/>
      <c r="D24" s="23" t="s">
        <v>9</v>
      </c>
      <c r="E24" s="4"/>
      <c r="F24" s="24"/>
      <c r="G24" s="4"/>
      <c r="H24" s="24"/>
      <c r="I24" s="3">
        <f>+I13</f>
        <v>146958.65</v>
      </c>
      <c r="J24" s="5"/>
      <c r="K24" s="23"/>
      <c r="L24" s="23"/>
      <c r="M24" s="23"/>
      <c r="N24" s="23" t="s">
        <v>9</v>
      </c>
      <c r="O24" s="4"/>
      <c r="P24" s="24"/>
      <c r="Q24" s="4"/>
      <c r="R24" s="24"/>
      <c r="S24" s="216">
        <f>+S17</f>
        <v>127041.35000000002</v>
      </c>
    </row>
    <row r="25" spans="1:19" x14ac:dyDescent="0.25">
      <c r="A25" s="215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6">
        <f>+O24</f>
        <v>0</v>
      </c>
      <c r="P25" s="42"/>
      <c r="Q25" s="261">
        <f>+Q24</f>
        <v>0</v>
      </c>
      <c r="R25" s="42"/>
      <c r="S25" s="215"/>
    </row>
    <row r="26" spans="1:19" x14ac:dyDescent="0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42"/>
      <c r="Q26" s="215"/>
      <c r="R26" s="42"/>
      <c r="S26" s="216">
        <f>+S24</f>
        <v>127041.35000000002</v>
      </c>
    </row>
    <row r="29" spans="1:19" x14ac:dyDescent="0.25">
      <c r="A29" s="600" t="s">
        <v>288</v>
      </c>
      <c r="B29" s="600"/>
      <c r="C29" s="600"/>
      <c r="D29" s="600"/>
      <c r="E29" s="600"/>
      <c r="F29" s="600"/>
      <c r="G29" s="600"/>
      <c r="H29" s="600"/>
      <c r="I29" s="600"/>
      <c r="J29" s="5"/>
      <c r="K29" s="600" t="s">
        <v>52</v>
      </c>
      <c r="L29" s="600"/>
      <c r="M29" s="600"/>
      <c r="N29" s="600"/>
      <c r="O29" s="600"/>
      <c r="P29" s="600"/>
      <c r="Q29" s="600"/>
      <c r="R29" s="600"/>
      <c r="S29" s="600"/>
    </row>
    <row r="30" spans="1:19" x14ac:dyDescent="0.25">
      <c r="A30" s="599" t="s">
        <v>669</v>
      </c>
      <c r="B30" s="599"/>
      <c r="C30" s="599"/>
      <c r="D30" s="599"/>
      <c r="E30" s="599"/>
      <c r="F30" s="599"/>
      <c r="G30" s="599"/>
      <c r="H30" s="599"/>
      <c r="I30" s="599"/>
      <c r="J30" s="5"/>
      <c r="K30" s="599" t="s">
        <v>670</v>
      </c>
      <c r="L30" s="599"/>
      <c r="M30" s="599"/>
      <c r="N30" s="599"/>
      <c r="O30" s="599"/>
      <c r="P30" s="599"/>
      <c r="Q30" s="599"/>
      <c r="R30" s="599"/>
      <c r="S30" s="599"/>
    </row>
    <row r="31" spans="1:19" x14ac:dyDescent="0.25">
      <c r="A31" s="9" t="s">
        <v>2</v>
      </c>
      <c r="B31" s="9" t="s">
        <v>3</v>
      </c>
      <c r="C31" s="9" t="s">
        <v>4</v>
      </c>
      <c r="D31" s="9" t="s">
        <v>5</v>
      </c>
      <c r="E31" s="9" t="s">
        <v>6</v>
      </c>
      <c r="F31" s="10"/>
      <c r="G31" s="9" t="s">
        <v>7</v>
      </c>
      <c r="H31" s="10"/>
      <c r="I31" s="9" t="s">
        <v>8</v>
      </c>
      <c r="J31" s="5"/>
      <c r="K31" s="9" t="s">
        <v>2</v>
      </c>
      <c r="L31" s="9" t="s">
        <v>3</v>
      </c>
      <c r="M31" s="9" t="s">
        <v>4</v>
      </c>
      <c r="N31" s="9" t="s">
        <v>5</v>
      </c>
      <c r="O31" s="9" t="s">
        <v>6</v>
      </c>
      <c r="P31" s="10"/>
      <c r="Q31" s="9" t="s">
        <v>7</v>
      </c>
      <c r="R31" s="10"/>
      <c r="S31" s="9" t="s">
        <v>8</v>
      </c>
    </row>
    <row r="32" spans="1:19" x14ac:dyDescent="0.25">
      <c r="A32" s="23"/>
      <c r="B32" s="23"/>
      <c r="C32" s="23"/>
      <c r="D32" s="23" t="s">
        <v>9</v>
      </c>
      <c r="E32" s="4"/>
      <c r="F32" s="24"/>
      <c r="G32" s="4"/>
      <c r="H32" s="24"/>
      <c r="I32" s="3">
        <f>+I24</f>
        <v>146958.65</v>
      </c>
      <c r="J32" s="5"/>
      <c r="K32" s="23"/>
      <c r="L32" s="23"/>
      <c r="M32" s="23"/>
      <c r="N32" s="23" t="s">
        <v>9</v>
      </c>
      <c r="O32" s="4"/>
      <c r="P32" s="24"/>
      <c r="Q32" s="4"/>
      <c r="R32" s="24"/>
      <c r="S32" s="261">
        <f>+S26</f>
        <v>127041.35000000002</v>
      </c>
    </row>
    <row r="33" spans="1:19" x14ac:dyDescent="0.25">
      <c r="A33" s="260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1">
        <f>+O32</f>
        <v>0</v>
      </c>
      <c r="P33" s="42"/>
      <c r="Q33" s="261">
        <f>+Q32</f>
        <v>0</v>
      </c>
      <c r="R33" s="42"/>
      <c r="S33" s="260"/>
    </row>
    <row r="34" spans="1:19" x14ac:dyDescent="0.25">
      <c r="A34" s="260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42"/>
      <c r="Q34" s="260"/>
      <c r="R34" s="42"/>
      <c r="S34" s="261">
        <f>+S32</f>
        <v>127041.35000000002</v>
      </c>
    </row>
    <row r="35" spans="1:19" x14ac:dyDescent="0.25">
      <c r="A35" s="260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</row>
    <row r="37" spans="1:19" x14ac:dyDescent="0.25">
      <c r="A37" s="600" t="s">
        <v>288</v>
      </c>
      <c r="B37" s="600"/>
      <c r="C37" s="600"/>
      <c r="D37" s="600"/>
      <c r="E37" s="600"/>
      <c r="F37" s="600"/>
      <c r="G37" s="600"/>
      <c r="H37" s="600"/>
      <c r="I37" s="600"/>
      <c r="J37" s="5"/>
      <c r="K37" s="600" t="s">
        <v>52</v>
      </c>
      <c r="L37" s="600"/>
      <c r="M37" s="600"/>
      <c r="N37" s="600"/>
      <c r="O37" s="600"/>
      <c r="P37" s="600"/>
      <c r="Q37" s="600"/>
      <c r="R37" s="600"/>
      <c r="S37" s="600"/>
    </row>
    <row r="38" spans="1:19" x14ac:dyDescent="0.25">
      <c r="A38" s="599" t="s">
        <v>834</v>
      </c>
      <c r="B38" s="599"/>
      <c r="C38" s="599"/>
      <c r="D38" s="599"/>
      <c r="E38" s="599"/>
      <c r="F38" s="599"/>
      <c r="G38" s="599"/>
      <c r="H38" s="599"/>
      <c r="I38" s="599"/>
      <c r="J38" s="5"/>
      <c r="K38" s="599" t="s">
        <v>834</v>
      </c>
      <c r="L38" s="599"/>
      <c r="M38" s="599"/>
      <c r="N38" s="599"/>
      <c r="O38" s="599"/>
      <c r="P38" s="599"/>
      <c r="Q38" s="599"/>
      <c r="R38" s="599"/>
      <c r="S38" s="599"/>
    </row>
    <row r="39" spans="1:19" x14ac:dyDescent="0.25">
      <c r="A39" s="9" t="s">
        <v>2</v>
      </c>
      <c r="B39" s="9" t="s">
        <v>3</v>
      </c>
      <c r="C39" s="9" t="s">
        <v>4</v>
      </c>
      <c r="D39" s="9" t="s">
        <v>5</v>
      </c>
      <c r="E39" s="9" t="s">
        <v>6</v>
      </c>
      <c r="F39" s="10"/>
      <c r="G39" s="9" t="s">
        <v>7</v>
      </c>
      <c r="H39" s="10"/>
      <c r="I39" s="9" t="s">
        <v>8</v>
      </c>
      <c r="J39" s="5"/>
      <c r="K39" s="9" t="s">
        <v>2</v>
      </c>
      <c r="L39" s="9" t="s">
        <v>3</v>
      </c>
      <c r="M39" s="9" t="s">
        <v>4</v>
      </c>
      <c r="N39" s="9" t="s">
        <v>5</v>
      </c>
      <c r="O39" s="9" t="s">
        <v>6</v>
      </c>
      <c r="P39" s="10"/>
      <c r="Q39" s="9" t="s">
        <v>7</v>
      </c>
      <c r="R39" s="10"/>
      <c r="S39" s="9" t="s">
        <v>8</v>
      </c>
    </row>
    <row r="40" spans="1:19" x14ac:dyDescent="0.25">
      <c r="A40" s="23"/>
      <c r="B40" s="23"/>
      <c r="C40" s="23"/>
      <c r="D40" s="23" t="s">
        <v>9</v>
      </c>
      <c r="E40" s="4"/>
      <c r="F40" s="24"/>
      <c r="G40" s="4"/>
      <c r="H40" s="24"/>
      <c r="I40" s="3">
        <f>+I32</f>
        <v>146958.65</v>
      </c>
      <c r="J40" s="5"/>
      <c r="K40" s="23"/>
      <c r="L40" s="23"/>
      <c r="M40" s="23"/>
      <c r="N40" s="23" t="s">
        <v>9</v>
      </c>
      <c r="O40" s="4"/>
      <c r="P40" s="24"/>
      <c r="Q40" s="4"/>
      <c r="R40" s="24"/>
      <c r="S40" s="323">
        <f>+S34</f>
        <v>127041.35000000002</v>
      </c>
    </row>
    <row r="41" spans="1:19" x14ac:dyDescent="0.25">
      <c r="A41" s="322"/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3">
        <f>+O40</f>
        <v>0</v>
      </c>
      <c r="P41" s="42"/>
      <c r="Q41" s="323">
        <f>+Q40</f>
        <v>0</v>
      </c>
      <c r="R41" s="42"/>
      <c r="S41" s="322"/>
    </row>
    <row r="42" spans="1:19" x14ac:dyDescent="0.25">
      <c r="A42" s="322"/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42"/>
      <c r="Q42" s="322"/>
      <c r="R42" s="42"/>
      <c r="S42" s="323">
        <f>+S40</f>
        <v>127041.35000000002</v>
      </c>
    </row>
    <row r="44" spans="1:19" x14ac:dyDescent="0.25">
      <c r="A44" s="600" t="s">
        <v>288</v>
      </c>
      <c r="B44" s="600"/>
      <c r="C44" s="600"/>
      <c r="D44" s="600"/>
      <c r="E44" s="600"/>
      <c r="F44" s="600"/>
      <c r="G44" s="600"/>
      <c r="H44" s="600"/>
      <c r="I44" s="600"/>
      <c r="J44" s="5"/>
      <c r="K44" s="600" t="s">
        <v>52</v>
      </c>
      <c r="L44" s="600"/>
      <c r="M44" s="600"/>
      <c r="N44" s="600"/>
      <c r="O44" s="600"/>
      <c r="P44" s="600"/>
      <c r="Q44" s="600"/>
      <c r="R44" s="600"/>
      <c r="S44" s="600"/>
    </row>
    <row r="45" spans="1:19" x14ac:dyDescent="0.25">
      <c r="A45" s="599" t="s">
        <v>964</v>
      </c>
      <c r="B45" s="599"/>
      <c r="C45" s="599"/>
      <c r="D45" s="599"/>
      <c r="E45" s="599"/>
      <c r="F45" s="599"/>
      <c r="G45" s="599"/>
      <c r="H45" s="599"/>
      <c r="I45" s="599"/>
      <c r="J45" s="5"/>
      <c r="K45" s="599" t="s">
        <v>964</v>
      </c>
      <c r="L45" s="599"/>
      <c r="M45" s="599"/>
      <c r="N45" s="599"/>
      <c r="O45" s="599"/>
      <c r="P45" s="599"/>
      <c r="Q45" s="599"/>
      <c r="R45" s="599"/>
      <c r="S45" s="599"/>
    </row>
    <row r="46" spans="1:19" x14ac:dyDescent="0.25">
      <c r="A46" s="9" t="s">
        <v>2</v>
      </c>
      <c r="B46" s="9" t="s">
        <v>3</v>
      </c>
      <c r="C46" s="9" t="s">
        <v>4</v>
      </c>
      <c r="D46" s="9" t="s">
        <v>5</v>
      </c>
      <c r="E46" s="9" t="s">
        <v>6</v>
      </c>
      <c r="F46" s="10"/>
      <c r="G46" s="9" t="s">
        <v>7</v>
      </c>
      <c r="H46" s="10"/>
      <c r="I46" s="9" t="s">
        <v>8</v>
      </c>
      <c r="J46" s="5"/>
      <c r="K46" s="9" t="s">
        <v>2</v>
      </c>
      <c r="L46" s="9" t="s">
        <v>3</v>
      </c>
      <c r="M46" s="9" t="s">
        <v>4</v>
      </c>
      <c r="N46" s="9" t="s">
        <v>5</v>
      </c>
      <c r="O46" s="9" t="s">
        <v>6</v>
      </c>
      <c r="P46" s="10"/>
      <c r="Q46" s="9" t="s">
        <v>7</v>
      </c>
      <c r="R46" s="10"/>
      <c r="S46" s="9" t="s">
        <v>8</v>
      </c>
    </row>
    <row r="47" spans="1:19" s="408" customFormat="1" x14ac:dyDescent="0.25">
      <c r="A47" s="23"/>
      <c r="B47" s="23"/>
      <c r="C47" s="23"/>
      <c r="D47" s="23" t="s">
        <v>9</v>
      </c>
      <c r="E47" s="4"/>
      <c r="F47" s="24"/>
      <c r="G47" s="4"/>
      <c r="H47" s="24"/>
      <c r="I47" s="3">
        <f>+I40</f>
        <v>146958.65</v>
      </c>
      <c r="J47" s="5"/>
      <c r="K47" s="23"/>
      <c r="L47" s="23"/>
      <c r="M47" s="23"/>
      <c r="N47" s="23" t="s">
        <v>9</v>
      </c>
      <c r="O47" s="4"/>
      <c r="P47" s="24"/>
      <c r="Q47" s="4"/>
      <c r="R47" s="24"/>
      <c r="S47" s="409">
        <f>+S42</f>
        <v>127041.35000000002</v>
      </c>
    </row>
    <row r="48" spans="1:19" ht="14.25" customHeight="1" x14ac:dyDescent="0.25">
      <c r="A48" s="69" t="s">
        <v>1119</v>
      </c>
      <c r="B48" s="415">
        <v>42978</v>
      </c>
      <c r="C48" s="416" t="s">
        <v>1120</v>
      </c>
      <c r="D48" s="416" t="s">
        <v>1121</v>
      </c>
      <c r="E48" s="69"/>
      <c r="F48" s="293"/>
      <c r="G48" s="417">
        <v>137000</v>
      </c>
      <c r="H48" s="42"/>
      <c r="I48" s="83">
        <f>+I47+E48-G48</f>
        <v>9958.6499999999942</v>
      </c>
      <c r="J48" s="408"/>
      <c r="K48" s="408"/>
      <c r="L48" s="408"/>
      <c r="M48" s="408"/>
      <c r="N48" s="408"/>
      <c r="O48" s="409">
        <f>+O47</f>
        <v>0</v>
      </c>
      <c r="P48" s="42"/>
      <c r="Q48" s="409">
        <f>+Q47</f>
        <v>0</v>
      </c>
      <c r="R48" s="42"/>
      <c r="S48" s="408"/>
    </row>
    <row r="49" spans="1:19" ht="15.75" customHeight="1" x14ac:dyDescent="0.25">
      <c r="A49" s="69" t="s">
        <v>1119</v>
      </c>
      <c r="B49" s="415">
        <v>42978</v>
      </c>
      <c r="C49" s="416" t="s">
        <v>1120</v>
      </c>
      <c r="D49" s="416" t="s">
        <v>1121</v>
      </c>
      <c r="E49" s="69"/>
      <c r="F49" s="293"/>
      <c r="G49" s="417">
        <v>137000</v>
      </c>
      <c r="H49" s="42"/>
      <c r="I49" s="83">
        <f>+I48+E49-G49</f>
        <v>-127041.35</v>
      </c>
      <c r="J49" s="408"/>
      <c r="K49" s="408"/>
      <c r="L49" s="408"/>
      <c r="M49" s="408"/>
      <c r="N49" s="408"/>
      <c r="O49" s="408"/>
      <c r="P49" s="42"/>
      <c r="Q49" s="408"/>
      <c r="R49" s="42"/>
      <c r="S49" s="409">
        <f>+S47</f>
        <v>127041.35000000002</v>
      </c>
    </row>
    <row r="51" spans="1:19" x14ac:dyDescent="0.25">
      <c r="A51" s="600" t="s">
        <v>288</v>
      </c>
      <c r="B51" s="600"/>
      <c r="C51" s="600"/>
      <c r="D51" s="600"/>
      <c r="E51" s="600"/>
      <c r="F51" s="600"/>
      <c r="G51" s="600"/>
      <c r="H51" s="600"/>
      <c r="I51" s="600"/>
      <c r="J51" s="5"/>
      <c r="K51" s="600" t="s">
        <v>52</v>
      </c>
      <c r="L51" s="600"/>
      <c r="M51" s="600"/>
      <c r="N51" s="600"/>
      <c r="O51" s="600"/>
      <c r="P51" s="600"/>
      <c r="Q51" s="600"/>
      <c r="R51" s="600"/>
      <c r="S51" s="600"/>
    </row>
    <row r="52" spans="1:19" x14ac:dyDescent="0.25">
      <c r="A52" s="599" t="s">
        <v>1062</v>
      </c>
      <c r="B52" s="599"/>
      <c r="C52" s="599"/>
      <c r="D52" s="599"/>
      <c r="E52" s="599"/>
      <c r="F52" s="599"/>
      <c r="G52" s="599"/>
      <c r="H52" s="599"/>
      <c r="I52" s="599"/>
      <c r="J52" s="5"/>
      <c r="K52" s="599" t="s">
        <v>1062</v>
      </c>
      <c r="L52" s="599"/>
      <c r="M52" s="599"/>
      <c r="N52" s="599"/>
      <c r="O52" s="599"/>
      <c r="P52" s="599"/>
      <c r="Q52" s="599"/>
      <c r="R52" s="599"/>
      <c r="S52" s="599"/>
    </row>
    <row r="53" spans="1:19" x14ac:dyDescent="0.25">
      <c r="A53" s="9" t="s">
        <v>2</v>
      </c>
      <c r="B53" s="9" t="s">
        <v>3</v>
      </c>
      <c r="C53" s="9" t="s">
        <v>4</v>
      </c>
      <c r="D53" s="9" t="s">
        <v>5</v>
      </c>
      <c r="E53" s="9" t="s">
        <v>6</v>
      </c>
      <c r="F53" s="10"/>
      <c r="G53" s="9" t="s">
        <v>7</v>
      </c>
      <c r="H53" s="10"/>
      <c r="I53" s="9" t="s">
        <v>8</v>
      </c>
      <c r="J53" s="5"/>
      <c r="K53" s="9" t="s">
        <v>2</v>
      </c>
      <c r="L53" s="9" t="s">
        <v>3</v>
      </c>
      <c r="M53" s="9" t="s">
        <v>4</v>
      </c>
      <c r="N53" s="9" t="s">
        <v>5</v>
      </c>
      <c r="O53" s="9" t="s">
        <v>6</v>
      </c>
      <c r="P53" s="10"/>
      <c r="Q53" s="9" t="s">
        <v>7</v>
      </c>
      <c r="R53" s="10"/>
      <c r="S53" s="9" t="s">
        <v>8</v>
      </c>
    </row>
    <row r="54" spans="1:19" x14ac:dyDescent="0.25">
      <c r="A54" s="23"/>
      <c r="B54" s="23"/>
      <c r="C54" s="23"/>
      <c r="D54" s="23" t="s">
        <v>9</v>
      </c>
      <c r="E54" s="4"/>
      <c r="F54" s="24"/>
      <c r="G54" s="4"/>
      <c r="H54" s="24"/>
      <c r="I54" s="82">
        <f>+I49</f>
        <v>-127041.35</v>
      </c>
      <c r="J54" s="5"/>
      <c r="K54" s="23"/>
      <c r="L54" s="23"/>
      <c r="M54" s="23"/>
      <c r="N54" s="23" t="s">
        <v>9</v>
      </c>
      <c r="O54" s="4"/>
      <c r="P54" s="24"/>
      <c r="Q54" s="4"/>
      <c r="R54" s="24"/>
      <c r="S54" s="409">
        <f>+S49</f>
        <v>127041.35000000002</v>
      </c>
    </row>
    <row r="55" spans="1:19" x14ac:dyDescent="0.25">
      <c r="A55" s="408"/>
      <c r="B55" s="408"/>
      <c r="C55" s="408"/>
      <c r="D55" s="408"/>
      <c r="E55" s="409">
        <f>+E54</f>
        <v>0</v>
      </c>
      <c r="F55" s="42"/>
      <c r="G55" s="409">
        <f>+G54</f>
        <v>0</v>
      </c>
      <c r="H55" s="42"/>
      <c r="I55" s="408"/>
      <c r="J55" s="408"/>
      <c r="K55" s="408"/>
      <c r="L55" s="408"/>
      <c r="M55" s="408"/>
      <c r="N55" s="408"/>
      <c r="O55" s="409">
        <f>+O54</f>
        <v>0</v>
      </c>
      <c r="P55" s="42"/>
      <c r="Q55" s="409">
        <f>+Q54</f>
        <v>0</v>
      </c>
      <c r="R55" s="42"/>
      <c r="S55" s="408"/>
    </row>
    <row r="56" spans="1:19" x14ac:dyDescent="0.25">
      <c r="A56" s="408"/>
      <c r="B56" s="408"/>
      <c r="C56" s="408"/>
      <c r="D56" s="408"/>
      <c r="E56" s="408"/>
      <c r="F56" s="42"/>
      <c r="G56" s="408"/>
      <c r="H56" s="42"/>
      <c r="I56" s="409">
        <f>+I54</f>
        <v>-127041.35</v>
      </c>
      <c r="J56" s="408"/>
      <c r="K56" s="408"/>
      <c r="L56" s="408"/>
      <c r="M56" s="408"/>
      <c r="N56" s="408"/>
      <c r="O56" s="408"/>
      <c r="P56" s="42"/>
      <c r="Q56" s="408"/>
      <c r="R56" s="42"/>
      <c r="S56" s="409">
        <f>+S54</f>
        <v>127041.35000000002</v>
      </c>
    </row>
    <row r="58" spans="1:19" x14ac:dyDescent="0.25">
      <c r="A58" s="600" t="s">
        <v>288</v>
      </c>
      <c r="B58" s="600"/>
      <c r="C58" s="600"/>
      <c r="D58" s="600"/>
      <c r="E58" s="600"/>
      <c r="F58" s="600"/>
      <c r="G58" s="600"/>
      <c r="H58" s="600"/>
      <c r="I58" s="600"/>
      <c r="J58" s="5"/>
      <c r="K58" s="600" t="s">
        <v>52</v>
      </c>
      <c r="L58" s="600"/>
      <c r="M58" s="600"/>
      <c r="N58" s="600"/>
      <c r="O58" s="600"/>
      <c r="P58" s="600"/>
      <c r="Q58" s="600"/>
      <c r="R58" s="600"/>
      <c r="S58" s="600"/>
    </row>
    <row r="59" spans="1:19" x14ac:dyDescent="0.25">
      <c r="A59" s="599" t="s">
        <v>1211</v>
      </c>
      <c r="B59" s="599"/>
      <c r="C59" s="599"/>
      <c r="D59" s="599"/>
      <c r="E59" s="599"/>
      <c r="F59" s="599"/>
      <c r="G59" s="599"/>
      <c r="H59" s="599"/>
      <c r="I59" s="599"/>
      <c r="J59" s="5"/>
      <c r="K59" s="599" t="s">
        <v>1211</v>
      </c>
      <c r="L59" s="599"/>
      <c r="M59" s="599"/>
      <c r="N59" s="599"/>
      <c r="O59" s="599"/>
      <c r="P59" s="599"/>
      <c r="Q59" s="599"/>
      <c r="R59" s="599"/>
      <c r="S59" s="599"/>
    </row>
    <row r="60" spans="1:19" x14ac:dyDescent="0.25">
      <c r="A60" s="9" t="s">
        <v>2</v>
      </c>
      <c r="B60" s="9" t="s">
        <v>3</v>
      </c>
      <c r="C60" s="9" t="s">
        <v>4</v>
      </c>
      <c r="D60" s="9" t="s">
        <v>5</v>
      </c>
      <c r="E60" s="9" t="s">
        <v>6</v>
      </c>
      <c r="F60" s="10"/>
      <c r="G60" s="9" t="s">
        <v>7</v>
      </c>
      <c r="H60" s="10"/>
      <c r="I60" s="9" t="s">
        <v>8</v>
      </c>
      <c r="J60" s="5"/>
      <c r="K60" s="9" t="s">
        <v>2</v>
      </c>
      <c r="L60" s="9" t="s">
        <v>3</v>
      </c>
      <c r="M60" s="9" t="s">
        <v>4</v>
      </c>
      <c r="N60" s="9" t="s">
        <v>5</v>
      </c>
      <c r="O60" s="9" t="s">
        <v>6</v>
      </c>
      <c r="P60" s="10"/>
      <c r="Q60" s="9" t="s">
        <v>7</v>
      </c>
      <c r="R60" s="10"/>
      <c r="S60" s="9" t="s">
        <v>8</v>
      </c>
    </row>
    <row r="61" spans="1:19" x14ac:dyDescent="0.25">
      <c r="A61" s="23"/>
      <c r="B61" s="23"/>
      <c r="C61" s="23"/>
      <c r="D61" s="23" t="s">
        <v>9</v>
      </c>
      <c r="E61" s="4"/>
      <c r="F61" s="24"/>
      <c r="G61" s="4"/>
      <c r="H61" s="24"/>
      <c r="I61" s="82">
        <f>+I56</f>
        <v>-127041.35</v>
      </c>
      <c r="J61" s="5"/>
      <c r="K61" s="23"/>
      <c r="L61" s="23"/>
      <c r="M61" s="23"/>
      <c r="N61" s="23" t="s">
        <v>9</v>
      </c>
      <c r="O61" s="4"/>
      <c r="P61" s="24"/>
      <c r="Q61" s="4"/>
      <c r="R61" s="24"/>
      <c r="S61" s="409">
        <f>+S56</f>
        <v>127041.35000000002</v>
      </c>
    </row>
    <row r="62" spans="1:19" x14ac:dyDescent="0.25">
      <c r="A62" s="408"/>
      <c r="B62" s="408"/>
      <c r="C62" s="408"/>
      <c r="D62" s="408"/>
      <c r="E62" s="409">
        <f>+E61</f>
        <v>0</v>
      </c>
      <c r="F62" s="42"/>
      <c r="G62" s="409">
        <f>+G61</f>
        <v>0</v>
      </c>
      <c r="H62" s="42"/>
      <c r="I62" s="408"/>
      <c r="J62" s="408"/>
      <c r="K62" s="408"/>
      <c r="L62" s="408"/>
      <c r="M62" s="408"/>
      <c r="N62" s="408"/>
      <c r="O62" s="409">
        <f>+O61</f>
        <v>0</v>
      </c>
      <c r="P62" s="42"/>
      <c r="Q62" s="409">
        <f>+Q61</f>
        <v>0</v>
      </c>
      <c r="R62" s="42"/>
      <c r="S62" s="408"/>
    </row>
    <row r="63" spans="1:19" x14ac:dyDescent="0.25">
      <c r="A63" s="408"/>
      <c r="B63" s="408"/>
      <c r="C63" s="408"/>
      <c r="D63" s="408"/>
      <c r="E63" s="408"/>
      <c r="F63" s="42"/>
      <c r="G63" s="408"/>
      <c r="H63" s="42"/>
      <c r="I63" s="409">
        <f>+I61</f>
        <v>-127041.35</v>
      </c>
      <c r="J63" s="408"/>
      <c r="K63" s="408"/>
      <c r="L63" s="408"/>
      <c r="M63" s="408"/>
      <c r="N63" s="408"/>
      <c r="O63" s="408"/>
      <c r="P63" s="42"/>
      <c r="Q63" s="408"/>
      <c r="R63" s="42"/>
      <c r="S63" s="409">
        <f>+S61</f>
        <v>127041.35000000002</v>
      </c>
    </row>
    <row r="66" spans="1:19" x14ac:dyDescent="0.25">
      <c r="A66" s="600" t="s">
        <v>288</v>
      </c>
      <c r="B66" s="600"/>
      <c r="C66" s="600"/>
      <c r="D66" s="600"/>
      <c r="E66" s="600"/>
      <c r="F66" s="600"/>
      <c r="G66" s="600"/>
      <c r="H66" s="600"/>
      <c r="I66" s="600"/>
      <c r="J66" s="5"/>
      <c r="K66" s="600" t="s">
        <v>52</v>
      </c>
      <c r="L66" s="600"/>
      <c r="M66" s="600"/>
      <c r="N66" s="600"/>
      <c r="O66" s="600"/>
      <c r="P66" s="600"/>
      <c r="Q66" s="600"/>
      <c r="R66" s="600"/>
      <c r="S66" s="600"/>
    </row>
    <row r="67" spans="1:19" x14ac:dyDescent="0.25">
      <c r="A67" s="599" t="s">
        <v>1298</v>
      </c>
      <c r="B67" s="599"/>
      <c r="C67" s="599"/>
      <c r="D67" s="599"/>
      <c r="E67" s="599"/>
      <c r="F67" s="599"/>
      <c r="G67" s="599"/>
      <c r="H67" s="599"/>
      <c r="I67" s="599"/>
      <c r="J67" s="5"/>
      <c r="K67" s="599" t="s">
        <v>1298</v>
      </c>
      <c r="L67" s="599"/>
      <c r="M67" s="599"/>
      <c r="N67" s="599"/>
      <c r="O67" s="599"/>
      <c r="P67" s="599"/>
      <c r="Q67" s="599"/>
      <c r="R67" s="599"/>
      <c r="S67" s="599"/>
    </row>
    <row r="68" spans="1:19" x14ac:dyDescent="0.25">
      <c r="A68" s="9" t="s">
        <v>2</v>
      </c>
      <c r="B68" s="9" t="s">
        <v>3</v>
      </c>
      <c r="C68" s="9" t="s">
        <v>4</v>
      </c>
      <c r="D68" s="9" t="s">
        <v>5</v>
      </c>
      <c r="E68" s="9" t="s">
        <v>6</v>
      </c>
      <c r="F68" s="10"/>
      <c r="G68" s="9" t="s">
        <v>7</v>
      </c>
      <c r="H68" s="10"/>
      <c r="I68" s="9" t="s">
        <v>8</v>
      </c>
      <c r="J68" s="5"/>
      <c r="K68" s="9" t="s">
        <v>2</v>
      </c>
      <c r="L68" s="9" t="s">
        <v>3</v>
      </c>
      <c r="M68" s="9" t="s">
        <v>4</v>
      </c>
      <c r="N68" s="9" t="s">
        <v>5</v>
      </c>
      <c r="O68" s="9" t="s">
        <v>6</v>
      </c>
      <c r="P68" s="10"/>
      <c r="Q68" s="9" t="s">
        <v>7</v>
      </c>
      <c r="R68" s="10"/>
      <c r="S68" s="9" t="s">
        <v>8</v>
      </c>
    </row>
    <row r="69" spans="1:19" x14ac:dyDescent="0.25">
      <c r="A69" s="23"/>
      <c r="B69" s="23"/>
      <c r="C69" s="23"/>
      <c r="D69" s="23" t="s">
        <v>9</v>
      </c>
      <c r="E69" s="4"/>
      <c r="F69" s="24"/>
      <c r="G69" s="4"/>
      <c r="H69" s="24"/>
      <c r="I69" s="82">
        <f>+I63</f>
        <v>-127041.35</v>
      </c>
      <c r="J69" s="5"/>
      <c r="K69" s="23"/>
      <c r="L69" s="23"/>
      <c r="M69" s="23"/>
      <c r="N69" s="23" t="s">
        <v>9</v>
      </c>
      <c r="O69" s="4"/>
      <c r="P69" s="24"/>
      <c r="Q69" s="4"/>
      <c r="R69" s="24"/>
      <c r="S69" s="444">
        <f>+S63</f>
        <v>127041.35000000002</v>
      </c>
    </row>
    <row r="70" spans="1:19" x14ac:dyDescent="0.25">
      <c r="A70" s="443"/>
      <c r="B70" s="443"/>
      <c r="C70" s="443"/>
      <c r="D70" s="443"/>
      <c r="E70" s="444">
        <f>+E69</f>
        <v>0</v>
      </c>
      <c r="F70" s="42"/>
      <c r="G70" s="444">
        <f>+G69</f>
        <v>0</v>
      </c>
      <c r="H70" s="42"/>
      <c r="I70" s="443"/>
      <c r="J70" s="443"/>
      <c r="K70" s="443"/>
      <c r="L70" s="443"/>
      <c r="M70" s="443"/>
      <c r="N70" s="443"/>
      <c r="O70" s="444">
        <f>+O69</f>
        <v>0</v>
      </c>
      <c r="P70" s="42"/>
      <c r="Q70" s="444">
        <f>+Q69</f>
        <v>0</v>
      </c>
      <c r="R70" s="42"/>
      <c r="S70" s="443"/>
    </row>
    <row r="71" spans="1:19" x14ac:dyDescent="0.25">
      <c r="A71" s="443"/>
      <c r="B71" s="443"/>
      <c r="C71" s="443"/>
      <c r="D71" s="443"/>
      <c r="E71" s="443"/>
      <c r="F71" s="42"/>
      <c r="G71" s="443"/>
      <c r="H71" s="42"/>
      <c r="I71" s="444">
        <f>+I69</f>
        <v>-127041.35</v>
      </c>
      <c r="J71" s="443"/>
      <c r="K71" s="443"/>
      <c r="L71" s="443"/>
      <c r="M71" s="443"/>
      <c r="N71" s="443"/>
      <c r="O71" s="443"/>
      <c r="P71" s="42"/>
      <c r="Q71" s="443"/>
      <c r="R71" s="42"/>
      <c r="S71" s="444">
        <f>+S63</f>
        <v>127041.35000000002</v>
      </c>
    </row>
    <row r="74" spans="1:19" x14ac:dyDescent="0.25">
      <c r="A74" s="600" t="s">
        <v>288</v>
      </c>
      <c r="B74" s="600"/>
      <c r="C74" s="600"/>
      <c r="D74" s="600"/>
      <c r="E74" s="600"/>
      <c r="F74" s="600"/>
      <c r="G74" s="600"/>
      <c r="H74" s="600"/>
      <c r="I74" s="600"/>
      <c r="J74" s="5"/>
      <c r="K74" s="600" t="s">
        <v>52</v>
      </c>
      <c r="L74" s="600"/>
      <c r="M74" s="600"/>
      <c r="N74" s="600"/>
      <c r="O74" s="600"/>
      <c r="P74" s="600"/>
      <c r="Q74" s="600"/>
      <c r="R74" s="600"/>
      <c r="S74" s="600"/>
    </row>
    <row r="75" spans="1:19" x14ac:dyDescent="0.25">
      <c r="A75" s="599" t="s">
        <v>1350</v>
      </c>
      <c r="B75" s="599"/>
      <c r="C75" s="599"/>
      <c r="D75" s="599"/>
      <c r="E75" s="599"/>
      <c r="F75" s="599"/>
      <c r="G75" s="599"/>
      <c r="H75" s="599"/>
      <c r="I75" s="599"/>
      <c r="J75" s="5"/>
      <c r="K75" s="599" t="s">
        <v>1350</v>
      </c>
      <c r="L75" s="599"/>
      <c r="M75" s="599"/>
      <c r="N75" s="599"/>
      <c r="O75" s="599"/>
      <c r="P75" s="599"/>
      <c r="Q75" s="599"/>
      <c r="R75" s="599"/>
      <c r="S75" s="599"/>
    </row>
    <row r="76" spans="1:19" x14ac:dyDescent="0.25">
      <c r="A76" s="9" t="s">
        <v>2</v>
      </c>
      <c r="B76" s="9" t="s">
        <v>3</v>
      </c>
      <c r="C76" s="9" t="s">
        <v>4</v>
      </c>
      <c r="D76" s="9" t="s">
        <v>5</v>
      </c>
      <c r="E76" s="9" t="s">
        <v>6</v>
      </c>
      <c r="F76" s="10"/>
      <c r="G76" s="9" t="s">
        <v>7</v>
      </c>
      <c r="H76" s="10"/>
      <c r="I76" s="9" t="s">
        <v>8</v>
      </c>
      <c r="J76" s="5"/>
      <c r="K76" s="9" t="s">
        <v>2</v>
      </c>
      <c r="L76" s="9" t="s">
        <v>3</v>
      </c>
      <c r="M76" s="9" t="s">
        <v>4</v>
      </c>
      <c r="N76" s="9" t="s">
        <v>5</v>
      </c>
      <c r="O76" s="9" t="s">
        <v>6</v>
      </c>
      <c r="P76" s="10"/>
      <c r="Q76" s="9" t="s">
        <v>7</v>
      </c>
      <c r="R76" s="10"/>
      <c r="S76" s="9" t="s">
        <v>8</v>
      </c>
    </row>
    <row r="77" spans="1:19" x14ac:dyDescent="0.25">
      <c r="A77" s="23"/>
      <c r="B77" s="23"/>
      <c r="C77" s="23"/>
      <c r="D77" s="23" t="s">
        <v>9</v>
      </c>
      <c r="E77" s="4"/>
      <c r="F77" s="24"/>
      <c r="G77" s="4"/>
      <c r="H77" s="24"/>
      <c r="I77" s="82">
        <f>+I71</f>
        <v>-127041.35</v>
      </c>
      <c r="J77" s="5"/>
      <c r="K77" s="23"/>
      <c r="L77" s="23"/>
      <c r="M77" s="23"/>
      <c r="N77" s="23" t="s">
        <v>9</v>
      </c>
      <c r="O77" s="4"/>
      <c r="P77" s="24"/>
      <c r="Q77" s="4"/>
      <c r="R77" s="24"/>
      <c r="S77" s="531">
        <f>+S71</f>
        <v>127041.35000000002</v>
      </c>
    </row>
    <row r="78" spans="1:19" x14ac:dyDescent="0.25">
      <c r="A78" s="530">
        <v>18</v>
      </c>
      <c r="B78" s="43">
        <v>43462</v>
      </c>
      <c r="C78" s="530" t="s">
        <v>1585</v>
      </c>
      <c r="D78" s="530" t="s">
        <v>1501</v>
      </c>
      <c r="E78" s="531">
        <f>+E77</f>
        <v>0</v>
      </c>
      <c r="F78" s="532"/>
      <c r="G78" s="531">
        <v>6187.34</v>
      </c>
      <c r="H78" s="532"/>
      <c r="I78" s="567">
        <f>+I77+E78-G78</f>
        <v>-133228.69</v>
      </c>
      <c r="J78" s="530"/>
      <c r="K78" s="530" t="s">
        <v>1488</v>
      </c>
      <c r="L78" s="43">
        <v>43462</v>
      </c>
      <c r="M78" s="530" t="s">
        <v>1489</v>
      </c>
      <c r="N78" s="530" t="s">
        <v>1487</v>
      </c>
      <c r="O78" s="531">
        <v>6187.34</v>
      </c>
      <c r="P78" s="532"/>
      <c r="Q78" s="531"/>
      <c r="R78" s="532"/>
      <c r="S78" s="531">
        <f>+S77+O78-Q78</f>
        <v>133228.69000000003</v>
      </c>
    </row>
    <row r="79" spans="1:19" x14ac:dyDescent="0.25">
      <c r="A79" s="530"/>
      <c r="B79" s="530"/>
      <c r="C79" s="530"/>
      <c r="D79" s="530"/>
      <c r="E79" s="530"/>
      <c r="F79" s="532"/>
      <c r="G79" s="530"/>
      <c r="H79" s="532"/>
      <c r="I79" s="531"/>
      <c r="J79" s="530"/>
      <c r="K79" s="530"/>
      <c r="L79" s="530"/>
      <c r="M79" s="530"/>
      <c r="N79" s="530"/>
      <c r="O79" s="530"/>
      <c r="P79" s="532"/>
      <c r="Q79" s="530"/>
      <c r="R79" s="532"/>
      <c r="S79" s="531"/>
    </row>
    <row r="80" spans="1:19" x14ac:dyDescent="0.25">
      <c r="I80" s="567">
        <f>+I78</f>
        <v>-133228.69</v>
      </c>
      <c r="S80" s="531">
        <f>+S78</f>
        <v>133228.69000000003</v>
      </c>
    </row>
  </sheetData>
  <mergeCells count="40">
    <mergeCell ref="A74:I74"/>
    <mergeCell ref="K74:S74"/>
    <mergeCell ref="A75:I75"/>
    <mergeCell ref="K75:S75"/>
    <mergeCell ref="A37:I37"/>
    <mergeCell ref="K37:S37"/>
    <mergeCell ref="A38:I38"/>
    <mergeCell ref="K38:S38"/>
    <mergeCell ref="A52:I52"/>
    <mergeCell ref="K52:S52"/>
    <mergeCell ref="A44:I44"/>
    <mergeCell ref="K44:S44"/>
    <mergeCell ref="A45:I45"/>
    <mergeCell ref="K45:S45"/>
    <mergeCell ref="A51:I51"/>
    <mergeCell ref="K51:S51"/>
    <mergeCell ref="A29:I29"/>
    <mergeCell ref="K29:S29"/>
    <mergeCell ref="A30:I30"/>
    <mergeCell ref="K30:S30"/>
    <mergeCell ref="A1:I1"/>
    <mergeCell ref="K1:S1"/>
    <mergeCell ref="A2:I2"/>
    <mergeCell ref="K2:S2"/>
    <mergeCell ref="A10:I10"/>
    <mergeCell ref="K10:S10"/>
    <mergeCell ref="A21:I21"/>
    <mergeCell ref="K21:S21"/>
    <mergeCell ref="A22:I22"/>
    <mergeCell ref="K22:S22"/>
    <mergeCell ref="A11:I11"/>
    <mergeCell ref="K11:S11"/>
    <mergeCell ref="A66:I66"/>
    <mergeCell ref="K66:S66"/>
    <mergeCell ref="A67:I67"/>
    <mergeCell ref="K67:S67"/>
    <mergeCell ref="A58:I58"/>
    <mergeCell ref="K58:S58"/>
    <mergeCell ref="A59:I59"/>
    <mergeCell ref="K59:S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21"/>
  <sheetViews>
    <sheetView topLeftCell="E106" workbookViewId="0">
      <selection activeCell="N124" sqref="N124"/>
    </sheetView>
  </sheetViews>
  <sheetFormatPr baseColWidth="10" defaultRowHeight="15" x14ac:dyDescent="0.25"/>
  <cols>
    <col min="1" max="1" width="7.28515625" bestFit="1" customWidth="1"/>
    <col min="4" max="4" width="23" bestFit="1" customWidth="1"/>
    <col min="5" max="5" width="11.5703125" bestFit="1" customWidth="1"/>
    <col min="6" max="6" width="3.28515625" customWidth="1"/>
    <col min="8" max="8" width="3.28515625" customWidth="1"/>
    <col min="9" max="9" width="13.140625" bestFit="1" customWidth="1"/>
    <col min="14" max="14" width="35.85546875" bestFit="1" customWidth="1"/>
    <col min="15" max="15" width="11.5703125" bestFit="1" customWidth="1"/>
    <col min="16" max="16" width="2.42578125" customWidth="1"/>
    <col min="18" max="18" width="2.42578125" customWidth="1"/>
    <col min="19" max="19" width="13.140625" bestFit="1" customWidth="1"/>
  </cols>
  <sheetData>
    <row r="1" spans="1:19" x14ac:dyDescent="0.25">
      <c r="A1" s="600" t="s">
        <v>92</v>
      </c>
      <c r="B1" s="600"/>
      <c r="C1" s="600"/>
      <c r="D1" s="600"/>
      <c r="E1" s="600"/>
      <c r="F1" s="600"/>
      <c r="G1" s="600"/>
      <c r="H1" s="600"/>
      <c r="I1" s="600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1</v>
      </c>
      <c r="B2" s="599"/>
      <c r="C2" s="599"/>
      <c r="D2" s="599"/>
      <c r="E2" s="599"/>
      <c r="F2" s="599"/>
      <c r="G2" s="599"/>
      <c r="H2" s="599"/>
      <c r="I2" s="599"/>
      <c r="K2" s="599" t="s">
        <v>1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44"/>
      <c r="G3" s="9" t="s">
        <v>7</v>
      </c>
      <c r="H3" s="10"/>
      <c r="I3" s="9" t="s">
        <v>8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44"/>
      <c r="Q3" s="9" t="s">
        <v>7</v>
      </c>
      <c r="R3" s="44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45"/>
      <c r="G4" s="4"/>
      <c r="H4" s="24"/>
      <c r="I4" s="3">
        <v>988459.58</v>
      </c>
      <c r="K4" s="23"/>
      <c r="L4" s="23"/>
      <c r="M4" s="23"/>
      <c r="N4" s="23" t="s">
        <v>9</v>
      </c>
      <c r="O4" s="4"/>
      <c r="P4" s="45"/>
      <c r="Q4" s="4"/>
      <c r="R4" s="45"/>
      <c r="S4" s="33">
        <v>8088459.5800000001</v>
      </c>
    </row>
    <row r="5" spans="1:19" x14ac:dyDescent="0.25">
      <c r="A5" s="39" t="s">
        <v>119</v>
      </c>
      <c r="B5" s="43">
        <v>42740</v>
      </c>
      <c r="C5" s="39" t="s">
        <v>120</v>
      </c>
      <c r="D5" s="39" t="s">
        <v>121</v>
      </c>
      <c r="E5">
        <v>194159.15</v>
      </c>
      <c r="F5" s="46">
        <v>1</v>
      </c>
      <c r="H5" s="42"/>
      <c r="I5">
        <f>+I4-E5+G5</f>
        <v>794300.42999999993</v>
      </c>
      <c r="K5" s="26" t="s">
        <v>93</v>
      </c>
      <c r="L5" s="27">
        <v>42740</v>
      </c>
      <c r="M5" s="26" t="s">
        <v>22</v>
      </c>
      <c r="N5" s="28" t="s">
        <v>97</v>
      </c>
      <c r="O5" s="29"/>
      <c r="P5" s="46"/>
      <c r="Q5" s="32">
        <v>51588.95</v>
      </c>
      <c r="R5" s="46">
        <v>2</v>
      </c>
      <c r="S5" s="33">
        <f>+S4+O5-Q5</f>
        <v>8036870.6299999999</v>
      </c>
    </row>
    <row r="6" spans="1:19" x14ac:dyDescent="0.25">
      <c r="A6" s="39" t="s">
        <v>124</v>
      </c>
      <c r="B6" s="43">
        <v>42740</v>
      </c>
      <c r="C6" s="39" t="s">
        <v>123</v>
      </c>
      <c r="D6" s="39" t="s">
        <v>122</v>
      </c>
      <c r="E6">
        <v>51588.95</v>
      </c>
      <c r="F6" s="46">
        <v>2</v>
      </c>
      <c r="H6" s="42"/>
      <c r="I6" s="39">
        <f>+I5-E6+G6</f>
        <v>742711.48</v>
      </c>
      <c r="K6" s="26" t="s">
        <v>94</v>
      </c>
      <c r="L6" s="27">
        <v>42740</v>
      </c>
      <c r="M6" s="26" t="s">
        <v>22</v>
      </c>
      <c r="N6" s="28" t="s">
        <v>97</v>
      </c>
      <c r="O6" s="29"/>
      <c r="P6" s="46"/>
      <c r="Q6" s="32">
        <v>194159.15</v>
      </c>
      <c r="R6" s="46">
        <v>1</v>
      </c>
      <c r="S6" s="33">
        <f>+S5+O6-Q6</f>
        <v>7842711.4799999995</v>
      </c>
    </row>
    <row r="7" spans="1:19" x14ac:dyDescent="0.25">
      <c r="A7" s="39" t="s">
        <v>125</v>
      </c>
      <c r="B7" s="43">
        <v>42765</v>
      </c>
      <c r="C7" s="39" t="s">
        <v>126</v>
      </c>
      <c r="D7" s="39" t="s">
        <v>127</v>
      </c>
      <c r="E7" s="39"/>
      <c r="F7" s="46"/>
      <c r="G7" s="39">
        <v>51588.95</v>
      </c>
      <c r="H7" s="20">
        <v>1</v>
      </c>
      <c r="I7" s="39">
        <f>+I6-E7+G7</f>
        <v>794300.42999999993</v>
      </c>
      <c r="K7" s="26" t="s">
        <v>95</v>
      </c>
      <c r="L7" s="27">
        <v>42766</v>
      </c>
      <c r="M7" s="26" t="s">
        <v>96</v>
      </c>
      <c r="N7" s="28" t="s">
        <v>98</v>
      </c>
      <c r="O7" s="30">
        <v>51588.95</v>
      </c>
      <c r="P7" s="46">
        <v>1</v>
      </c>
      <c r="Q7" s="31"/>
      <c r="R7" s="46"/>
      <c r="S7" s="33">
        <f>+S6+O7-Q7</f>
        <v>7894300.4299999997</v>
      </c>
    </row>
    <row r="8" spans="1:19" x14ac:dyDescent="0.25">
      <c r="D8" s="9" t="s">
        <v>10</v>
      </c>
      <c r="E8" s="11">
        <f>+SUM(E5:E7)</f>
        <v>245748.09999999998</v>
      </c>
      <c r="F8" s="47"/>
      <c r="G8" s="11">
        <f>+SUM(G5:G7)</f>
        <v>51588.95</v>
      </c>
      <c r="H8" s="47"/>
      <c r="I8" s="15"/>
      <c r="N8" s="9" t="s">
        <v>10</v>
      </c>
      <c r="O8" s="11">
        <f>+SUM(O5:O7)</f>
        <v>51588.95</v>
      </c>
      <c r="P8" s="47"/>
      <c r="Q8" s="11">
        <f>+SUM(Q5:Q7)</f>
        <v>245748.09999999998</v>
      </c>
      <c r="R8" s="47"/>
      <c r="S8" s="15"/>
    </row>
    <row r="9" spans="1:19" x14ac:dyDescent="0.25">
      <c r="D9" s="16" t="s">
        <v>11</v>
      </c>
      <c r="E9" s="15"/>
      <c r="F9" s="47"/>
      <c r="G9" s="15"/>
      <c r="H9" s="47"/>
      <c r="I9" s="15">
        <f>+I7</f>
        <v>794300.42999999993</v>
      </c>
      <c r="N9" s="16" t="s">
        <v>11</v>
      </c>
      <c r="O9" s="15"/>
      <c r="P9" s="47"/>
      <c r="Q9" s="15"/>
      <c r="R9" s="47"/>
      <c r="S9" s="15">
        <f>+S7</f>
        <v>7894300.4299999997</v>
      </c>
    </row>
    <row r="12" spans="1:19" x14ac:dyDescent="0.25">
      <c r="A12" s="600" t="s">
        <v>92</v>
      </c>
      <c r="B12" s="600"/>
      <c r="C12" s="600"/>
      <c r="D12" s="600"/>
      <c r="E12" s="600"/>
      <c r="F12" s="600"/>
      <c r="G12" s="600"/>
      <c r="H12" s="600"/>
      <c r="I12" s="600"/>
      <c r="K12" s="600" t="s">
        <v>52</v>
      </c>
      <c r="L12" s="600"/>
      <c r="M12" s="600"/>
      <c r="N12" s="600"/>
      <c r="O12" s="600"/>
      <c r="P12" s="600"/>
      <c r="Q12" s="600"/>
      <c r="R12" s="600"/>
      <c r="S12" s="600"/>
    </row>
    <row r="13" spans="1:19" x14ac:dyDescent="0.25">
      <c r="A13" s="599" t="s">
        <v>131</v>
      </c>
      <c r="B13" s="599"/>
      <c r="C13" s="599"/>
      <c r="D13" s="599"/>
      <c r="E13" s="599"/>
      <c r="F13" s="599"/>
      <c r="G13" s="599"/>
      <c r="H13" s="599"/>
      <c r="I13" s="599"/>
      <c r="K13" s="599" t="s">
        <v>131</v>
      </c>
      <c r="L13" s="599"/>
      <c r="M13" s="599"/>
      <c r="N13" s="599"/>
      <c r="O13" s="599"/>
      <c r="P13" s="599"/>
      <c r="Q13" s="599"/>
      <c r="R13" s="599"/>
      <c r="S13" s="599"/>
    </row>
    <row r="14" spans="1:19" x14ac:dyDescent="0.25">
      <c r="A14" s="9" t="s">
        <v>2</v>
      </c>
      <c r="B14" s="9" t="s">
        <v>3</v>
      </c>
      <c r="C14" s="9" t="s">
        <v>4</v>
      </c>
      <c r="D14" s="9" t="s">
        <v>5</v>
      </c>
      <c r="E14" s="9" t="s">
        <v>6</v>
      </c>
      <c r="F14" s="44"/>
      <c r="G14" s="9" t="s">
        <v>7</v>
      </c>
      <c r="H14" s="10"/>
      <c r="I14" s="9" t="s">
        <v>8</v>
      </c>
      <c r="K14" s="9" t="s">
        <v>2</v>
      </c>
      <c r="L14" s="9" t="s">
        <v>3</v>
      </c>
      <c r="M14" s="9" t="s">
        <v>4</v>
      </c>
      <c r="N14" s="9" t="s">
        <v>5</v>
      </c>
      <c r="O14" s="9" t="s">
        <v>6</v>
      </c>
      <c r="P14" s="44"/>
      <c r="Q14" s="9" t="s">
        <v>7</v>
      </c>
      <c r="R14" s="44"/>
      <c r="S14" s="9" t="s">
        <v>8</v>
      </c>
    </row>
    <row r="15" spans="1:19" x14ac:dyDescent="0.25">
      <c r="A15" s="23"/>
      <c r="B15" s="23"/>
      <c r="C15" s="23"/>
      <c r="D15" s="23" t="s">
        <v>9</v>
      </c>
      <c r="E15" s="4"/>
      <c r="F15" s="45"/>
      <c r="G15" s="4"/>
      <c r="H15" s="24"/>
      <c r="I15" s="82">
        <f>+I9</f>
        <v>794300.42999999993</v>
      </c>
      <c r="K15" s="23"/>
      <c r="L15" s="23"/>
      <c r="M15" s="23"/>
      <c r="N15" s="23" t="s">
        <v>9</v>
      </c>
      <c r="O15" s="4"/>
      <c r="P15" s="45"/>
      <c r="Q15" s="4"/>
      <c r="R15" s="45"/>
      <c r="S15" s="55">
        <f>+S9</f>
        <v>7894300.4299999997</v>
      </c>
    </row>
    <row r="16" spans="1:19" x14ac:dyDescent="0.25">
      <c r="A16" s="127" t="s">
        <v>365</v>
      </c>
      <c r="B16" s="43">
        <v>42769</v>
      </c>
      <c r="C16" s="127" t="s">
        <v>120</v>
      </c>
      <c r="D16" s="127" t="s">
        <v>366</v>
      </c>
      <c r="E16" s="127">
        <v>194159.15</v>
      </c>
      <c r="F16" s="46">
        <v>1</v>
      </c>
      <c r="G16" s="127"/>
      <c r="H16" s="42"/>
      <c r="I16" s="83">
        <f>+I15-E16+G16</f>
        <v>600141.27999999991</v>
      </c>
      <c r="K16" s="57" t="s">
        <v>177</v>
      </c>
      <c r="L16" s="58">
        <v>42773</v>
      </c>
      <c r="M16" s="57" t="s">
        <v>22</v>
      </c>
      <c r="N16" s="59" t="s">
        <v>181</v>
      </c>
      <c r="P16" s="42"/>
      <c r="Q16" s="62">
        <v>49009.5</v>
      </c>
      <c r="R16" s="20">
        <v>2</v>
      </c>
      <c r="S16" s="62">
        <f>+S15+O16-Q16</f>
        <v>7845290.9299999997</v>
      </c>
    </row>
    <row r="17" spans="1:19" x14ac:dyDescent="0.25">
      <c r="A17" s="127" t="s">
        <v>368</v>
      </c>
      <c r="B17" s="43">
        <v>42769</v>
      </c>
      <c r="C17" s="127" t="s">
        <v>123</v>
      </c>
      <c r="D17" s="127" t="s">
        <v>367</v>
      </c>
      <c r="E17" s="127">
        <v>49009.5</v>
      </c>
      <c r="F17" s="46">
        <v>2</v>
      </c>
      <c r="G17" s="127"/>
      <c r="H17" s="42"/>
      <c r="I17" s="83">
        <f>+I16-E17+G17</f>
        <v>551131.77999999991</v>
      </c>
      <c r="K17" s="57" t="s">
        <v>178</v>
      </c>
      <c r="L17" s="58">
        <v>42773</v>
      </c>
      <c r="M17" s="57" t="s">
        <v>22</v>
      </c>
      <c r="N17" s="59" t="s">
        <v>181</v>
      </c>
      <c r="P17" s="42"/>
      <c r="Q17" s="62">
        <v>194159.15</v>
      </c>
      <c r="R17" s="20">
        <v>1</v>
      </c>
      <c r="S17" s="62">
        <f>+S16+O17-Q17</f>
        <v>7651131.7799999993</v>
      </c>
    </row>
    <row r="18" spans="1:19" x14ac:dyDescent="0.25">
      <c r="A18" s="127" t="s">
        <v>369</v>
      </c>
      <c r="B18" s="43">
        <v>42794</v>
      </c>
      <c r="C18" s="127" t="s">
        <v>370</v>
      </c>
      <c r="D18" s="127" t="s">
        <v>371</v>
      </c>
      <c r="E18" s="127"/>
      <c r="F18" s="46"/>
      <c r="G18" s="127">
        <v>49009.5</v>
      </c>
      <c r="H18" s="20">
        <v>1</v>
      </c>
      <c r="I18" s="83">
        <f>+I17-E18+G18</f>
        <v>600141.27999999991</v>
      </c>
      <c r="K18" s="57" t="s">
        <v>179</v>
      </c>
      <c r="L18" s="58">
        <v>42793</v>
      </c>
      <c r="M18" s="57" t="s">
        <v>180</v>
      </c>
      <c r="N18" s="59" t="s">
        <v>182</v>
      </c>
      <c r="O18" s="60">
        <v>49009.5</v>
      </c>
      <c r="P18" s="20">
        <v>1</v>
      </c>
      <c r="R18" s="20"/>
      <c r="S18" s="62">
        <f>+S17+O18-Q18</f>
        <v>7700141.2799999993</v>
      </c>
    </row>
    <row r="19" spans="1:19" x14ac:dyDescent="0.25">
      <c r="D19" s="9" t="s">
        <v>10</v>
      </c>
      <c r="E19" s="11">
        <f>+SUM(E16:E18)</f>
        <v>243168.65</v>
      </c>
      <c r="F19" s="47"/>
      <c r="G19" s="11">
        <f>+SUM(G16:G18)</f>
        <v>49009.5</v>
      </c>
      <c r="H19" s="47"/>
      <c r="I19" s="15"/>
      <c r="N19" s="9" t="s">
        <v>10</v>
      </c>
      <c r="O19" s="11">
        <f>+SUM(O16:O18)</f>
        <v>49009.5</v>
      </c>
      <c r="P19" s="47"/>
      <c r="Q19" s="11">
        <f>+SUM(Q16:Q18)</f>
        <v>243168.65</v>
      </c>
      <c r="R19" s="47"/>
      <c r="S19" s="15"/>
    </row>
    <row r="20" spans="1:19" x14ac:dyDescent="0.25">
      <c r="D20" s="16" t="s">
        <v>11</v>
      </c>
      <c r="E20" s="15"/>
      <c r="F20" s="47"/>
      <c r="G20" s="15"/>
      <c r="H20" s="47"/>
      <c r="I20" s="15">
        <f>+I18</f>
        <v>600141.27999999991</v>
      </c>
      <c r="N20" s="16" t="s">
        <v>11</v>
      </c>
      <c r="O20" s="15"/>
      <c r="P20" s="47"/>
      <c r="Q20" s="15"/>
      <c r="R20" s="47"/>
      <c r="S20" s="15">
        <f>+S18</f>
        <v>7700141.2799999993</v>
      </c>
    </row>
    <row r="23" spans="1:19" x14ac:dyDescent="0.25">
      <c r="A23" s="600" t="s">
        <v>92</v>
      </c>
      <c r="B23" s="600"/>
      <c r="C23" s="600"/>
      <c r="D23" s="600"/>
      <c r="E23" s="600"/>
      <c r="F23" s="600"/>
      <c r="G23" s="600"/>
      <c r="H23" s="600"/>
      <c r="I23" s="600"/>
      <c r="K23" s="600" t="s">
        <v>52</v>
      </c>
      <c r="L23" s="600"/>
      <c r="M23" s="600"/>
      <c r="N23" s="600"/>
      <c r="O23" s="600"/>
      <c r="P23" s="600"/>
      <c r="Q23" s="600"/>
      <c r="R23" s="600"/>
      <c r="S23" s="600"/>
    </row>
    <row r="24" spans="1:19" x14ac:dyDescent="0.25">
      <c r="A24" s="599" t="s">
        <v>253</v>
      </c>
      <c r="B24" s="599"/>
      <c r="C24" s="599"/>
      <c r="D24" s="599"/>
      <c r="E24" s="599"/>
      <c r="F24" s="599"/>
      <c r="G24" s="599"/>
      <c r="H24" s="599"/>
      <c r="I24" s="599"/>
      <c r="K24" s="599" t="s">
        <v>253</v>
      </c>
      <c r="L24" s="599"/>
      <c r="M24" s="599"/>
      <c r="N24" s="599"/>
      <c r="O24" s="599"/>
      <c r="P24" s="599"/>
      <c r="Q24" s="599"/>
      <c r="R24" s="599"/>
      <c r="S24" s="599"/>
    </row>
    <row r="25" spans="1:19" x14ac:dyDescent="0.25">
      <c r="A25" s="9" t="s">
        <v>2</v>
      </c>
      <c r="B25" s="9" t="s">
        <v>3</v>
      </c>
      <c r="C25" s="9" t="s">
        <v>4</v>
      </c>
      <c r="D25" s="9" t="s">
        <v>5</v>
      </c>
      <c r="E25" s="9" t="s">
        <v>6</v>
      </c>
      <c r="F25" s="44"/>
      <c r="G25" s="9" t="s">
        <v>7</v>
      </c>
      <c r="H25" s="10"/>
      <c r="I25" s="9" t="s">
        <v>8</v>
      </c>
      <c r="K25" s="9" t="s">
        <v>2</v>
      </c>
      <c r="L25" s="9" t="s">
        <v>3</v>
      </c>
      <c r="M25" s="9" t="s">
        <v>4</v>
      </c>
      <c r="N25" s="9" t="s">
        <v>5</v>
      </c>
      <c r="O25" s="9" t="s">
        <v>6</v>
      </c>
      <c r="P25" s="44"/>
      <c r="Q25" s="9" t="s">
        <v>7</v>
      </c>
      <c r="R25" s="44"/>
      <c r="S25" s="9" t="s">
        <v>8</v>
      </c>
    </row>
    <row r="26" spans="1:19" x14ac:dyDescent="0.25">
      <c r="A26" s="23"/>
      <c r="B26" s="23"/>
      <c r="C26" s="23"/>
      <c r="D26" s="23" t="s">
        <v>9</v>
      </c>
      <c r="E26" s="4"/>
      <c r="F26" s="45"/>
      <c r="G26" s="4"/>
      <c r="H26" s="24"/>
      <c r="I26" s="82">
        <f>+I20</f>
        <v>600141.27999999991</v>
      </c>
      <c r="K26" s="23"/>
      <c r="L26" s="23"/>
      <c r="M26" s="23"/>
      <c r="N26" s="23" t="s">
        <v>9</v>
      </c>
      <c r="O26" s="4"/>
      <c r="P26" s="45"/>
      <c r="Q26" s="4"/>
      <c r="R26" s="45"/>
      <c r="S26" s="103">
        <f>+S20</f>
        <v>7700141.2799999993</v>
      </c>
    </row>
    <row r="27" spans="1:19" x14ac:dyDescent="0.25">
      <c r="A27" s="127" t="s">
        <v>365</v>
      </c>
      <c r="B27" s="43">
        <v>42795</v>
      </c>
      <c r="C27" s="127" t="s">
        <v>120</v>
      </c>
      <c r="D27" s="127" t="s">
        <v>372</v>
      </c>
      <c r="E27" s="127">
        <v>194159.15</v>
      </c>
      <c r="F27" s="46">
        <v>1</v>
      </c>
      <c r="G27" s="127"/>
      <c r="H27" s="42"/>
      <c r="I27" s="83">
        <f>+I26-E27+G27</f>
        <v>405982.12999999989</v>
      </c>
      <c r="K27" s="104" t="s">
        <v>294</v>
      </c>
      <c r="L27" s="105">
        <v>42795</v>
      </c>
      <c r="M27" s="104" t="s">
        <v>22</v>
      </c>
      <c r="N27" s="106" t="s">
        <v>181</v>
      </c>
      <c r="O27" s="102"/>
      <c r="P27" s="42"/>
      <c r="Q27" s="107">
        <v>194159.15</v>
      </c>
      <c r="R27" s="42"/>
      <c r="S27" s="103">
        <f>+S26+O27-Q27</f>
        <v>7505982.129999999</v>
      </c>
    </row>
    <row r="28" spans="1:19" x14ac:dyDescent="0.25">
      <c r="A28" s="127" t="s">
        <v>368</v>
      </c>
      <c r="B28" s="43">
        <v>42795</v>
      </c>
      <c r="C28" s="127" t="s">
        <v>123</v>
      </c>
      <c r="D28" s="127" t="s">
        <v>373</v>
      </c>
      <c r="E28" s="127">
        <v>41936.82</v>
      </c>
      <c r="F28" s="46">
        <v>2</v>
      </c>
      <c r="G28" s="127"/>
      <c r="H28" s="42"/>
      <c r="I28" s="83">
        <f>+I27-E28+G28</f>
        <v>364045.30999999988</v>
      </c>
      <c r="K28" s="104" t="s">
        <v>295</v>
      </c>
      <c r="L28" s="105">
        <v>42795</v>
      </c>
      <c r="M28" s="104" t="s">
        <v>22</v>
      </c>
      <c r="N28" s="106" t="s">
        <v>181</v>
      </c>
      <c r="O28" s="102"/>
      <c r="P28" s="42"/>
      <c r="Q28" s="107">
        <v>41936.82</v>
      </c>
      <c r="R28" s="42"/>
      <c r="S28" s="103">
        <f>+S27+O28-Q28</f>
        <v>7464045.3099999987</v>
      </c>
    </row>
    <row r="29" spans="1:19" x14ac:dyDescent="0.25">
      <c r="A29" s="127" t="s">
        <v>369</v>
      </c>
      <c r="B29" s="43">
        <v>42825</v>
      </c>
      <c r="C29" s="127" t="s">
        <v>375</v>
      </c>
      <c r="D29" s="127" t="s">
        <v>374</v>
      </c>
      <c r="E29" s="127"/>
      <c r="F29" s="46"/>
      <c r="G29" s="127">
        <v>41936.82</v>
      </c>
      <c r="H29" s="20">
        <v>1</v>
      </c>
      <c r="I29" s="83">
        <f>+I28-E29+G29</f>
        <v>405982.12999999989</v>
      </c>
      <c r="K29" s="104" t="s">
        <v>296</v>
      </c>
      <c r="L29" s="105">
        <v>42824</v>
      </c>
      <c r="M29" s="104" t="s">
        <v>297</v>
      </c>
      <c r="N29" s="106" t="s">
        <v>298</v>
      </c>
      <c r="O29" s="108">
        <v>41936.82</v>
      </c>
      <c r="P29" s="42"/>
      <c r="Q29" s="102"/>
      <c r="R29" s="42"/>
      <c r="S29" s="103">
        <f>+S28+O29-Q29</f>
        <v>7505982.129999999</v>
      </c>
    </row>
    <row r="30" spans="1:19" x14ac:dyDescent="0.25">
      <c r="A30" s="127"/>
      <c r="B30" s="127"/>
      <c r="C30" s="127"/>
      <c r="D30" s="9" t="s">
        <v>10</v>
      </c>
      <c r="E30" s="11">
        <f>+SUM(E27:E29)</f>
        <v>236095.97</v>
      </c>
      <c r="F30" s="47"/>
      <c r="G30" s="11">
        <f>+SUM(G27:G29)</f>
        <v>41936.82</v>
      </c>
      <c r="H30" s="47"/>
      <c r="I30" s="15"/>
      <c r="K30" s="102"/>
      <c r="L30" s="102"/>
      <c r="M30" s="102"/>
      <c r="N30" s="9" t="s">
        <v>10</v>
      </c>
      <c r="O30" s="11">
        <f>+SUM(O27:O29)</f>
        <v>41936.82</v>
      </c>
      <c r="P30" s="47"/>
      <c r="Q30" s="11">
        <f>+SUM(Q27:Q29)</f>
        <v>236095.97</v>
      </c>
      <c r="R30" s="47"/>
      <c r="S30" s="15"/>
    </row>
    <row r="31" spans="1:19" x14ac:dyDescent="0.25">
      <c r="A31" s="127"/>
      <c r="B31" s="127"/>
      <c r="C31" s="127"/>
      <c r="D31" s="16" t="s">
        <v>11</v>
      </c>
      <c r="E31" s="15"/>
      <c r="F31" s="47"/>
      <c r="G31" s="15"/>
      <c r="H31" s="47"/>
      <c r="I31" s="15">
        <f>+I29</f>
        <v>405982.12999999989</v>
      </c>
      <c r="K31" s="102"/>
      <c r="L31" s="102"/>
      <c r="M31" s="102"/>
      <c r="N31" s="16" t="s">
        <v>11</v>
      </c>
      <c r="O31" s="15"/>
      <c r="P31" s="47"/>
      <c r="Q31" s="15"/>
      <c r="R31" s="47"/>
      <c r="S31" s="15">
        <f>+S29</f>
        <v>7505982.129999999</v>
      </c>
    </row>
    <row r="34" spans="1:19" x14ac:dyDescent="0.25">
      <c r="A34" s="600" t="s">
        <v>92</v>
      </c>
      <c r="B34" s="600"/>
      <c r="C34" s="600"/>
      <c r="D34" s="600"/>
      <c r="E34" s="600"/>
      <c r="F34" s="600"/>
      <c r="G34" s="600"/>
      <c r="H34" s="600"/>
      <c r="I34" s="600"/>
      <c r="J34" s="175"/>
      <c r="K34" s="600" t="s">
        <v>52</v>
      </c>
      <c r="L34" s="600"/>
      <c r="M34" s="600"/>
      <c r="N34" s="600"/>
      <c r="O34" s="600"/>
      <c r="P34" s="600"/>
      <c r="Q34" s="600"/>
      <c r="R34" s="600"/>
      <c r="S34" s="600"/>
    </row>
    <row r="35" spans="1:19" x14ac:dyDescent="0.25">
      <c r="A35" s="599" t="s">
        <v>453</v>
      </c>
      <c r="B35" s="599"/>
      <c r="C35" s="599"/>
      <c r="D35" s="599"/>
      <c r="E35" s="599"/>
      <c r="F35" s="599"/>
      <c r="G35" s="599"/>
      <c r="H35" s="599"/>
      <c r="I35" s="599"/>
      <c r="J35" s="175"/>
      <c r="K35" s="599" t="s">
        <v>453</v>
      </c>
      <c r="L35" s="599"/>
      <c r="M35" s="599"/>
      <c r="N35" s="599"/>
      <c r="O35" s="599"/>
      <c r="P35" s="599"/>
      <c r="Q35" s="599"/>
      <c r="R35" s="599"/>
      <c r="S35" s="599"/>
    </row>
    <row r="36" spans="1:19" x14ac:dyDescent="0.25">
      <c r="A36" s="9" t="s">
        <v>2</v>
      </c>
      <c r="B36" s="9" t="s">
        <v>3</v>
      </c>
      <c r="C36" s="9" t="s">
        <v>4</v>
      </c>
      <c r="D36" s="9" t="s">
        <v>5</v>
      </c>
      <c r="E36" s="9" t="s">
        <v>6</v>
      </c>
      <c r="F36" s="44"/>
      <c r="G36" s="9" t="s">
        <v>7</v>
      </c>
      <c r="H36" s="10"/>
      <c r="I36" s="9" t="s">
        <v>8</v>
      </c>
      <c r="J36" s="175"/>
      <c r="K36" s="9" t="s">
        <v>2</v>
      </c>
      <c r="L36" s="9" t="s">
        <v>3</v>
      </c>
      <c r="M36" s="9" t="s">
        <v>4</v>
      </c>
      <c r="N36" s="9" t="s">
        <v>5</v>
      </c>
      <c r="O36" s="9" t="s">
        <v>6</v>
      </c>
      <c r="P36" s="44"/>
      <c r="Q36" s="9" t="s">
        <v>7</v>
      </c>
      <c r="R36" s="44"/>
      <c r="S36" s="9" t="s">
        <v>8</v>
      </c>
    </row>
    <row r="37" spans="1:19" x14ac:dyDescent="0.25">
      <c r="A37" s="23"/>
      <c r="B37" s="23"/>
      <c r="C37" s="23"/>
      <c r="D37" s="23" t="s">
        <v>9</v>
      </c>
      <c r="E37" s="4"/>
      <c r="F37" s="45"/>
      <c r="G37" s="4"/>
      <c r="H37" s="24"/>
      <c r="I37" s="82">
        <f>+I31</f>
        <v>405982.12999999989</v>
      </c>
      <c r="J37" s="175"/>
      <c r="K37" s="23"/>
      <c r="L37" s="23"/>
      <c r="M37" s="23"/>
      <c r="N37" s="23" t="s">
        <v>9</v>
      </c>
      <c r="O37" s="4"/>
      <c r="P37" s="45"/>
      <c r="Q37" s="4"/>
      <c r="R37" s="45"/>
      <c r="S37" s="176">
        <f>+S31</f>
        <v>7505982.129999999</v>
      </c>
    </row>
    <row r="38" spans="1:19" x14ac:dyDescent="0.25">
      <c r="A38" s="237" t="s">
        <v>626</v>
      </c>
      <c r="B38" s="239">
        <v>42828</v>
      </c>
      <c r="C38" s="237" t="s">
        <v>627</v>
      </c>
      <c r="D38" s="237" t="s">
        <v>631</v>
      </c>
      <c r="E38" s="238">
        <v>194159.15</v>
      </c>
      <c r="F38" s="20">
        <v>2</v>
      </c>
      <c r="G38" s="175"/>
      <c r="H38" s="42"/>
      <c r="I38" s="83">
        <f>+I37-E38+G38</f>
        <v>211822.97999999989</v>
      </c>
      <c r="J38" s="175"/>
      <c r="K38" s="177" t="s">
        <v>102</v>
      </c>
      <c r="L38" s="178">
        <v>42828</v>
      </c>
      <c r="M38" s="177" t="s">
        <v>22</v>
      </c>
      <c r="N38" s="179" t="s">
        <v>181</v>
      </c>
      <c r="O38" s="175"/>
      <c r="P38" s="42"/>
      <c r="Q38" s="180">
        <v>43850.61</v>
      </c>
      <c r="R38" s="20">
        <v>1</v>
      </c>
      <c r="S38" s="176">
        <f>+S37+O38-Q38</f>
        <v>7462131.5199999986</v>
      </c>
    </row>
    <row r="39" spans="1:19" x14ac:dyDescent="0.25">
      <c r="A39" s="237" t="s">
        <v>628</v>
      </c>
      <c r="B39" s="239">
        <v>42852</v>
      </c>
      <c r="C39" s="237" t="s">
        <v>629</v>
      </c>
      <c r="D39" s="237" t="s">
        <v>632</v>
      </c>
      <c r="E39" s="237"/>
      <c r="F39" s="20"/>
      <c r="G39" s="238">
        <v>43850.61</v>
      </c>
      <c r="H39" s="20">
        <v>1</v>
      </c>
      <c r="I39" s="83">
        <f>+I38-E39+G39</f>
        <v>255673.58999999991</v>
      </c>
      <c r="J39" s="175"/>
      <c r="K39" s="177" t="s">
        <v>485</v>
      </c>
      <c r="L39" s="178">
        <v>42828</v>
      </c>
      <c r="M39" s="177" t="s">
        <v>22</v>
      </c>
      <c r="N39" s="179" t="s">
        <v>181</v>
      </c>
      <c r="O39" s="175"/>
      <c r="P39" s="42"/>
      <c r="Q39" s="180">
        <v>194159.15</v>
      </c>
      <c r="R39" s="20">
        <v>2</v>
      </c>
      <c r="S39" s="176">
        <f>+S38+O39-Q39</f>
        <v>7267972.3699999982</v>
      </c>
    </row>
    <row r="40" spans="1:19" x14ac:dyDescent="0.25">
      <c r="A40" s="237" t="s">
        <v>630</v>
      </c>
      <c r="B40" s="239">
        <v>42852</v>
      </c>
      <c r="C40" s="237" t="s">
        <v>629</v>
      </c>
      <c r="D40" s="237" t="s">
        <v>633</v>
      </c>
      <c r="E40" s="238">
        <v>43850.61</v>
      </c>
      <c r="F40" s="20">
        <v>1</v>
      </c>
      <c r="G40" s="175"/>
      <c r="H40" s="20"/>
      <c r="I40" s="83">
        <f>+I39-E40+G40</f>
        <v>211822.97999999992</v>
      </c>
      <c r="J40" s="175"/>
      <c r="K40" s="177" t="s">
        <v>486</v>
      </c>
      <c r="L40" s="178">
        <v>42852</v>
      </c>
      <c r="M40" s="177" t="s">
        <v>487</v>
      </c>
      <c r="N40" s="179" t="s">
        <v>488</v>
      </c>
      <c r="O40" s="182">
        <v>43850.61</v>
      </c>
      <c r="P40" s="20">
        <v>1</v>
      </c>
      <c r="Q40" s="175"/>
      <c r="R40" s="20"/>
      <c r="S40" s="176">
        <f>+S39+O40-Q40</f>
        <v>7311822.9799999986</v>
      </c>
    </row>
    <row r="41" spans="1:19" x14ac:dyDescent="0.25">
      <c r="A41" s="175"/>
      <c r="B41" s="175"/>
      <c r="C41" s="175"/>
      <c r="D41" s="9" t="s">
        <v>10</v>
      </c>
      <c r="E41" s="11">
        <f>+SUM(E38:E40)</f>
        <v>238009.76</v>
      </c>
      <c r="F41" s="12"/>
      <c r="G41" s="11">
        <f>+SUM(G38:G40)</f>
        <v>43850.61</v>
      </c>
      <c r="H41" s="47"/>
      <c r="I41" s="15"/>
      <c r="J41" s="175"/>
      <c r="K41" s="175"/>
      <c r="L41" s="175"/>
      <c r="M41" s="175"/>
      <c r="N41" s="9" t="s">
        <v>10</v>
      </c>
      <c r="O41" s="11">
        <f>+SUM(O38:O40)</f>
        <v>43850.61</v>
      </c>
      <c r="P41" s="47"/>
      <c r="Q41" s="11">
        <f>+SUM(Q38:Q40)</f>
        <v>238009.76</v>
      </c>
      <c r="R41" s="47"/>
      <c r="S41" s="15"/>
    </row>
    <row r="42" spans="1:19" x14ac:dyDescent="0.25">
      <c r="A42" s="175"/>
      <c r="B42" s="175"/>
      <c r="C42" s="175"/>
      <c r="D42" s="16" t="s">
        <v>11</v>
      </c>
      <c r="E42" s="15"/>
      <c r="F42" s="47"/>
      <c r="G42" s="15"/>
      <c r="H42" s="47"/>
      <c r="I42" s="15">
        <f>+I40</f>
        <v>211822.97999999992</v>
      </c>
      <c r="J42" s="175"/>
      <c r="K42" s="175"/>
      <c r="L42" s="175"/>
      <c r="M42" s="175"/>
      <c r="N42" s="16" t="s">
        <v>11</v>
      </c>
      <c r="O42" s="15"/>
      <c r="P42" s="47"/>
      <c r="Q42" s="15"/>
      <c r="R42" s="47"/>
      <c r="S42" s="15">
        <f>+S40</f>
        <v>7311822.9799999986</v>
      </c>
    </row>
    <row r="45" spans="1:19" x14ac:dyDescent="0.25">
      <c r="A45" s="600" t="s">
        <v>92</v>
      </c>
      <c r="B45" s="600"/>
      <c r="C45" s="600"/>
      <c r="D45" s="600"/>
      <c r="E45" s="600"/>
      <c r="F45" s="600"/>
      <c r="G45" s="600"/>
      <c r="H45" s="600"/>
      <c r="I45" s="600"/>
      <c r="J45" s="215"/>
      <c r="K45" s="600" t="s">
        <v>52</v>
      </c>
      <c r="L45" s="600"/>
      <c r="M45" s="600"/>
      <c r="N45" s="600"/>
      <c r="O45" s="600"/>
      <c r="P45" s="600"/>
      <c r="Q45" s="600"/>
      <c r="R45" s="600"/>
      <c r="S45" s="600"/>
    </row>
    <row r="46" spans="1:19" x14ac:dyDescent="0.25">
      <c r="A46" s="599" t="s">
        <v>543</v>
      </c>
      <c r="B46" s="599"/>
      <c r="C46" s="599"/>
      <c r="D46" s="599"/>
      <c r="E46" s="599"/>
      <c r="F46" s="599"/>
      <c r="G46" s="599"/>
      <c r="H46" s="599"/>
      <c r="I46" s="599"/>
      <c r="J46" s="215"/>
      <c r="K46" s="599" t="s">
        <v>543</v>
      </c>
      <c r="L46" s="599"/>
      <c r="M46" s="599"/>
      <c r="N46" s="599"/>
      <c r="O46" s="599"/>
      <c r="P46" s="599"/>
      <c r="Q46" s="599"/>
      <c r="R46" s="599"/>
      <c r="S46" s="599"/>
    </row>
    <row r="47" spans="1:19" x14ac:dyDescent="0.25">
      <c r="A47" s="9" t="s">
        <v>2</v>
      </c>
      <c r="B47" s="9" t="s">
        <v>3</v>
      </c>
      <c r="C47" s="9" t="s">
        <v>4</v>
      </c>
      <c r="D47" s="9" t="s">
        <v>5</v>
      </c>
      <c r="E47" s="9" t="s">
        <v>6</v>
      </c>
      <c r="F47" s="44"/>
      <c r="G47" s="9" t="s">
        <v>7</v>
      </c>
      <c r="H47" s="10"/>
      <c r="I47" s="9" t="s">
        <v>8</v>
      </c>
      <c r="J47" s="215"/>
      <c r="K47" s="9" t="s">
        <v>2</v>
      </c>
      <c r="L47" s="9" t="s">
        <v>3</v>
      </c>
      <c r="M47" s="9" t="s">
        <v>4</v>
      </c>
      <c r="N47" s="9" t="s">
        <v>5</v>
      </c>
      <c r="O47" s="9" t="s">
        <v>6</v>
      </c>
      <c r="P47" s="44"/>
      <c r="Q47" s="9" t="s">
        <v>7</v>
      </c>
      <c r="R47" s="44"/>
      <c r="S47" s="9" t="s">
        <v>8</v>
      </c>
    </row>
    <row r="48" spans="1:19" x14ac:dyDescent="0.25">
      <c r="A48" s="23"/>
      <c r="B48" s="23"/>
      <c r="C48" s="23"/>
      <c r="D48" s="23" t="s">
        <v>9</v>
      </c>
      <c r="E48" s="4"/>
      <c r="F48" s="45"/>
      <c r="G48" s="4"/>
      <c r="H48" s="24"/>
      <c r="I48" s="82">
        <f>+I42</f>
        <v>211822.97999999992</v>
      </c>
      <c r="J48" s="215"/>
      <c r="K48" s="23"/>
      <c r="L48" s="23"/>
      <c r="M48" s="23"/>
      <c r="N48" s="23" t="s">
        <v>9</v>
      </c>
      <c r="O48" s="4"/>
      <c r="P48" s="45"/>
      <c r="Q48" s="4"/>
      <c r="R48" s="45"/>
      <c r="S48" s="216">
        <f>+S42</f>
        <v>7311822.9799999986</v>
      </c>
    </row>
    <row r="49" spans="1:19" x14ac:dyDescent="0.25">
      <c r="A49" s="341" t="s">
        <v>119</v>
      </c>
      <c r="B49" s="43">
        <v>42858</v>
      </c>
      <c r="C49" s="341" t="s">
        <v>953</v>
      </c>
      <c r="D49" s="341" t="s">
        <v>954</v>
      </c>
      <c r="E49" s="215">
        <v>194159.15</v>
      </c>
      <c r="F49" s="46">
        <v>1</v>
      </c>
      <c r="G49" s="215"/>
      <c r="H49" s="42"/>
      <c r="I49" s="83">
        <f>+I48-E49+G49</f>
        <v>17663.829999999929</v>
      </c>
      <c r="J49" s="215"/>
      <c r="K49" s="217" t="s">
        <v>575</v>
      </c>
      <c r="L49" s="218">
        <v>42870</v>
      </c>
      <c r="M49" s="217" t="s">
        <v>22</v>
      </c>
      <c r="N49" s="219" t="s">
        <v>579</v>
      </c>
      <c r="O49" s="220"/>
      <c r="P49" s="42"/>
      <c r="Q49" s="223">
        <v>39939.83</v>
      </c>
      <c r="R49" s="131">
        <v>2</v>
      </c>
      <c r="S49" s="216">
        <f>+S48+O49-Q49</f>
        <v>7271883.1499999985</v>
      </c>
    </row>
    <row r="50" spans="1:19" x14ac:dyDescent="0.25">
      <c r="A50" s="341" t="s">
        <v>124</v>
      </c>
      <c r="B50" s="43">
        <v>42858</v>
      </c>
      <c r="C50" s="341" t="s">
        <v>955</v>
      </c>
      <c r="D50" s="341" t="s">
        <v>956</v>
      </c>
      <c r="E50" s="215">
        <v>39939.83</v>
      </c>
      <c r="F50" s="46">
        <v>2</v>
      </c>
      <c r="G50" s="215"/>
      <c r="H50" s="42"/>
      <c r="I50" s="83">
        <f>+I49-E50+G50</f>
        <v>-22276.000000000073</v>
      </c>
      <c r="J50" s="215"/>
      <c r="K50" s="217" t="s">
        <v>576</v>
      </c>
      <c r="L50" s="218">
        <v>42870</v>
      </c>
      <c r="M50" s="217" t="s">
        <v>22</v>
      </c>
      <c r="N50" s="219" t="s">
        <v>580</v>
      </c>
      <c r="O50" s="220"/>
      <c r="P50" s="42"/>
      <c r="Q50" s="223">
        <v>194159.15</v>
      </c>
      <c r="R50" s="131">
        <v>1</v>
      </c>
      <c r="S50" s="216">
        <f>+S49+O50-Q50</f>
        <v>7077723.9999999981</v>
      </c>
    </row>
    <row r="51" spans="1:19" x14ac:dyDescent="0.25">
      <c r="A51" s="341" t="s">
        <v>957</v>
      </c>
      <c r="B51" s="43">
        <v>42884</v>
      </c>
      <c r="C51" s="341" t="s">
        <v>958</v>
      </c>
      <c r="D51" s="341" t="s">
        <v>959</v>
      </c>
      <c r="E51" s="215"/>
      <c r="F51" s="46"/>
      <c r="G51" s="215">
        <v>39939.83</v>
      </c>
      <c r="H51" s="20"/>
      <c r="I51" s="83">
        <f>+I50-E51+G51</f>
        <v>17663.829999999929</v>
      </c>
      <c r="J51" s="215"/>
      <c r="K51" s="217" t="s">
        <v>577</v>
      </c>
      <c r="L51" s="218">
        <v>42884</v>
      </c>
      <c r="M51" s="217" t="s">
        <v>578</v>
      </c>
      <c r="N51" s="219" t="s">
        <v>581</v>
      </c>
      <c r="O51" s="221">
        <v>39939.83</v>
      </c>
      <c r="P51" s="42"/>
      <c r="Q51" s="215"/>
      <c r="R51" s="42"/>
      <c r="S51" s="216">
        <f>+S50+O51-Q51</f>
        <v>7117663.8299999982</v>
      </c>
    </row>
    <row r="52" spans="1:19" x14ac:dyDescent="0.25">
      <c r="A52" s="215"/>
      <c r="B52" s="215"/>
      <c r="C52" s="215"/>
      <c r="D52" s="9" t="s">
        <v>10</v>
      </c>
      <c r="E52" s="11">
        <f>+SUM(E49:E51)</f>
        <v>234098.97999999998</v>
      </c>
      <c r="F52" s="47"/>
      <c r="G52" s="11">
        <f>+SUM(G49:G51)</f>
        <v>39939.83</v>
      </c>
      <c r="H52" s="47"/>
      <c r="I52" s="15"/>
      <c r="J52" s="215"/>
      <c r="K52" s="215"/>
      <c r="L52" s="215"/>
      <c r="M52" s="215"/>
      <c r="N52" s="9" t="s">
        <v>10</v>
      </c>
      <c r="O52" s="11">
        <f>+SUM(O49:O51)</f>
        <v>39939.83</v>
      </c>
      <c r="P52" s="47"/>
      <c r="Q52" s="11">
        <f>+SUM(Q49:Q51)</f>
        <v>234098.97999999998</v>
      </c>
      <c r="R52" s="47"/>
      <c r="S52" s="15"/>
    </row>
    <row r="53" spans="1:19" x14ac:dyDescent="0.25">
      <c r="A53" s="215"/>
      <c r="B53" s="215"/>
      <c r="C53" s="215"/>
      <c r="D53" s="16" t="s">
        <v>11</v>
      </c>
      <c r="E53" s="15"/>
      <c r="F53" s="47"/>
      <c r="G53" s="15"/>
      <c r="H53" s="47"/>
      <c r="I53" s="15">
        <f>+I51</f>
        <v>17663.829999999929</v>
      </c>
      <c r="J53" s="215"/>
      <c r="K53" s="215"/>
      <c r="L53" s="215"/>
      <c r="M53" s="215"/>
      <c r="N53" s="16" t="s">
        <v>11</v>
      </c>
      <c r="O53" s="15"/>
      <c r="P53" s="47"/>
      <c r="Q53" s="15"/>
      <c r="R53" s="47"/>
      <c r="S53" s="15">
        <f>+S51</f>
        <v>7117663.8299999982</v>
      </c>
    </row>
    <row r="55" spans="1:19" x14ac:dyDescent="0.25">
      <c r="I55" s="83"/>
    </row>
    <row r="56" spans="1:19" x14ac:dyDescent="0.25">
      <c r="A56" s="600" t="s">
        <v>92</v>
      </c>
      <c r="B56" s="600"/>
      <c r="C56" s="600"/>
      <c r="D56" s="600"/>
      <c r="E56" s="600"/>
      <c r="F56" s="600"/>
      <c r="G56" s="600"/>
      <c r="H56" s="600"/>
      <c r="I56" s="600"/>
      <c r="J56" s="260"/>
      <c r="K56" s="600" t="s">
        <v>52</v>
      </c>
      <c r="L56" s="600"/>
      <c r="M56" s="600"/>
      <c r="N56" s="600"/>
      <c r="O56" s="600"/>
      <c r="P56" s="600"/>
      <c r="Q56" s="600"/>
      <c r="R56" s="600"/>
      <c r="S56" s="600"/>
    </row>
    <row r="57" spans="1:19" x14ac:dyDescent="0.25">
      <c r="A57" s="599" t="s">
        <v>669</v>
      </c>
      <c r="B57" s="599"/>
      <c r="C57" s="599"/>
      <c r="D57" s="599"/>
      <c r="E57" s="599"/>
      <c r="F57" s="599"/>
      <c r="G57" s="599"/>
      <c r="H57" s="599"/>
      <c r="I57" s="599"/>
      <c r="J57" s="260"/>
      <c r="K57" s="599" t="s">
        <v>669</v>
      </c>
      <c r="L57" s="599"/>
      <c r="M57" s="599"/>
      <c r="N57" s="599"/>
      <c r="O57" s="599"/>
      <c r="P57" s="599"/>
      <c r="Q57" s="599"/>
      <c r="R57" s="599"/>
      <c r="S57" s="599"/>
    </row>
    <row r="58" spans="1:19" x14ac:dyDescent="0.25">
      <c r="A58" s="9" t="s">
        <v>2</v>
      </c>
      <c r="B58" s="9" t="s">
        <v>3</v>
      </c>
      <c r="C58" s="9" t="s">
        <v>4</v>
      </c>
      <c r="D58" s="9" t="s">
        <v>5</v>
      </c>
      <c r="E58" s="9" t="s">
        <v>6</v>
      </c>
      <c r="F58" s="44"/>
      <c r="G58" s="9" t="s">
        <v>7</v>
      </c>
      <c r="H58" s="10"/>
      <c r="I58" s="9" t="s">
        <v>8</v>
      </c>
      <c r="J58" s="260"/>
      <c r="K58" s="9" t="s">
        <v>2</v>
      </c>
      <c r="L58" s="9" t="s">
        <v>3</v>
      </c>
      <c r="M58" s="9" t="s">
        <v>4</v>
      </c>
      <c r="N58" s="9" t="s">
        <v>5</v>
      </c>
      <c r="O58" s="9" t="s">
        <v>6</v>
      </c>
      <c r="P58" s="44"/>
      <c r="Q58" s="9" t="s">
        <v>7</v>
      </c>
      <c r="R58" s="44"/>
      <c r="S58" s="9" t="s">
        <v>8</v>
      </c>
    </row>
    <row r="59" spans="1:19" x14ac:dyDescent="0.25">
      <c r="A59" s="23"/>
      <c r="B59" s="23"/>
      <c r="C59" s="23"/>
      <c r="D59" s="23" t="s">
        <v>9</v>
      </c>
      <c r="E59" s="4"/>
      <c r="F59" s="45"/>
      <c r="G59" s="4"/>
      <c r="H59" s="24"/>
      <c r="I59" s="82">
        <f>+I53</f>
        <v>17663.829999999929</v>
      </c>
      <c r="J59" s="260"/>
      <c r="K59" s="23"/>
      <c r="L59" s="23"/>
      <c r="M59" s="23"/>
      <c r="N59" s="23" t="s">
        <v>9</v>
      </c>
      <c r="O59" s="4"/>
      <c r="P59" s="45"/>
      <c r="Q59" s="4"/>
      <c r="R59" s="45"/>
      <c r="S59" s="261">
        <f>+S53</f>
        <v>7117663.8299999982</v>
      </c>
    </row>
    <row r="60" spans="1:19" x14ac:dyDescent="0.25">
      <c r="A60" s="341"/>
      <c r="B60" s="43"/>
      <c r="C60" s="341"/>
      <c r="D60" s="341"/>
      <c r="E60" s="260"/>
      <c r="F60" s="46"/>
      <c r="G60" s="341">
        <v>0</v>
      </c>
      <c r="H60" s="42"/>
      <c r="I60" s="83">
        <f>+I59-E60+G60</f>
        <v>17663.829999999929</v>
      </c>
      <c r="J60" s="260"/>
      <c r="K60" s="260" t="s">
        <v>700</v>
      </c>
      <c r="L60" s="262">
        <v>42916</v>
      </c>
      <c r="M60" s="260" t="s">
        <v>701</v>
      </c>
      <c r="N60" s="260" t="s">
        <v>702</v>
      </c>
      <c r="O60" s="260">
        <v>38691.71</v>
      </c>
      <c r="P60" s="42" t="s">
        <v>828</v>
      </c>
      <c r="Q60" s="261"/>
      <c r="R60" s="42"/>
      <c r="S60" s="261">
        <f>+S59+O60-Q60</f>
        <v>7156355.5399999982</v>
      </c>
    </row>
    <row r="61" spans="1:19" x14ac:dyDescent="0.25">
      <c r="A61" s="260"/>
      <c r="B61" s="260"/>
      <c r="C61" s="260"/>
      <c r="D61" s="9" t="s">
        <v>10</v>
      </c>
      <c r="E61" s="11">
        <f>+E60</f>
        <v>0</v>
      </c>
      <c r="F61" s="47"/>
      <c r="G61" s="11">
        <f>+SUM(G60:G60)</f>
        <v>0</v>
      </c>
      <c r="H61" s="47"/>
      <c r="I61" s="15"/>
      <c r="J61" s="260"/>
      <c r="K61" s="260"/>
      <c r="L61" s="260"/>
      <c r="M61" s="260"/>
      <c r="N61" s="9" t="s">
        <v>10</v>
      </c>
      <c r="O61" s="11">
        <f>+SUM(O60:O60)</f>
        <v>38691.71</v>
      </c>
      <c r="P61" s="47"/>
      <c r="Q61" s="11">
        <f>+SUM(Q60:Q60)</f>
        <v>0</v>
      </c>
      <c r="R61" s="47"/>
      <c r="S61" s="15"/>
    </row>
    <row r="62" spans="1:19" x14ac:dyDescent="0.25">
      <c r="A62" s="260"/>
      <c r="B62" s="260"/>
      <c r="C62" s="260"/>
      <c r="D62" s="16" t="s">
        <v>11</v>
      </c>
      <c r="E62" s="15"/>
      <c r="F62" s="47"/>
      <c r="G62" s="15"/>
      <c r="H62" s="47"/>
      <c r="I62" s="15">
        <f>+I60</f>
        <v>17663.829999999929</v>
      </c>
      <c r="J62" s="260"/>
      <c r="K62" s="260"/>
      <c r="L62" s="260"/>
      <c r="M62" s="260"/>
      <c r="N62" s="16" t="s">
        <v>11</v>
      </c>
      <c r="O62" s="15"/>
      <c r="P62" s="47"/>
      <c r="Q62" s="15"/>
      <c r="R62" s="47"/>
      <c r="S62" s="15">
        <f>+S60</f>
        <v>7156355.5399999982</v>
      </c>
    </row>
    <row r="65" spans="1:19" x14ac:dyDescent="0.25">
      <c r="A65" s="600" t="s">
        <v>92</v>
      </c>
      <c r="B65" s="600"/>
      <c r="C65" s="600"/>
      <c r="D65" s="600"/>
      <c r="E65" s="600"/>
      <c r="F65" s="600"/>
      <c r="G65" s="600"/>
      <c r="H65" s="600"/>
      <c r="I65" s="600"/>
      <c r="K65" s="600" t="s">
        <v>52</v>
      </c>
      <c r="L65" s="600"/>
      <c r="M65" s="600"/>
      <c r="N65" s="600"/>
      <c r="O65" s="600"/>
      <c r="P65" s="600"/>
      <c r="Q65" s="600"/>
      <c r="R65" s="600"/>
      <c r="S65" s="600"/>
    </row>
    <row r="66" spans="1:19" x14ac:dyDescent="0.25">
      <c r="A66" s="599" t="s">
        <v>834</v>
      </c>
      <c r="B66" s="599"/>
      <c r="C66" s="599"/>
      <c r="D66" s="599"/>
      <c r="E66" s="599"/>
      <c r="F66" s="599"/>
      <c r="G66" s="599"/>
      <c r="H66" s="599"/>
      <c r="I66" s="599"/>
      <c r="K66" s="599" t="s">
        <v>834</v>
      </c>
      <c r="L66" s="599"/>
      <c r="M66" s="599"/>
      <c r="N66" s="599"/>
      <c r="O66" s="599"/>
      <c r="P66" s="599"/>
      <c r="Q66" s="599"/>
      <c r="R66" s="599"/>
      <c r="S66" s="599"/>
    </row>
    <row r="67" spans="1:19" x14ac:dyDescent="0.25">
      <c r="A67" s="9" t="s">
        <v>2</v>
      </c>
      <c r="B67" s="9" t="s">
        <v>3</v>
      </c>
      <c r="C67" s="9" t="s">
        <v>4</v>
      </c>
      <c r="D67" s="9" t="s">
        <v>5</v>
      </c>
      <c r="E67" s="9" t="s">
        <v>6</v>
      </c>
      <c r="F67" s="44"/>
      <c r="G67" s="9" t="s">
        <v>7</v>
      </c>
      <c r="H67" s="44"/>
      <c r="I67" s="9" t="s">
        <v>8</v>
      </c>
      <c r="K67" s="9" t="s">
        <v>2</v>
      </c>
      <c r="L67" s="9" t="s">
        <v>3</v>
      </c>
      <c r="M67" s="9" t="s">
        <v>4</v>
      </c>
      <c r="N67" s="9" t="s">
        <v>5</v>
      </c>
      <c r="O67" s="9" t="s">
        <v>6</v>
      </c>
      <c r="P67" s="44"/>
      <c r="Q67" s="9" t="s">
        <v>7</v>
      </c>
      <c r="R67" s="44"/>
      <c r="S67" s="9" t="s">
        <v>8</v>
      </c>
    </row>
    <row r="68" spans="1:19" x14ac:dyDescent="0.25">
      <c r="A68" s="23"/>
      <c r="B68" s="23"/>
      <c r="C68" s="23"/>
      <c r="D68" s="23" t="s">
        <v>9</v>
      </c>
      <c r="E68" s="4"/>
      <c r="F68" s="45"/>
      <c r="G68" s="4"/>
      <c r="H68" s="45"/>
      <c r="I68" s="342">
        <f>+I62</f>
        <v>17663.829999999929</v>
      </c>
      <c r="K68" s="23"/>
      <c r="L68" s="23"/>
      <c r="M68" s="23"/>
      <c r="N68" s="23" t="s">
        <v>9</v>
      </c>
      <c r="O68" s="4"/>
      <c r="P68" s="45"/>
      <c r="Q68" s="4"/>
      <c r="R68" s="45"/>
      <c r="S68" s="323">
        <f>+S62</f>
        <v>7156355.5399999982</v>
      </c>
    </row>
    <row r="69" spans="1:19" x14ac:dyDescent="0.25">
      <c r="A69" s="341"/>
      <c r="B69" s="43"/>
      <c r="C69" s="341"/>
      <c r="D69" s="341"/>
      <c r="F69" s="42"/>
      <c r="G69">
        <v>0</v>
      </c>
      <c r="H69" s="42"/>
      <c r="I69" s="83">
        <f>+I68-E69+G69</f>
        <v>17663.829999999929</v>
      </c>
      <c r="K69" s="322" t="s">
        <v>879</v>
      </c>
      <c r="L69" s="324">
        <v>42944</v>
      </c>
      <c r="M69" s="322" t="s">
        <v>880</v>
      </c>
      <c r="N69" s="322" t="s">
        <v>881</v>
      </c>
      <c r="O69" s="322">
        <v>34947.35</v>
      </c>
      <c r="P69" s="42" t="s">
        <v>287</v>
      </c>
      <c r="Q69" s="323"/>
      <c r="R69" s="42"/>
      <c r="S69" s="323">
        <f>+S68+O69-Q69</f>
        <v>7191302.8899999978</v>
      </c>
    </row>
    <row r="70" spans="1:19" x14ac:dyDescent="0.25">
      <c r="D70" s="9" t="s">
        <v>10</v>
      </c>
      <c r="E70" s="11">
        <f>+E69</f>
        <v>0</v>
      </c>
      <c r="F70" s="47"/>
      <c r="G70" s="11">
        <f>+SUM(G69:G69)</f>
        <v>0</v>
      </c>
      <c r="H70" s="47"/>
      <c r="I70" s="15"/>
      <c r="K70" s="322"/>
      <c r="L70" s="322"/>
      <c r="M70" s="322"/>
      <c r="N70" s="9" t="s">
        <v>10</v>
      </c>
      <c r="O70" s="11">
        <f>+SUM(O69:O69)</f>
        <v>34947.35</v>
      </c>
      <c r="P70" s="47"/>
      <c r="Q70" s="11">
        <f>+SUM(Q69:Q69)</f>
        <v>0</v>
      </c>
      <c r="R70" s="47"/>
      <c r="S70" s="15"/>
    </row>
    <row r="71" spans="1:19" x14ac:dyDescent="0.25">
      <c r="D71" s="16" t="s">
        <v>11</v>
      </c>
      <c r="E71" s="15"/>
      <c r="F71" s="47"/>
      <c r="G71" s="15"/>
      <c r="H71" s="47"/>
      <c r="I71" s="15">
        <f>+I69</f>
        <v>17663.829999999929</v>
      </c>
      <c r="K71" s="322"/>
      <c r="L71" s="322"/>
      <c r="M71" s="322"/>
      <c r="N71" s="16" t="s">
        <v>11</v>
      </c>
      <c r="O71" s="15"/>
      <c r="P71" s="47"/>
      <c r="Q71" s="15"/>
      <c r="R71" s="47"/>
      <c r="S71" s="15">
        <f>+S69</f>
        <v>7191302.8899999978</v>
      </c>
    </row>
    <row r="72" spans="1:19" x14ac:dyDescent="0.25">
      <c r="S72" s="83">
        <f>+S71-I71</f>
        <v>7173639.0599999977</v>
      </c>
    </row>
    <row r="74" spans="1:19" x14ac:dyDescent="0.25">
      <c r="A74" s="600" t="s">
        <v>92</v>
      </c>
      <c r="B74" s="600"/>
      <c r="C74" s="600"/>
      <c r="D74" s="600"/>
      <c r="E74" s="600"/>
      <c r="F74" s="600"/>
      <c r="G74" s="600"/>
      <c r="H74" s="600"/>
      <c r="I74" s="600"/>
      <c r="K74" s="600" t="s">
        <v>52</v>
      </c>
      <c r="L74" s="600"/>
      <c r="M74" s="600"/>
      <c r="N74" s="600"/>
      <c r="O74" s="600"/>
      <c r="P74" s="600"/>
      <c r="Q74" s="600"/>
      <c r="R74" s="600"/>
      <c r="S74" s="600"/>
    </row>
    <row r="75" spans="1:19" x14ac:dyDescent="0.25">
      <c r="A75" s="599" t="s">
        <v>1210</v>
      </c>
      <c r="B75" s="599"/>
      <c r="C75" s="599"/>
      <c r="D75" s="599"/>
      <c r="E75" s="599"/>
      <c r="F75" s="599"/>
      <c r="G75" s="599"/>
      <c r="H75" s="599"/>
      <c r="I75" s="599"/>
      <c r="K75" s="599" t="s">
        <v>964</v>
      </c>
      <c r="L75" s="599"/>
      <c r="M75" s="599"/>
      <c r="N75" s="599"/>
      <c r="O75" s="599"/>
      <c r="P75" s="599"/>
      <c r="Q75" s="599"/>
      <c r="R75" s="599"/>
      <c r="S75" s="599"/>
    </row>
    <row r="76" spans="1:19" x14ac:dyDescent="0.25">
      <c r="A76" s="9" t="s">
        <v>2</v>
      </c>
      <c r="B76" s="9" t="s">
        <v>3</v>
      </c>
      <c r="C76" s="9" t="s">
        <v>4</v>
      </c>
      <c r="D76" s="9" t="s">
        <v>5</v>
      </c>
      <c r="E76" s="9" t="s">
        <v>6</v>
      </c>
      <c r="F76" s="44"/>
      <c r="G76" s="9" t="s">
        <v>7</v>
      </c>
      <c r="H76" s="44"/>
      <c r="I76" s="9" t="s">
        <v>8</v>
      </c>
      <c r="K76" s="9" t="s">
        <v>2</v>
      </c>
      <c r="L76" s="9" t="s">
        <v>3</v>
      </c>
      <c r="M76" s="9" t="s">
        <v>4</v>
      </c>
      <c r="N76" s="9" t="s">
        <v>5</v>
      </c>
      <c r="O76" s="9" t="s">
        <v>6</v>
      </c>
      <c r="P76" s="44"/>
      <c r="Q76" s="9" t="s">
        <v>7</v>
      </c>
      <c r="R76" s="44"/>
      <c r="S76" s="9" t="s">
        <v>8</v>
      </c>
    </row>
    <row r="77" spans="1:19" x14ac:dyDescent="0.25">
      <c r="A77" s="23"/>
      <c r="B77" s="23"/>
      <c r="C77" s="23"/>
      <c r="D77" s="23" t="s">
        <v>9</v>
      </c>
      <c r="E77" s="4"/>
      <c r="F77" s="45"/>
      <c r="G77" s="4"/>
      <c r="H77" s="45"/>
      <c r="I77" s="409">
        <f>+I71</f>
        <v>17663.829999999929</v>
      </c>
      <c r="K77" s="23"/>
      <c r="L77" s="23"/>
      <c r="M77" s="23"/>
      <c r="N77" s="23" t="s">
        <v>9</v>
      </c>
      <c r="O77" s="4"/>
      <c r="P77" s="45"/>
      <c r="Q77" s="4"/>
      <c r="R77" s="45"/>
      <c r="S77" s="380">
        <f>+S71</f>
        <v>7191302.8899999978</v>
      </c>
    </row>
    <row r="78" spans="1:19" x14ac:dyDescent="0.25">
      <c r="A78" s="408"/>
      <c r="B78" s="43"/>
      <c r="C78" s="408"/>
      <c r="D78" s="408"/>
      <c r="E78" s="408"/>
      <c r="F78" s="42"/>
      <c r="G78" s="408">
        <v>0</v>
      </c>
      <c r="H78" s="42"/>
      <c r="I78" s="83">
        <f>+I77-E78+G78</f>
        <v>17663.829999999929</v>
      </c>
      <c r="K78" s="381" t="s">
        <v>1086</v>
      </c>
      <c r="L78" s="382">
        <v>42957</v>
      </c>
      <c r="M78" s="381" t="s">
        <v>1087</v>
      </c>
      <c r="N78" s="383" t="s">
        <v>1094</v>
      </c>
      <c r="P78" s="131"/>
      <c r="Q78" s="385">
        <v>34947.35</v>
      </c>
      <c r="R78" s="131" t="s">
        <v>287</v>
      </c>
      <c r="S78" s="387">
        <f>+S77+O78-Q78</f>
        <v>7156355.5399999982</v>
      </c>
    </row>
    <row r="79" spans="1:19" x14ac:dyDescent="0.25">
      <c r="A79" s="408"/>
      <c r="B79" s="408"/>
      <c r="C79" s="408"/>
      <c r="D79" s="9" t="s">
        <v>10</v>
      </c>
      <c r="E79" s="11">
        <f>+E78</f>
        <v>0</v>
      </c>
      <c r="F79" s="47"/>
      <c r="G79" s="11">
        <f>+SUM(G78:G78)</f>
        <v>0</v>
      </c>
      <c r="H79" s="47"/>
      <c r="I79" s="15"/>
      <c r="K79" s="381" t="s">
        <v>1088</v>
      </c>
      <c r="L79" s="382">
        <v>42957</v>
      </c>
      <c r="M79" s="381" t="s">
        <v>1089</v>
      </c>
      <c r="N79" s="383" t="s">
        <v>1095</v>
      </c>
      <c r="P79" s="131"/>
      <c r="Q79" s="385">
        <v>38691.71</v>
      </c>
      <c r="R79" s="131" t="s">
        <v>828</v>
      </c>
      <c r="S79" s="387">
        <f>+S78+O79-Q79</f>
        <v>7117663.8299999982</v>
      </c>
    </row>
    <row r="80" spans="1:19" x14ac:dyDescent="0.25">
      <c r="A80" s="408"/>
      <c r="B80" s="408"/>
      <c r="C80" s="408"/>
      <c r="D80" s="16" t="s">
        <v>11</v>
      </c>
      <c r="E80" s="15"/>
      <c r="F80" s="47"/>
      <c r="G80" s="15"/>
      <c r="H80" s="47"/>
      <c r="I80" s="15">
        <f>+I78</f>
        <v>17663.829999999929</v>
      </c>
      <c r="K80" s="381" t="s">
        <v>1090</v>
      </c>
      <c r="L80" s="382">
        <v>42957</v>
      </c>
      <c r="M80" s="381" t="s">
        <v>1091</v>
      </c>
      <c r="N80" s="383" t="s">
        <v>1096</v>
      </c>
      <c r="P80" s="131"/>
      <c r="Q80" s="385">
        <v>39939.83</v>
      </c>
      <c r="R80" s="131" t="s">
        <v>1098</v>
      </c>
      <c r="S80" s="387">
        <f>+S79+O80-Q80</f>
        <v>7077723.9999999981</v>
      </c>
    </row>
    <row r="81" spans="1:19" x14ac:dyDescent="0.25">
      <c r="K81" s="381" t="s">
        <v>1092</v>
      </c>
      <c r="L81" s="382">
        <v>42957</v>
      </c>
      <c r="M81" s="381" t="s">
        <v>1093</v>
      </c>
      <c r="N81" s="383" t="s">
        <v>1097</v>
      </c>
      <c r="O81" s="387">
        <v>39939.83</v>
      </c>
      <c r="P81" s="131" t="s">
        <v>1098</v>
      </c>
      <c r="Q81" s="384"/>
      <c r="R81" s="131"/>
      <c r="S81" s="387">
        <f>+S80+O81-Q81</f>
        <v>7117663.8299999982</v>
      </c>
    </row>
    <row r="85" spans="1:19" x14ac:dyDescent="0.25">
      <c r="A85" s="600" t="s">
        <v>92</v>
      </c>
      <c r="B85" s="600"/>
      <c r="C85" s="600"/>
      <c r="D85" s="600"/>
      <c r="E85" s="600"/>
      <c r="F85" s="600"/>
      <c r="G85" s="600"/>
      <c r="H85" s="600"/>
      <c r="I85" s="600"/>
      <c r="J85" s="408"/>
      <c r="K85" s="600" t="s">
        <v>52</v>
      </c>
      <c r="L85" s="600"/>
      <c r="M85" s="600"/>
      <c r="N85" s="600"/>
      <c r="O85" s="600"/>
      <c r="P85" s="600"/>
      <c r="Q85" s="600"/>
      <c r="R85" s="600"/>
      <c r="S85" s="600"/>
    </row>
    <row r="86" spans="1:19" x14ac:dyDescent="0.25">
      <c r="A86" s="599" t="s">
        <v>1062</v>
      </c>
      <c r="B86" s="599"/>
      <c r="C86" s="599"/>
      <c r="D86" s="599"/>
      <c r="E86" s="599"/>
      <c r="F86" s="599"/>
      <c r="G86" s="599"/>
      <c r="H86" s="599"/>
      <c r="I86" s="599"/>
      <c r="J86" s="408"/>
      <c r="K86" s="599" t="s">
        <v>1062</v>
      </c>
      <c r="L86" s="599"/>
      <c r="M86" s="599"/>
      <c r="N86" s="599"/>
      <c r="O86" s="599"/>
      <c r="P86" s="599"/>
      <c r="Q86" s="599"/>
      <c r="R86" s="599"/>
      <c r="S86" s="599"/>
    </row>
    <row r="87" spans="1:19" x14ac:dyDescent="0.25">
      <c r="A87" s="9" t="s">
        <v>2</v>
      </c>
      <c r="B87" s="9" t="s">
        <v>3</v>
      </c>
      <c r="C87" s="9" t="s">
        <v>4</v>
      </c>
      <c r="D87" s="9" t="s">
        <v>5</v>
      </c>
      <c r="E87" s="9" t="s">
        <v>6</v>
      </c>
      <c r="F87" s="44"/>
      <c r="G87" s="9" t="s">
        <v>7</v>
      </c>
      <c r="H87" s="44"/>
      <c r="I87" s="9" t="s">
        <v>8</v>
      </c>
      <c r="J87" s="408"/>
      <c r="K87" s="9" t="s">
        <v>2</v>
      </c>
      <c r="L87" s="9" t="s">
        <v>3</v>
      </c>
      <c r="M87" s="9" t="s">
        <v>4</v>
      </c>
      <c r="N87" s="9" t="s">
        <v>5</v>
      </c>
      <c r="O87" s="9" t="s">
        <v>6</v>
      </c>
      <c r="P87" s="44"/>
      <c r="Q87" s="9" t="s">
        <v>7</v>
      </c>
      <c r="R87" s="44"/>
      <c r="S87" s="9" t="s">
        <v>8</v>
      </c>
    </row>
    <row r="88" spans="1:19" x14ac:dyDescent="0.25">
      <c r="A88" s="23"/>
      <c r="B88" s="23"/>
      <c r="C88" s="23"/>
      <c r="D88" s="23" t="s">
        <v>9</v>
      </c>
      <c r="E88" s="4"/>
      <c r="F88" s="45"/>
      <c r="G88" s="4"/>
      <c r="H88" s="45"/>
      <c r="I88" s="409">
        <f>+I80</f>
        <v>17663.829999999929</v>
      </c>
      <c r="J88" s="408"/>
      <c r="K88" s="23"/>
      <c r="L88" s="23"/>
      <c r="M88" s="23"/>
      <c r="N88" s="23" t="s">
        <v>9</v>
      </c>
      <c r="O88" s="4"/>
      <c r="P88" s="45"/>
      <c r="Q88" s="4"/>
      <c r="R88" s="45"/>
      <c r="S88" s="409">
        <f>+S81</f>
        <v>7117663.8299999982</v>
      </c>
    </row>
    <row r="89" spans="1:19" x14ac:dyDescent="0.25">
      <c r="A89" s="408"/>
      <c r="B89" s="43"/>
      <c r="C89" s="408"/>
      <c r="D89" s="408"/>
      <c r="E89" s="408"/>
      <c r="F89" s="42"/>
      <c r="G89" s="408">
        <v>0</v>
      </c>
      <c r="H89" s="42"/>
      <c r="I89" s="83">
        <f>+I88-E89+G89</f>
        <v>17663.829999999929</v>
      </c>
      <c r="J89" s="408"/>
      <c r="K89" s="408"/>
      <c r="L89" s="410"/>
      <c r="M89" s="408"/>
      <c r="N89" s="408"/>
      <c r="O89" s="408"/>
      <c r="P89" s="42"/>
      <c r="Q89" s="408">
        <v>0</v>
      </c>
      <c r="R89" s="42"/>
      <c r="S89" s="83">
        <f>+S88-O89+Q89</f>
        <v>7117663.8299999982</v>
      </c>
    </row>
    <row r="90" spans="1:19" x14ac:dyDescent="0.25">
      <c r="A90" s="408"/>
      <c r="B90" s="408"/>
      <c r="C90" s="408"/>
      <c r="D90" s="9" t="s">
        <v>10</v>
      </c>
      <c r="E90" s="11">
        <f>+E89</f>
        <v>0</v>
      </c>
      <c r="F90" s="47"/>
      <c r="G90" s="11">
        <f>+SUM(G89:G89)</f>
        <v>0</v>
      </c>
      <c r="H90" s="47"/>
      <c r="I90" s="15"/>
      <c r="J90" s="408"/>
      <c r="K90" s="408"/>
      <c r="L90" s="410"/>
      <c r="M90" s="408"/>
      <c r="N90" s="9" t="s">
        <v>10</v>
      </c>
      <c r="O90" s="11">
        <f>+O89</f>
        <v>0</v>
      </c>
      <c r="P90" s="47"/>
      <c r="Q90" s="11">
        <f>+SUM(Q89:Q89)</f>
        <v>0</v>
      </c>
      <c r="R90" s="47"/>
      <c r="S90" s="15"/>
    </row>
    <row r="91" spans="1:19" x14ac:dyDescent="0.25">
      <c r="A91" s="408"/>
      <c r="B91" s="408"/>
      <c r="C91" s="408"/>
      <c r="D91" s="16" t="s">
        <v>11</v>
      </c>
      <c r="E91" s="15"/>
      <c r="F91" s="47"/>
      <c r="G91" s="15"/>
      <c r="H91" s="47"/>
      <c r="I91" s="15">
        <f>+I89</f>
        <v>17663.829999999929</v>
      </c>
      <c r="J91" s="408"/>
      <c r="K91" s="408"/>
      <c r="L91" s="410"/>
      <c r="M91" s="408"/>
      <c r="N91" s="16" t="s">
        <v>11</v>
      </c>
      <c r="O91" s="15"/>
      <c r="P91" s="47"/>
      <c r="Q91" s="15"/>
      <c r="R91" s="47"/>
      <c r="S91" s="15">
        <f>+S89</f>
        <v>7117663.8299999982</v>
      </c>
    </row>
    <row r="92" spans="1:19" x14ac:dyDescent="0.25">
      <c r="A92" s="408"/>
      <c r="B92" s="408"/>
      <c r="C92" s="408"/>
      <c r="D92" s="408"/>
      <c r="E92" s="408"/>
      <c r="F92" s="408"/>
      <c r="G92" s="408"/>
      <c r="H92" s="408"/>
      <c r="I92" s="408"/>
      <c r="J92" s="408"/>
      <c r="K92" s="408"/>
      <c r="L92" s="410"/>
      <c r="M92" s="408"/>
      <c r="N92" s="408"/>
      <c r="O92" s="409"/>
      <c r="P92" s="131"/>
      <c r="Q92" s="408"/>
      <c r="R92" s="131"/>
      <c r="S92" s="409"/>
    </row>
    <row r="94" spans="1:19" x14ac:dyDescent="0.25">
      <c r="A94" s="600" t="s">
        <v>92</v>
      </c>
      <c r="B94" s="600"/>
      <c r="C94" s="600"/>
      <c r="D94" s="600"/>
      <c r="E94" s="600"/>
      <c r="F94" s="600"/>
      <c r="G94" s="600"/>
      <c r="H94" s="600"/>
      <c r="I94" s="600"/>
      <c r="J94" s="408"/>
      <c r="K94" s="600" t="s">
        <v>52</v>
      </c>
      <c r="L94" s="600"/>
      <c r="M94" s="600"/>
      <c r="N94" s="600"/>
      <c r="O94" s="600"/>
      <c r="P94" s="600"/>
      <c r="Q94" s="600"/>
      <c r="R94" s="600"/>
      <c r="S94" s="600"/>
    </row>
    <row r="95" spans="1:19" x14ac:dyDescent="0.25">
      <c r="A95" s="599" t="s">
        <v>1211</v>
      </c>
      <c r="B95" s="599"/>
      <c r="C95" s="599"/>
      <c r="D95" s="599"/>
      <c r="E95" s="599"/>
      <c r="F95" s="599"/>
      <c r="G95" s="599"/>
      <c r="H95" s="599"/>
      <c r="I95" s="599"/>
      <c r="J95" s="408"/>
      <c r="K95" s="599" t="s">
        <v>1211</v>
      </c>
      <c r="L95" s="599"/>
      <c r="M95" s="599"/>
      <c r="N95" s="599"/>
      <c r="O95" s="599"/>
      <c r="P95" s="599"/>
      <c r="Q95" s="599"/>
      <c r="R95" s="599"/>
      <c r="S95" s="599"/>
    </row>
    <row r="96" spans="1:19" x14ac:dyDescent="0.25">
      <c r="A96" s="9" t="s">
        <v>2</v>
      </c>
      <c r="B96" s="9" t="s">
        <v>3</v>
      </c>
      <c r="C96" s="9" t="s">
        <v>4</v>
      </c>
      <c r="D96" s="9" t="s">
        <v>5</v>
      </c>
      <c r="E96" s="9" t="s">
        <v>6</v>
      </c>
      <c r="F96" s="44"/>
      <c r="G96" s="9" t="s">
        <v>7</v>
      </c>
      <c r="H96" s="44"/>
      <c r="I96" s="9" t="s">
        <v>8</v>
      </c>
      <c r="J96" s="408"/>
      <c r="K96" s="9" t="s">
        <v>2</v>
      </c>
      <c r="L96" s="9" t="s">
        <v>3</v>
      </c>
      <c r="M96" s="9" t="s">
        <v>4</v>
      </c>
      <c r="N96" s="9" t="s">
        <v>5</v>
      </c>
      <c r="O96" s="9" t="s">
        <v>6</v>
      </c>
      <c r="P96" s="44"/>
      <c r="Q96" s="9" t="s">
        <v>7</v>
      </c>
      <c r="R96" s="44"/>
      <c r="S96" s="9" t="s">
        <v>8</v>
      </c>
    </row>
    <row r="97" spans="1:19" x14ac:dyDescent="0.25">
      <c r="A97" s="23"/>
      <c r="B97" s="23"/>
      <c r="C97" s="23"/>
      <c r="D97" s="23" t="s">
        <v>9</v>
      </c>
      <c r="E97" s="4"/>
      <c r="F97" s="45"/>
      <c r="G97" s="4"/>
      <c r="H97" s="45"/>
      <c r="I97" s="409">
        <f>+I89</f>
        <v>17663.829999999929</v>
      </c>
      <c r="J97" s="408"/>
      <c r="K97" s="23"/>
      <c r="L97" s="23"/>
      <c r="M97" s="23"/>
      <c r="N97" s="23" t="s">
        <v>9</v>
      </c>
      <c r="O97" s="4"/>
      <c r="P97" s="45"/>
      <c r="Q97" s="4"/>
      <c r="R97" s="45"/>
      <c r="S97" s="409">
        <f>+S91</f>
        <v>7117663.8299999982</v>
      </c>
    </row>
    <row r="98" spans="1:19" x14ac:dyDescent="0.25">
      <c r="A98" s="408"/>
      <c r="B98" s="43"/>
      <c r="C98" s="408"/>
      <c r="D98" s="408"/>
      <c r="E98" s="408"/>
      <c r="F98" s="42"/>
      <c r="G98" s="408">
        <v>0</v>
      </c>
      <c r="H98" s="42"/>
      <c r="I98" s="83">
        <f>+I97-E98+G98</f>
        <v>17663.829999999929</v>
      </c>
      <c r="J98" s="408"/>
      <c r="K98" s="408"/>
      <c r="L98" s="410"/>
      <c r="M98" s="408"/>
      <c r="N98" s="408"/>
      <c r="O98" s="408"/>
      <c r="P98" s="42"/>
      <c r="Q98" s="408">
        <v>0</v>
      </c>
      <c r="R98" s="42"/>
      <c r="S98" s="83">
        <f>+S97-O98+Q98</f>
        <v>7117663.8299999982</v>
      </c>
    </row>
    <row r="99" spans="1:19" x14ac:dyDescent="0.25">
      <c r="A99" s="408"/>
      <c r="B99" s="408"/>
      <c r="C99" s="408"/>
      <c r="D99" s="9" t="s">
        <v>10</v>
      </c>
      <c r="E99" s="11">
        <f>+E98</f>
        <v>0</v>
      </c>
      <c r="F99" s="47"/>
      <c r="G99" s="11">
        <f>+SUM(G98:G98)</f>
        <v>0</v>
      </c>
      <c r="H99" s="47"/>
      <c r="I99" s="15"/>
      <c r="J99" s="408"/>
      <c r="K99" s="408"/>
      <c r="L99" s="410"/>
      <c r="M99" s="408"/>
      <c r="N99" s="9" t="s">
        <v>10</v>
      </c>
      <c r="O99" s="11">
        <f>+O98</f>
        <v>0</v>
      </c>
      <c r="P99" s="47"/>
      <c r="Q99" s="11">
        <f>+SUM(Q98:Q98)</f>
        <v>0</v>
      </c>
      <c r="R99" s="47"/>
      <c r="S99" s="15"/>
    </row>
    <row r="100" spans="1:19" x14ac:dyDescent="0.25">
      <c r="A100" s="408"/>
      <c r="B100" s="408"/>
      <c r="C100" s="408"/>
      <c r="D100" s="16" t="s">
        <v>11</v>
      </c>
      <c r="E100" s="15"/>
      <c r="F100" s="47"/>
      <c r="G100" s="15"/>
      <c r="H100" s="47"/>
      <c r="I100" s="15">
        <f>+I98</f>
        <v>17663.829999999929</v>
      </c>
      <c r="J100" s="408"/>
      <c r="K100" s="408"/>
      <c r="L100" s="410"/>
      <c r="M100" s="408"/>
      <c r="N100" s="16" t="s">
        <v>11</v>
      </c>
      <c r="O100" s="15"/>
      <c r="P100" s="47"/>
      <c r="Q100" s="15"/>
      <c r="R100" s="47"/>
      <c r="S100" s="15">
        <f>+S98</f>
        <v>7117663.8299999982</v>
      </c>
    </row>
    <row r="101" spans="1:19" x14ac:dyDescent="0.25">
      <c r="A101" s="408"/>
      <c r="B101" s="408"/>
      <c r="C101" s="408"/>
      <c r="D101" s="408"/>
      <c r="E101" s="408"/>
      <c r="F101" s="408"/>
      <c r="G101" s="408"/>
      <c r="H101" s="408"/>
      <c r="I101" s="408"/>
      <c r="J101" s="408"/>
      <c r="K101" s="408"/>
      <c r="L101" s="410"/>
      <c r="M101" s="408"/>
      <c r="N101" s="408"/>
      <c r="O101" s="409"/>
      <c r="P101" s="131"/>
      <c r="Q101" s="408"/>
      <c r="R101" s="131"/>
      <c r="S101" s="409"/>
    </row>
    <row r="104" spans="1:19" x14ac:dyDescent="0.25">
      <c r="A104" s="600" t="s">
        <v>92</v>
      </c>
      <c r="B104" s="600"/>
      <c r="C104" s="600"/>
      <c r="D104" s="600"/>
      <c r="E104" s="600"/>
      <c r="F104" s="600"/>
      <c r="G104" s="600"/>
      <c r="H104" s="600"/>
      <c r="I104" s="600"/>
      <c r="J104" s="443"/>
      <c r="K104" s="600" t="s">
        <v>52</v>
      </c>
      <c r="L104" s="600"/>
      <c r="M104" s="600"/>
      <c r="N104" s="600"/>
      <c r="O104" s="600"/>
      <c r="P104" s="600"/>
      <c r="Q104" s="600"/>
      <c r="R104" s="600"/>
      <c r="S104" s="600"/>
    </row>
    <row r="105" spans="1:19" x14ac:dyDescent="0.25">
      <c r="A105" s="599" t="s">
        <v>1298</v>
      </c>
      <c r="B105" s="599"/>
      <c r="C105" s="599"/>
      <c r="D105" s="599"/>
      <c r="E105" s="599"/>
      <c r="F105" s="599"/>
      <c r="G105" s="599"/>
      <c r="H105" s="599"/>
      <c r="I105" s="599"/>
      <c r="J105" s="443"/>
      <c r="K105" s="599" t="s">
        <v>1298</v>
      </c>
      <c r="L105" s="599"/>
      <c r="M105" s="599"/>
      <c r="N105" s="599"/>
      <c r="O105" s="599"/>
      <c r="P105" s="599"/>
      <c r="Q105" s="599"/>
      <c r="R105" s="599"/>
      <c r="S105" s="599"/>
    </row>
    <row r="106" spans="1:19" x14ac:dyDescent="0.25">
      <c r="A106" s="9" t="s">
        <v>2</v>
      </c>
      <c r="B106" s="9" t="s">
        <v>3</v>
      </c>
      <c r="C106" s="9" t="s">
        <v>4</v>
      </c>
      <c r="D106" s="9" t="s">
        <v>5</v>
      </c>
      <c r="E106" s="9" t="s">
        <v>6</v>
      </c>
      <c r="F106" s="44"/>
      <c r="G106" s="9" t="s">
        <v>7</v>
      </c>
      <c r="H106" s="44"/>
      <c r="I106" s="9" t="s">
        <v>8</v>
      </c>
      <c r="J106" s="443"/>
      <c r="K106" s="9" t="s">
        <v>2</v>
      </c>
      <c r="L106" s="9" t="s">
        <v>3</v>
      </c>
      <c r="M106" s="9" t="s">
        <v>4</v>
      </c>
      <c r="N106" s="9" t="s">
        <v>5</v>
      </c>
      <c r="O106" s="9" t="s">
        <v>6</v>
      </c>
      <c r="P106" s="44"/>
      <c r="Q106" s="9" t="s">
        <v>7</v>
      </c>
      <c r="R106" s="44"/>
      <c r="S106" s="9" t="s">
        <v>8</v>
      </c>
    </row>
    <row r="107" spans="1:19" x14ac:dyDescent="0.25">
      <c r="A107" s="23"/>
      <c r="B107" s="23"/>
      <c r="C107" s="23"/>
      <c r="D107" s="23" t="s">
        <v>9</v>
      </c>
      <c r="E107" s="4"/>
      <c r="F107" s="45"/>
      <c r="G107" s="4"/>
      <c r="H107" s="45"/>
      <c r="I107" s="444">
        <f>+I100</f>
        <v>17663.829999999929</v>
      </c>
      <c r="J107" s="443"/>
      <c r="K107" s="23"/>
      <c r="L107" s="23"/>
      <c r="M107" s="23"/>
      <c r="N107" s="23" t="s">
        <v>9</v>
      </c>
      <c r="O107" s="4"/>
      <c r="P107" s="45"/>
      <c r="Q107" s="4"/>
      <c r="R107" s="45"/>
      <c r="S107" s="444">
        <f>+S100</f>
        <v>7117663.8299999982</v>
      </c>
    </row>
    <row r="108" spans="1:19" x14ac:dyDescent="0.25">
      <c r="A108" s="443"/>
      <c r="B108" s="43"/>
      <c r="C108" s="443"/>
      <c r="D108" s="443"/>
      <c r="E108" s="443"/>
      <c r="F108" s="42"/>
      <c r="G108" s="443">
        <v>0</v>
      </c>
      <c r="H108" s="42"/>
      <c r="I108" s="83">
        <f>+I107-E108+G108</f>
        <v>17663.829999999929</v>
      </c>
      <c r="J108" s="443"/>
      <c r="K108" s="443"/>
      <c r="L108" s="445"/>
      <c r="M108" s="443"/>
      <c r="N108" s="443"/>
      <c r="O108" s="443"/>
      <c r="P108" s="42"/>
      <c r="Q108" s="443">
        <v>0</v>
      </c>
      <c r="R108" s="42"/>
      <c r="S108" s="83">
        <f>+S107-O108+Q108</f>
        <v>7117663.8299999982</v>
      </c>
    </row>
    <row r="109" spans="1:19" x14ac:dyDescent="0.25">
      <c r="A109" s="443"/>
      <c r="B109" s="443"/>
      <c r="C109" s="443"/>
      <c r="D109" s="9" t="s">
        <v>10</v>
      </c>
      <c r="E109" s="11">
        <f>+E108</f>
        <v>0</v>
      </c>
      <c r="F109" s="47"/>
      <c r="G109" s="11">
        <f>+SUM(G108:G108)</f>
        <v>0</v>
      </c>
      <c r="H109" s="47"/>
      <c r="I109" s="15"/>
      <c r="J109" s="443"/>
      <c r="K109" s="443"/>
      <c r="L109" s="445"/>
      <c r="M109" s="443"/>
      <c r="N109" s="9" t="s">
        <v>10</v>
      </c>
      <c r="O109" s="11">
        <f>+O108</f>
        <v>0</v>
      </c>
      <c r="P109" s="47"/>
      <c r="Q109" s="11">
        <f>+SUM(Q108:Q108)</f>
        <v>0</v>
      </c>
      <c r="R109" s="47"/>
      <c r="S109" s="15"/>
    </row>
    <row r="110" spans="1:19" x14ac:dyDescent="0.25">
      <c r="A110" s="443"/>
      <c r="B110" s="443"/>
      <c r="C110" s="443"/>
      <c r="D110" s="16" t="s">
        <v>11</v>
      </c>
      <c r="E110" s="15"/>
      <c r="F110" s="47"/>
      <c r="G110" s="15"/>
      <c r="H110" s="47"/>
      <c r="I110" s="15">
        <f>+I108</f>
        <v>17663.829999999929</v>
      </c>
      <c r="J110" s="443"/>
      <c r="K110" s="443"/>
      <c r="L110" s="445"/>
      <c r="M110" s="443"/>
      <c r="N110" s="16" t="s">
        <v>11</v>
      </c>
      <c r="O110" s="15"/>
      <c r="P110" s="47"/>
      <c r="Q110" s="15"/>
      <c r="R110" s="47"/>
      <c r="S110" s="15">
        <f>+S108</f>
        <v>7117663.8299999982</v>
      </c>
    </row>
    <row r="111" spans="1:19" x14ac:dyDescent="0.25">
      <c r="A111" s="443"/>
      <c r="B111" s="443"/>
      <c r="C111" s="443"/>
      <c r="D111" s="443"/>
      <c r="E111" s="443"/>
      <c r="F111" s="443"/>
      <c r="G111" s="443"/>
      <c r="H111" s="443"/>
      <c r="I111" s="443"/>
      <c r="J111" s="443"/>
      <c r="K111" s="443"/>
      <c r="L111" s="445"/>
      <c r="M111" s="443"/>
      <c r="N111" s="443"/>
      <c r="O111" s="444"/>
      <c r="P111" s="131"/>
      <c r="Q111" s="443"/>
      <c r="R111" s="131"/>
      <c r="S111" s="444"/>
    </row>
    <row r="114" spans="1:19" x14ac:dyDescent="0.25">
      <c r="A114" s="600" t="s">
        <v>92</v>
      </c>
      <c r="B114" s="600"/>
      <c r="C114" s="600"/>
      <c r="D114" s="600"/>
      <c r="E114" s="600"/>
      <c r="F114" s="600"/>
      <c r="G114" s="600"/>
      <c r="H114" s="600"/>
      <c r="I114" s="600"/>
      <c r="J114" s="530"/>
      <c r="K114" s="600" t="s">
        <v>52</v>
      </c>
      <c r="L114" s="600"/>
      <c r="M114" s="600"/>
      <c r="N114" s="600"/>
      <c r="O114" s="600"/>
      <c r="P114" s="600"/>
      <c r="Q114" s="600"/>
      <c r="R114" s="600"/>
      <c r="S114" s="600"/>
    </row>
    <row r="115" spans="1:19" x14ac:dyDescent="0.25">
      <c r="A115" s="599" t="s">
        <v>1350</v>
      </c>
      <c r="B115" s="599"/>
      <c r="C115" s="599"/>
      <c r="D115" s="599"/>
      <c r="E115" s="599"/>
      <c r="F115" s="599"/>
      <c r="G115" s="599"/>
      <c r="H115" s="599"/>
      <c r="I115" s="599"/>
      <c r="J115" s="530"/>
      <c r="K115" s="599" t="s">
        <v>1350</v>
      </c>
      <c r="L115" s="599"/>
      <c r="M115" s="599"/>
      <c r="N115" s="599"/>
      <c r="O115" s="599"/>
      <c r="P115" s="599"/>
      <c r="Q115" s="599"/>
      <c r="R115" s="599"/>
      <c r="S115" s="599"/>
    </row>
    <row r="116" spans="1:19" x14ac:dyDescent="0.25">
      <c r="A116" s="9" t="s">
        <v>2</v>
      </c>
      <c r="B116" s="9" t="s">
        <v>3</v>
      </c>
      <c r="C116" s="9" t="s">
        <v>4</v>
      </c>
      <c r="D116" s="9" t="s">
        <v>5</v>
      </c>
      <c r="E116" s="9" t="s">
        <v>6</v>
      </c>
      <c r="F116" s="44"/>
      <c r="G116" s="9" t="s">
        <v>7</v>
      </c>
      <c r="H116" s="44"/>
      <c r="I116" s="9" t="s">
        <v>8</v>
      </c>
      <c r="J116" s="530"/>
      <c r="K116" s="9" t="s">
        <v>2</v>
      </c>
      <c r="L116" s="9" t="s">
        <v>3</v>
      </c>
      <c r="M116" s="9" t="s">
        <v>4</v>
      </c>
      <c r="N116" s="9" t="s">
        <v>5</v>
      </c>
      <c r="O116" s="9" t="s">
        <v>6</v>
      </c>
      <c r="P116" s="44"/>
      <c r="Q116" s="9" t="s">
        <v>7</v>
      </c>
      <c r="R116" s="44"/>
      <c r="S116" s="9" t="s">
        <v>8</v>
      </c>
    </row>
    <row r="117" spans="1:19" x14ac:dyDescent="0.25">
      <c r="A117" s="23"/>
      <c r="B117" s="23"/>
      <c r="C117" s="23"/>
      <c r="D117" s="23" t="s">
        <v>9</v>
      </c>
      <c r="E117" s="4"/>
      <c r="F117" s="45"/>
      <c r="G117" s="4"/>
      <c r="H117" s="45"/>
      <c r="I117" s="531">
        <f>+I110</f>
        <v>17663.829999999929</v>
      </c>
      <c r="J117" s="530"/>
      <c r="K117" s="23"/>
      <c r="L117" s="23"/>
      <c r="M117" s="23"/>
      <c r="N117" s="23" t="s">
        <v>9</v>
      </c>
      <c r="O117" s="4"/>
      <c r="P117" s="45"/>
      <c r="Q117" s="4"/>
      <c r="R117" s="45"/>
      <c r="S117" s="531">
        <f>+S110</f>
        <v>7117663.8299999982</v>
      </c>
    </row>
    <row r="118" spans="1:19" x14ac:dyDescent="0.25">
      <c r="A118" s="596" t="s">
        <v>1669</v>
      </c>
      <c r="B118" s="592">
        <v>43084</v>
      </c>
      <c r="C118" s="596" t="s">
        <v>1670</v>
      </c>
      <c r="D118" s="530"/>
      <c r="E118" s="597"/>
      <c r="F118" s="532"/>
      <c r="G118" s="597">
        <v>10000</v>
      </c>
      <c r="H118" s="532"/>
      <c r="I118" s="83">
        <f>+I117-E118+G118</f>
        <v>27663.829999999929</v>
      </c>
      <c r="J118" s="530"/>
      <c r="K118" s="530" t="s">
        <v>1490</v>
      </c>
      <c r="L118" s="529">
        <v>43084</v>
      </c>
      <c r="M118" s="530" t="s">
        <v>22</v>
      </c>
      <c r="N118" s="530" t="s">
        <v>1491</v>
      </c>
      <c r="O118" s="530">
        <v>10000</v>
      </c>
      <c r="P118" s="532"/>
      <c r="Q118" s="530"/>
      <c r="R118" s="532"/>
      <c r="S118" s="83">
        <f>+S117+O118-Q118</f>
        <v>7127663.8299999982</v>
      </c>
    </row>
    <row r="119" spans="1:19" x14ac:dyDescent="0.25">
      <c r="A119" s="596" t="s">
        <v>1671</v>
      </c>
      <c r="B119" s="592">
        <v>43099</v>
      </c>
      <c r="C119" s="596" t="s">
        <v>1672</v>
      </c>
      <c r="D119" s="9"/>
      <c r="E119" s="597"/>
      <c r="F119" s="47"/>
      <c r="G119" s="597">
        <v>353895.21</v>
      </c>
      <c r="H119" s="47"/>
      <c r="I119" s="83">
        <f>+I118-E119+G119</f>
        <v>381559.03999999992</v>
      </c>
      <c r="J119" s="530"/>
      <c r="K119" s="530" t="s">
        <v>1492</v>
      </c>
      <c r="L119" s="529">
        <v>43462</v>
      </c>
      <c r="M119" s="530" t="s">
        <v>1493</v>
      </c>
      <c r="N119" s="9" t="s">
        <v>1494</v>
      </c>
      <c r="O119" s="11">
        <v>353895.21</v>
      </c>
      <c r="P119" s="47"/>
      <c r="Q119" s="11"/>
      <c r="R119" s="47"/>
      <c r="S119" s="83">
        <f>+S118+O119-Q119</f>
        <v>7481559.0399999982</v>
      </c>
    </row>
    <row r="120" spans="1:19" x14ac:dyDescent="0.25">
      <c r="A120" s="530"/>
      <c r="B120" s="530"/>
      <c r="C120" s="530"/>
      <c r="D120" s="9" t="s">
        <v>10</v>
      </c>
      <c r="E120" s="11">
        <f>+E119</f>
        <v>0</v>
      </c>
      <c r="F120" s="47"/>
      <c r="G120" s="11">
        <f>+SUM(G119:G119)</f>
        <v>353895.21</v>
      </c>
      <c r="H120" s="47"/>
      <c r="I120" s="15"/>
      <c r="J120" s="530"/>
      <c r="K120" s="530"/>
      <c r="L120" s="529"/>
      <c r="M120" s="530"/>
      <c r="N120" s="9" t="s">
        <v>10</v>
      </c>
      <c r="O120" s="11">
        <f>+O119</f>
        <v>353895.21</v>
      </c>
      <c r="P120" s="47"/>
      <c r="Q120" s="11">
        <f>+SUM(Q119:Q119)</f>
        <v>0</v>
      </c>
      <c r="R120" s="47"/>
      <c r="S120" s="15"/>
    </row>
    <row r="121" spans="1:19" x14ac:dyDescent="0.25">
      <c r="A121" s="530"/>
      <c r="B121" s="530"/>
      <c r="C121" s="530"/>
      <c r="D121" s="16" t="s">
        <v>11</v>
      </c>
      <c r="E121" s="15"/>
      <c r="F121" s="47"/>
      <c r="G121" s="15"/>
      <c r="H121" s="47"/>
      <c r="I121" s="15">
        <f>+I119</f>
        <v>381559.03999999992</v>
      </c>
      <c r="J121" s="530"/>
      <c r="K121" s="530"/>
      <c r="L121" s="529"/>
      <c r="M121" s="530"/>
      <c r="N121" s="16" t="s">
        <v>11</v>
      </c>
      <c r="O121" s="15"/>
      <c r="P121" s="47"/>
      <c r="Q121" s="15"/>
      <c r="R121" s="47"/>
      <c r="S121" s="15">
        <f>+S119</f>
        <v>7481559.0399999982</v>
      </c>
    </row>
  </sheetData>
  <mergeCells count="48">
    <mergeCell ref="A115:I115"/>
    <mergeCell ref="K115:S115"/>
    <mergeCell ref="K74:S74"/>
    <mergeCell ref="K75:S75"/>
    <mergeCell ref="A74:I74"/>
    <mergeCell ref="A75:I75"/>
    <mergeCell ref="A85:I85"/>
    <mergeCell ref="K85:S85"/>
    <mergeCell ref="A86:I86"/>
    <mergeCell ref="K86:S86"/>
    <mergeCell ref="A104:I104"/>
    <mergeCell ref="K104:S104"/>
    <mergeCell ref="A105:I105"/>
    <mergeCell ref="K105:S105"/>
    <mergeCell ref="A114:I114"/>
    <mergeCell ref="K114:S114"/>
    <mergeCell ref="A57:I57"/>
    <mergeCell ref="K57:S57"/>
    <mergeCell ref="A65:I65"/>
    <mergeCell ref="A66:I66"/>
    <mergeCell ref="A94:I94"/>
    <mergeCell ref="K94:S94"/>
    <mergeCell ref="A95:I95"/>
    <mergeCell ref="K95:S95"/>
    <mergeCell ref="A1:I1"/>
    <mergeCell ref="A2:I2"/>
    <mergeCell ref="K1:S1"/>
    <mergeCell ref="K2:S2"/>
    <mergeCell ref="K12:S12"/>
    <mergeCell ref="A12:I12"/>
    <mergeCell ref="K13:S13"/>
    <mergeCell ref="A13:I13"/>
    <mergeCell ref="K23:S23"/>
    <mergeCell ref="K24:S24"/>
    <mergeCell ref="A23:I23"/>
    <mergeCell ref="A24:I24"/>
    <mergeCell ref="K65:S65"/>
    <mergeCell ref="K66:S66"/>
    <mergeCell ref="A46:I46"/>
    <mergeCell ref="K46:S46"/>
    <mergeCell ref="A56:I56"/>
    <mergeCell ref="K56:S56"/>
    <mergeCell ref="A34:I34"/>
    <mergeCell ref="K34:S34"/>
    <mergeCell ref="A35:I35"/>
    <mergeCell ref="K35:S35"/>
    <mergeCell ref="A45:I45"/>
    <mergeCell ref="K45:S4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66"/>
  <sheetViews>
    <sheetView topLeftCell="E139" workbookViewId="0">
      <selection activeCell="K160" sqref="K160"/>
    </sheetView>
  </sheetViews>
  <sheetFormatPr baseColWidth="10" defaultRowHeight="15" x14ac:dyDescent="0.25"/>
  <cols>
    <col min="4" max="4" width="39.42578125" bestFit="1" customWidth="1"/>
    <col min="5" max="5" width="13.140625" bestFit="1" customWidth="1"/>
    <col min="6" max="6" width="3" customWidth="1"/>
    <col min="7" max="7" width="13.140625" bestFit="1" customWidth="1"/>
    <col min="8" max="8" width="3" customWidth="1"/>
    <col min="9" max="9" width="13.140625" bestFit="1" customWidth="1"/>
    <col min="10" max="10" width="4.140625" customWidth="1"/>
    <col min="14" max="14" width="35.28515625" bestFit="1" customWidth="1"/>
    <col min="15" max="15" width="13.140625" bestFit="1" customWidth="1"/>
    <col min="16" max="16" width="3" customWidth="1"/>
    <col min="17" max="17" width="13.140625" bestFit="1" customWidth="1"/>
    <col min="18" max="18" width="3" customWidth="1"/>
    <col min="19" max="19" width="13.140625" bestFit="1" customWidth="1"/>
  </cols>
  <sheetData>
    <row r="1" spans="1:19" x14ac:dyDescent="0.25">
      <c r="A1" s="600" t="s">
        <v>183</v>
      </c>
      <c r="B1" s="600"/>
      <c r="C1" s="600"/>
      <c r="D1" s="600"/>
      <c r="E1" s="600"/>
      <c r="F1" s="600"/>
      <c r="G1" s="600"/>
      <c r="H1" s="600"/>
      <c r="I1" s="600"/>
      <c r="J1" s="61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128</v>
      </c>
      <c r="B2" s="599"/>
      <c r="C2" s="599"/>
      <c r="D2" s="599"/>
      <c r="E2" s="599"/>
      <c r="F2" s="599"/>
      <c r="G2" s="599"/>
      <c r="H2" s="599"/>
      <c r="I2" s="599"/>
      <c r="J2" s="61"/>
      <c r="K2" s="599" t="s">
        <v>131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J3" s="61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24"/>
      <c r="G4" s="4"/>
      <c r="H4" s="24"/>
      <c r="I4" s="155">
        <v>1962076.24</v>
      </c>
      <c r="J4" s="61"/>
      <c r="K4" s="23"/>
      <c r="L4" s="23"/>
      <c r="M4" s="23"/>
      <c r="N4" s="23" t="s">
        <v>9</v>
      </c>
      <c r="O4" s="4"/>
      <c r="P4" s="24"/>
      <c r="Q4" s="4"/>
      <c r="R4" s="24"/>
      <c r="S4" s="152">
        <v>-1962076.24</v>
      </c>
    </row>
    <row r="5" spans="1:19" x14ac:dyDescent="0.25">
      <c r="A5" s="151" t="s">
        <v>384</v>
      </c>
      <c r="B5" s="153">
        <v>42773</v>
      </c>
      <c r="C5" s="151" t="s">
        <v>385</v>
      </c>
      <c r="D5" s="56" t="s">
        <v>402</v>
      </c>
      <c r="E5" s="56">
        <v>329464.73</v>
      </c>
      <c r="F5" s="88">
        <v>1</v>
      </c>
      <c r="G5" s="56"/>
      <c r="H5" s="88"/>
      <c r="I5" s="62">
        <f>+I4+E5-G5</f>
        <v>2291540.9699999997</v>
      </c>
      <c r="J5" s="61"/>
      <c r="K5" s="144" t="s">
        <v>184</v>
      </c>
      <c r="L5" s="145">
        <v>42781</v>
      </c>
      <c r="M5" s="144" t="s">
        <v>185</v>
      </c>
      <c r="N5" s="146" t="s">
        <v>188</v>
      </c>
      <c r="O5" s="147"/>
      <c r="P5" s="20"/>
      <c r="Q5" s="150">
        <v>11984.63</v>
      </c>
      <c r="R5" s="20">
        <v>2</v>
      </c>
      <c r="S5" s="62">
        <f>+S4+O5-Q5</f>
        <v>-1974060.8699999999</v>
      </c>
    </row>
    <row r="6" spans="1:19" x14ac:dyDescent="0.25">
      <c r="A6" s="151" t="s">
        <v>386</v>
      </c>
      <c r="B6" s="153">
        <v>42774</v>
      </c>
      <c r="C6" s="151" t="s">
        <v>387</v>
      </c>
      <c r="D6" s="56" t="s">
        <v>403</v>
      </c>
      <c r="E6" s="56"/>
      <c r="F6" s="88"/>
      <c r="G6" s="56">
        <v>329465.73</v>
      </c>
      <c r="H6" s="88">
        <v>1</v>
      </c>
      <c r="I6" s="152">
        <f t="shared" ref="I6:I13" si="0">+I5+E6-G6</f>
        <v>1962075.2399999998</v>
      </c>
      <c r="J6" s="61"/>
      <c r="K6" s="144" t="s">
        <v>376</v>
      </c>
      <c r="L6" s="145">
        <v>42786</v>
      </c>
      <c r="M6" s="144" t="s">
        <v>377</v>
      </c>
      <c r="N6" s="146" t="s">
        <v>381</v>
      </c>
      <c r="O6" s="148">
        <v>329465.73</v>
      </c>
      <c r="P6" s="20">
        <v>1</v>
      </c>
      <c r="Q6" s="149"/>
      <c r="R6" s="20"/>
      <c r="S6" s="152">
        <f t="shared" ref="S6:S12" si="1">+S5+O6-Q6</f>
        <v>-1644595.14</v>
      </c>
    </row>
    <row r="7" spans="1:19" x14ac:dyDescent="0.25">
      <c r="A7" s="151" t="s">
        <v>388</v>
      </c>
      <c r="B7" s="153">
        <v>42781</v>
      </c>
      <c r="C7" s="151" t="s">
        <v>389</v>
      </c>
      <c r="D7" s="56" t="s">
        <v>404</v>
      </c>
      <c r="E7" s="154">
        <v>11984.63</v>
      </c>
      <c r="F7" s="88">
        <v>2</v>
      </c>
      <c r="G7" s="56"/>
      <c r="H7" s="88"/>
      <c r="I7" s="152">
        <f t="shared" si="0"/>
        <v>1974059.8699999996</v>
      </c>
      <c r="J7" s="61"/>
      <c r="K7" s="144" t="s">
        <v>376</v>
      </c>
      <c r="L7" s="145">
        <v>42786</v>
      </c>
      <c r="M7" s="144" t="s">
        <v>377</v>
      </c>
      <c r="N7" s="146" t="s">
        <v>381</v>
      </c>
      <c r="O7" s="147"/>
      <c r="P7" s="20"/>
      <c r="Q7" s="150">
        <v>329464.73</v>
      </c>
      <c r="R7" s="20">
        <v>1</v>
      </c>
      <c r="S7" s="152">
        <f t="shared" si="1"/>
        <v>-1974059.8699999999</v>
      </c>
    </row>
    <row r="8" spans="1:19" s="127" customFormat="1" x14ac:dyDescent="0.25">
      <c r="A8" s="151" t="s">
        <v>390</v>
      </c>
      <c r="B8" s="153">
        <v>42781</v>
      </c>
      <c r="C8" s="151" t="s">
        <v>391</v>
      </c>
      <c r="D8" s="56" t="s">
        <v>405</v>
      </c>
      <c r="E8" s="154"/>
      <c r="F8" s="88"/>
      <c r="G8" s="154">
        <v>344378.15</v>
      </c>
      <c r="H8" s="88">
        <v>2</v>
      </c>
      <c r="I8" s="152">
        <f t="shared" si="0"/>
        <v>1629681.7199999997</v>
      </c>
      <c r="K8" s="144" t="s">
        <v>261</v>
      </c>
      <c r="L8" s="145">
        <v>42786</v>
      </c>
      <c r="M8" s="144" t="s">
        <v>378</v>
      </c>
      <c r="N8" s="146" t="s">
        <v>382</v>
      </c>
      <c r="O8" s="148">
        <v>344378.15</v>
      </c>
      <c r="P8" s="20">
        <v>2</v>
      </c>
      <c r="Q8" s="149"/>
      <c r="R8" s="20"/>
      <c r="S8" s="152">
        <f t="shared" si="1"/>
        <v>-1629681.7199999997</v>
      </c>
    </row>
    <row r="9" spans="1:19" s="127" customFormat="1" x14ac:dyDescent="0.25">
      <c r="A9" s="151" t="s">
        <v>392</v>
      </c>
      <c r="B9" s="153">
        <v>42781</v>
      </c>
      <c r="C9" s="151" t="s">
        <v>393</v>
      </c>
      <c r="D9" s="56" t="s">
        <v>406</v>
      </c>
      <c r="E9" s="154"/>
      <c r="F9" s="88"/>
      <c r="G9" s="154">
        <v>329464.73</v>
      </c>
      <c r="H9" s="88">
        <v>3</v>
      </c>
      <c r="I9" s="152">
        <f t="shared" si="0"/>
        <v>1300216.9899999998</v>
      </c>
      <c r="K9" s="144" t="s">
        <v>261</v>
      </c>
      <c r="L9" s="145">
        <v>42786</v>
      </c>
      <c r="M9" s="144" t="s">
        <v>378</v>
      </c>
      <c r="N9" s="146" t="s">
        <v>382</v>
      </c>
      <c r="O9" s="147"/>
      <c r="P9" s="20"/>
      <c r="Q9" s="150">
        <v>344378.15</v>
      </c>
      <c r="R9" s="20">
        <v>3</v>
      </c>
      <c r="S9" s="152">
        <f t="shared" si="1"/>
        <v>-1974059.8699999996</v>
      </c>
    </row>
    <row r="10" spans="1:19" s="127" customFormat="1" x14ac:dyDescent="0.25">
      <c r="A10" s="151" t="s">
        <v>394</v>
      </c>
      <c r="B10" s="153">
        <v>42782</v>
      </c>
      <c r="C10" s="151" t="s">
        <v>395</v>
      </c>
      <c r="D10" s="56" t="s">
        <v>407</v>
      </c>
      <c r="E10" s="154">
        <v>344378.15</v>
      </c>
      <c r="F10" s="88">
        <v>3</v>
      </c>
      <c r="G10" s="154"/>
      <c r="H10" s="88"/>
      <c r="I10" s="152">
        <f t="shared" si="0"/>
        <v>1644595.1399999997</v>
      </c>
      <c r="K10" s="144" t="s">
        <v>186</v>
      </c>
      <c r="L10" s="145">
        <v>42786</v>
      </c>
      <c r="M10" s="144" t="s">
        <v>187</v>
      </c>
      <c r="N10" s="146" t="s">
        <v>189</v>
      </c>
      <c r="O10" s="147"/>
      <c r="P10" s="20"/>
      <c r="Q10" s="150">
        <v>329464.73</v>
      </c>
      <c r="R10" s="20">
        <v>4</v>
      </c>
      <c r="S10" s="152">
        <f t="shared" si="1"/>
        <v>-2303524.5999999996</v>
      </c>
    </row>
    <row r="11" spans="1:19" s="127" customFormat="1" x14ac:dyDescent="0.25">
      <c r="A11" s="151" t="s">
        <v>396</v>
      </c>
      <c r="B11" s="153">
        <v>42783</v>
      </c>
      <c r="C11" s="151" t="s">
        <v>397</v>
      </c>
      <c r="D11" s="56" t="s">
        <v>407</v>
      </c>
      <c r="E11" s="154">
        <v>329464.73</v>
      </c>
      <c r="F11" s="88">
        <v>4</v>
      </c>
      <c r="G11" s="154"/>
      <c r="H11" s="88"/>
      <c r="I11" s="152">
        <f t="shared" si="0"/>
        <v>1974059.8699999996</v>
      </c>
      <c r="K11" s="144" t="s">
        <v>186</v>
      </c>
      <c r="L11" s="145">
        <v>42786</v>
      </c>
      <c r="M11" s="144" t="s">
        <v>187</v>
      </c>
      <c r="N11" s="146" t="s">
        <v>189</v>
      </c>
      <c r="O11" s="148">
        <v>329464.73</v>
      </c>
      <c r="P11" s="20">
        <v>3</v>
      </c>
      <c r="Q11" s="149"/>
      <c r="R11" s="20"/>
      <c r="S11" s="152">
        <f t="shared" si="1"/>
        <v>-1974059.8699999996</v>
      </c>
    </row>
    <row r="12" spans="1:19" s="127" customFormat="1" x14ac:dyDescent="0.25">
      <c r="A12" s="151" t="s">
        <v>398</v>
      </c>
      <c r="B12" s="153">
        <v>42790</v>
      </c>
      <c r="C12" s="151" t="s">
        <v>399</v>
      </c>
      <c r="D12" s="56" t="s">
        <v>408</v>
      </c>
      <c r="E12" s="154"/>
      <c r="F12" s="88"/>
      <c r="G12" s="154">
        <v>245834.68</v>
      </c>
      <c r="H12" s="88">
        <v>4</v>
      </c>
      <c r="I12" s="152">
        <f t="shared" si="0"/>
        <v>1728225.1899999997</v>
      </c>
      <c r="K12" s="144" t="s">
        <v>379</v>
      </c>
      <c r="L12" s="145">
        <v>42793</v>
      </c>
      <c r="M12" s="144" t="s">
        <v>380</v>
      </c>
      <c r="N12" s="146" t="s">
        <v>383</v>
      </c>
      <c r="O12" s="148">
        <v>245834.68</v>
      </c>
      <c r="P12" s="20">
        <v>4</v>
      </c>
      <c r="Q12" s="149"/>
      <c r="R12" s="20"/>
      <c r="S12" s="152">
        <f t="shared" si="1"/>
        <v>-1728225.1899999997</v>
      </c>
    </row>
    <row r="13" spans="1:19" s="144" customFormat="1" x14ac:dyDescent="0.25">
      <c r="A13" s="151" t="s">
        <v>400</v>
      </c>
      <c r="B13" s="153">
        <v>42790</v>
      </c>
      <c r="C13" s="151" t="s">
        <v>401</v>
      </c>
      <c r="D13" s="56" t="s">
        <v>409</v>
      </c>
      <c r="E13" s="154">
        <v>245833.68</v>
      </c>
      <c r="F13" s="88">
        <v>5</v>
      </c>
      <c r="G13" s="154"/>
      <c r="H13" s="88"/>
      <c r="I13" s="152">
        <f t="shared" si="0"/>
        <v>1974058.8699999996</v>
      </c>
      <c r="K13" s="144" t="s">
        <v>379</v>
      </c>
      <c r="L13" s="145">
        <v>42793</v>
      </c>
      <c r="M13" s="144" t="s">
        <v>380</v>
      </c>
      <c r="N13" s="146" t="s">
        <v>383</v>
      </c>
      <c r="O13" s="147"/>
      <c r="P13" s="20"/>
      <c r="Q13" s="150">
        <v>245833.68</v>
      </c>
      <c r="R13" s="20">
        <v>5</v>
      </c>
      <c r="S13" s="152">
        <f>+S12+O13-Q13</f>
        <v>-1974058.8699999996</v>
      </c>
    </row>
    <row r="14" spans="1:19" x14ac:dyDescent="0.25">
      <c r="A14" s="61"/>
      <c r="B14" s="61"/>
      <c r="C14" s="61"/>
      <c r="D14" s="9" t="s">
        <v>10</v>
      </c>
      <c r="E14" s="11">
        <f>+SUM(E5:E13)</f>
        <v>1261125.92</v>
      </c>
      <c r="F14" s="12"/>
      <c r="G14" s="11">
        <f>+SUM(G5:G13)</f>
        <v>1249143.29</v>
      </c>
      <c r="H14" s="12"/>
      <c r="I14" s="15"/>
      <c r="J14" s="61"/>
      <c r="K14" s="144"/>
      <c r="L14" s="145"/>
      <c r="M14" s="144"/>
      <c r="N14" s="9" t="s">
        <v>10</v>
      </c>
      <c r="O14" s="11">
        <f>+SUM(O5:O13)</f>
        <v>1249143.29</v>
      </c>
      <c r="P14" s="12"/>
      <c r="Q14" s="11">
        <f>+SUM(Q5:Q13)</f>
        <v>1261125.92</v>
      </c>
      <c r="R14" s="12"/>
      <c r="S14" s="15"/>
    </row>
    <row r="15" spans="1:19" x14ac:dyDescent="0.25">
      <c r="A15" s="61"/>
      <c r="B15" s="61"/>
      <c r="C15" s="61"/>
      <c r="D15" s="16" t="s">
        <v>11</v>
      </c>
      <c r="E15" s="15"/>
      <c r="F15" s="12"/>
      <c r="G15" s="15"/>
      <c r="H15" s="12"/>
      <c r="I15" s="15">
        <f>+I13</f>
        <v>1974058.8699999996</v>
      </c>
      <c r="J15" s="61"/>
      <c r="K15" s="61"/>
      <c r="L15" s="61"/>
      <c r="M15" s="61"/>
      <c r="N15" s="16" t="s">
        <v>11</v>
      </c>
      <c r="O15" s="15"/>
      <c r="P15" s="12"/>
      <c r="Q15" s="15"/>
      <c r="R15" s="12"/>
      <c r="S15" s="15">
        <f>+S13</f>
        <v>-1974058.8699999996</v>
      </c>
    </row>
    <row r="17" spans="1:19" x14ac:dyDescent="0.25">
      <c r="A17" s="600" t="s">
        <v>183</v>
      </c>
      <c r="B17" s="600"/>
      <c r="C17" s="600"/>
      <c r="D17" s="600"/>
      <c r="E17" s="600"/>
      <c r="F17" s="600"/>
      <c r="G17" s="600"/>
      <c r="H17" s="600"/>
      <c r="I17" s="600"/>
      <c r="K17" s="600" t="s">
        <v>52</v>
      </c>
      <c r="L17" s="600"/>
      <c r="M17" s="600"/>
      <c r="N17" s="600"/>
      <c r="O17" s="600"/>
      <c r="P17" s="600"/>
      <c r="Q17" s="600"/>
      <c r="R17" s="600"/>
      <c r="S17" s="600"/>
    </row>
    <row r="18" spans="1:19" x14ac:dyDescent="0.25">
      <c r="A18" s="599" t="s">
        <v>253</v>
      </c>
      <c r="B18" s="599"/>
      <c r="C18" s="599"/>
      <c r="D18" s="599"/>
      <c r="E18" s="599"/>
      <c r="F18" s="599"/>
      <c r="G18" s="599"/>
      <c r="H18" s="599"/>
      <c r="I18" s="599"/>
      <c r="K18" s="599" t="s">
        <v>253</v>
      </c>
      <c r="L18" s="599"/>
      <c r="M18" s="599"/>
      <c r="N18" s="599"/>
      <c r="O18" s="599"/>
      <c r="P18" s="599"/>
      <c r="Q18" s="599"/>
      <c r="R18" s="599"/>
      <c r="S18" s="599"/>
    </row>
    <row r="19" spans="1:19" x14ac:dyDescent="0.25">
      <c r="A19" s="9" t="s">
        <v>2</v>
      </c>
      <c r="B19" s="9" t="s">
        <v>3</v>
      </c>
      <c r="C19" s="9" t="s">
        <v>4</v>
      </c>
      <c r="D19" s="9" t="s">
        <v>5</v>
      </c>
      <c r="E19" s="9" t="s">
        <v>6</v>
      </c>
      <c r="F19" s="10"/>
      <c r="G19" s="9" t="s">
        <v>7</v>
      </c>
      <c r="H19" s="10"/>
      <c r="I19" s="9" t="s">
        <v>8</v>
      </c>
      <c r="K19" s="9" t="s">
        <v>2</v>
      </c>
      <c r="L19" s="9" t="s">
        <v>3</v>
      </c>
      <c r="M19" s="9" t="s">
        <v>4</v>
      </c>
      <c r="N19" s="9" t="s">
        <v>5</v>
      </c>
      <c r="O19" s="9" t="s">
        <v>6</v>
      </c>
      <c r="P19" s="10"/>
      <c r="Q19" s="9" t="s">
        <v>7</v>
      </c>
      <c r="R19" s="10"/>
      <c r="S19" s="9" t="s">
        <v>8</v>
      </c>
    </row>
    <row r="20" spans="1:19" x14ac:dyDescent="0.25">
      <c r="A20" s="23"/>
      <c r="B20" s="23"/>
      <c r="C20" s="23"/>
      <c r="D20" s="23" t="s">
        <v>9</v>
      </c>
      <c r="E20" s="4"/>
      <c r="F20" s="24"/>
      <c r="G20" s="4"/>
      <c r="H20" s="24"/>
      <c r="I20" s="56">
        <f>+I15</f>
        <v>1974058.8699999996</v>
      </c>
      <c r="K20" s="23"/>
      <c r="L20" s="23"/>
      <c r="M20" s="23"/>
      <c r="N20" s="23" t="s">
        <v>9</v>
      </c>
      <c r="O20" s="4"/>
      <c r="P20" s="24"/>
      <c r="Q20" s="4"/>
      <c r="R20" s="24"/>
      <c r="S20" s="108">
        <f>+S15</f>
        <v>-1974058.8699999996</v>
      </c>
    </row>
    <row r="21" spans="1:19" x14ac:dyDescent="0.25">
      <c r="A21" s="151" t="s">
        <v>410</v>
      </c>
      <c r="B21" s="153">
        <v>42808</v>
      </c>
      <c r="C21" s="151" t="s">
        <v>411</v>
      </c>
      <c r="D21" s="56" t="s">
        <v>403</v>
      </c>
      <c r="E21" s="154"/>
      <c r="F21" s="20"/>
      <c r="G21" s="154">
        <v>238424.48</v>
      </c>
      <c r="H21" s="20">
        <v>2</v>
      </c>
      <c r="I21" s="83">
        <f>+I20+E21-G21</f>
        <v>1735634.3899999997</v>
      </c>
      <c r="K21" s="156" t="s">
        <v>299</v>
      </c>
      <c r="L21" s="157">
        <v>42815</v>
      </c>
      <c r="M21" s="156" t="s">
        <v>22</v>
      </c>
      <c r="N21" s="158" t="s">
        <v>301</v>
      </c>
      <c r="O21" s="160">
        <v>40000</v>
      </c>
      <c r="P21" s="20">
        <v>1</v>
      </c>
      <c r="Q21" s="161"/>
      <c r="R21" s="25"/>
      <c r="S21" s="108">
        <f>+S20+O21-Q21</f>
        <v>-1934058.8699999996</v>
      </c>
    </row>
    <row r="22" spans="1:19" x14ac:dyDescent="0.25">
      <c r="A22" s="151" t="s">
        <v>412</v>
      </c>
      <c r="B22" s="153">
        <v>42808</v>
      </c>
      <c r="C22" s="151" t="s">
        <v>413</v>
      </c>
      <c r="D22" s="56" t="s">
        <v>428</v>
      </c>
      <c r="E22" s="154">
        <v>238423.48</v>
      </c>
      <c r="F22" s="20">
        <v>1</v>
      </c>
      <c r="G22" s="154"/>
      <c r="H22" s="20"/>
      <c r="I22" s="83">
        <f t="shared" ref="I22:I31" si="2">+I21+E22-G22</f>
        <v>1974057.8699999996</v>
      </c>
      <c r="K22" s="156" t="s">
        <v>300</v>
      </c>
      <c r="L22" s="157">
        <v>42815</v>
      </c>
      <c r="M22" s="156" t="s">
        <v>22</v>
      </c>
      <c r="N22" s="158" t="s">
        <v>302</v>
      </c>
      <c r="O22" s="159"/>
      <c r="P22" s="20"/>
      <c r="Q22" s="162">
        <v>40000</v>
      </c>
      <c r="R22" s="20">
        <v>4</v>
      </c>
      <c r="S22" s="162">
        <f t="shared" ref="S22:S30" si="3">+S21+O22-Q22</f>
        <v>-1974058.8699999996</v>
      </c>
    </row>
    <row r="23" spans="1:19" x14ac:dyDescent="0.25">
      <c r="A23" s="151" t="s">
        <v>414</v>
      </c>
      <c r="B23" s="153">
        <v>42809</v>
      </c>
      <c r="C23" s="151" t="s">
        <v>415</v>
      </c>
      <c r="D23" s="56" t="s">
        <v>407</v>
      </c>
      <c r="E23" s="154">
        <v>235494.98</v>
      </c>
      <c r="F23" s="20">
        <v>2</v>
      </c>
      <c r="G23" s="154"/>
      <c r="H23" s="20"/>
      <c r="I23" s="83">
        <f t="shared" si="2"/>
        <v>2209552.8499999996</v>
      </c>
      <c r="K23" s="156" t="s">
        <v>434</v>
      </c>
      <c r="L23" s="157">
        <v>42818</v>
      </c>
      <c r="M23" s="156" t="s">
        <v>435</v>
      </c>
      <c r="N23" s="158" t="s">
        <v>442</v>
      </c>
      <c r="O23" s="160">
        <v>238424.48</v>
      </c>
      <c r="P23" s="12">
        <v>2</v>
      </c>
      <c r="Q23" s="161"/>
      <c r="R23" s="12"/>
      <c r="S23" s="162">
        <f t="shared" si="3"/>
        <v>-1735634.3899999997</v>
      </c>
    </row>
    <row r="24" spans="1:19" x14ac:dyDescent="0.25">
      <c r="A24" s="151" t="s">
        <v>416</v>
      </c>
      <c r="B24" s="153">
        <v>42815</v>
      </c>
      <c r="C24" s="151" t="s">
        <v>417</v>
      </c>
      <c r="D24" s="56" t="s">
        <v>429</v>
      </c>
      <c r="E24" s="154"/>
      <c r="F24" s="20"/>
      <c r="G24" s="154">
        <v>235494.98</v>
      </c>
      <c r="H24" s="20">
        <v>3</v>
      </c>
      <c r="I24" s="83">
        <f t="shared" si="2"/>
        <v>1974057.8699999996</v>
      </c>
      <c r="K24" s="156" t="s">
        <v>434</v>
      </c>
      <c r="L24" s="157">
        <v>42818</v>
      </c>
      <c r="M24" s="156" t="s">
        <v>435</v>
      </c>
      <c r="N24" s="158" t="s">
        <v>442</v>
      </c>
      <c r="O24" s="159"/>
      <c r="P24" s="12"/>
      <c r="Q24" s="162">
        <v>238423.48</v>
      </c>
      <c r="R24" s="12">
        <v>1</v>
      </c>
      <c r="S24" s="162">
        <f t="shared" si="3"/>
        <v>-1974057.8699999996</v>
      </c>
    </row>
    <row r="25" spans="1:19" x14ac:dyDescent="0.25">
      <c r="A25" s="151" t="s">
        <v>418</v>
      </c>
      <c r="B25" s="153">
        <v>42815</v>
      </c>
      <c r="C25" s="151" t="s">
        <v>419</v>
      </c>
      <c r="D25" s="56" t="s">
        <v>430</v>
      </c>
      <c r="E25" s="154"/>
      <c r="F25" s="20"/>
      <c r="G25" s="154">
        <v>378595.05</v>
      </c>
      <c r="H25" s="20">
        <v>5</v>
      </c>
      <c r="I25" s="83">
        <f t="shared" si="2"/>
        <v>1595462.8199999996</v>
      </c>
      <c r="K25" s="156" t="s">
        <v>436</v>
      </c>
      <c r="L25" s="157">
        <v>42818</v>
      </c>
      <c r="M25" s="156" t="s">
        <v>437</v>
      </c>
      <c r="N25" s="158" t="s">
        <v>443</v>
      </c>
      <c r="O25" s="160">
        <v>329465.73</v>
      </c>
      <c r="P25" s="12">
        <v>4</v>
      </c>
      <c r="Q25" s="161"/>
      <c r="R25" s="12"/>
      <c r="S25" s="162">
        <f t="shared" si="3"/>
        <v>-1644592.1399999997</v>
      </c>
    </row>
    <row r="26" spans="1:19" x14ac:dyDescent="0.25">
      <c r="A26" s="151" t="s">
        <v>420</v>
      </c>
      <c r="B26" s="153">
        <v>42815</v>
      </c>
      <c r="C26" s="151" t="s">
        <v>421</v>
      </c>
      <c r="D26" s="56" t="s">
        <v>431</v>
      </c>
      <c r="E26" s="154">
        <v>329464.73</v>
      </c>
      <c r="F26" s="20">
        <v>3</v>
      </c>
      <c r="G26" s="154"/>
      <c r="H26" s="20"/>
      <c r="I26" s="83">
        <f t="shared" si="2"/>
        <v>1924927.5499999996</v>
      </c>
      <c r="K26" s="156" t="s">
        <v>436</v>
      </c>
      <c r="L26" s="157">
        <v>42818</v>
      </c>
      <c r="M26" s="156" t="s">
        <v>437</v>
      </c>
      <c r="N26" s="158" t="s">
        <v>443</v>
      </c>
      <c r="O26" s="159"/>
      <c r="P26" s="20"/>
      <c r="Q26" s="162">
        <v>329464.73</v>
      </c>
      <c r="R26" s="20">
        <v>3</v>
      </c>
      <c r="S26" s="162">
        <f t="shared" si="3"/>
        <v>-1974056.8699999996</v>
      </c>
    </row>
    <row r="27" spans="1:19" x14ac:dyDescent="0.25">
      <c r="A27" s="151" t="s">
        <v>422</v>
      </c>
      <c r="B27" s="153">
        <v>42815</v>
      </c>
      <c r="C27" s="151" t="s">
        <v>36</v>
      </c>
      <c r="D27" s="56" t="s">
        <v>432</v>
      </c>
      <c r="E27" s="154">
        <v>40000</v>
      </c>
      <c r="F27" s="20">
        <v>4</v>
      </c>
      <c r="G27" s="154"/>
      <c r="H27" s="20"/>
      <c r="I27" s="83">
        <f t="shared" si="2"/>
        <v>1964927.5499999996</v>
      </c>
      <c r="K27" s="156" t="s">
        <v>438</v>
      </c>
      <c r="L27" s="157">
        <v>42818</v>
      </c>
      <c r="M27" s="156" t="s">
        <v>439</v>
      </c>
      <c r="N27" s="158" t="s">
        <v>382</v>
      </c>
      <c r="O27" s="160">
        <v>378595.05</v>
      </c>
      <c r="P27" s="20">
        <v>5</v>
      </c>
      <c r="Q27" s="161"/>
      <c r="R27" s="20"/>
      <c r="S27" s="162">
        <f t="shared" si="3"/>
        <v>-1595461.8199999996</v>
      </c>
    </row>
    <row r="28" spans="1:19" x14ac:dyDescent="0.25">
      <c r="A28" s="151" t="s">
        <v>423</v>
      </c>
      <c r="B28" s="153">
        <v>42815</v>
      </c>
      <c r="C28" s="151" t="s">
        <v>36</v>
      </c>
      <c r="D28" s="56" t="s">
        <v>433</v>
      </c>
      <c r="E28" s="154"/>
      <c r="F28" s="20"/>
      <c r="G28" s="154">
        <v>40000</v>
      </c>
      <c r="H28" s="20">
        <v>1</v>
      </c>
      <c r="I28" s="83">
        <f t="shared" si="2"/>
        <v>1924927.5499999996</v>
      </c>
      <c r="K28" s="156" t="s">
        <v>438</v>
      </c>
      <c r="L28" s="157">
        <v>42818</v>
      </c>
      <c r="M28" s="156" t="s">
        <v>439</v>
      </c>
      <c r="N28" s="158" t="s">
        <v>382</v>
      </c>
      <c r="O28" s="159"/>
      <c r="P28" s="20"/>
      <c r="Q28" s="162">
        <v>378595.05</v>
      </c>
      <c r="R28" s="20">
        <v>5</v>
      </c>
      <c r="S28" s="162">
        <f t="shared" si="3"/>
        <v>-1974056.8699999996</v>
      </c>
    </row>
    <row r="29" spans="1:19" x14ac:dyDescent="0.25">
      <c r="A29" s="151" t="s">
        <v>424</v>
      </c>
      <c r="B29" s="153">
        <v>42816</v>
      </c>
      <c r="C29" s="151" t="s">
        <v>425</v>
      </c>
      <c r="D29" s="56" t="s">
        <v>407</v>
      </c>
      <c r="E29" s="154">
        <v>378595.05</v>
      </c>
      <c r="F29" s="20">
        <v>5</v>
      </c>
      <c r="G29" s="154"/>
      <c r="H29" s="20"/>
      <c r="I29" s="83">
        <f t="shared" si="2"/>
        <v>2303522.5999999996</v>
      </c>
      <c r="K29" s="156" t="s">
        <v>440</v>
      </c>
      <c r="L29" s="157">
        <v>42818</v>
      </c>
      <c r="M29" s="156" t="s">
        <v>441</v>
      </c>
      <c r="N29" s="158" t="s">
        <v>444</v>
      </c>
      <c r="O29" s="160">
        <v>235494.98</v>
      </c>
      <c r="P29" s="20">
        <v>3</v>
      </c>
      <c r="Q29" s="161"/>
      <c r="R29" s="20"/>
      <c r="S29" s="162">
        <f t="shared" si="3"/>
        <v>-1738561.8899999997</v>
      </c>
    </row>
    <row r="30" spans="1:19" x14ac:dyDescent="0.25">
      <c r="A30" s="151" t="s">
        <v>426</v>
      </c>
      <c r="B30" s="153">
        <v>42817</v>
      </c>
      <c r="C30" s="151" t="s">
        <v>427</v>
      </c>
      <c r="D30" s="56" t="s">
        <v>403</v>
      </c>
      <c r="E30" s="56"/>
      <c r="F30" s="20"/>
      <c r="G30" s="154">
        <v>329465.73</v>
      </c>
      <c r="H30" s="20">
        <v>4</v>
      </c>
      <c r="I30" s="83">
        <f t="shared" si="2"/>
        <v>1974056.8699999996</v>
      </c>
      <c r="K30" s="156" t="s">
        <v>440</v>
      </c>
      <c r="L30" s="157">
        <v>42818</v>
      </c>
      <c r="M30" s="156" t="s">
        <v>441</v>
      </c>
      <c r="N30" s="158" t="s">
        <v>444</v>
      </c>
      <c r="O30" s="159"/>
      <c r="P30" s="20"/>
      <c r="Q30" s="162">
        <v>235494.98</v>
      </c>
      <c r="R30" s="20">
        <v>2</v>
      </c>
      <c r="S30" s="162">
        <f t="shared" si="3"/>
        <v>-1974056.8699999996</v>
      </c>
    </row>
    <row r="31" spans="1:19" s="267" customFormat="1" x14ac:dyDescent="0.25">
      <c r="A31" s="267" t="s">
        <v>720</v>
      </c>
      <c r="B31" s="269">
        <v>42825</v>
      </c>
      <c r="C31" s="267" t="s">
        <v>721</v>
      </c>
      <c r="D31" s="56" t="s">
        <v>407</v>
      </c>
      <c r="E31" s="270">
        <v>389855.36</v>
      </c>
      <c r="F31" s="20" t="s">
        <v>287</v>
      </c>
      <c r="G31" s="154"/>
      <c r="H31" s="20"/>
      <c r="I31" s="83">
        <f t="shared" si="2"/>
        <v>2363912.2299999995</v>
      </c>
      <c r="L31" s="269"/>
      <c r="P31" s="20"/>
      <c r="Q31" s="268"/>
      <c r="R31" s="20"/>
      <c r="S31" s="268"/>
    </row>
    <row r="32" spans="1:19" x14ac:dyDescent="0.25">
      <c r="D32" s="9" t="s">
        <v>10</v>
      </c>
      <c r="E32" s="11">
        <f>+SUM(E21:E30)</f>
        <v>1221978.24</v>
      </c>
      <c r="F32" s="12"/>
      <c r="G32" s="164">
        <f>+SUM(G21:G30)</f>
        <v>1221980.24</v>
      </c>
      <c r="H32" s="12"/>
      <c r="I32" s="15"/>
      <c r="N32" s="9" t="s">
        <v>10</v>
      </c>
      <c r="O32" s="11">
        <f>+SUM(O21:O30)</f>
        <v>1221980.24</v>
      </c>
      <c r="P32" s="12"/>
      <c r="Q32" s="11">
        <f>+SUM(Q21:Q30)</f>
        <v>1221978.24</v>
      </c>
      <c r="R32" s="12"/>
      <c r="S32" s="15"/>
    </row>
    <row r="33" spans="1:19" x14ac:dyDescent="0.25">
      <c r="D33" s="16" t="s">
        <v>11</v>
      </c>
      <c r="E33" s="15"/>
      <c r="F33" s="12"/>
      <c r="G33" s="15"/>
      <c r="H33" s="12"/>
      <c r="I33" s="15">
        <f>+I31</f>
        <v>2363912.2299999995</v>
      </c>
      <c r="N33" s="16" t="s">
        <v>11</v>
      </c>
      <c r="O33" s="15"/>
      <c r="P33" s="12"/>
      <c r="Q33" s="15"/>
      <c r="R33" s="12"/>
      <c r="S33" s="15">
        <f>+S30</f>
        <v>-1974056.8699999996</v>
      </c>
    </row>
    <row r="34" spans="1:19" x14ac:dyDescent="0.25">
      <c r="S34" s="83">
        <f>+I33+S33</f>
        <v>389855.35999999987</v>
      </c>
    </row>
    <row r="36" spans="1:19" x14ac:dyDescent="0.25">
      <c r="A36" s="600" t="s">
        <v>183</v>
      </c>
      <c r="B36" s="600"/>
      <c r="C36" s="600"/>
      <c r="D36" s="600"/>
      <c r="E36" s="600"/>
      <c r="F36" s="600"/>
      <c r="G36" s="600"/>
      <c r="H36" s="600"/>
      <c r="I36" s="600"/>
      <c r="J36" s="181"/>
      <c r="K36" s="600" t="s">
        <v>52</v>
      </c>
      <c r="L36" s="600"/>
      <c r="M36" s="600"/>
      <c r="N36" s="600"/>
      <c r="O36" s="600"/>
      <c r="P36" s="600"/>
      <c r="Q36" s="600"/>
      <c r="R36" s="600"/>
      <c r="S36" s="600"/>
    </row>
    <row r="37" spans="1:19" x14ac:dyDescent="0.25">
      <c r="A37" s="599" t="s">
        <v>453</v>
      </c>
      <c r="B37" s="599"/>
      <c r="C37" s="599"/>
      <c r="D37" s="599"/>
      <c r="E37" s="599"/>
      <c r="F37" s="599"/>
      <c r="G37" s="599"/>
      <c r="H37" s="599"/>
      <c r="I37" s="599"/>
      <c r="J37" s="181"/>
      <c r="K37" s="599" t="s">
        <v>453</v>
      </c>
      <c r="L37" s="599"/>
      <c r="M37" s="599"/>
      <c r="N37" s="599"/>
      <c r="O37" s="599"/>
      <c r="P37" s="599"/>
      <c r="Q37" s="599"/>
      <c r="R37" s="599"/>
      <c r="S37" s="599"/>
    </row>
    <row r="38" spans="1:19" x14ac:dyDescent="0.25">
      <c r="A38" s="9" t="s">
        <v>2</v>
      </c>
      <c r="B38" s="9" t="s">
        <v>3</v>
      </c>
      <c r="C38" s="9" t="s">
        <v>4</v>
      </c>
      <c r="D38" s="9" t="s">
        <v>5</v>
      </c>
      <c r="E38" s="9" t="s">
        <v>6</v>
      </c>
      <c r="F38" s="10"/>
      <c r="G38" s="9" t="s">
        <v>7</v>
      </c>
      <c r="H38" s="10"/>
      <c r="I38" s="9" t="s">
        <v>8</v>
      </c>
      <c r="J38" s="181"/>
      <c r="K38" s="9" t="s">
        <v>2</v>
      </c>
      <c r="L38" s="9" t="s">
        <v>3</v>
      </c>
      <c r="M38" s="9" t="s">
        <v>4</v>
      </c>
      <c r="N38" s="9" t="s">
        <v>5</v>
      </c>
      <c r="O38" s="9" t="s">
        <v>6</v>
      </c>
      <c r="P38" s="10"/>
      <c r="Q38" s="9" t="s">
        <v>7</v>
      </c>
      <c r="R38" s="10"/>
      <c r="S38" s="9" t="s">
        <v>8</v>
      </c>
    </row>
    <row r="39" spans="1:19" x14ac:dyDescent="0.25">
      <c r="A39" s="23"/>
      <c r="B39" s="23"/>
      <c r="C39" s="23"/>
      <c r="D39" s="23" t="s">
        <v>9</v>
      </c>
      <c r="E39" s="4"/>
      <c r="F39" s="24"/>
      <c r="G39" s="4"/>
      <c r="H39" s="24"/>
      <c r="I39" s="56">
        <f>+I33</f>
        <v>2363912.2299999995</v>
      </c>
      <c r="J39" s="181"/>
      <c r="K39" s="23"/>
      <c r="L39" s="23"/>
      <c r="M39" s="23"/>
      <c r="N39" s="23" t="s">
        <v>9</v>
      </c>
      <c r="O39" s="4"/>
      <c r="P39" s="24"/>
      <c r="Q39" s="4"/>
      <c r="R39" s="24"/>
      <c r="S39" s="182">
        <f>+S33</f>
        <v>-1974056.8699999996</v>
      </c>
    </row>
    <row r="40" spans="1:19" s="267" customFormat="1" x14ac:dyDescent="0.25">
      <c r="A40" s="69" t="s">
        <v>722</v>
      </c>
      <c r="B40" s="79">
        <v>42828</v>
      </c>
      <c r="C40" s="69" t="s">
        <v>721</v>
      </c>
      <c r="D40" s="271" t="s">
        <v>723</v>
      </c>
      <c r="E40" s="4"/>
      <c r="F40" s="24"/>
      <c r="G40" s="276">
        <v>389855.36</v>
      </c>
      <c r="H40" s="24">
        <v>1</v>
      </c>
      <c r="I40" s="56">
        <f>+I39+E40-G40</f>
        <v>1974056.8699999996</v>
      </c>
      <c r="J40" s="69"/>
      <c r="K40" s="69" t="s">
        <v>724</v>
      </c>
      <c r="L40" s="79">
        <v>42843</v>
      </c>
      <c r="M40" s="69" t="s">
        <v>725</v>
      </c>
      <c r="N40" s="69" t="s">
        <v>726</v>
      </c>
      <c r="O40" s="80">
        <v>289855.35999999999</v>
      </c>
      <c r="P40" s="24">
        <v>1</v>
      </c>
      <c r="Q40" s="4"/>
      <c r="R40" s="24"/>
      <c r="S40" s="268">
        <f>+S39+O40-Q40</f>
        <v>-1684201.5099999998</v>
      </c>
    </row>
    <row r="41" spans="1:19" s="267" customFormat="1" x14ac:dyDescent="0.25">
      <c r="A41" s="23"/>
      <c r="B41" s="23"/>
      <c r="C41" s="23"/>
      <c r="D41" s="9" t="s">
        <v>10</v>
      </c>
      <c r="E41" s="4">
        <f>+E40</f>
        <v>0</v>
      </c>
      <c r="F41" s="24"/>
      <c r="G41" s="4">
        <f>+G40</f>
        <v>389855.36</v>
      </c>
      <c r="H41" s="24"/>
      <c r="I41" s="56"/>
      <c r="J41" s="69"/>
      <c r="K41" s="69" t="s">
        <v>724</v>
      </c>
      <c r="L41" s="79">
        <v>42843</v>
      </c>
      <c r="M41" s="69" t="s">
        <v>725</v>
      </c>
      <c r="N41" s="69" t="s">
        <v>726</v>
      </c>
      <c r="O41" s="69"/>
      <c r="P41" s="24"/>
      <c r="Q41" s="274">
        <v>289855.35999999999</v>
      </c>
      <c r="R41" s="24" t="s">
        <v>287</v>
      </c>
      <c r="S41" s="274">
        <f>+S40+O41-Q41</f>
        <v>-1974056.8699999996</v>
      </c>
    </row>
    <row r="42" spans="1:19" x14ac:dyDescent="0.25">
      <c r="D42" s="16" t="s">
        <v>11</v>
      </c>
      <c r="I42" s="273">
        <f>+I40</f>
        <v>1974056.8699999996</v>
      </c>
      <c r="N42" s="9" t="s">
        <v>10</v>
      </c>
    </row>
    <row r="43" spans="1:19" x14ac:dyDescent="0.25">
      <c r="N43" s="16" t="s">
        <v>11</v>
      </c>
      <c r="S43" s="275">
        <f>+S41</f>
        <v>-1974056.8699999996</v>
      </c>
    </row>
    <row r="44" spans="1:19" x14ac:dyDescent="0.25">
      <c r="A44" s="600" t="s">
        <v>183</v>
      </c>
      <c r="B44" s="600"/>
      <c r="C44" s="600"/>
      <c r="D44" s="600"/>
      <c r="E44" s="600"/>
      <c r="F44" s="600"/>
      <c r="G44" s="600"/>
      <c r="H44" s="600"/>
      <c r="I44" s="600"/>
      <c r="J44" s="222"/>
      <c r="K44" s="600" t="s">
        <v>52</v>
      </c>
      <c r="L44" s="600"/>
      <c r="M44" s="600"/>
      <c r="N44" s="600"/>
      <c r="O44" s="600"/>
      <c r="P44" s="600"/>
      <c r="Q44" s="600"/>
      <c r="R44" s="600"/>
      <c r="S44" s="600"/>
    </row>
    <row r="45" spans="1:19" x14ac:dyDescent="0.25">
      <c r="A45" s="599" t="s">
        <v>543</v>
      </c>
      <c r="B45" s="599"/>
      <c r="C45" s="599"/>
      <c r="D45" s="599"/>
      <c r="E45" s="599"/>
      <c r="F45" s="599"/>
      <c r="G45" s="599"/>
      <c r="H45" s="599"/>
      <c r="I45" s="599"/>
      <c r="J45" s="222"/>
      <c r="K45" s="599" t="s">
        <v>543</v>
      </c>
      <c r="L45" s="599"/>
      <c r="M45" s="599"/>
      <c r="N45" s="599"/>
      <c r="O45" s="599"/>
      <c r="P45" s="599"/>
      <c r="Q45" s="599"/>
      <c r="R45" s="599"/>
      <c r="S45" s="599"/>
    </row>
    <row r="46" spans="1:19" x14ac:dyDescent="0.25">
      <c r="A46" s="9" t="s">
        <v>2</v>
      </c>
      <c r="B46" s="9" t="s">
        <v>3</v>
      </c>
      <c r="C46" s="9" t="s">
        <v>4</v>
      </c>
      <c r="D46" s="9" t="s">
        <v>5</v>
      </c>
      <c r="E46" s="9" t="s">
        <v>6</v>
      </c>
      <c r="F46" s="10"/>
      <c r="G46" s="9" t="s">
        <v>7</v>
      </c>
      <c r="H46" s="10"/>
      <c r="I46" s="9" t="s">
        <v>8</v>
      </c>
      <c r="J46" s="222"/>
      <c r="K46" s="9" t="s">
        <v>2</v>
      </c>
      <c r="L46" s="9" t="s">
        <v>3</v>
      </c>
      <c r="M46" s="9" t="s">
        <v>4</v>
      </c>
      <c r="N46" s="9" t="s">
        <v>5</v>
      </c>
      <c r="O46" s="9" t="s">
        <v>6</v>
      </c>
      <c r="P46" s="10"/>
      <c r="Q46" s="9" t="s">
        <v>7</v>
      </c>
      <c r="R46" s="10"/>
      <c r="S46" s="9" t="s">
        <v>8</v>
      </c>
    </row>
    <row r="47" spans="1:19" x14ac:dyDescent="0.25">
      <c r="A47" s="23"/>
      <c r="B47" s="23"/>
      <c r="C47" s="23"/>
      <c r="D47" s="23" t="s">
        <v>9</v>
      </c>
      <c r="E47" s="4"/>
      <c r="F47" s="24"/>
      <c r="G47" s="4"/>
      <c r="H47" s="24"/>
      <c r="I47" s="56">
        <f>+I42</f>
        <v>1974056.8699999996</v>
      </c>
      <c r="J47" s="222"/>
      <c r="K47" s="23"/>
      <c r="L47" s="23"/>
      <c r="M47" s="23"/>
      <c r="N47" s="23" t="s">
        <v>9</v>
      </c>
      <c r="O47" s="4"/>
      <c r="P47" s="24"/>
      <c r="Q47" s="4"/>
      <c r="R47" s="24"/>
      <c r="S47" s="223">
        <f>+S39</f>
        <v>-1974056.8699999996</v>
      </c>
    </row>
    <row r="48" spans="1:19" x14ac:dyDescent="0.25">
      <c r="A48" s="69" t="s">
        <v>736</v>
      </c>
      <c r="B48" s="79">
        <v>42857</v>
      </c>
      <c r="C48" s="69" t="s">
        <v>36</v>
      </c>
      <c r="D48" s="271" t="s">
        <v>758</v>
      </c>
      <c r="E48" s="272">
        <v>617000</v>
      </c>
      <c r="F48" s="293">
        <v>1</v>
      </c>
      <c r="G48" s="271"/>
      <c r="H48" s="42"/>
      <c r="I48" s="83">
        <f>+I47+E48-G48</f>
        <v>2591056.8699999996</v>
      </c>
      <c r="K48" s="69" t="s">
        <v>582</v>
      </c>
      <c r="L48" s="79">
        <v>42857</v>
      </c>
      <c r="M48" s="69" t="s">
        <v>22</v>
      </c>
      <c r="N48" s="69" t="s">
        <v>301</v>
      </c>
      <c r="O48" s="292">
        <v>617000</v>
      </c>
      <c r="P48" s="293">
        <v>1</v>
      </c>
      <c r="Q48" s="294"/>
      <c r="R48" s="42"/>
      <c r="S48" s="225">
        <f>+S47+O48-Q48</f>
        <v>-1357056.8699999996</v>
      </c>
    </row>
    <row r="49" spans="1:21" x14ac:dyDescent="0.25">
      <c r="A49" s="69" t="s">
        <v>737</v>
      </c>
      <c r="B49" s="79">
        <v>42857</v>
      </c>
      <c r="C49" s="69" t="s">
        <v>738</v>
      </c>
      <c r="D49" s="271" t="s">
        <v>759</v>
      </c>
      <c r="E49" s="271"/>
      <c r="F49" s="293"/>
      <c r="G49" s="272">
        <v>617000</v>
      </c>
      <c r="H49" s="42">
        <v>1</v>
      </c>
      <c r="I49" s="83">
        <f t="shared" ref="I49:I60" si="4">+I48+E49-G49</f>
        <v>1974056.8699999996</v>
      </c>
      <c r="K49" s="277" t="s">
        <v>583</v>
      </c>
      <c r="L49" s="278">
        <v>42857</v>
      </c>
      <c r="M49" s="277" t="s">
        <v>22</v>
      </c>
      <c r="N49" s="279" t="s">
        <v>302</v>
      </c>
      <c r="O49" s="283"/>
      <c r="P49" s="42"/>
      <c r="Q49" s="291">
        <v>617000</v>
      </c>
      <c r="R49" s="42">
        <v>1</v>
      </c>
      <c r="S49" s="286">
        <f t="shared" ref="S49:S59" si="5">+S48+O49-Q49</f>
        <v>-1974056.8699999996</v>
      </c>
    </row>
    <row r="50" spans="1:21" x14ac:dyDescent="0.25">
      <c r="A50" s="285" t="s">
        <v>460</v>
      </c>
      <c r="B50" s="287">
        <v>42872</v>
      </c>
      <c r="C50" s="285" t="s">
        <v>739</v>
      </c>
      <c r="D50" s="56" t="s">
        <v>760</v>
      </c>
      <c r="E50" s="270">
        <v>8236</v>
      </c>
      <c r="F50" s="42">
        <v>2</v>
      </c>
      <c r="G50" s="56"/>
      <c r="H50" s="42"/>
      <c r="I50" s="83">
        <f t="shared" si="4"/>
        <v>1982292.8699999996</v>
      </c>
      <c r="K50" s="277" t="s">
        <v>584</v>
      </c>
      <c r="L50" s="278">
        <v>42873</v>
      </c>
      <c r="M50" s="277" t="s">
        <v>22</v>
      </c>
      <c r="N50" s="279" t="s">
        <v>301</v>
      </c>
      <c r="O50" s="284">
        <v>8236</v>
      </c>
      <c r="P50" s="42">
        <v>2</v>
      </c>
      <c r="Q50" s="290"/>
      <c r="R50" s="42"/>
      <c r="S50" s="286">
        <f t="shared" si="5"/>
        <v>-1965820.8699999996</v>
      </c>
    </row>
    <row r="51" spans="1:21" x14ac:dyDescent="0.25">
      <c r="A51" s="285" t="s">
        <v>740</v>
      </c>
      <c r="B51" s="287">
        <v>42873</v>
      </c>
      <c r="C51" s="285" t="s">
        <v>36</v>
      </c>
      <c r="D51" s="56" t="s">
        <v>761</v>
      </c>
      <c r="E51" s="56"/>
      <c r="F51" s="42"/>
      <c r="G51" s="270">
        <v>8236</v>
      </c>
      <c r="H51" s="42">
        <v>2</v>
      </c>
      <c r="I51" s="83">
        <f t="shared" si="4"/>
        <v>1974056.8699999996</v>
      </c>
      <c r="K51" s="277" t="s">
        <v>727</v>
      </c>
      <c r="L51" s="278">
        <v>42886</v>
      </c>
      <c r="M51" s="277" t="s">
        <v>728</v>
      </c>
      <c r="N51" s="279" t="s">
        <v>733</v>
      </c>
      <c r="O51" s="282">
        <v>534431.16</v>
      </c>
      <c r="P51" s="42" t="s">
        <v>287</v>
      </c>
      <c r="Q51" s="285"/>
      <c r="R51" s="42"/>
      <c r="S51" s="286">
        <f t="shared" si="5"/>
        <v>-1431389.7099999995</v>
      </c>
    </row>
    <row r="52" spans="1:21" x14ac:dyDescent="0.25">
      <c r="A52" s="285" t="s">
        <v>741</v>
      </c>
      <c r="B52" s="287">
        <v>42884</v>
      </c>
      <c r="C52" s="285" t="s">
        <v>742</v>
      </c>
      <c r="D52" s="56" t="s">
        <v>403</v>
      </c>
      <c r="E52" s="56"/>
      <c r="F52" s="42"/>
      <c r="G52" s="56">
        <v>298338.58</v>
      </c>
      <c r="H52" s="42" t="s">
        <v>828</v>
      </c>
      <c r="I52" s="83">
        <f t="shared" si="4"/>
        <v>1675718.2899999996</v>
      </c>
      <c r="J52" s="388">
        <f>+G52-E55</f>
        <v>11076.119999999995</v>
      </c>
      <c r="K52" s="277" t="s">
        <v>727</v>
      </c>
      <c r="L52" s="278">
        <v>42886</v>
      </c>
      <c r="M52" s="277" t="s">
        <v>728</v>
      </c>
      <c r="N52" s="279" t="s">
        <v>733</v>
      </c>
      <c r="O52" s="280"/>
      <c r="P52" s="42"/>
      <c r="Q52" s="289">
        <v>534431.16</v>
      </c>
      <c r="R52" s="42" t="s">
        <v>287</v>
      </c>
      <c r="S52" s="286">
        <f t="shared" si="5"/>
        <v>-1965820.8699999996</v>
      </c>
      <c r="T52" s="83">
        <v>510286.58</v>
      </c>
      <c r="U52" s="83">
        <f>+Q52-T52</f>
        <v>24144.580000000016</v>
      </c>
    </row>
    <row r="53" spans="1:21" x14ac:dyDescent="0.25">
      <c r="A53" s="285" t="s">
        <v>743</v>
      </c>
      <c r="B53" s="287">
        <v>42884</v>
      </c>
      <c r="C53" s="285" t="s">
        <v>744</v>
      </c>
      <c r="D53" s="56" t="s">
        <v>762</v>
      </c>
      <c r="E53" s="295">
        <v>510286.58</v>
      </c>
      <c r="F53" s="42" t="s">
        <v>287</v>
      </c>
      <c r="G53" s="56"/>
      <c r="H53" s="42"/>
      <c r="I53" s="83">
        <f t="shared" si="4"/>
        <v>2186004.8699999996</v>
      </c>
      <c r="K53" s="277" t="s">
        <v>729</v>
      </c>
      <c r="L53" s="278">
        <v>42886</v>
      </c>
      <c r="M53" s="277" t="s">
        <v>730</v>
      </c>
      <c r="N53" s="279" t="s">
        <v>734</v>
      </c>
      <c r="O53" s="281">
        <v>298338.58</v>
      </c>
      <c r="P53" s="42" t="s">
        <v>828</v>
      </c>
      <c r="Q53" s="285"/>
      <c r="R53" s="42"/>
      <c r="S53" s="286">
        <f t="shared" si="5"/>
        <v>-1667482.2899999996</v>
      </c>
    </row>
    <row r="54" spans="1:21" x14ac:dyDescent="0.25">
      <c r="A54" s="285"/>
      <c r="B54" s="287">
        <v>42885</v>
      </c>
      <c r="C54" s="285" t="s">
        <v>745</v>
      </c>
      <c r="D54" s="56" t="s">
        <v>403</v>
      </c>
      <c r="E54" s="56"/>
      <c r="F54" s="42"/>
      <c r="G54" s="295">
        <v>534431.16</v>
      </c>
      <c r="H54" s="42" t="s">
        <v>287</v>
      </c>
      <c r="I54" s="83">
        <f t="shared" si="4"/>
        <v>1651573.7099999995</v>
      </c>
      <c r="J54" s="388">
        <f>+G54-E53</f>
        <v>24144.580000000016</v>
      </c>
      <c r="K54" s="277" t="s">
        <v>729</v>
      </c>
      <c r="L54" s="278">
        <v>42886</v>
      </c>
      <c r="M54" s="277" t="s">
        <v>730</v>
      </c>
      <c r="N54" s="279" t="s">
        <v>734</v>
      </c>
      <c r="O54" s="280"/>
      <c r="P54" s="42"/>
      <c r="Q54" s="288">
        <v>298338.58</v>
      </c>
      <c r="R54" s="42" t="s">
        <v>828</v>
      </c>
      <c r="S54" s="286">
        <f t="shared" si="5"/>
        <v>-1965820.8699999996</v>
      </c>
      <c r="T54">
        <v>287262.46000000002</v>
      </c>
      <c r="U54" s="531">
        <f>+Q54-T54</f>
        <v>11076.119999999995</v>
      </c>
    </row>
    <row r="55" spans="1:21" x14ac:dyDescent="0.25">
      <c r="A55" s="285" t="s">
        <v>746</v>
      </c>
      <c r="B55" s="287">
        <v>42885</v>
      </c>
      <c r="C55" s="285" t="s">
        <v>747</v>
      </c>
      <c r="D55" s="56" t="s">
        <v>763</v>
      </c>
      <c r="E55" s="56">
        <v>287262.46000000002</v>
      </c>
      <c r="F55" s="42" t="s">
        <v>828</v>
      </c>
      <c r="G55" s="56"/>
      <c r="H55" s="42"/>
      <c r="I55" s="83">
        <f t="shared" si="4"/>
        <v>1938836.1699999995</v>
      </c>
      <c r="K55" s="277" t="s">
        <v>585</v>
      </c>
      <c r="L55" s="278">
        <v>42886</v>
      </c>
      <c r="M55" s="277" t="s">
        <v>586</v>
      </c>
      <c r="N55" s="279" t="s">
        <v>589</v>
      </c>
      <c r="O55" s="283"/>
      <c r="P55" s="42"/>
      <c r="Q55" s="291">
        <v>8236</v>
      </c>
      <c r="R55" s="42">
        <v>2</v>
      </c>
      <c r="S55" s="286">
        <f t="shared" si="5"/>
        <v>-1974056.8699999996</v>
      </c>
    </row>
    <row r="56" spans="1:21" x14ac:dyDescent="0.25">
      <c r="A56" s="285" t="s">
        <v>748</v>
      </c>
      <c r="B56" s="287">
        <v>42885</v>
      </c>
      <c r="C56" s="285" t="s">
        <v>749</v>
      </c>
      <c r="D56" s="56" t="s">
        <v>764</v>
      </c>
      <c r="E56" s="56"/>
      <c r="F56" s="42"/>
      <c r="G56" s="56">
        <v>0.01</v>
      </c>
      <c r="H56" s="42"/>
      <c r="I56" s="83">
        <f t="shared" si="4"/>
        <v>1938836.1599999995</v>
      </c>
      <c r="K56" s="277" t="s">
        <v>731</v>
      </c>
      <c r="L56" s="278">
        <v>42886</v>
      </c>
      <c r="M56" s="277" t="s">
        <v>732</v>
      </c>
      <c r="N56" s="279" t="s">
        <v>735</v>
      </c>
      <c r="O56" s="284">
        <v>212752.82</v>
      </c>
      <c r="P56" s="42">
        <v>5</v>
      </c>
      <c r="Q56" s="290"/>
      <c r="R56" s="42"/>
      <c r="S56" s="286">
        <f t="shared" si="5"/>
        <v>-1761304.0499999996</v>
      </c>
    </row>
    <row r="57" spans="1:21" x14ac:dyDescent="0.25">
      <c r="A57" s="285" t="s">
        <v>750</v>
      </c>
      <c r="B57" s="287">
        <v>42886</v>
      </c>
      <c r="C57" s="285" t="s">
        <v>751</v>
      </c>
      <c r="D57" s="56" t="s">
        <v>407</v>
      </c>
      <c r="E57" s="270">
        <v>390318.44</v>
      </c>
      <c r="F57" s="42">
        <v>3</v>
      </c>
      <c r="G57" s="56"/>
      <c r="H57" s="42"/>
      <c r="I57" s="83">
        <f t="shared" si="4"/>
        <v>2329154.5999999996</v>
      </c>
      <c r="K57" s="277" t="s">
        <v>731</v>
      </c>
      <c r="L57" s="278">
        <v>42886</v>
      </c>
      <c r="M57" s="277" t="s">
        <v>732</v>
      </c>
      <c r="N57" s="279" t="s">
        <v>735</v>
      </c>
      <c r="O57" s="283"/>
      <c r="P57" s="42"/>
      <c r="Q57" s="291">
        <v>212751.82</v>
      </c>
      <c r="R57" s="42">
        <v>5</v>
      </c>
      <c r="S57" s="286">
        <f t="shared" si="5"/>
        <v>-1974055.8699999996</v>
      </c>
    </row>
    <row r="58" spans="1:21" x14ac:dyDescent="0.25">
      <c r="A58" s="285" t="s">
        <v>752</v>
      </c>
      <c r="B58" s="287">
        <v>42886</v>
      </c>
      <c r="C58" s="285" t="s">
        <v>753</v>
      </c>
      <c r="D58" s="56" t="s">
        <v>403</v>
      </c>
      <c r="E58" s="56"/>
      <c r="F58" s="42"/>
      <c r="G58" s="270">
        <v>212752.82</v>
      </c>
      <c r="H58" s="42">
        <v>5</v>
      </c>
      <c r="I58" s="83">
        <f t="shared" si="4"/>
        <v>2116401.7799999998</v>
      </c>
      <c r="K58" s="277" t="s">
        <v>587</v>
      </c>
      <c r="L58" s="278">
        <v>42886</v>
      </c>
      <c r="M58" s="277" t="s">
        <v>588</v>
      </c>
      <c r="N58" s="279" t="s">
        <v>590</v>
      </c>
      <c r="O58" s="283"/>
      <c r="P58" s="42"/>
      <c r="Q58" s="291">
        <v>390318.44</v>
      </c>
      <c r="R58" s="42">
        <v>3</v>
      </c>
      <c r="S58" s="286">
        <f t="shared" si="5"/>
        <v>-2364374.3099999996</v>
      </c>
    </row>
    <row r="59" spans="1:21" x14ac:dyDescent="0.25">
      <c r="A59" s="285" t="s">
        <v>754</v>
      </c>
      <c r="B59" s="287">
        <v>42886</v>
      </c>
      <c r="C59" s="285" t="s">
        <v>755</v>
      </c>
      <c r="D59" s="56" t="s">
        <v>765</v>
      </c>
      <c r="E59" s="56"/>
      <c r="F59" s="42"/>
      <c r="G59" s="270">
        <v>390318.43</v>
      </c>
      <c r="H59" s="42">
        <v>6</v>
      </c>
      <c r="I59" s="83">
        <f t="shared" si="4"/>
        <v>1726083.3499999999</v>
      </c>
      <c r="K59" s="277" t="s">
        <v>587</v>
      </c>
      <c r="L59" s="278">
        <v>42886</v>
      </c>
      <c r="M59" s="277" t="s">
        <v>588</v>
      </c>
      <c r="N59" s="279" t="s">
        <v>590</v>
      </c>
      <c r="O59" s="284">
        <v>390318.43</v>
      </c>
      <c r="P59" s="42">
        <v>6</v>
      </c>
      <c r="Q59" s="290"/>
      <c r="R59" s="42"/>
      <c r="S59" s="286">
        <f t="shared" si="5"/>
        <v>-1974055.8799999997</v>
      </c>
    </row>
    <row r="60" spans="1:21" x14ac:dyDescent="0.25">
      <c r="A60" s="285" t="s">
        <v>756</v>
      </c>
      <c r="B60" s="287">
        <v>42886</v>
      </c>
      <c r="C60" s="285" t="s">
        <v>757</v>
      </c>
      <c r="D60" s="56" t="s">
        <v>766</v>
      </c>
      <c r="E60" s="270">
        <v>212751.82</v>
      </c>
      <c r="F60" s="42">
        <v>5</v>
      </c>
      <c r="G60" s="56"/>
      <c r="H60" s="42"/>
      <c r="I60" s="83">
        <f t="shared" si="4"/>
        <v>1938835.17</v>
      </c>
      <c r="N60" s="9" t="s">
        <v>10</v>
      </c>
      <c r="O60" s="286">
        <f>+SUM(O48:O59)</f>
        <v>2061076.9900000002</v>
      </c>
      <c r="Q60" s="286">
        <f>+SUM(Q48:Q59)</f>
        <v>2061076.0000000002</v>
      </c>
    </row>
    <row r="61" spans="1:21" x14ac:dyDescent="0.25">
      <c r="A61" s="285"/>
      <c r="B61" s="285"/>
      <c r="C61" s="285"/>
      <c r="D61" s="9" t="s">
        <v>10</v>
      </c>
      <c r="E61" s="286">
        <f>+SUM(E48:E60)</f>
        <v>2025855.3</v>
      </c>
      <c r="F61" s="285"/>
      <c r="G61" s="286">
        <f>+SUM(G48:G60)</f>
        <v>2061077.0000000002</v>
      </c>
      <c r="H61" s="285"/>
      <c r="I61" s="285"/>
      <c r="N61" s="16" t="s">
        <v>11</v>
      </c>
      <c r="S61" s="275">
        <f>+S59</f>
        <v>-1974055.8799999997</v>
      </c>
    </row>
    <row r="62" spans="1:21" x14ac:dyDescent="0.25">
      <c r="D62" s="16" t="s">
        <v>11</v>
      </c>
      <c r="E62" s="285"/>
      <c r="F62" s="285"/>
      <c r="G62" s="285"/>
      <c r="H62" s="285"/>
      <c r="I62" s="275">
        <f>+I60</f>
        <v>1938835.17</v>
      </c>
      <c r="N62" s="16"/>
      <c r="S62" s="387">
        <f>+I62+S61</f>
        <v>-35220.70999999973</v>
      </c>
      <c r="T62" s="83">
        <f>+J52+J54</f>
        <v>35220.700000000012</v>
      </c>
    </row>
    <row r="64" spans="1:21" x14ac:dyDescent="0.25">
      <c r="A64" s="600" t="s">
        <v>183</v>
      </c>
      <c r="B64" s="600"/>
      <c r="C64" s="600"/>
      <c r="D64" s="600"/>
      <c r="E64" s="600"/>
      <c r="F64" s="600"/>
      <c r="G64" s="600"/>
      <c r="H64" s="600"/>
      <c r="I64" s="600"/>
      <c r="K64" s="600" t="s">
        <v>52</v>
      </c>
      <c r="L64" s="600"/>
      <c r="M64" s="600"/>
      <c r="N64" s="600"/>
      <c r="O64" s="600"/>
      <c r="P64" s="600"/>
      <c r="Q64" s="600"/>
      <c r="R64" s="600"/>
      <c r="S64" s="600"/>
    </row>
    <row r="65" spans="1:19" x14ac:dyDescent="0.25">
      <c r="A65" s="599" t="s">
        <v>670</v>
      </c>
      <c r="B65" s="599"/>
      <c r="C65" s="599"/>
      <c r="D65" s="599"/>
      <c r="E65" s="599"/>
      <c r="F65" s="599"/>
      <c r="G65" s="599"/>
      <c r="H65" s="599"/>
      <c r="I65" s="599"/>
      <c r="K65" s="599" t="s">
        <v>670</v>
      </c>
      <c r="L65" s="599"/>
      <c r="M65" s="599"/>
      <c r="N65" s="599"/>
      <c r="O65" s="599"/>
      <c r="P65" s="599"/>
      <c r="Q65" s="599"/>
      <c r="R65" s="599"/>
      <c r="S65" s="599"/>
    </row>
    <row r="66" spans="1:19" x14ac:dyDescent="0.25">
      <c r="A66" s="310" t="s">
        <v>2</v>
      </c>
      <c r="B66" s="310" t="s">
        <v>3</v>
      </c>
      <c r="C66" s="310" t="s">
        <v>4</v>
      </c>
      <c r="D66" s="310" t="s">
        <v>5</v>
      </c>
      <c r="E66" s="310" t="s">
        <v>6</v>
      </c>
      <c r="F66" s="10"/>
      <c r="G66" s="310" t="s">
        <v>7</v>
      </c>
      <c r="H66" s="10"/>
      <c r="I66" s="310" t="s">
        <v>8</v>
      </c>
      <c r="K66" s="9" t="s">
        <v>2</v>
      </c>
      <c r="L66" s="9" t="s">
        <v>3</v>
      </c>
      <c r="M66" s="9" t="s">
        <v>4</v>
      </c>
      <c r="N66" s="9" t="s">
        <v>5</v>
      </c>
      <c r="O66" s="9" t="s">
        <v>6</v>
      </c>
      <c r="P66" s="10"/>
      <c r="Q66" s="9" t="s">
        <v>7</v>
      </c>
      <c r="R66" s="10"/>
      <c r="S66" s="9" t="s">
        <v>8</v>
      </c>
    </row>
    <row r="67" spans="1:19" x14ac:dyDescent="0.25">
      <c r="A67" s="311"/>
      <c r="B67" s="311"/>
      <c r="C67" s="311"/>
      <c r="D67" s="311" t="s">
        <v>9</v>
      </c>
      <c r="E67" s="312"/>
      <c r="F67" s="24"/>
      <c r="G67" s="312"/>
      <c r="H67" s="24"/>
      <c r="I67" s="313">
        <f>+I62</f>
        <v>1938835.17</v>
      </c>
      <c r="K67" s="23"/>
      <c r="L67" s="23"/>
      <c r="M67" s="23"/>
      <c r="N67" s="23" t="s">
        <v>9</v>
      </c>
      <c r="O67" s="4"/>
      <c r="P67" s="24"/>
      <c r="Q67" s="4"/>
      <c r="R67" s="24"/>
      <c r="S67" s="286">
        <f>+S59</f>
        <v>-1974055.8799999997</v>
      </c>
    </row>
    <row r="68" spans="1:19" x14ac:dyDescent="0.25">
      <c r="A68" s="314" t="s">
        <v>710</v>
      </c>
      <c r="B68" s="315">
        <v>42887</v>
      </c>
      <c r="C68" s="314" t="s">
        <v>815</v>
      </c>
      <c r="D68" s="313" t="s">
        <v>403</v>
      </c>
      <c r="E68" s="313">
        <v>11076.12</v>
      </c>
      <c r="F68" s="20" t="s">
        <v>828</v>
      </c>
      <c r="G68" s="314"/>
      <c r="H68" s="20"/>
      <c r="I68" s="316">
        <f t="shared" ref="I68:I74" si="6">+I67+E68-G68</f>
        <v>1949911.29</v>
      </c>
      <c r="K68" s="303" t="s">
        <v>829</v>
      </c>
      <c r="L68" s="304">
        <v>42913</v>
      </c>
      <c r="M68" s="303" t="s">
        <v>830</v>
      </c>
      <c r="N68" s="305" t="s">
        <v>833</v>
      </c>
      <c r="O68" s="307">
        <v>212752.82</v>
      </c>
      <c r="P68" s="20">
        <v>1</v>
      </c>
      <c r="R68" s="20"/>
      <c r="S68" s="309">
        <f>+S67+O68-Q68</f>
        <v>-1761303.0599999996</v>
      </c>
    </row>
    <row r="69" spans="1:19" x14ac:dyDescent="0.25">
      <c r="A69" s="314" t="s">
        <v>816</v>
      </c>
      <c r="B69" s="315">
        <v>42887</v>
      </c>
      <c r="C69" s="314" t="s">
        <v>817</v>
      </c>
      <c r="D69" s="313" t="s">
        <v>403</v>
      </c>
      <c r="E69" s="313">
        <v>24144.58</v>
      </c>
      <c r="F69" s="20" t="s">
        <v>287</v>
      </c>
      <c r="G69" s="314"/>
      <c r="H69" s="20"/>
      <c r="I69" s="316">
        <f t="shared" si="6"/>
        <v>1974055.87</v>
      </c>
      <c r="K69" s="303" t="s">
        <v>829</v>
      </c>
      <c r="L69" s="304">
        <v>42913</v>
      </c>
      <c r="M69" s="303" t="s">
        <v>830</v>
      </c>
      <c r="N69" s="305" t="s">
        <v>833</v>
      </c>
      <c r="O69" s="306"/>
      <c r="P69" s="20"/>
      <c r="Q69" s="309">
        <v>212751.82</v>
      </c>
      <c r="R69" s="20">
        <v>1</v>
      </c>
      <c r="S69" s="309">
        <f>+S68+O69-Q69</f>
        <v>-1974054.8799999997</v>
      </c>
    </row>
    <row r="70" spans="1:19" x14ac:dyDescent="0.25">
      <c r="A70" s="314" t="s">
        <v>818</v>
      </c>
      <c r="B70" s="315">
        <v>42901</v>
      </c>
      <c r="C70" s="314" t="s">
        <v>819</v>
      </c>
      <c r="D70" s="313" t="s">
        <v>403</v>
      </c>
      <c r="E70" s="313"/>
      <c r="F70" s="20"/>
      <c r="G70" s="313">
        <v>212752.82</v>
      </c>
      <c r="H70" s="20">
        <v>1</v>
      </c>
      <c r="I70" s="316">
        <f t="shared" si="6"/>
        <v>1761303.05</v>
      </c>
      <c r="K70" s="303" t="s">
        <v>831</v>
      </c>
      <c r="L70" s="304">
        <v>42913</v>
      </c>
      <c r="M70" s="303" t="s">
        <v>832</v>
      </c>
      <c r="N70" s="305" t="s">
        <v>382</v>
      </c>
      <c r="O70" s="307">
        <v>361873.21</v>
      </c>
      <c r="P70" s="20">
        <v>2</v>
      </c>
      <c r="Q70" s="308"/>
      <c r="R70" s="20"/>
      <c r="S70" s="309">
        <f>+S69+O70-Q70</f>
        <v>-1612181.6699999997</v>
      </c>
    </row>
    <row r="71" spans="1:19" x14ac:dyDescent="0.25">
      <c r="A71" s="314" t="s">
        <v>820</v>
      </c>
      <c r="B71" s="315">
        <v>42901</v>
      </c>
      <c r="C71" s="314" t="s">
        <v>821</v>
      </c>
      <c r="D71" s="313" t="s">
        <v>826</v>
      </c>
      <c r="E71" s="313"/>
      <c r="F71" s="20"/>
      <c r="G71" s="313">
        <v>361873.21</v>
      </c>
      <c r="H71" s="20">
        <v>2</v>
      </c>
      <c r="I71" s="316">
        <f t="shared" si="6"/>
        <v>1399429.84</v>
      </c>
      <c r="K71" s="303" t="s">
        <v>831</v>
      </c>
      <c r="L71" s="304">
        <v>42913</v>
      </c>
      <c r="M71" s="303" t="s">
        <v>832</v>
      </c>
      <c r="N71" s="305" t="s">
        <v>382</v>
      </c>
      <c r="P71" s="20"/>
      <c r="Q71" s="309">
        <v>361873.21</v>
      </c>
      <c r="R71" s="20">
        <v>2</v>
      </c>
      <c r="S71" s="309">
        <f>+S70+O71-Q71</f>
        <v>-1974054.8799999997</v>
      </c>
    </row>
    <row r="72" spans="1:19" x14ac:dyDescent="0.25">
      <c r="A72" s="314" t="s">
        <v>822</v>
      </c>
      <c r="B72" s="315">
        <v>42905</v>
      </c>
      <c r="C72" s="314" t="s">
        <v>823</v>
      </c>
      <c r="D72" s="313" t="s">
        <v>827</v>
      </c>
      <c r="E72" s="313">
        <v>212751.82</v>
      </c>
      <c r="F72" s="20">
        <v>1</v>
      </c>
      <c r="G72" s="314"/>
      <c r="H72" s="20"/>
      <c r="I72" s="316">
        <f t="shared" si="6"/>
        <v>1612181.6600000001</v>
      </c>
      <c r="K72" s="301"/>
      <c r="L72" s="302"/>
      <c r="M72" s="301"/>
      <c r="N72" s="9" t="s">
        <v>10</v>
      </c>
      <c r="O72" s="309">
        <f>+SUM(O68:O71)</f>
        <v>574626.03</v>
      </c>
      <c r="P72" s="20"/>
      <c r="Q72" s="309">
        <f>+SUM(Q68:Q71)</f>
        <v>574625.03</v>
      </c>
      <c r="R72" s="20"/>
      <c r="S72" s="308"/>
    </row>
    <row r="73" spans="1:19" x14ac:dyDescent="0.25">
      <c r="A73" s="314" t="s">
        <v>824</v>
      </c>
      <c r="B73" s="315">
        <v>42907</v>
      </c>
      <c r="C73" s="314" t="s">
        <v>825</v>
      </c>
      <c r="D73" s="313" t="s">
        <v>407</v>
      </c>
      <c r="E73" s="313">
        <v>361873.21</v>
      </c>
      <c r="F73" s="20">
        <v>1</v>
      </c>
      <c r="G73" s="314"/>
      <c r="H73" s="20"/>
      <c r="I73" s="316">
        <f t="shared" si="6"/>
        <v>1974054.87</v>
      </c>
      <c r="N73" s="16" t="s">
        <v>11</v>
      </c>
      <c r="O73" s="308"/>
      <c r="P73" s="20"/>
      <c r="Q73" s="308"/>
      <c r="R73" s="20"/>
      <c r="S73" s="275">
        <f>+S71</f>
        <v>-1974054.8799999997</v>
      </c>
    </row>
    <row r="74" spans="1:19" x14ac:dyDescent="0.25">
      <c r="A74" s="495" t="s">
        <v>960</v>
      </c>
      <c r="B74" s="496">
        <v>42907</v>
      </c>
      <c r="C74" s="495" t="s">
        <v>961</v>
      </c>
      <c r="D74" s="497" t="s">
        <v>407</v>
      </c>
      <c r="E74" s="497">
        <v>1508</v>
      </c>
      <c r="F74" s="42" t="s">
        <v>828</v>
      </c>
      <c r="H74" s="42"/>
      <c r="I74" s="316">
        <f t="shared" si="6"/>
        <v>1975562.87</v>
      </c>
      <c r="S74" s="409">
        <f>+I76+S73</f>
        <v>1507.9900000004563</v>
      </c>
    </row>
    <row r="75" spans="1:19" x14ac:dyDescent="0.25">
      <c r="I75" s="83"/>
      <c r="S75" s="354"/>
    </row>
    <row r="76" spans="1:19" x14ac:dyDescent="0.25">
      <c r="I76" s="83">
        <f>+I74</f>
        <v>1975562.87</v>
      </c>
    </row>
    <row r="78" spans="1:19" x14ac:dyDescent="0.25">
      <c r="A78" s="600" t="s">
        <v>183</v>
      </c>
      <c r="B78" s="600"/>
      <c r="C78" s="600"/>
      <c r="D78" s="600"/>
      <c r="E78" s="600"/>
      <c r="F78" s="600"/>
      <c r="G78" s="600"/>
      <c r="H78" s="600"/>
      <c r="I78" s="600"/>
      <c r="K78" s="600" t="s">
        <v>52</v>
      </c>
      <c r="L78" s="600"/>
      <c r="M78" s="600"/>
      <c r="N78" s="600"/>
      <c r="O78" s="600"/>
      <c r="P78" s="600"/>
      <c r="Q78" s="600"/>
      <c r="R78" s="600"/>
      <c r="S78" s="600"/>
    </row>
    <row r="79" spans="1:19" x14ac:dyDescent="0.25">
      <c r="A79" s="599" t="s">
        <v>834</v>
      </c>
      <c r="B79" s="599"/>
      <c r="C79" s="599"/>
      <c r="D79" s="599"/>
      <c r="E79" s="599"/>
      <c r="F79" s="599"/>
      <c r="G79" s="599"/>
      <c r="H79" s="599"/>
      <c r="I79" s="599"/>
      <c r="K79" s="599" t="s">
        <v>834</v>
      </c>
      <c r="L79" s="599"/>
      <c r="M79" s="599"/>
      <c r="N79" s="599"/>
      <c r="O79" s="599"/>
      <c r="P79" s="599"/>
      <c r="Q79" s="599"/>
      <c r="R79" s="599"/>
      <c r="S79" s="599"/>
    </row>
    <row r="80" spans="1:19" x14ac:dyDescent="0.25">
      <c r="A80" s="310" t="s">
        <v>2</v>
      </c>
      <c r="B80" s="310" t="s">
        <v>3</v>
      </c>
      <c r="C80" s="310" t="s">
        <v>4</v>
      </c>
      <c r="D80" s="310" t="s">
        <v>5</v>
      </c>
      <c r="E80" s="310" t="s">
        <v>6</v>
      </c>
      <c r="F80" s="10"/>
      <c r="G80" s="310" t="s">
        <v>7</v>
      </c>
      <c r="H80" s="10"/>
      <c r="I80" s="310" t="s">
        <v>8</v>
      </c>
      <c r="K80" s="9" t="s">
        <v>2</v>
      </c>
      <c r="L80" s="9" t="s">
        <v>3</v>
      </c>
      <c r="M80" s="9" t="s">
        <v>4</v>
      </c>
      <c r="N80" s="9" t="s">
        <v>5</v>
      </c>
      <c r="O80" s="9" t="s">
        <v>6</v>
      </c>
      <c r="P80" s="10"/>
      <c r="Q80" s="9" t="s">
        <v>7</v>
      </c>
      <c r="R80" s="10"/>
      <c r="S80" s="9" t="s">
        <v>8</v>
      </c>
    </row>
    <row r="81" spans="1:19" x14ac:dyDescent="0.25">
      <c r="A81" s="311"/>
      <c r="B81" s="311"/>
      <c r="C81" s="311"/>
      <c r="D81" s="311" t="s">
        <v>9</v>
      </c>
      <c r="E81" s="312"/>
      <c r="F81" s="24"/>
      <c r="G81" s="312"/>
      <c r="H81" s="24"/>
      <c r="I81" s="313">
        <f>+I76</f>
        <v>1975562.87</v>
      </c>
      <c r="K81" s="23"/>
      <c r="L81" s="23"/>
      <c r="M81" s="23"/>
      <c r="N81" s="23" t="s">
        <v>9</v>
      </c>
      <c r="O81" s="4"/>
      <c r="P81" s="24"/>
      <c r="Q81" s="4"/>
      <c r="R81" s="24"/>
      <c r="S81" s="323">
        <f>+S73</f>
        <v>-1974054.8799999997</v>
      </c>
    </row>
    <row r="82" spans="1:19" x14ac:dyDescent="0.25">
      <c r="A82" s="408" t="s">
        <v>756</v>
      </c>
      <c r="B82" s="410">
        <v>42928</v>
      </c>
      <c r="C82" s="408" t="s">
        <v>1158</v>
      </c>
      <c r="D82" s="408" t="s">
        <v>1173</v>
      </c>
      <c r="E82" s="56">
        <v>276555.74</v>
      </c>
      <c r="F82" s="20">
        <v>1</v>
      </c>
      <c r="G82" s="56"/>
      <c r="H82" s="20"/>
      <c r="I82" s="83">
        <f>+I81+E82-G82</f>
        <v>2252118.6100000003</v>
      </c>
      <c r="K82" s="389" t="s">
        <v>1099</v>
      </c>
      <c r="L82" s="390">
        <v>42928</v>
      </c>
      <c r="M82" s="389" t="s">
        <v>1100</v>
      </c>
      <c r="N82" s="391" t="s">
        <v>1108</v>
      </c>
      <c r="O82" s="393">
        <v>287835.68</v>
      </c>
      <c r="P82" s="20">
        <v>1</v>
      </c>
      <c r="Q82" s="322"/>
      <c r="R82" s="20"/>
      <c r="S82" s="323">
        <f t="shared" ref="S82:S89" si="7">+S81+O82-Q82</f>
        <v>-1686219.1999999997</v>
      </c>
    </row>
    <row r="83" spans="1:19" x14ac:dyDescent="0.25">
      <c r="A83" s="408" t="s">
        <v>1159</v>
      </c>
      <c r="B83" s="410">
        <v>42929</v>
      </c>
      <c r="C83" s="408" t="s">
        <v>1160</v>
      </c>
      <c r="D83" s="408" t="s">
        <v>403</v>
      </c>
      <c r="E83" s="56"/>
      <c r="F83" s="20"/>
      <c r="G83" s="56">
        <v>287835.68</v>
      </c>
      <c r="H83" s="20">
        <v>1</v>
      </c>
      <c r="I83" s="83">
        <f t="shared" ref="I83:I89" si="8">+I82+E83-G83</f>
        <v>1964282.9300000004</v>
      </c>
      <c r="K83" s="389" t="s">
        <v>1101</v>
      </c>
      <c r="L83" s="390">
        <v>42934</v>
      </c>
      <c r="M83" s="389" t="s">
        <v>1100</v>
      </c>
      <c r="N83" s="391" t="s">
        <v>1109</v>
      </c>
      <c r="O83" s="392"/>
      <c r="P83" s="20"/>
      <c r="Q83" s="395">
        <v>276555.74</v>
      </c>
      <c r="R83" s="20">
        <v>1</v>
      </c>
      <c r="S83" s="323">
        <f t="shared" si="7"/>
        <v>-1962774.9399999997</v>
      </c>
    </row>
    <row r="84" spans="1:19" x14ac:dyDescent="0.25">
      <c r="A84" s="408" t="s">
        <v>1161</v>
      </c>
      <c r="B84" s="410">
        <v>42930</v>
      </c>
      <c r="C84" s="408" t="s">
        <v>1162</v>
      </c>
      <c r="D84" s="408" t="s">
        <v>1174</v>
      </c>
      <c r="E84" s="56"/>
      <c r="F84" s="20"/>
      <c r="G84" s="56">
        <v>218104.73</v>
      </c>
      <c r="H84" s="20">
        <v>2</v>
      </c>
      <c r="I84" s="83">
        <f t="shared" si="8"/>
        <v>1746178.2000000004</v>
      </c>
      <c r="K84" s="389" t="s">
        <v>1102</v>
      </c>
      <c r="L84" s="390">
        <v>42942</v>
      </c>
      <c r="M84" s="389" t="s">
        <v>1103</v>
      </c>
      <c r="N84" s="391" t="s">
        <v>1110</v>
      </c>
      <c r="O84" s="393">
        <v>213425.74</v>
      </c>
      <c r="P84" s="20">
        <v>3</v>
      </c>
      <c r="Q84" s="394"/>
      <c r="R84" s="20"/>
      <c r="S84" s="323">
        <f t="shared" si="7"/>
        <v>-1749349.1999999997</v>
      </c>
    </row>
    <row r="85" spans="1:19" x14ac:dyDescent="0.25">
      <c r="A85" s="408" t="s">
        <v>1163</v>
      </c>
      <c r="B85" s="410">
        <v>42931</v>
      </c>
      <c r="C85" s="408" t="s">
        <v>1164</v>
      </c>
      <c r="D85" s="408" t="s">
        <v>407</v>
      </c>
      <c r="E85" s="56">
        <v>218104.73</v>
      </c>
      <c r="F85" s="20">
        <v>2</v>
      </c>
      <c r="G85" s="56"/>
      <c r="H85" s="20"/>
      <c r="I85" s="83">
        <f t="shared" si="8"/>
        <v>1964282.9300000004</v>
      </c>
      <c r="K85" s="389" t="s">
        <v>1102</v>
      </c>
      <c r="L85" s="390">
        <v>42942</v>
      </c>
      <c r="M85" s="389" t="s">
        <v>1103</v>
      </c>
      <c r="N85" s="391" t="s">
        <v>1110</v>
      </c>
      <c r="O85" s="392"/>
      <c r="P85" s="20"/>
      <c r="Q85" s="395">
        <v>213424.74</v>
      </c>
      <c r="R85" s="20">
        <v>3</v>
      </c>
      <c r="S85" s="323">
        <f t="shared" si="7"/>
        <v>-1962773.9399999997</v>
      </c>
    </row>
    <row r="86" spans="1:19" x14ac:dyDescent="0.25">
      <c r="A86" s="408" t="s">
        <v>1165</v>
      </c>
      <c r="B86" s="410">
        <v>42934</v>
      </c>
      <c r="C86" s="408" t="s">
        <v>1166</v>
      </c>
      <c r="D86" s="408" t="s">
        <v>407</v>
      </c>
      <c r="E86" s="56">
        <v>213424.74</v>
      </c>
      <c r="F86" s="20">
        <v>3</v>
      </c>
      <c r="G86" s="56"/>
      <c r="H86" s="20"/>
      <c r="I86" s="83">
        <f t="shared" si="8"/>
        <v>2177707.6700000004</v>
      </c>
      <c r="K86" s="389" t="s">
        <v>1104</v>
      </c>
      <c r="L86" s="390">
        <v>42942</v>
      </c>
      <c r="M86" s="389" t="s">
        <v>1105</v>
      </c>
      <c r="N86" s="391" t="s">
        <v>1111</v>
      </c>
      <c r="O86" s="393">
        <v>218104.73</v>
      </c>
      <c r="P86" s="20">
        <v>2</v>
      </c>
      <c r="Q86" s="394"/>
      <c r="R86" s="20"/>
      <c r="S86" s="395">
        <f t="shared" si="7"/>
        <v>-1744669.2099999997</v>
      </c>
    </row>
    <row r="87" spans="1:19" x14ac:dyDescent="0.25">
      <c r="A87" s="408" t="s">
        <v>1167</v>
      </c>
      <c r="B87" s="410">
        <v>42934</v>
      </c>
      <c r="C87" s="408" t="s">
        <v>1168</v>
      </c>
      <c r="D87" s="408" t="s">
        <v>1175</v>
      </c>
      <c r="E87" s="56"/>
      <c r="F87" s="20"/>
      <c r="G87" s="56">
        <v>213424.74</v>
      </c>
      <c r="H87" s="20">
        <v>4</v>
      </c>
      <c r="I87" s="83">
        <f t="shared" si="8"/>
        <v>1964282.9300000004</v>
      </c>
      <c r="K87" s="389" t="s">
        <v>1104</v>
      </c>
      <c r="L87" s="390">
        <v>42942</v>
      </c>
      <c r="M87" s="389" t="s">
        <v>1105</v>
      </c>
      <c r="N87" s="391" t="s">
        <v>1111</v>
      </c>
      <c r="O87" s="392"/>
      <c r="P87" s="88"/>
      <c r="Q87" s="395">
        <v>218104.73</v>
      </c>
      <c r="R87" s="20">
        <v>2</v>
      </c>
      <c r="S87" s="395">
        <f t="shared" si="7"/>
        <v>-1962773.9399999997</v>
      </c>
    </row>
    <row r="88" spans="1:19" x14ac:dyDescent="0.25">
      <c r="A88" s="408" t="s">
        <v>1169</v>
      </c>
      <c r="B88" s="410">
        <v>42935</v>
      </c>
      <c r="C88" s="408" t="s">
        <v>1170</v>
      </c>
      <c r="D88" s="408" t="s">
        <v>1176</v>
      </c>
      <c r="E88" s="56">
        <v>213424.74</v>
      </c>
      <c r="F88" s="20">
        <v>4</v>
      </c>
      <c r="G88" s="56"/>
      <c r="H88" s="20"/>
      <c r="I88" s="83">
        <f t="shared" si="8"/>
        <v>2177707.6700000004</v>
      </c>
      <c r="K88" s="389" t="s">
        <v>1106</v>
      </c>
      <c r="L88" s="390">
        <v>42942</v>
      </c>
      <c r="M88" s="389" t="s">
        <v>1107</v>
      </c>
      <c r="N88" s="391" t="s">
        <v>1111</v>
      </c>
      <c r="O88" s="393">
        <v>213424.74</v>
      </c>
      <c r="P88" s="88">
        <v>4</v>
      </c>
      <c r="Q88" s="394"/>
      <c r="R88" s="88"/>
      <c r="S88" s="395">
        <f t="shared" si="7"/>
        <v>-1749349.1999999997</v>
      </c>
    </row>
    <row r="89" spans="1:19" x14ac:dyDescent="0.25">
      <c r="A89" s="408" t="s">
        <v>1171</v>
      </c>
      <c r="B89" s="410">
        <v>42938</v>
      </c>
      <c r="C89" s="408" t="s">
        <v>1172</v>
      </c>
      <c r="D89" s="408" t="s">
        <v>1177</v>
      </c>
      <c r="E89" s="56"/>
      <c r="F89" s="20"/>
      <c r="G89" s="56">
        <v>213425.74</v>
      </c>
      <c r="H89" s="20">
        <v>3</v>
      </c>
      <c r="I89" s="83">
        <f t="shared" si="8"/>
        <v>1964281.9300000004</v>
      </c>
      <c r="K89" s="389" t="s">
        <v>1106</v>
      </c>
      <c r="L89" s="390">
        <v>42942</v>
      </c>
      <c r="M89" s="389" t="s">
        <v>1107</v>
      </c>
      <c r="N89" s="391" t="s">
        <v>1111</v>
      </c>
      <c r="O89" s="392"/>
      <c r="P89" s="88"/>
      <c r="Q89" s="395">
        <v>213424.74</v>
      </c>
      <c r="R89" s="88">
        <v>4</v>
      </c>
      <c r="S89" s="395">
        <f t="shared" si="7"/>
        <v>-1962773.9399999997</v>
      </c>
    </row>
    <row r="90" spans="1:19" x14ac:dyDescent="0.25">
      <c r="E90" s="83">
        <f>+SUM(E82:E89)</f>
        <v>921509.95</v>
      </c>
      <c r="F90" s="42"/>
      <c r="G90" s="83">
        <f>+SUM(G82:G89)</f>
        <v>932790.89</v>
      </c>
      <c r="H90" s="20"/>
      <c r="N90" s="9" t="s">
        <v>10</v>
      </c>
      <c r="O90" s="387">
        <f>+SUM(O82:O89)</f>
        <v>932790.89</v>
      </c>
      <c r="P90" s="419"/>
      <c r="Q90" s="395">
        <f>+SUM(Q82:Q89)</f>
        <v>921509.95</v>
      </c>
      <c r="R90" s="88"/>
      <c r="S90" s="386"/>
    </row>
    <row r="91" spans="1:19" x14ac:dyDescent="0.25">
      <c r="I91" s="83">
        <f>+I89</f>
        <v>1964281.9300000004</v>
      </c>
      <c r="N91" s="16" t="s">
        <v>11</v>
      </c>
      <c r="O91" s="386"/>
      <c r="P91" s="20"/>
      <c r="Q91" s="386"/>
      <c r="R91" s="20"/>
      <c r="S91" s="275">
        <f>+S89</f>
        <v>-1962773.9399999997</v>
      </c>
    </row>
    <row r="92" spans="1:19" x14ac:dyDescent="0.25">
      <c r="S92" s="83">
        <f>+S91+I91</f>
        <v>1507.9900000006892</v>
      </c>
    </row>
    <row r="95" spans="1:19" x14ac:dyDescent="0.25">
      <c r="A95" s="600" t="s">
        <v>183</v>
      </c>
      <c r="B95" s="600"/>
      <c r="C95" s="600"/>
      <c r="D95" s="600"/>
      <c r="E95" s="600"/>
      <c r="F95" s="600"/>
      <c r="G95" s="600"/>
      <c r="H95" s="600"/>
      <c r="I95" s="600"/>
      <c r="K95" s="600" t="s">
        <v>52</v>
      </c>
      <c r="L95" s="600"/>
      <c r="M95" s="600"/>
      <c r="N95" s="600"/>
      <c r="O95" s="600"/>
      <c r="P95" s="600"/>
      <c r="Q95" s="600"/>
      <c r="R95" s="600"/>
      <c r="S95" s="600"/>
    </row>
    <row r="96" spans="1:19" x14ac:dyDescent="0.25">
      <c r="A96" s="599" t="s">
        <v>964</v>
      </c>
      <c r="B96" s="599"/>
      <c r="C96" s="599"/>
      <c r="D96" s="599"/>
      <c r="E96" s="599"/>
      <c r="F96" s="599"/>
      <c r="G96" s="599"/>
      <c r="H96" s="599"/>
      <c r="I96" s="599"/>
      <c r="K96" s="599" t="s">
        <v>964</v>
      </c>
      <c r="L96" s="599"/>
      <c r="M96" s="599"/>
      <c r="N96" s="599"/>
      <c r="O96" s="599"/>
      <c r="P96" s="599"/>
      <c r="Q96" s="599"/>
      <c r="R96" s="599"/>
      <c r="S96" s="599"/>
    </row>
    <row r="97" spans="1:20" x14ac:dyDescent="0.25">
      <c r="A97" s="310" t="s">
        <v>2</v>
      </c>
      <c r="B97" s="310" t="s">
        <v>3</v>
      </c>
      <c r="C97" s="310" t="s">
        <v>4</v>
      </c>
      <c r="D97" s="310" t="s">
        <v>5</v>
      </c>
      <c r="E97" s="310" t="s">
        <v>6</v>
      </c>
      <c r="F97" s="10"/>
      <c r="G97" s="310" t="s">
        <v>7</v>
      </c>
      <c r="H97" s="10"/>
      <c r="I97" s="310" t="s">
        <v>8</v>
      </c>
      <c r="K97" s="9" t="s">
        <v>2</v>
      </c>
      <c r="L97" s="9" t="s">
        <v>3</v>
      </c>
      <c r="M97" s="9" t="s">
        <v>4</v>
      </c>
      <c r="N97" s="9" t="s">
        <v>5</v>
      </c>
      <c r="O97" s="9" t="s">
        <v>6</v>
      </c>
      <c r="P97" s="10"/>
      <c r="Q97" s="9" t="s">
        <v>7</v>
      </c>
      <c r="R97" s="10"/>
      <c r="S97" s="9" t="s">
        <v>8</v>
      </c>
    </row>
    <row r="98" spans="1:20" x14ac:dyDescent="0.25">
      <c r="A98" s="311"/>
      <c r="B98" s="311"/>
      <c r="C98" s="311"/>
      <c r="D98" s="311" t="s">
        <v>9</v>
      </c>
      <c r="E98" s="312"/>
      <c r="F98" s="24"/>
      <c r="G98" s="312"/>
      <c r="H98" s="24"/>
      <c r="I98" s="313">
        <f>+I89</f>
        <v>1964281.9300000004</v>
      </c>
      <c r="K98" s="23"/>
      <c r="L98" s="23"/>
      <c r="M98" s="23"/>
      <c r="N98" s="23" t="s">
        <v>9</v>
      </c>
      <c r="O98" s="4"/>
      <c r="P98" s="24"/>
      <c r="Q98" s="4"/>
      <c r="R98" s="24"/>
      <c r="S98" s="395">
        <f>+S91</f>
        <v>-1962773.9399999997</v>
      </c>
    </row>
    <row r="99" spans="1:20" x14ac:dyDescent="0.25">
      <c r="A99" s="408" t="s">
        <v>1178</v>
      </c>
      <c r="B99" s="410">
        <v>42951</v>
      </c>
      <c r="C99" s="408" t="s">
        <v>1179</v>
      </c>
      <c r="D99" s="408" t="s">
        <v>403</v>
      </c>
      <c r="E99" s="56">
        <v>11279.84</v>
      </c>
      <c r="F99" s="20">
        <v>1</v>
      </c>
      <c r="G99" s="56"/>
      <c r="H99" s="20"/>
      <c r="I99" s="83">
        <f>+I98+E99-G99</f>
        <v>1975561.7700000005</v>
      </c>
      <c r="K99" s="290" t="s">
        <v>1483</v>
      </c>
      <c r="L99" s="517">
        <v>42949</v>
      </c>
      <c r="M99" s="290" t="s">
        <v>1484</v>
      </c>
      <c r="N99" s="290" t="s">
        <v>1108</v>
      </c>
      <c r="O99" s="290">
        <v>1508</v>
      </c>
      <c r="P99" s="42"/>
      <c r="Q99" s="397"/>
      <c r="R99" s="42"/>
      <c r="S99" s="397">
        <f>+S98+O99-Q99</f>
        <v>-1961265.9399999997</v>
      </c>
    </row>
    <row r="100" spans="1:20" x14ac:dyDescent="0.25">
      <c r="F100" s="42"/>
      <c r="H100" s="42"/>
      <c r="K100" s="290" t="s">
        <v>1112</v>
      </c>
      <c r="L100" s="517">
        <v>42952</v>
      </c>
      <c r="M100" s="290" t="s">
        <v>1100</v>
      </c>
      <c r="N100" s="290" t="s">
        <v>1108</v>
      </c>
      <c r="O100" s="290"/>
      <c r="P100" s="532"/>
      <c r="Q100" s="531">
        <v>11279.84</v>
      </c>
      <c r="R100" s="532">
        <v>1</v>
      </c>
      <c r="S100" s="531">
        <f>+S99+O100-Q100</f>
        <v>-1972545.7799999998</v>
      </c>
    </row>
    <row r="101" spans="1:20" x14ac:dyDescent="0.25">
      <c r="D101" s="9" t="s">
        <v>10</v>
      </c>
      <c r="E101" s="409">
        <f>+SUM(E93:E100)</f>
        <v>11279.84</v>
      </c>
      <c r="F101" s="208"/>
      <c r="G101" s="409">
        <f>+SUM(G93:G100)</f>
        <v>0</v>
      </c>
      <c r="H101" s="20"/>
      <c r="I101" s="408"/>
      <c r="K101" s="290" t="s">
        <v>1478</v>
      </c>
      <c r="L101" s="517">
        <v>42959</v>
      </c>
      <c r="M101" s="290" t="s">
        <v>1479</v>
      </c>
      <c r="N101" s="290" t="s">
        <v>1481</v>
      </c>
      <c r="O101" s="290"/>
      <c r="P101" s="532"/>
      <c r="Q101" s="291">
        <v>1508</v>
      </c>
      <c r="R101" s="532" t="s">
        <v>828</v>
      </c>
      <c r="S101" s="531">
        <f>+S100+O101-Q101</f>
        <v>-1974053.7799999998</v>
      </c>
    </row>
    <row r="102" spans="1:20" x14ac:dyDescent="0.25">
      <c r="D102" s="16" t="s">
        <v>11</v>
      </c>
      <c r="E102" s="408"/>
      <c r="F102" s="20"/>
      <c r="G102" s="408"/>
      <c r="H102" s="20"/>
      <c r="I102" s="275">
        <f>+I99</f>
        <v>1975561.7700000005</v>
      </c>
      <c r="K102" s="290" t="s">
        <v>1302</v>
      </c>
      <c r="L102" s="517">
        <v>42970</v>
      </c>
      <c r="M102" s="290" t="s">
        <v>1480</v>
      </c>
      <c r="N102" s="290" t="s">
        <v>1108</v>
      </c>
      <c r="O102" s="291">
        <v>1508</v>
      </c>
      <c r="P102" s="533" t="s">
        <v>1098</v>
      </c>
      <c r="Q102" s="291"/>
      <c r="R102" s="20"/>
      <c r="S102" s="531">
        <f>+S101+O102-Q102</f>
        <v>-1972545.7799999998</v>
      </c>
    </row>
    <row r="103" spans="1:20" x14ac:dyDescent="0.25">
      <c r="K103" s="530"/>
      <c r="L103" s="530"/>
      <c r="M103" s="530"/>
      <c r="N103" s="9" t="s">
        <v>10</v>
      </c>
      <c r="O103" s="531">
        <f>+SUM(O95:O102)</f>
        <v>3016</v>
      </c>
      <c r="P103" s="533"/>
      <c r="Q103" s="531">
        <f>+SUM(Q95:Q102)</f>
        <v>12787.84</v>
      </c>
      <c r="R103" s="20"/>
      <c r="S103" s="530"/>
    </row>
    <row r="104" spans="1:20" x14ac:dyDescent="0.25">
      <c r="K104" s="530"/>
      <c r="L104" s="530"/>
      <c r="M104" s="530"/>
      <c r="N104" s="16" t="s">
        <v>11</v>
      </c>
      <c r="O104" s="530"/>
      <c r="P104" s="20"/>
      <c r="Q104" s="530"/>
      <c r="R104" s="20"/>
      <c r="S104" s="275">
        <f>+S102</f>
        <v>-1972545.7799999998</v>
      </c>
      <c r="T104" s="408"/>
    </row>
    <row r="105" spans="1:20" x14ac:dyDescent="0.25">
      <c r="N105" s="524"/>
      <c r="O105" s="524"/>
      <c r="P105" s="524"/>
      <c r="Q105" s="524"/>
      <c r="R105" s="524"/>
      <c r="S105" s="525"/>
    </row>
    <row r="106" spans="1:20" x14ac:dyDescent="0.25">
      <c r="A106" s="600" t="s">
        <v>183</v>
      </c>
      <c r="B106" s="600"/>
      <c r="C106" s="600"/>
      <c r="D106" s="600"/>
      <c r="E106" s="600"/>
      <c r="F106" s="600"/>
      <c r="G106" s="600"/>
      <c r="H106" s="600"/>
      <c r="I106" s="600"/>
      <c r="J106" s="408"/>
      <c r="K106" s="600" t="s">
        <v>52</v>
      </c>
      <c r="L106" s="600"/>
      <c r="M106" s="600"/>
      <c r="N106" s="600"/>
      <c r="O106" s="600"/>
      <c r="P106" s="600"/>
      <c r="Q106" s="600"/>
      <c r="R106" s="600"/>
      <c r="S106" s="600"/>
    </row>
    <row r="107" spans="1:20" x14ac:dyDescent="0.25">
      <c r="A107" s="599" t="s">
        <v>1062</v>
      </c>
      <c r="B107" s="599"/>
      <c r="C107" s="599"/>
      <c r="D107" s="599"/>
      <c r="E107" s="599"/>
      <c r="F107" s="599"/>
      <c r="G107" s="599"/>
      <c r="H107" s="599"/>
      <c r="I107" s="599"/>
      <c r="J107" s="408"/>
      <c r="K107" s="599" t="s">
        <v>1062</v>
      </c>
      <c r="L107" s="599"/>
      <c r="M107" s="599"/>
      <c r="N107" s="599"/>
      <c r="O107" s="599"/>
      <c r="P107" s="599"/>
      <c r="Q107" s="599"/>
      <c r="R107" s="599"/>
      <c r="S107" s="599"/>
    </row>
    <row r="108" spans="1:20" x14ac:dyDescent="0.25">
      <c r="A108" s="310" t="s">
        <v>2</v>
      </c>
      <c r="B108" s="310" t="s">
        <v>3</v>
      </c>
      <c r="C108" s="310" t="s">
        <v>4</v>
      </c>
      <c r="D108" s="310" t="s">
        <v>5</v>
      </c>
      <c r="E108" s="310" t="s">
        <v>6</v>
      </c>
      <c r="F108" s="10"/>
      <c r="G108" s="310" t="s">
        <v>7</v>
      </c>
      <c r="H108" s="10"/>
      <c r="I108" s="310" t="s">
        <v>8</v>
      </c>
      <c r="J108" s="408"/>
      <c r="K108" s="9" t="s">
        <v>2</v>
      </c>
      <c r="L108" s="9" t="s">
        <v>3</v>
      </c>
      <c r="M108" s="9" t="s">
        <v>4</v>
      </c>
      <c r="N108" s="9" t="s">
        <v>5</v>
      </c>
      <c r="O108" s="9" t="s">
        <v>6</v>
      </c>
      <c r="P108" s="10"/>
      <c r="Q108" s="9" t="s">
        <v>7</v>
      </c>
      <c r="R108" s="10"/>
      <c r="S108" s="9" t="s">
        <v>8</v>
      </c>
    </row>
    <row r="109" spans="1:20" x14ac:dyDescent="0.25">
      <c r="A109" s="311"/>
      <c r="B109" s="311"/>
      <c r="C109" s="311"/>
      <c r="D109" s="311" t="s">
        <v>9</v>
      </c>
      <c r="E109" s="312"/>
      <c r="F109" s="24"/>
      <c r="G109" s="312"/>
      <c r="H109" s="24"/>
      <c r="I109" s="313">
        <f>++I102</f>
        <v>1975561.7700000005</v>
      </c>
      <c r="J109" s="408"/>
      <c r="K109" s="23"/>
      <c r="L109" s="23"/>
      <c r="M109" s="23"/>
      <c r="N109" s="23" t="s">
        <v>9</v>
      </c>
      <c r="O109" s="4"/>
      <c r="P109" s="24"/>
      <c r="Q109" s="4"/>
      <c r="R109" s="24"/>
      <c r="S109" s="409">
        <f>+S104</f>
        <v>-1972545.7799999998</v>
      </c>
    </row>
    <row r="110" spans="1:20" x14ac:dyDescent="0.25">
      <c r="A110" s="48" t="s">
        <v>1394</v>
      </c>
      <c r="B110" s="498">
        <v>42979</v>
      </c>
      <c r="C110" s="48" t="s">
        <v>1395</v>
      </c>
      <c r="D110" s="48" t="s">
        <v>407</v>
      </c>
      <c r="E110" s="56"/>
      <c r="F110" s="20"/>
      <c r="G110" s="501">
        <v>1508</v>
      </c>
      <c r="H110" s="20" t="s">
        <v>1098</v>
      </c>
      <c r="I110" s="83">
        <f>+I109+E110-G110</f>
        <v>1974053.7700000005</v>
      </c>
      <c r="J110" s="408"/>
      <c r="K110" s="408" t="s">
        <v>1180</v>
      </c>
      <c r="L110" s="410">
        <v>42989</v>
      </c>
      <c r="M110" s="528" t="s">
        <v>1482</v>
      </c>
      <c r="N110" s="408" t="s">
        <v>301</v>
      </c>
      <c r="O110" s="408"/>
      <c r="P110" s="42"/>
      <c r="Q110" s="409">
        <v>1508</v>
      </c>
      <c r="R110" s="42"/>
      <c r="S110" s="409">
        <f>+S109+O110-Q110</f>
        <v>-1974053.7799999998</v>
      </c>
    </row>
    <row r="111" spans="1:20" x14ac:dyDescent="0.25">
      <c r="A111" s="408"/>
      <c r="B111" s="408"/>
      <c r="C111" s="408"/>
      <c r="D111" s="408"/>
      <c r="E111" s="408"/>
      <c r="F111" s="42"/>
      <c r="G111" s="408"/>
      <c r="H111" s="42"/>
      <c r="I111" s="408"/>
      <c r="J111" s="408"/>
      <c r="K111" s="408"/>
      <c r="L111" s="408"/>
      <c r="M111" s="527"/>
      <c r="N111" s="408"/>
      <c r="O111" s="408"/>
      <c r="P111" s="42"/>
      <c r="Q111" s="408"/>
      <c r="R111" s="42"/>
      <c r="S111" s="408"/>
    </row>
    <row r="112" spans="1:20" x14ac:dyDescent="0.25">
      <c r="A112" s="408"/>
      <c r="B112" s="408"/>
      <c r="C112" s="408"/>
      <c r="D112" s="9" t="s">
        <v>10</v>
      </c>
      <c r="E112" s="409">
        <f>+SUM(E104:E111)</f>
        <v>0</v>
      </c>
      <c r="F112" s="208"/>
      <c r="G112" s="409">
        <f>+SUM(G104:G111)</f>
        <v>1508</v>
      </c>
      <c r="H112" s="20"/>
      <c r="I112" s="408"/>
      <c r="J112" s="408"/>
      <c r="K112" s="408"/>
      <c r="L112" s="408"/>
      <c r="M112" s="408"/>
      <c r="N112" s="9" t="s">
        <v>10</v>
      </c>
      <c r="O112" s="409">
        <f>+SUM(O104:O111)</f>
        <v>0</v>
      </c>
      <c r="P112" s="208"/>
      <c r="Q112" s="409">
        <f>+SUM(Q104:Q111)</f>
        <v>1508</v>
      </c>
      <c r="R112" s="20"/>
      <c r="S112" s="408"/>
    </row>
    <row r="113" spans="1:19" x14ac:dyDescent="0.25">
      <c r="A113" s="408"/>
      <c r="B113" s="408"/>
      <c r="C113" s="408"/>
      <c r="D113" s="16" t="s">
        <v>11</v>
      </c>
      <c r="E113" s="408"/>
      <c r="F113" s="20"/>
      <c r="G113" s="408"/>
      <c r="H113" s="20"/>
      <c r="I113" s="275">
        <f>+I110</f>
        <v>1974053.7700000005</v>
      </c>
      <c r="J113" s="408"/>
      <c r="K113" s="408"/>
      <c r="L113" s="408"/>
      <c r="M113" s="408"/>
      <c r="N113" s="16" t="s">
        <v>11</v>
      </c>
      <c r="O113" s="408"/>
      <c r="P113" s="20"/>
      <c r="Q113" s="408"/>
      <c r="R113" s="20"/>
      <c r="S113" s="275">
        <f>+S110</f>
        <v>-1974053.7799999998</v>
      </c>
    </row>
    <row r="117" spans="1:19" x14ac:dyDescent="0.25">
      <c r="A117" s="600" t="s">
        <v>183</v>
      </c>
      <c r="B117" s="600"/>
      <c r="C117" s="600"/>
      <c r="D117" s="600"/>
      <c r="E117" s="600"/>
      <c r="F117" s="600"/>
      <c r="G117" s="600"/>
      <c r="H117" s="600"/>
      <c r="I117" s="600"/>
      <c r="J117" s="408"/>
      <c r="K117" s="600" t="s">
        <v>52</v>
      </c>
      <c r="L117" s="600"/>
      <c r="M117" s="600"/>
      <c r="N117" s="600"/>
      <c r="O117" s="600"/>
      <c r="P117" s="600"/>
      <c r="Q117" s="600"/>
      <c r="R117" s="600"/>
      <c r="S117" s="600"/>
    </row>
    <row r="118" spans="1:19" x14ac:dyDescent="0.25">
      <c r="A118" s="599" t="s">
        <v>1211</v>
      </c>
      <c r="B118" s="599"/>
      <c r="C118" s="599"/>
      <c r="D118" s="599"/>
      <c r="E118" s="599"/>
      <c r="F118" s="599"/>
      <c r="G118" s="599"/>
      <c r="H118" s="599"/>
      <c r="I118" s="599"/>
      <c r="J118" s="408"/>
      <c r="K118" s="599" t="s">
        <v>1211</v>
      </c>
      <c r="L118" s="599"/>
      <c r="M118" s="599"/>
      <c r="N118" s="599"/>
      <c r="O118" s="599"/>
      <c r="P118" s="599"/>
      <c r="Q118" s="599"/>
      <c r="R118" s="599"/>
      <c r="S118" s="599"/>
    </row>
    <row r="119" spans="1:19" x14ac:dyDescent="0.25">
      <c r="A119" s="310" t="s">
        <v>2</v>
      </c>
      <c r="B119" s="310" t="s">
        <v>3</v>
      </c>
      <c r="C119" s="310" t="s">
        <v>4</v>
      </c>
      <c r="D119" s="310" t="s">
        <v>5</v>
      </c>
      <c r="E119" s="310" t="s">
        <v>6</v>
      </c>
      <c r="F119" s="10"/>
      <c r="G119" s="310" t="s">
        <v>7</v>
      </c>
      <c r="H119" s="10"/>
      <c r="I119" s="310" t="s">
        <v>8</v>
      </c>
      <c r="J119" s="408"/>
      <c r="K119" s="9" t="s">
        <v>2</v>
      </c>
      <c r="L119" s="9" t="s">
        <v>3</v>
      </c>
      <c r="M119" s="9" t="s">
        <v>4</v>
      </c>
      <c r="N119" s="9" t="s">
        <v>5</v>
      </c>
      <c r="O119" s="9" t="s">
        <v>6</v>
      </c>
      <c r="P119" s="10"/>
      <c r="Q119" s="9" t="s">
        <v>7</v>
      </c>
      <c r="R119" s="10"/>
      <c r="S119" s="9" t="s">
        <v>8</v>
      </c>
    </row>
    <row r="120" spans="1:19" x14ac:dyDescent="0.25">
      <c r="A120" s="311"/>
      <c r="B120" s="311"/>
      <c r="C120" s="311"/>
      <c r="D120" s="311" t="s">
        <v>9</v>
      </c>
      <c r="E120" s="312"/>
      <c r="F120" s="24"/>
      <c r="G120" s="312"/>
      <c r="H120" s="24"/>
      <c r="I120" s="313">
        <f>+I113</f>
        <v>1974053.7700000005</v>
      </c>
      <c r="J120" s="408"/>
      <c r="K120" s="23"/>
      <c r="L120" s="23"/>
      <c r="M120" s="23"/>
      <c r="N120" s="23" t="s">
        <v>9</v>
      </c>
      <c r="O120" s="4"/>
      <c r="P120" s="24"/>
      <c r="Q120" s="4"/>
      <c r="R120" s="24"/>
      <c r="S120" s="409">
        <f>+S113</f>
        <v>-1974053.7799999998</v>
      </c>
    </row>
    <row r="121" spans="1:19" x14ac:dyDescent="0.25">
      <c r="A121" s="48" t="s">
        <v>1379</v>
      </c>
      <c r="B121" s="498">
        <v>43014</v>
      </c>
      <c r="C121" s="48" t="s">
        <v>1384</v>
      </c>
      <c r="D121" s="48" t="s">
        <v>1389</v>
      </c>
      <c r="E121" s="501">
        <v>1000000</v>
      </c>
      <c r="F121" s="20">
        <v>4</v>
      </c>
      <c r="G121" s="56"/>
      <c r="H121" s="20"/>
      <c r="I121" s="83">
        <f t="shared" ref="I121:I126" si="9">+I120+E121-G121</f>
        <v>2974053.7700000005</v>
      </c>
      <c r="J121" s="408"/>
      <c r="K121" s="408" t="s">
        <v>113</v>
      </c>
      <c r="L121" s="410">
        <v>43014</v>
      </c>
      <c r="M121" s="408" t="s">
        <v>22</v>
      </c>
      <c r="N121" s="408" t="s">
        <v>301</v>
      </c>
      <c r="O121" s="409">
        <v>300000</v>
      </c>
      <c r="P121" s="88">
        <v>1</v>
      </c>
      <c r="Q121" s="409"/>
      <c r="R121" s="42"/>
      <c r="S121" s="409">
        <f t="shared" ref="S121:S126" si="10">+S120+O121-Q121</f>
        <v>-1674053.7799999998</v>
      </c>
    </row>
    <row r="122" spans="1:19" s="493" customFormat="1" x14ac:dyDescent="0.25">
      <c r="A122" s="48" t="s">
        <v>1380</v>
      </c>
      <c r="B122" s="498">
        <v>43014</v>
      </c>
      <c r="C122" s="48" t="s">
        <v>1385</v>
      </c>
      <c r="D122" s="48" t="s">
        <v>1390</v>
      </c>
      <c r="E122" s="48"/>
      <c r="F122" s="20"/>
      <c r="G122" s="501">
        <v>300000</v>
      </c>
      <c r="H122" s="20">
        <v>1</v>
      </c>
      <c r="I122" s="83">
        <f t="shared" si="9"/>
        <v>2674053.7700000005</v>
      </c>
      <c r="K122" s="493" t="s">
        <v>804</v>
      </c>
      <c r="L122" s="492">
        <v>43014</v>
      </c>
      <c r="M122" s="493" t="s">
        <v>22</v>
      </c>
      <c r="N122" s="493" t="s">
        <v>301</v>
      </c>
      <c r="O122" s="494">
        <v>700000</v>
      </c>
      <c r="P122" s="88">
        <v>2</v>
      </c>
      <c r="R122" s="88"/>
      <c r="S122" s="518">
        <f t="shared" si="10"/>
        <v>-974053.7799999998</v>
      </c>
    </row>
    <row r="123" spans="1:19" s="493" customFormat="1" x14ac:dyDescent="0.25">
      <c r="A123" s="48" t="s">
        <v>1380</v>
      </c>
      <c r="B123" s="498">
        <v>43014</v>
      </c>
      <c r="C123" s="48" t="s">
        <v>1385</v>
      </c>
      <c r="D123" s="48" t="s">
        <v>1391</v>
      </c>
      <c r="E123" s="48"/>
      <c r="F123" s="20"/>
      <c r="G123" s="501">
        <v>700000</v>
      </c>
      <c r="H123" s="20">
        <v>2</v>
      </c>
      <c r="I123" s="83">
        <f t="shared" si="9"/>
        <v>1974053.7700000005</v>
      </c>
      <c r="K123" s="493" t="s">
        <v>1243</v>
      </c>
      <c r="L123" s="492">
        <v>43014</v>
      </c>
      <c r="M123" s="493" t="s">
        <v>22</v>
      </c>
      <c r="N123" s="493" t="s">
        <v>302</v>
      </c>
      <c r="P123" s="419"/>
      <c r="Q123" s="291">
        <v>1000000</v>
      </c>
      <c r="R123" s="88">
        <v>4</v>
      </c>
      <c r="S123" s="518">
        <f t="shared" si="10"/>
        <v>-1974053.7799999998</v>
      </c>
    </row>
    <row r="124" spans="1:19" s="493" customFormat="1" x14ac:dyDescent="0.25">
      <c r="A124" s="48" t="s">
        <v>1381</v>
      </c>
      <c r="B124" s="498">
        <v>43029</v>
      </c>
      <c r="C124" s="48" t="s">
        <v>1386</v>
      </c>
      <c r="D124" s="48" t="s">
        <v>1392</v>
      </c>
      <c r="E124" s="501">
        <v>13311</v>
      </c>
      <c r="F124" s="20">
        <v>5</v>
      </c>
      <c r="G124" s="48"/>
      <c r="H124" s="20"/>
      <c r="I124" s="83">
        <f t="shared" si="9"/>
        <v>1987364.7700000005</v>
      </c>
      <c r="K124" s="290" t="s">
        <v>1449</v>
      </c>
      <c r="L124" s="517">
        <v>43029</v>
      </c>
      <c r="M124" s="290" t="s">
        <v>1386</v>
      </c>
      <c r="N124" s="290" t="s">
        <v>1453</v>
      </c>
      <c r="O124" s="291"/>
      <c r="P124" s="88"/>
      <c r="Q124" s="291">
        <v>13311</v>
      </c>
      <c r="R124" s="88">
        <v>5</v>
      </c>
      <c r="S124" s="518">
        <f t="shared" si="10"/>
        <v>-1987364.7799999998</v>
      </c>
    </row>
    <row r="125" spans="1:19" s="493" customFormat="1" x14ac:dyDescent="0.25">
      <c r="A125" s="48" t="s">
        <v>1382</v>
      </c>
      <c r="B125" s="499">
        <v>43034</v>
      </c>
      <c r="C125" s="500" t="s">
        <v>1387</v>
      </c>
      <c r="D125" s="500" t="s">
        <v>403</v>
      </c>
      <c r="E125" s="502"/>
      <c r="F125" s="20"/>
      <c r="G125" s="502">
        <v>304855.44</v>
      </c>
      <c r="H125" s="20">
        <v>3</v>
      </c>
      <c r="I125" s="83">
        <f t="shared" si="9"/>
        <v>1682509.3300000005</v>
      </c>
      <c r="K125" s="290" t="s">
        <v>1450</v>
      </c>
      <c r="L125" s="517">
        <v>43034</v>
      </c>
      <c r="M125" s="290" t="s">
        <v>1451</v>
      </c>
      <c r="N125" s="290" t="s">
        <v>1108</v>
      </c>
      <c r="O125" s="291">
        <v>304855.28000000003</v>
      </c>
      <c r="P125" s="88">
        <v>3</v>
      </c>
      <c r="Q125" s="291"/>
      <c r="R125" s="88"/>
      <c r="S125" s="518">
        <f t="shared" si="10"/>
        <v>-1682509.4999999998</v>
      </c>
    </row>
    <row r="126" spans="1:19" x14ac:dyDescent="0.25">
      <c r="A126" s="48" t="s">
        <v>1383</v>
      </c>
      <c r="B126" s="498">
        <v>43034</v>
      </c>
      <c r="C126" s="48" t="s">
        <v>1388</v>
      </c>
      <c r="D126" s="48" t="s">
        <v>1393</v>
      </c>
      <c r="E126" s="503">
        <v>304854.28000000003</v>
      </c>
      <c r="F126" s="88">
        <v>6</v>
      </c>
      <c r="G126" s="503"/>
      <c r="H126" s="42"/>
      <c r="I126" s="83">
        <f t="shared" si="9"/>
        <v>1987363.6100000006</v>
      </c>
      <c r="J126" s="408"/>
      <c r="K126" s="290" t="s">
        <v>1452</v>
      </c>
      <c r="L126" s="517">
        <v>43039</v>
      </c>
      <c r="M126" s="290" t="s">
        <v>1451</v>
      </c>
      <c r="N126" s="290" t="s">
        <v>1454</v>
      </c>
      <c r="O126" s="291"/>
      <c r="P126" s="88"/>
      <c r="Q126" s="291">
        <v>304854.28000000003</v>
      </c>
      <c r="R126" s="88">
        <v>6</v>
      </c>
      <c r="S126" s="518">
        <f t="shared" si="10"/>
        <v>-1987363.7799999998</v>
      </c>
    </row>
    <row r="127" spans="1:19" x14ac:dyDescent="0.25">
      <c r="A127" s="493"/>
      <c r="B127" s="408"/>
      <c r="C127" s="408"/>
      <c r="D127" s="9" t="s">
        <v>10</v>
      </c>
      <c r="E127" s="409">
        <f>+SUM(E115:E126)</f>
        <v>1318165.28</v>
      </c>
      <c r="F127" s="208"/>
      <c r="G127" s="409">
        <f>+SUM(G115:G126)</f>
        <v>1304855.44</v>
      </c>
      <c r="H127" s="20"/>
      <c r="I127" s="408"/>
      <c r="J127" s="408"/>
      <c r="K127" s="290"/>
      <c r="L127" s="517"/>
      <c r="M127" s="290"/>
      <c r="N127" s="290"/>
      <c r="O127" s="290"/>
      <c r="P127" s="208"/>
      <c r="Q127" s="409"/>
      <c r="R127" s="20"/>
      <c r="S127" s="518"/>
    </row>
    <row r="128" spans="1:19" x14ac:dyDescent="0.25">
      <c r="A128" s="408"/>
      <c r="B128" s="408"/>
      <c r="C128" s="408"/>
      <c r="D128" s="16" t="s">
        <v>11</v>
      </c>
      <c r="E128" s="408"/>
      <c r="F128" s="20"/>
      <c r="G128" s="408"/>
      <c r="H128" s="20"/>
      <c r="I128" s="275">
        <f>+I126</f>
        <v>1987363.6100000006</v>
      </c>
      <c r="J128" s="408"/>
      <c r="K128" s="408"/>
      <c r="L128" s="408"/>
      <c r="M128" s="408"/>
      <c r="N128" s="9" t="s">
        <v>10</v>
      </c>
      <c r="O128" s="409">
        <f>+SUM(O116:O127)</f>
        <v>1304855.28</v>
      </c>
      <c r="P128" s="208"/>
      <c r="Q128" s="409">
        <f>+SUM(Q116:Q127)</f>
        <v>1318165.28</v>
      </c>
      <c r="R128" s="20"/>
      <c r="S128" s="408"/>
    </row>
    <row r="129" spans="1:19" x14ac:dyDescent="0.25">
      <c r="N129" s="16" t="s">
        <v>11</v>
      </c>
      <c r="O129" s="408"/>
      <c r="P129" s="20"/>
      <c r="Q129" s="408"/>
      <c r="R129" s="20"/>
      <c r="S129" s="275">
        <f>+S126</f>
        <v>-1987363.7799999998</v>
      </c>
    </row>
    <row r="130" spans="1:19" x14ac:dyDescent="0.25">
      <c r="S130" s="525">
        <f>+S129+I128</f>
        <v>-0.16999999922700226</v>
      </c>
    </row>
    <row r="132" spans="1:19" x14ac:dyDescent="0.25">
      <c r="A132" s="600" t="s">
        <v>183</v>
      </c>
      <c r="B132" s="600"/>
      <c r="C132" s="600"/>
      <c r="D132" s="600"/>
      <c r="E132" s="600"/>
      <c r="F132" s="600"/>
      <c r="G132" s="600"/>
      <c r="H132" s="600"/>
      <c r="I132" s="600"/>
      <c r="K132" s="600" t="s">
        <v>52</v>
      </c>
      <c r="L132" s="600"/>
      <c r="M132" s="600"/>
      <c r="N132" s="600"/>
      <c r="O132" s="600"/>
      <c r="P132" s="600"/>
      <c r="Q132" s="600"/>
      <c r="R132" s="600"/>
      <c r="S132" s="600"/>
    </row>
    <row r="133" spans="1:19" x14ac:dyDescent="0.25">
      <c r="A133" s="599" t="s">
        <v>1298</v>
      </c>
      <c r="B133" s="599"/>
      <c r="C133" s="599"/>
      <c r="D133" s="599"/>
      <c r="E133" s="599"/>
      <c r="F133" s="599"/>
      <c r="G133" s="599"/>
      <c r="H133" s="599"/>
      <c r="I133" s="599"/>
      <c r="K133" s="599" t="s">
        <v>1298</v>
      </c>
      <c r="L133" s="599"/>
      <c r="M133" s="599"/>
      <c r="N133" s="599"/>
      <c r="O133" s="599"/>
      <c r="P133" s="599"/>
      <c r="Q133" s="599"/>
      <c r="R133" s="599"/>
      <c r="S133" s="599"/>
    </row>
    <row r="134" spans="1:19" x14ac:dyDescent="0.25">
      <c r="A134" s="310" t="s">
        <v>2</v>
      </c>
      <c r="B134" s="310" t="s">
        <v>3</v>
      </c>
      <c r="C134" s="310" t="s">
        <v>4</v>
      </c>
      <c r="D134" s="310" t="s">
        <v>5</v>
      </c>
      <c r="E134" s="310" t="s">
        <v>6</v>
      </c>
      <c r="F134" s="10"/>
      <c r="G134" s="310" t="s">
        <v>7</v>
      </c>
      <c r="H134" s="10"/>
      <c r="I134" s="310" t="s">
        <v>8</v>
      </c>
      <c r="K134" s="9" t="s">
        <v>2</v>
      </c>
      <c r="L134" s="9" t="s">
        <v>3</v>
      </c>
      <c r="M134" s="9" t="s">
        <v>4</v>
      </c>
      <c r="N134" s="9" t="s">
        <v>5</v>
      </c>
      <c r="O134" s="9" t="s">
        <v>6</v>
      </c>
      <c r="P134" s="10"/>
      <c r="Q134" s="9" t="s">
        <v>7</v>
      </c>
      <c r="R134" s="10"/>
      <c r="S134" s="9" t="s">
        <v>8</v>
      </c>
    </row>
    <row r="135" spans="1:19" x14ac:dyDescent="0.25">
      <c r="A135" s="311"/>
      <c r="B135" s="311"/>
      <c r="C135" s="311"/>
      <c r="D135" s="311" t="s">
        <v>9</v>
      </c>
      <c r="E135" s="312"/>
      <c r="F135" s="24"/>
      <c r="G135" s="312"/>
      <c r="H135" s="24"/>
      <c r="I135" s="313">
        <f>+I128</f>
        <v>1987363.6100000006</v>
      </c>
      <c r="K135" s="23"/>
      <c r="L135" s="23"/>
      <c r="M135" s="23"/>
      <c r="N135" s="23" t="s">
        <v>9</v>
      </c>
      <c r="O135" s="4"/>
      <c r="P135" s="24"/>
      <c r="Q135" s="4"/>
      <c r="R135" s="24"/>
      <c r="S135" s="444">
        <f>+S129</f>
        <v>-1987363.7799999998</v>
      </c>
    </row>
    <row r="136" spans="1:19" x14ac:dyDescent="0.25">
      <c r="A136" s="515" t="s">
        <v>1426</v>
      </c>
      <c r="B136" s="516">
        <v>43047</v>
      </c>
      <c r="C136" s="515" t="s">
        <v>1427</v>
      </c>
      <c r="D136" s="515" t="s">
        <v>1442</v>
      </c>
      <c r="E136" s="503"/>
      <c r="F136" s="42"/>
      <c r="G136" s="503">
        <v>1508</v>
      </c>
      <c r="H136" s="42">
        <v>1</v>
      </c>
      <c r="I136" s="83">
        <f>+I135+E136-G136</f>
        <v>1985855.6100000006</v>
      </c>
      <c r="K136" s="519" t="s">
        <v>1455</v>
      </c>
      <c r="L136" s="520">
        <v>43047</v>
      </c>
      <c r="M136" s="519" t="s">
        <v>1456</v>
      </c>
      <c r="N136" s="521" t="s">
        <v>1108</v>
      </c>
      <c r="O136" s="523">
        <v>1508</v>
      </c>
      <c r="P136" s="42">
        <v>1</v>
      </c>
      <c r="Q136" s="524"/>
      <c r="R136" s="42"/>
      <c r="S136" s="525">
        <f>+S135+O136-Q136</f>
        <v>-1985855.7799999998</v>
      </c>
    </row>
    <row r="137" spans="1:19" x14ac:dyDescent="0.25">
      <c r="A137" s="515" t="s">
        <v>1362</v>
      </c>
      <c r="B137" s="516">
        <v>43057</v>
      </c>
      <c r="C137" s="515" t="s">
        <v>1428</v>
      </c>
      <c r="D137" s="515" t="s">
        <v>407</v>
      </c>
      <c r="E137" s="503">
        <v>405475.56</v>
      </c>
      <c r="F137" s="42">
        <v>2</v>
      </c>
      <c r="G137" s="503"/>
      <c r="H137" s="42"/>
      <c r="I137" s="83">
        <f t="shared" ref="I137:I146" si="11">+I136+E137-G137</f>
        <v>2391331.1700000004</v>
      </c>
      <c r="K137" s="519" t="s">
        <v>1457</v>
      </c>
      <c r="L137" s="520">
        <v>43060</v>
      </c>
      <c r="M137" s="519" t="s">
        <v>1458</v>
      </c>
      <c r="N137" s="521" t="s">
        <v>1108</v>
      </c>
      <c r="O137" s="523">
        <v>215737.56</v>
      </c>
      <c r="P137" s="42">
        <v>2</v>
      </c>
      <c r="Q137" s="524"/>
      <c r="R137" s="42"/>
      <c r="S137" s="525">
        <f t="shared" ref="S137:S146" si="12">+S136+O137-Q137</f>
        <v>-1770118.2199999997</v>
      </c>
    </row>
    <row r="138" spans="1:19" x14ac:dyDescent="0.25">
      <c r="A138" s="515" t="s">
        <v>1429</v>
      </c>
      <c r="B138" s="516">
        <v>43060</v>
      </c>
      <c r="C138" s="515" t="s">
        <v>1430</v>
      </c>
      <c r="D138" s="515" t="s">
        <v>403</v>
      </c>
      <c r="E138" s="503"/>
      <c r="F138" s="42"/>
      <c r="G138" s="503">
        <v>215737.56</v>
      </c>
      <c r="H138" s="42">
        <v>2</v>
      </c>
      <c r="I138" s="83">
        <f t="shared" si="11"/>
        <v>2175593.6100000003</v>
      </c>
      <c r="K138" s="519" t="s">
        <v>1459</v>
      </c>
      <c r="L138" s="520">
        <v>43066</v>
      </c>
      <c r="M138" s="519" t="s">
        <v>1458</v>
      </c>
      <c r="N138" s="521" t="s">
        <v>1472</v>
      </c>
      <c r="O138" s="522"/>
      <c r="P138" s="42"/>
      <c r="Q138" s="525">
        <v>215736.56</v>
      </c>
      <c r="R138" s="42">
        <v>1</v>
      </c>
      <c r="S138" s="525">
        <f t="shared" si="12"/>
        <v>-1985854.7799999998</v>
      </c>
    </row>
    <row r="139" spans="1:19" x14ac:dyDescent="0.25">
      <c r="A139" s="515" t="s">
        <v>1431</v>
      </c>
      <c r="B139" s="516">
        <v>43060</v>
      </c>
      <c r="C139" s="515" t="s">
        <v>1432</v>
      </c>
      <c r="D139" s="515" t="s">
        <v>407</v>
      </c>
      <c r="E139" s="503">
        <v>366420.42</v>
      </c>
      <c r="F139" s="42">
        <v>3</v>
      </c>
      <c r="G139" s="503"/>
      <c r="H139" s="42"/>
      <c r="I139" s="83">
        <f t="shared" si="11"/>
        <v>2542014.0300000003</v>
      </c>
      <c r="K139" s="519" t="s">
        <v>1460</v>
      </c>
      <c r="L139" s="520">
        <v>43066</v>
      </c>
      <c r="M139" s="519" t="s">
        <v>1461</v>
      </c>
      <c r="N139" s="521" t="s">
        <v>1473</v>
      </c>
      <c r="O139" s="523">
        <v>405475.56</v>
      </c>
      <c r="P139" s="42">
        <v>3</v>
      </c>
      <c r="Q139" s="524"/>
      <c r="R139" s="42"/>
      <c r="S139" s="525">
        <f t="shared" si="12"/>
        <v>-1580379.2199999997</v>
      </c>
    </row>
    <row r="140" spans="1:19" x14ac:dyDescent="0.25">
      <c r="A140" s="515" t="s">
        <v>1433</v>
      </c>
      <c r="B140" s="516">
        <v>43060</v>
      </c>
      <c r="C140" s="515" t="s">
        <v>1428</v>
      </c>
      <c r="D140" s="515" t="s">
        <v>1443</v>
      </c>
      <c r="E140" s="503"/>
      <c r="F140" s="42"/>
      <c r="G140" s="503">
        <v>405475.56</v>
      </c>
      <c r="H140" s="42">
        <v>3</v>
      </c>
      <c r="I140" s="83">
        <f t="shared" si="11"/>
        <v>2136538.4700000002</v>
      </c>
      <c r="K140" s="519" t="s">
        <v>1460</v>
      </c>
      <c r="L140" s="520">
        <v>43066</v>
      </c>
      <c r="M140" s="519" t="s">
        <v>1461</v>
      </c>
      <c r="N140" s="521" t="s">
        <v>1473</v>
      </c>
      <c r="O140" s="522"/>
      <c r="P140" s="42"/>
      <c r="Q140" s="525">
        <v>405475.56</v>
      </c>
      <c r="R140" s="42">
        <v>2</v>
      </c>
      <c r="S140" s="525">
        <f t="shared" si="12"/>
        <v>-1985854.7799999998</v>
      </c>
    </row>
    <row r="141" spans="1:19" x14ac:dyDescent="0.25">
      <c r="A141" s="515" t="s">
        <v>1434</v>
      </c>
      <c r="B141" s="516">
        <v>43060</v>
      </c>
      <c r="C141" s="515" t="s">
        <v>1432</v>
      </c>
      <c r="D141" s="515" t="s">
        <v>1444</v>
      </c>
      <c r="E141" s="503"/>
      <c r="F141" s="42"/>
      <c r="G141" s="503">
        <v>366420.42</v>
      </c>
      <c r="H141" s="42">
        <v>4</v>
      </c>
      <c r="I141" s="83">
        <f t="shared" si="11"/>
        <v>1770118.0500000003</v>
      </c>
      <c r="K141" s="519" t="s">
        <v>1462</v>
      </c>
      <c r="L141" s="520">
        <v>43066</v>
      </c>
      <c r="M141" s="519" t="s">
        <v>1463</v>
      </c>
      <c r="N141" s="521" t="s">
        <v>1473</v>
      </c>
      <c r="O141" s="523">
        <v>366420.42</v>
      </c>
      <c r="P141" s="42">
        <v>4</v>
      </c>
      <c r="Q141" s="524"/>
      <c r="R141" s="42"/>
      <c r="S141" s="525">
        <f t="shared" si="12"/>
        <v>-1619434.3599999999</v>
      </c>
    </row>
    <row r="142" spans="1:19" x14ac:dyDescent="0.25">
      <c r="A142" s="515" t="s">
        <v>1435</v>
      </c>
      <c r="B142" s="516">
        <v>43060</v>
      </c>
      <c r="C142" s="515" t="s">
        <v>1430</v>
      </c>
      <c r="D142" s="515" t="s">
        <v>1445</v>
      </c>
      <c r="E142" s="503">
        <v>215736.56</v>
      </c>
      <c r="F142" s="42">
        <v>1</v>
      </c>
      <c r="G142" s="503"/>
      <c r="H142" s="42"/>
      <c r="I142" s="83">
        <f t="shared" si="11"/>
        <v>1985854.6100000003</v>
      </c>
      <c r="K142" s="519" t="s">
        <v>1462</v>
      </c>
      <c r="L142" s="520">
        <v>43066</v>
      </c>
      <c r="M142" s="519" t="s">
        <v>1463</v>
      </c>
      <c r="N142" s="521" t="s">
        <v>1473</v>
      </c>
      <c r="O142" s="522"/>
      <c r="P142" s="42"/>
      <c r="Q142" s="525">
        <v>366420.42</v>
      </c>
      <c r="R142" s="42">
        <v>3</v>
      </c>
      <c r="S142" s="525">
        <f t="shared" si="12"/>
        <v>-1985854.7799999998</v>
      </c>
    </row>
    <row r="143" spans="1:19" x14ac:dyDescent="0.25">
      <c r="A143" s="515" t="s">
        <v>1436</v>
      </c>
      <c r="B143" s="516">
        <v>43066</v>
      </c>
      <c r="C143" s="515" t="s">
        <v>1437</v>
      </c>
      <c r="D143" s="515" t="s">
        <v>403</v>
      </c>
      <c r="E143" s="503"/>
      <c r="F143" s="42"/>
      <c r="G143" s="503">
        <v>373505.09</v>
      </c>
      <c r="H143" s="42">
        <v>5</v>
      </c>
      <c r="I143" s="83">
        <f t="shared" si="11"/>
        <v>1612349.5200000003</v>
      </c>
      <c r="K143" s="519" t="s">
        <v>1464</v>
      </c>
      <c r="L143" s="520">
        <v>43067</v>
      </c>
      <c r="M143" s="519" t="s">
        <v>1465</v>
      </c>
      <c r="N143" s="521" t="s">
        <v>1474</v>
      </c>
      <c r="O143" s="523">
        <v>373505.7</v>
      </c>
      <c r="P143" s="42">
        <v>5</v>
      </c>
      <c r="Q143" s="524"/>
      <c r="R143" s="42"/>
      <c r="S143" s="525">
        <f t="shared" si="12"/>
        <v>-1612349.0799999998</v>
      </c>
    </row>
    <row r="144" spans="1:19" x14ac:dyDescent="0.25">
      <c r="A144" s="515" t="s">
        <v>1438</v>
      </c>
      <c r="B144" s="516">
        <v>43067</v>
      </c>
      <c r="C144" s="515" t="s">
        <v>1437</v>
      </c>
      <c r="D144" s="515" t="s">
        <v>1446</v>
      </c>
      <c r="E144" s="503">
        <v>373504.69</v>
      </c>
      <c r="F144" s="42">
        <v>4</v>
      </c>
      <c r="G144" s="503"/>
      <c r="H144" s="42"/>
      <c r="I144" s="83">
        <f t="shared" si="11"/>
        <v>1985854.2100000002</v>
      </c>
      <c r="K144" s="519" t="s">
        <v>1466</v>
      </c>
      <c r="L144" s="520">
        <v>43069</v>
      </c>
      <c r="M144" s="519" t="s">
        <v>1465</v>
      </c>
      <c r="N144" s="521" t="s">
        <v>1475</v>
      </c>
      <c r="O144" s="522"/>
      <c r="P144" s="42"/>
      <c r="Q144" s="525">
        <v>373504.7</v>
      </c>
      <c r="R144" s="42">
        <v>4</v>
      </c>
      <c r="S144" s="525">
        <f t="shared" si="12"/>
        <v>-1985853.7799999998</v>
      </c>
    </row>
    <row r="145" spans="1:19" x14ac:dyDescent="0.25">
      <c r="A145" s="515" t="s">
        <v>1439</v>
      </c>
      <c r="B145" s="516">
        <v>43068</v>
      </c>
      <c r="C145" s="515" t="s">
        <v>1440</v>
      </c>
      <c r="D145" s="515" t="s">
        <v>1447</v>
      </c>
      <c r="E145" s="503"/>
      <c r="F145" s="42"/>
      <c r="G145" s="503">
        <v>494840.1</v>
      </c>
      <c r="H145" s="42">
        <v>6</v>
      </c>
      <c r="I145" s="83">
        <f t="shared" si="11"/>
        <v>1491014.1100000003</v>
      </c>
      <c r="K145" s="519" t="s">
        <v>1467</v>
      </c>
      <c r="L145" s="520">
        <v>43069</v>
      </c>
      <c r="M145" s="519" t="s">
        <v>1468</v>
      </c>
      <c r="N145" s="521" t="s">
        <v>1108</v>
      </c>
      <c r="O145" s="523">
        <v>494840.1</v>
      </c>
      <c r="P145" s="42">
        <v>6</v>
      </c>
      <c r="Q145" s="524"/>
      <c r="R145" s="42"/>
      <c r="S145" s="525">
        <f t="shared" si="12"/>
        <v>-1491013.6799999997</v>
      </c>
    </row>
    <row r="146" spans="1:19" x14ac:dyDescent="0.25">
      <c r="A146" s="515" t="s">
        <v>1441</v>
      </c>
      <c r="B146" s="516">
        <v>43069</v>
      </c>
      <c r="C146" s="515" t="s">
        <v>1440</v>
      </c>
      <c r="D146" s="515" t="s">
        <v>1448</v>
      </c>
      <c r="E146" s="503">
        <v>494859.1</v>
      </c>
      <c r="F146" s="42">
        <v>5</v>
      </c>
      <c r="H146" s="42"/>
      <c r="I146" s="83">
        <f t="shared" si="11"/>
        <v>1985873.2100000004</v>
      </c>
      <c r="K146" s="519" t="s">
        <v>1469</v>
      </c>
      <c r="L146" s="520">
        <v>43069</v>
      </c>
      <c r="M146" s="519" t="s">
        <v>1468</v>
      </c>
      <c r="N146" s="521" t="s">
        <v>1476</v>
      </c>
      <c r="O146" s="522"/>
      <c r="P146" s="42"/>
      <c r="Q146" s="525">
        <v>494859.1</v>
      </c>
      <c r="R146" s="42">
        <v>5</v>
      </c>
      <c r="S146" s="525">
        <f t="shared" si="12"/>
        <v>-1985872.7799999998</v>
      </c>
    </row>
    <row r="147" spans="1:19" x14ac:dyDescent="0.25">
      <c r="K147" s="519"/>
      <c r="L147" s="520"/>
      <c r="M147" s="519"/>
      <c r="N147" s="521"/>
      <c r="O147" s="523"/>
      <c r="P147" s="42"/>
      <c r="Q147" s="524"/>
      <c r="R147" s="42"/>
      <c r="S147" s="525"/>
    </row>
    <row r="148" spans="1:19" x14ac:dyDescent="0.25">
      <c r="I148" s="83">
        <f>+I146</f>
        <v>1985873.2100000004</v>
      </c>
      <c r="K148" s="519"/>
      <c r="L148" s="520"/>
      <c r="M148" s="519"/>
      <c r="N148" s="521"/>
      <c r="O148" s="522"/>
      <c r="P148" s="42"/>
      <c r="Q148" s="525"/>
      <c r="R148" s="42"/>
      <c r="S148" s="525"/>
    </row>
    <row r="150" spans="1:19" x14ac:dyDescent="0.25">
      <c r="S150" s="525">
        <f>+S146</f>
        <v>-1985872.7799999998</v>
      </c>
    </row>
    <row r="151" spans="1:19" x14ac:dyDescent="0.25">
      <c r="S151" s="83">
        <f>+S150+I148</f>
        <v>0.43000000063329935</v>
      </c>
    </row>
    <row r="153" spans="1:19" x14ac:dyDescent="0.25">
      <c r="A153" s="600" t="s">
        <v>183</v>
      </c>
      <c r="B153" s="600"/>
      <c r="C153" s="600"/>
      <c r="D153" s="600"/>
      <c r="E153" s="600"/>
      <c r="F153" s="600"/>
      <c r="G153" s="600"/>
      <c r="H153" s="600"/>
      <c r="I153" s="600"/>
      <c r="K153" s="600" t="s">
        <v>52</v>
      </c>
      <c r="L153" s="600"/>
      <c r="M153" s="600"/>
      <c r="N153" s="600"/>
      <c r="O153" s="600"/>
      <c r="P153" s="600"/>
      <c r="Q153" s="600"/>
      <c r="R153" s="600"/>
      <c r="S153" s="600"/>
    </row>
    <row r="154" spans="1:19" x14ac:dyDescent="0.25">
      <c r="A154" s="599" t="s">
        <v>1350</v>
      </c>
      <c r="B154" s="599"/>
      <c r="C154" s="599"/>
      <c r="D154" s="599"/>
      <c r="E154" s="599"/>
      <c r="F154" s="599"/>
      <c r="G154" s="599"/>
      <c r="H154" s="599"/>
      <c r="I154" s="599"/>
      <c r="K154" s="599" t="s">
        <v>1350</v>
      </c>
      <c r="L154" s="599"/>
      <c r="M154" s="599"/>
      <c r="N154" s="599"/>
      <c r="O154" s="599"/>
      <c r="P154" s="599"/>
      <c r="Q154" s="599"/>
      <c r="R154" s="599"/>
      <c r="S154" s="599"/>
    </row>
    <row r="155" spans="1:19" x14ac:dyDescent="0.25">
      <c r="A155" s="310" t="s">
        <v>2</v>
      </c>
      <c r="B155" s="310" t="s">
        <v>3</v>
      </c>
      <c r="C155" s="310" t="s">
        <v>4</v>
      </c>
      <c r="D155" s="310" t="s">
        <v>5</v>
      </c>
      <c r="E155" s="310" t="s">
        <v>6</v>
      </c>
      <c r="F155" s="10"/>
      <c r="G155" s="310" t="s">
        <v>7</v>
      </c>
      <c r="H155" s="10"/>
      <c r="I155" s="310" t="s">
        <v>8</v>
      </c>
      <c r="K155" s="9" t="s">
        <v>2</v>
      </c>
      <c r="L155" s="9" t="s">
        <v>3</v>
      </c>
      <c r="M155" s="9" t="s">
        <v>4</v>
      </c>
      <c r="N155" s="9" t="s">
        <v>5</v>
      </c>
      <c r="O155" s="9" t="s">
        <v>6</v>
      </c>
      <c r="P155" s="10"/>
      <c r="Q155" s="9" t="s">
        <v>7</v>
      </c>
      <c r="R155" s="10"/>
      <c r="S155" s="9" t="s">
        <v>8</v>
      </c>
    </row>
    <row r="156" spans="1:19" x14ac:dyDescent="0.25">
      <c r="A156" s="311"/>
      <c r="B156" s="311"/>
      <c r="C156" s="311"/>
      <c r="D156" s="311" t="s">
        <v>9</v>
      </c>
      <c r="E156" s="312"/>
      <c r="F156" s="24"/>
      <c r="G156" s="312"/>
      <c r="H156" s="24"/>
      <c r="I156" s="313">
        <f>+I148</f>
        <v>1985873.2100000004</v>
      </c>
      <c r="K156" s="23"/>
      <c r="L156" s="23"/>
      <c r="M156" s="23"/>
      <c r="N156" s="23" t="s">
        <v>9</v>
      </c>
      <c r="O156" s="4"/>
      <c r="P156" s="24"/>
      <c r="Q156" s="4"/>
      <c r="R156" s="24"/>
      <c r="S156" s="526">
        <f>+S150</f>
        <v>-1985872.7799999998</v>
      </c>
    </row>
    <row r="157" spans="1:19" x14ac:dyDescent="0.25">
      <c r="A157" s="586" t="s">
        <v>1625</v>
      </c>
      <c r="B157" s="588">
        <v>43071</v>
      </c>
      <c r="C157" s="586" t="s">
        <v>1626</v>
      </c>
      <c r="D157" s="586" t="s">
        <v>407</v>
      </c>
      <c r="E157" s="587">
        <v>2552</v>
      </c>
      <c r="F157" s="532"/>
      <c r="G157" s="586"/>
      <c r="H157" s="532"/>
      <c r="I157" s="587">
        <f>+I156+E157-G157</f>
        <v>1988425.2100000004</v>
      </c>
      <c r="K157" s="591" t="s">
        <v>1470</v>
      </c>
      <c r="L157" s="592">
        <v>43084</v>
      </c>
      <c r="M157" s="591" t="s">
        <v>1471</v>
      </c>
      <c r="N157" s="593" t="s">
        <v>1477</v>
      </c>
      <c r="O157" s="595">
        <v>405475.56</v>
      </c>
      <c r="P157" s="532"/>
      <c r="Q157" s="596"/>
      <c r="R157" s="532"/>
      <c r="S157" s="531">
        <f>+S156+O157-Q157</f>
        <v>-1580397.2199999997</v>
      </c>
    </row>
    <row r="158" spans="1:19" x14ac:dyDescent="0.25">
      <c r="A158" s="586" t="s">
        <v>1642</v>
      </c>
      <c r="B158" s="588">
        <v>43075</v>
      </c>
      <c r="C158" s="586" t="s">
        <v>1643</v>
      </c>
      <c r="D158" s="586" t="s">
        <v>1653</v>
      </c>
      <c r="E158" s="586"/>
      <c r="F158" s="532"/>
      <c r="G158" s="587">
        <v>405475.56</v>
      </c>
      <c r="H158" s="532"/>
      <c r="I158" s="587">
        <f t="shared" ref="I158:I165" si="13">+I157+E158-G158</f>
        <v>1582949.6500000004</v>
      </c>
      <c r="K158" s="591" t="s">
        <v>1470</v>
      </c>
      <c r="L158" s="592">
        <v>43084</v>
      </c>
      <c r="M158" s="591" t="s">
        <v>1471</v>
      </c>
      <c r="N158" s="593" t="s">
        <v>1477</v>
      </c>
      <c r="O158" s="594"/>
      <c r="P158" s="533"/>
      <c r="Q158" s="597">
        <v>405475.56</v>
      </c>
      <c r="R158" s="532"/>
      <c r="S158" s="597">
        <f t="shared" ref="S158:S165" si="14">+S157+O158-Q158</f>
        <v>-1985872.7799999998</v>
      </c>
    </row>
    <row r="159" spans="1:19" x14ac:dyDescent="0.25">
      <c r="A159" s="586" t="s">
        <v>1644</v>
      </c>
      <c r="B159" s="588">
        <v>43076</v>
      </c>
      <c r="C159" s="586" t="s">
        <v>1643</v>
      </c>
      <c r="D159" s="586" t="s">
        <v>1654</v>
      </c>
      <c r="E159" s="587">
        <v>405475.56</v>
      </c>
      <c r="F159" s="532"/>
      <c r="G159" s="586"/>
      <c r="H159" s="532"/>
      <c r="I159" s="587">
        <f t="shared" si="13"/>
        <v>1988425.2100000004</v>
      </c>
      <c r="K159" s="591" t="s">
        <v>1495</v>
      </c>
      <c r="L159" s="592">
        <v>43097</v>
      </c>
      <c r="M159" s="591" t="s">
        <v>1497</v>
      </c>
      <c r="N159" s="593" t="s">
        <v>1487</v>
      </c>
      <c r="O159" s="594"/>
      <c r="P159" s="532"/>
      <c r="Q159" s="597">
        <v>96223.96</v>
      </c>
      <c r="R159" s="532">
        <v>1</v>
      </c>
      <c r="S159" s="597">
        <f t="shared" si="14"/>
        <v>-2082096.7399999998</v>
      </c>
    </row>
    <row r="160" spans="1:19" x14ac:dyDescent="0.25">
      <c r="A160" s="586" t="s">
        <v>1645</v>
      </c>
      <c r="B160" s="588">
        <v>43096</v>
      </c>
      <c r="C160" s="586" t="s">
        <v>1646</v>
      </c>
      <c r="D160" s="586" t="s">
        <v>1654</v>
      </c>
      <c r="E160" s="587">
        <v>213443.74</v>
      </c>
      <c r="F160" s="532"/>
      <c r="G160" s="586"/>
      <c r="H160" s="532"/>
      <c r="I160" s="587">
        <f t="shared" si="13"/>
        <v>2201868.9500000002</v>
      </c>
      <c r="K160" s="591" t="s">
        <v>1496</v>
      </c>
      <c r="L160" s="592">
        <v>43097</v>
      </c>
      <c r="M160" s="591" t="s">
        <v>1498</v>
      </c>
      <c r="N160" s="593"/>
      <c r="O160" s="595">
        <v>96223.96</v>
      </c>
      <c r="P160" s="532"/>
      <c r="Q160" s="596"/>
      <c r="R160" s="532"/>
      <c r="S160" s="597">
        <f t="shared" si="14"/>
        <v>-1985872.7799999998</v>
      </c>
    </row>
    <row r="161" spans="1:19" x14ac:dyDescent="0.25">
      <c r="A161" s="586" t="s">
        <v>1647</v>
      </c>
      <c r="B161" s="588">
        <v>43096</v>
      </c>
      <c r="C161" s="586" t="s">
        <v>1648</v>
      </c>
      <c r="D161" s="586" t="s">
        <v>1654</v>
      </c>
      <c r="E161" s="587">
        <v>254108.63</v>
      </c>
      <c r="F161" s="532"/>
      <c r="G161" s="586"/>
      <c r="H161" s="532"/>
      <c r="I161" s="587">
        <f t="shared" si="13"/>
        <v>2455977.58</v>
      </c>
      <c r="K161" s="591" t="s">
        <v>1658</v>
      </c>
      <c r="L161" s="592">
        <v>43099</v>
      </c>
      <c r="M161" s="591" t="s">
        <v>1659</v>
      </c>
      <c r="N161" s="593" t="s">
        <v>1108</v>
      </c>
      <c r="O161" s="594"/>
      <c r="P161" s="532"/>
      <c r="Q161" s="597">
        <v>2552</v>
      </c>
      <c r="R161" s="532"/>
      <c r="S161" s="597">
        <f t="shared" si="14"/>
        <v>-1988424.7799999998</v>
      </c>
    </row>
    <row r="162" spans="1:19" x14ac:dyDescent="0.25">
      <c r="A162" s="586" t="s">
        <v>1649</v>
      </c>
      <c r="B162" s="588">
        <v>43096</v>
      </c>
      <c r="C162" s="586" t="s">
        <v>1648</v>
      </c>
      <c r="D162" s="586" t="s">
        <v>1655</v>
      </c>
      <c r="E162" s="586"/>
      <c r="F162" s="532"/>
      <c r="G162" s="587">
        <v>254108.63</v>
      </c>
      <c r="H162" s="532"/>
      <c r="I162" s="587">
        <f t="shared" si="13"/>
        <v>2201868.9500000002</v>
      </c>
      <c r="K162" s="591" t="s">
        <v>1660</v>
      </c>
      <c r="L162" s="592">
        <v>43100</v>
      </c>
      <c r="M162" s="591" t="s">
        <v>1661</v>
      </c>
      <c r="N162" s="593" t="s">
        <v>1473</v>
      </c>
      <c r="O162" s="595">
        <v>254108.63</v>
      </c>
      <c r="P162" s="532"/>
      <c r="Q162" s="596"/>
      <c r="R162" s="532"/>
      <c r="S162" s="597">
        <f t="shared" si="14"/>
        <v>-1734316.15</v>
      </c>
    </row>
    <row r="163" spans="1:19" x14ac:dyDescent="0.25">
      <c r="A163" s="586" t="s">
        <v>1650</v>
      </c>
      <c r="B163" s="588">
        <v>43096</v>
      </c>
      <c r="C163" s="586" t="s">
        <v>1646</v>
      </c>
      <c r="D163" s="586" t="s">
        <v>1656</v>
      </c>
      <c r="E163" s="586"/>
      <c r="F163" s="532"/>
      <c r="G163" s="587">
        <v>213443.73</v>
      </c>
      <c r="H163" s="532"/>
      <c r="I163" s="587">
        <f t="shared" si="13"/>
        <v>1988425.2200000002</v>
      </c>
      <c r="K163" s="591" t="s">
        <v>1660</v>
      </c>
      <c r="L163" s="592">
        <v>43100</v>
      </c>
      <c r="M163" s="591" t="s">
        <v>1661</v>
      </c>
      <c r="N163" s="593" t="s">
        <v>1473</v>
      </c>
      <c r="O163" s="594"/>
      <c r="P163" s="532"/>
      <c r="Q163" s="597">
        <v>254108.63</v>
      </c>
      <c r="R163" s="532"/>
      <c r="S163" s="597">
        <f t="shared" si="14"/>
        <v>-1988424.7799999998</v>
      </c>
    </row>
    <row r="164" spans="1:19" x14ac:dyDescent="0.25">
      <c r="A164" s="586" t="s">
        <v>1627</v>
      </c>
      <c r="B164" s="588">
        <v>43097</v>
      </c>
      <c r="C164" s="586" t="s">
        <v>1628</v>
      </c>
      <c r="D164" s="586" t="s">
        <v>1629</v>
      </c>
      <c r="E164" s="587">
        <v>96223.96</v>
      </c>
      <c r="F164" s="532"/>
      <c r="G164" s="586"/>
      <c r="H164" s="532"/>
      <c r="I164" s="587">
        <f t="shared" si="13"/>
        <v>2084649.1800000002</v>
      </c>
      <c r="K164" s="591" t="s">
        <v>1662</v>
      </c>
      <c r="L164" s="592">
        <v>43100</v>
      </c>
      <c r="M164" s="591" t="s">
        <v>1663</v>
      </c>
      <c r="N164" s="593" t="s">
        <v>1473</v>
      </c>
      <c r="O164" s="595">
        <v>213443.73</v>
      </c>
      <c r="P164" s="532"/>
      <c r="Q164" s="596"/>
      <c r="R164" s="532"/>
      <c r="S164" s="597">
        <f t="shared" si="14"/>
        <v>-1774981.0499999998</v>
      </c>
    </row>
    <row r="165" spans="1:19" x14ac:dyDescent="0.25">
      <c r="A165" s="586" t="s">
        <v>1651</v>
      </c>
      <c r="B165" s="588">
        <v>43097</v>
      </c>
      <c r="C165" s="586" t="s">
        <v>1652</v>
      </c>
      <c r="D165" s="586" t="s">
        <v>1657</v>
      </c>
      <c r="E165" s="586"/>
      <c r="F165" s="532"/>
      <c r="G165" s="587">
        <v>96223.96</v>
      </c>
      <c r="H165" s="532"/>
      <c r="I165" s="587">
        <f t="shared" si="13"/>
        <v>1988425.2200000002</v>
      </c>
      <c r="K165" s="591" t="s">
        <v>1662</v>
      </c>
      <c r="L165" s="592">
        <v>43100</v>
      </c>
      <c r="M165" s="591" t="s">
        <v>1663</v>
      </c>
      <c r="N165" s="593" t="s">
        <v>1473</v>
      </c>
      <c r="O165" s="594"/>
      <c r="P165" s="532"/>
      <c r="Q165" s="597">
        <v>213443.74</v>
      </c>
      <c r="R165" s="532"/>
      <c r="S165" s="597">
        <f t="shared" si="14"/>
        <v>-1988424.7899999998</v>
      </c>
    </row>
    <row r="166" spans="1:19" x14ac:dyDescent="0.25">
      <c r="K166" s="591"/>
      <c r="L166" s="591"/>
      <c r="M166" s="591"/>
    </row>
  </sheetData>
  <mergeCells count="44">
    <mergeCell ref="A106:I106"/>
    <mergeCell ref="K106:S106"/>
    <mergeCell ref="A107:I107"/>
    <mergeCell ref="K107:S107"/>
    <mergeCell ref="K95:S95"/>
    <mergeCell ref="K96:S96"/>
    <mergeCell ref="A95:I95"/>
    <mergeCell ref="A96:I96"/>
    <mergeCell ref="K18:S18"/>
    <mergeCell ref="A18:I18"/>
    <mergeCell ref="A1:I1"/>
    <mergeCell ref="K1:S1"/>
    <mergeCell ref="A2:I2"/>
    <mergeCell ref="K2:S2"/>
    <mergeCell ref="K17:S17"/>
    <mergeCell ref="A17:I17"/>
    <mergeCell ref="A45:I45"/>
    <mergeCell ref="K45:S45"/>
    <mergeCell ref="K64:S64"/>
    <mergeCell ref="K78:S78"/>
    <mergeCell ref="K79:S79"/>
    <mergeCell ref="A64:I64"/>
    <mergeCell ref="A65:I65"/>
    <mergeCell ref="K65:S65"/>
    <mergeCell ref="A78:I78"/>
    <mergeCell ref="A79:I79"/>
    <mergeCell ref="A36:I36"/>
    <mergeCell ref="K36:S36"/>
    <mergeCell ref="A37:I37"/>
    <mergeCell ref="K37:S37"/>
    <mergeCell ref="A44:I44"/>
    <mergeCell ref="K44:S44"/>
    <mergeCell ref="K153:S153"/>
    <mergeCell ref="K154:S154"/>
    <mergeCell ref="K132:S132"/>
    <mergeCell ref="K133:S133"/>
    <mergeCell ref="A117:I117"/>
    <mergeCell ref="K117:S117"/>
    <mergeCell ref="A118:I118"/>
    <mergeCell ref="K118:S118"/>
    <mergeCell ref="A132:I132"/>
    <mergeCell ref="A133:I133"/>
    <mergeCell ref="A153:I153"/>
    <mergeCell ref="A154:I15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1"/>
  <sheetViews>
    <sheetView topLeftCell="A85" workbookViewId="0">
      <selection activeCell="K103" sqref="K103"/>
    </sheetView>
  </sheetViews>
  <sheetFormatPr baseColWidth="10" defaultRowHeight="15" x14ac:dyDescent="0.25"/>
  <cols>
    <col min="6" max="6" width="2.5703125" customWidth="1"/>
    <col min="8" max="8" width="2.5703125" customWidth="1"/>
    <col min="9" max="9" width="11.5703125" bestFit="1" customWidth="1"/>
    <col min="14" max="14" width="28.5703125" bestFit="1" customWidth="1"/>
    <col min="16" max="16" width="2.5703125" customWidth="1"/>
    <col min="18" max="18" width="2.5703125" customWidth="1"/>
    <col min="19" max="19" width="12.42578125" bestFit="1" customWidth="1"/>
  </cols>
  <sheetData>
    <row r="1" spans="1:19" x14ac:dyDescent="0.25">
      <c r="A1" s="600" t="s">
        <v>190</v>
      </c>
      <c r="B1" s="600"/>
      <c r="C1" s="600"/>
      <c r="D1" s="600"/>
      <c r="E1" s="600"/>
      <c r="F1" s="600"/>
      <c r="G1" s="600"/>
      <c r="H1" s="600"/>
      <c r="I1" s="600"/>
      <c r="J1" s="63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128</v>
      </c>
      <c r="B2" s="599"/>
      <c r="C2" s="599"/>
      <c r="D2" s="599"/>
      <c r="E2" s="599"/>
      <c r="F2" s="599"/>
      <c r="G2" s="599"/>
      <c r="H2" s="599"/>
      <c r="I2" s="599"/>
      <c r="J2" s="63"/>
      <c r="K2" s="599" t="s">
        <v>131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J3" s="63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24"/>
      <c r="G4" s="4"/>
      <c r="H4" s="24"/>
      <c r="I4" s="64">
        <v>0</v>
      </c>
      <c r="J4" s="63"/>
      <c r="K4" s="23"/>
      <c r="L4" s="23"/>
      <c r="M4" s="23"/>
      <c r="N4" s="23" t="s">
        <v>9</v>
      </c>
      <c r="O4" s="4"/>
      <c r="P4" s="24"/>
      <c r="Q4" s="4"/>
      <c r="R4" s="24"/>
      <c r="S4" s="64">
        <v>0</v>
      </c>
    </row>
    <row r="5" spans="1:19" x14ac:dyDescent="0.25">
      <c r="A5" s="300" t="s">
        <v>233</v>
      </c>
      <c r="B5" s="79">
        <v>42774</v>
      </c>
      <c r="C5" s="69" t="s">
        <v>29</v>
      </c>
      <c r="D5" s="69" t="s">
        <v>234</v>
      </c>
      <c r="E5" s="80">
        <v>3426.96</v>
      </c>
      <c r="F5" s="20">
        <v>1</v>
      </c>
      <c r="G5" s="63"/>
      <c r="H5" s="42"/>
      <c r="I5" s="64">
        <f>+I4+E5-G5</f>
        <v>3426.96</v>
      </c>
      <c r="J5" s="63"/>
      <c r="K5" s="65" t="s">
        <v>191</v>
      </c>
      <c r="L5" s="66">
        <v>42776</v>
      </c>
      <c r="M5" s="65" t="s">
        <v>192</v>
      </c>
      <c r="N5" s="67" t="s">
        <v>193</v>
      </c>
      <c r="O5" s="64"/>
      <c r="P5" s="25"/>
      <c r="Q5" s="68">
        <v>3426.96</v>
      </c>
      <c r="R5" s="25">
        <v>1</v>
      </c>
      <c r="S5" s="64">
        <f>+S4+O5-Q5</f>
        <v>-3426.96</v>
      </c>
    </row>
    <row r="6" spans="1:19" s="260" customFormat="1" ht="30" x14ac:dyDescent="0.25">
      <c r="A6" s="84">
        <v>60</v>
      </c>
      <c r="B6" s="85">
        <v>42807</v>
      </c>
      <c r="C6" s="86" t="s">
        <v>798</v>
      </c>
      <c r="D6" s="86" t="s">
        <v>799</v>
      </c>
      <c r="E6" s="84">
        <v>-342.69</v>
      </c>
      <c r="F6" s="20">
        <v>2</v>
      </c>
      <c r="H6" s="42"/>
      <c r="I6" s="261">
        <f>+I5+E6-G6</f>
        <v>3084.27</v>
      </c>
      <c r="K6" s="260" t="s">
        <v>703</v>
      </c>
      <c r="L6" s="262">
        <v>42794</v>
      </c>
      <c r="M6" s="260" t="s">
        <v>704</v>
      </c>
      <c r="N6" s="260" t="s">
        <v>705</v>
      </c>
      <c r="O6" s="261">
        <v>342.69</v>
      </c>
      <c r="P6" s="25">
        <v>2</v>
      </c>
      <c r="Q6" s="261"/>
      <c r="R6" s="25"/>
      <c r="S6" s="261">
        <f>+S5+O6-Q6</f>
        <v>-3084.27</v>
      </c>
    </row>
    <row r="7" spans="1:19" x14ac:dyDescent="0.25">
      <c r="A7" s="63"/>
      <c r="B7" s="63"/>
      <c r="C7" s="63"/>
      <c r="D7" s="9" t="s">
        <v>10</v>
      </c>
      <c r="E7" s="11">
        <f>+SUM(E5:E6)</f>
        <v>3084.27</v>
      </c>
      <c r="F7" s="12"/>
      <c r="G7" s="11">
        <f>+SUM(G5:G5)</f>
        <v>0</v>
      </c>
      <c r="H7" s="12"/>
      <c r="I7" s="15"/>
      <c r="J7" s="63"/>
      <c r="K7" s="63"/>
      <c r="L7" s="63"/>
      <c r="M7" s="63"/>
      <c r="N7" s="9" t="s">
        <v>10</v>
      </c>
      <c r="O7" s="11">
        <f>+SUM(O5:O5)</f>
        <v>0</v>
      </c>
      <c r="P7" s="12"/>
      <c r="Q7" s="11">
        <f>+SUM(Q5:Q5)</f>
        <v>3426.96</v>
      </c>
      <c r="R7" s="12"/>
      <c r="S7" s="15"/>
    </row>
    <row r="8" spans="1:19" x14ac:dyDescent="0.25">
      <c r="A8" s="63"/>
      <c r="B8" s="63"/>
      <c r="C8" s="63"/>
      <c r="D8" s="16" t="s">
        <v>11</v>
      </c>
      <c r="E8" s="15"/>
      <c r="F8" s="12"/>
      <c r="G8" s="15"/>
      <c r="H8" s="12"/>
      <c r="I8" s="15">
        <f>+I6</f>
        <v>3084.27</v>
      </c>
      <c r="J8" s="63"/>
      <c r="K8" s="63"/>
      <c r="L8" s="63"/>
      <c r="M8" s="63"/>
      <c r="N8" s="16" t="s">
        <v>11</v>
      </c>
      <c r="O8" s="15"/>
      <c r="P8" s="12"/>
      <c r="Q8" s="15"/>
      <c r="R8" s="12"/>
      <c r="S8" s="15">
        <f>+S6</f>
        <v>-3084.27</v>
      </c>
    </row>
    <row r="12" spans="1:19" x14ac:dyDescent="0.25">
      <c r="A12" s="600" t="s">
        <v>190</v>
      </c>
      <c r="B12" s="600"/>
      <c r="C12" s="600"/>
      <c r="D12" s="600"/>
      <c r="E12" s="600"/>
      <c r="F12" s="600"/>
      <c r="G12" s="600"/>
      <c r="H12" s="600"/>
      <c r="I12" s="600"/>
      <c r="K12" s="600" t="s">
        <v>52</v>
      </c>
      <c r="L12" s="600"/>
      <c r="M12" s="600"/>
      <c r="N12" s="600"/>
      <c r="O12" s="600"/>
      <c r="P12" s="600"/>
      <c r="Q12" s="600"/>
      <c r="R12" s="600"/>
      <c r="S12" s="600"/>
    </row>
    <row r="13" spans="1:19" x14ac:dyDescent="0.25">
      <c r="A13" s="599" t="s">
        <v>253</v>
      </c>
      <c r="B13" s="599"/>
      <c r="C13" s="599"/>
      <c r="D13" s="599"/>
      <c r="E13" s="599"/>
      <c r="F13" s="599"/>
      <c r="G13" s="599"/>
      <c r="H13" s="599"/>
      <c r="I13" s="599"/>
      <c r="K13" s="599" t="s">
        <v>253</v>
      </c>
      <c r="L13" s="599"/>
      <c r="M13" s="599"/>
      <c r="N13" s="599"/>
      <c r="O13" s="599"/>
      <c r="P13" s="599"/>
      <c r="Q13" s="599"/>
      <c r="R13" s="599"/>
      <c r="S13" s="599"/>
    </row>
    <row r="14" spans="1:19" x14ac:dyDescent="0.25">
      <c r="A14" s="9" t="s">
        <v>2</v>
      </c>
      <c r="B14" s="9" t="s">
        <v>3</v>
      </c>
      <c r="C14" s="9" t="s">
        <v>4</v>
      </c>
      <c r="D14" s="9" t="s">
        <v>5</v>
      </c>
      <c r="E14" s="9" t="s">
        <v>6</v>
      </c>
      <c r="F14" s="10"/>
      <c r="G14" s="9" t="s">
        <v>7</v>
      </c>
      <c r="H14" s="10"/>
      <c r="I14" s="9" t="s">
        <v>8</v>
      </c>
      <c r="K14" s="9" t="s">
        <v>2</v>
      </c>
      <c r="L14" s="9" t="s">
        <v>3</v>
      </c>
      <c r="M14" s="9" t="s">
        <v>4</v>
      </c>
      <c r="N14" s="9" t="s">
        <v>5</v>
      </c>
      <c r="O14" s="9" t="s">
        <v>6</v>
      </c>
      <c r="P14" s="10"/>
      <c r="Q14" s="9" t="s">
        <v>7</v>
      </c>
      <c r="R14" s="10"/>
      <c r="S14" s="9" t="s">
        <v>8</v>
      </c>
    </row>
    <row r="15" spans="1:19" x14ac:dyDescent="0.25">
      <c r="A15" s="23"/>
      <c r="B15" s="23"/>
      <c r="C15" s="23"/>
      <c r="D15" s="23" t="s">
        <v>9</v>
      </c>
      <c r="E15" s="4"/>
      <c r="F15" s="24"/>
      <c r="G15" s="4"/>
      <c r="H15" s="24"/>
      <c r="I15" s="110">
        <f>+I8</f>
        <v>3084.27</v>
      </c>
      <c r="K15" s="23"/>
      <c r="L15" s="23"/>
      <c r="M15" s="23"/>
      <c r="N15" s="23" t="s">
        <v>9</v>
      </c>
      <c r="O15" s="4"/>
      <c r="P15" s="24"/>
      <c r="Q15" s="4"/>
      <c r="R15" s="24"/>
      <c r="S15" s="110">
        <f>+S8</f>
        <v>-3084.27</v>
      </c>
    </row>
    <row r="16" spans="1:19" x14ac:dyDescent="0.25">
      <c r="A16" s="43"/>
      <c r="B16" s="111"/>
      <c r="C16" s="109"/>
      <c r="D16" s="109"/>
      <c r="E16" s="110"/>
      <c r="F16" s="20"/>
      <c r="G16" s="109"/>
      <c r="H16" s="42"/>
      <c r="I16" s="110">
        <f>+I15+E16-G16</f>
        <v>3084.27</v>
      </c>
      <c r="K16" s="260"/>
      <c r="L16" s="111"/>
      <c r="M16" s="260"/>
      <c r="N16" s="260"/>
      <c r="O16" s="110"/>
      <c r="P16" s="25"/>
      <c r="Q16" s="110"/>
      <c r="R16" s="25"/>
      <c r="S16" s="110">
        <f>+S15+O16-Q16</f>
        <v>-3084.27</v>
      </c>
    </row>
    <row r="17" spans="1:19" x14ac:dyDescent="0.25">
      <c r="A17" s="109"/>
      <c r="B17" s="109"/>
      <c r="C17" s="109"/>
      <c r="D17" s="9" t="s">
        <v>10</v>
      </c>
      <c r="E17" s="11">
        <f>+SUM(E16:E16)</f>
        <v>0</v>
      </c>
      <c r="F17" s="12"/>
      <c r="G17" s="11">
        <f>+SUM(G16:G16)</f>
        <v>0</v>
      </c>
      <c r="H17" s="12"/>
      <c r="I17" s="15"/>
      <c r="K17" s="109"/>
      <c r="L17" s="109"/>
      <c r="M17" s="109"/>
      <c r="N17" s="9" t="s">
        <v>10</v>
      </c>
      <c r="O17" s="11">
        <f>+SUM(O16:O16)</f>
        <v>0</v>
      </c>
      <c r="P17" s="12"/>
      <c r="Q17" s="11">
        <f>+SUM(Q16:Q16)</f>
        <v>0</v>
      </c>
      <c r="R17" s="12"/>
      <c r="S17" s="15"/>
    </row>
    <row r="18" spans="1:19" x14ac:dyDescent="0.25">
      <c r="A18" s="109"/>
      <c r="B18" s="109"/>
      <c r="C18" s="109"/>
      <c r="D18" s="16" t="s">
        <v>11</v>
      </c>
      <c r="E18" s="15"/>
      <c r="F18" s="12"/>
      <c r="G18" s="15"/>
      <c r="H18" s="12"/>
      <c r="I18" s="15">
        <f>+I16</f>
        <v>3084.27</v>
      </c>
      <c r="K18" s="109"/>
      <c r="L18" s="109"/>
      <c r="M18" s="109"/>
      <c r="N18" s="16" t="s">
        <v>11</v>
      </c>
      <c r="O18" s="15"/>
      <c r="P18" s="12"/>
      <c r="Q18" s="15"/>
      <c r="R18" s="12"/>
      <c r="S18" s="15">
        <f>+S16</f>
        <v>-3084.27</v>
      </c>
    </row>
    <row r="22" spans="1:19" x14ac:dyDescent="0.25">
      <c r="A22" s="600" t="s">
        <v>190</v>
      </c>
      <c r="B22" s="600"/>
      <c r="C22" s="600"/>
      <c r="D22" s="600"/>
      <c r="E22" s="600"/>
      <c r="F22" s="600"/>
      <c r="G22" s="600"/>
      <c r="H22" s="600"/>
      <c r="I22" s="600"/>
      <c r="J22" s="181"/>
      <c r="K22" s="600" t="s">
        <v>52</v>
      </c>
      <c r="L22" s="600"/>
      <c r="M22" s="600"/>
      <c r="N22" s="600"/>
      <c r="O22" s="600"/>
      <c r="P22" s="600"/>
      <c r="Q22" s="600"/>
      <c r="R22" s="600"/>
      <c r="S22" s="600"/>
    </row>
    <row r="23" spans="1:19" x14ac:dyDescent="0.25">
      <c r="A23" s="599" t="s">
        <v>453</v>
      </c>
      <c r="B23" s="599"/>
      <c r="C23" s="599"/>
      <c r="D23" s="599"/>
      <c r="E23" s="599"/>
      <c r="F23" s="599"/>
      <c r="G23" s="599"/>
      <c r="H23" s="599"/>
      <c r="I23" s="599"/>
      <c r="J23" s="181"/>
      <c r="K23" s="599" t="s">
        <v>453</v>
      </c>
      <c r="L23" s="599"/>
      <c r="M23" s="599"/>
      <c r="N23" s="599"/>
      <c r="O23" s="599"/>
      <c r="P23" s="599"/>
      <c r="Q23" s="599"/>
      <c r="R23" s="599"/>
      <c r="S23" s="599"/>
    </row>
    <row r="24" spans="1:19" x14ac:dyDescent="0.25">
      <c r="A24" s="9" t="s">
        <v>2</v>
      </c>
      <c r="B24" s="9" t="s">
        <v>3</v>
      </c>
      <c r="C24" s="9" t="s">
        <v>4</v>
      </c>
      <c r="D24" s="9" t="s">
        <v>5</v>
      </c>
      <c r="E24" s="9" t="s">
        <v>6</v>
      </c>
      <c r="F24" s="10"/>
      <c r="G24" s="9" t="s">
        <v>7</v>
      </c>
      <c r="H24" s="10"/>
      <c r="I24" s="9" t="s">
        <v>8</v>
      </c>
      <c r="J24" s="181"/>
      <c r="K24" s="9" t="s">
        <v>2</v>
      </c>
      <c r="L24" s="9" t="s">
        <v>3</v>
      </c>
      <c r="M24" s="9" t="s">
        <v>4</v>
      </c>
      <c r="N24" s="9" t="s">
        <v>5</v>
      </c>
      <c r="O24" s="9" t="s">
        <v>6</v>
      </c>
      <c r="P24" s="10"/>
      <c r="Q24" s="9" t="s">
        <v>7</v>
      </c>
      <c r="R24" s="10"/>
      <c r="S24" s="9" t="s">
        <v>8</v>
      </c>
    </row>
    <row r="25" spans="1:19" x14ac:dyDescent="0.25">
      <c r="A25" s="23"/>
      <c r="B25" s="23"/>
      <c r="C25" s="23"/>
      <c r="D25" s="23" t="s">
        <v>9</v>
      </c>
      <c r="E25" s="4"/>
      <c r="F25" s="24"/>
      <c r="G25" s="4"/>
      <c r="H25" s="24"/>
      <c r="I25" s="182">
        <f>+I18</f>
        <v>3084.27</v>
      </c>
      <c r="J25" s="181"/>
      <c r="K25" s="23"/>
      <c r="L25" s="23"/>
      <c r="M25" s="23"/>
      <c r="N25" s="23" t="s">
        <v>9</v>
      </c>
      <c r="O25" s="4"/>
      <c r="P25" s="24"/>
      <c r="Q25" s="4"/>
      <c r="R25" s="24"/>
      <c r="S25" s="182">
        <f>+S18</f>
        <v>-3084.27</v>
      </c>
    </row>
    <row r="26" spans="1:19" x14ac:dyDescent="0.25">
      <c r="A26" s="43"/>
      <c r="B26" s="183"/>
      <c r="C26" s="181"/>
      <c r="D26" s="181"/>
      <c r="E26" s="182"/>
      <c r="F26" s="20"/>
      <c r="G26" s="181"/>
      <c r="H26" s="42"/>
      <c r="I26" s="182">
        <f>+I25+E26-G26</f>
        <v>3084.27</v>
      </c>
      <c r="J26" s="181"/>
      <c r="K26" s="181"/>
      <c r="L26" s="183"/>
      <c r="M26" s="181"/>
      <c r="N26" s="181"/>
      <c r="O26" s="182"/>
      <c r="P26" s="25"/>
      <c r="Q26" s="182"/>
      <c r="R26" s="25"/>
      <c r="S26" s="182">
        <f>+S25+O26-Q26</f>
        <v>-3084.27</v>
      </c>
    </row>
    <row r="27" spans="1:19" x14ac:dyDescent="0.25">
      <c r="A27" s="181"/>
      <c r="B27" s="181"/>
      <c r="C27" s="181"/>
      <c r="D27" s="9" t="s">
        <v>10</v>
      </c>
      <c r="E27" s="11">
        <f>+SUM(E26:E26)</f>
        <v>0</v>
      </c>
      <c r="F27" s="12"/>
      <c r="G27" s="11">
        <f>+SUM(G26:G26)</f>
        <v>0</v>
      </c>
      <c r="H27" s="12"/>
      <c r="I27" s="15"/>
      <c r="J27" s="181"/>
      <c r="K27" s="181"/>
      <c r="L27" s="181"/>
      <c r="M27" s="181"/>
      <c r="N27" s="9" t="s">
        <v>10</v>
      </c>
      <c r="O27" s="11">
        <f>+SUM(O26:O26)</f>
        <v>0</v>
      </c>
      <c r="P27" s="12"/>
      <c r="Q27" s="11">
        <f>+SUM(Q26:Q26)</f>
        <v>0</v>
      </c>
      <c r="R27" s="12"/>
      <c r="S27" s="15"/>
    </row>
    <row r="28" spans="1:19" x14ac:dyDescent="0.25">
      <c r="A28" s="181"/>
      <c r="B28" s="181"/>
      <c r="C28" s="181"/>
      <c r="D28" s="16" t="s">
        <v>11</v>
      </c>
      <c r="E28" s="15"/>
      <c r="F28" s="12"/>
      <c r="G28" s="15"/>
      <c r="H28" s="12"/>
      <c r="I28" s="15">
        <f>+I26</f>
        <v>3084.27</v>
      </c>
      <c r="J28" s="181"/>
      <c r="K28" s="181"/>
      <c r="L28" s="181"/>
      <c r="M28" s="181"/>
      <c r="N28" s="16" t="s">
        <v>11</v>
      </c>
      <c r="O28" s="15"/>
      <c r="P28" s="12"/>
      <c r="Q28" s="15"/>
      <c r="R28" s="12"/>
      <c r="S28" s="15">
        <f>+S26</f>
        <v>-3084.27</v>
      </c>
    </row>
    <row r="29" spans="1:19" x14ac:dyDescent="0.25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</row>
    <row r="31" spans="1:19" x14ac:dyDescent="0.25">
      <c r="A31" s="600" t="s">
        <v>190</v>
      </c>
      <c r="B31" s="600"/>
      <c r="C31" s="600"/>
      <c r="D31" s="600"/>
      <c r="E31" s="600"/>
      <c r="F31" s="600"/>
      <c r="G31" s="600"/>
      <c r="H31" s="600"/>
      <c r="I31" s="600"/>
      <c r="J31" s="224"/>
      <c r="K31" s="600" t="s">
        <v>52</v>
      </c>
      <c r="L31" s="600"/>
      <c r="M31" s="600"/>
      <c r="N31" s="600"/>
      <c r="O31" s="600"/>
      <c r="P31" s="600"/>
      <c r="Q31" s="600"/>
      <c r="R31" s="600"/>
      <c r="S31" s="600"/>
    </row>
    <row r="32" spans="1:19" x14ac:dyDescent="0.25">
      <c r="A32" s="599" t="s">
        <v>543</v>
      </c>
      <c r="B32" s="599"/>
      <c r="C32" s="599"/>
      <c r="D32" s="599"/>
      <c r="E32" s="599"/>
      <c r="F32" s="599"/>
      <c r="G32" s="599"/>
      <c r="H32" s="599"/>
      <c r="I32" s="599"/>
      <c r="J32" s="224"/>
      <c r="K32" s="599" t="s">
        <v>543</v>
      </c>
      <c r="L32" s="599"/>
      <c r="M32" s="599"/>
      <c r="N32" s="599"/>
      <c r="O32" s="599"/>
      <c r="P32" s="599"/>
      <c r="Q32" s="599"/>
      <c r="R32" s="599"/>
      <c r="S32" s="599"/>
    </row>
    <row r="33" spans="1:19" x14ac:dyDescent="0.25">
      <c r="A33" s="9" t="s">
        <v>2</v>
      </c>
      <c r="B33" s="9" t="s">
        <v>3</v>
      </c>
      <c r="C33" s="9" t="s">
        <v>4</v>
      </c>
      <c r="D33" s="9" t="s">
        <v>5</v>
      </c>
      <c r="E33" s="9" t="s">
        <v>6</v>
      </c>
      <c r="F33" s="10"/>
      <c r="G33" s="9" t="s">
        <v>7</v>
      </c>
      <c r="H33" s="10"/>
      <c r="I33" s="9" t="s">
        <v>8</v>
      </c>
      <c r="J33" s="224"/>
      <c r="K33" s="9" t="s">
        <v>2</v>
      </c>
      <c r="L33" s="9" t="s">
        <v>3</v>
      </c>
      <c r="M33" s="9" t="s">
        <v>4</v>
      </c>
      <c r="N33" s="9" t="s">
        <v>5</v>
      </c>
      <c r="O33" s="9" t="s">
        <v>6</v>
      </c>
      <c r="P33" s="10"/>
      <c r="Q33" s="9" t="s">
        <v>7</v>
      </c>
      <c r="R33" s="10"/>
      <c r="S33" s="9" t="s">
        <v>8</v>
      </c>
    </row>
    <row r="34" spans="1:19" x14ac:dyDescent="0.25">
      <c r="A34" s="23"/>
      <c r="B34" s="23"/>
      <c r="C34" s="23"/>
      <c r="D34" s="23" t="s">
        <v>9</v>
      </c>
      <c r="E34" s="4"/>
      <c r="F34" s="24"/>
      <c r="G34" s="4"/>
      <c r="H34" s="24"/>
      <c r="I34" s="225">
        <f>+I28</f>
        <v>3084.27</v>
      </c>
      <c r="J34" s="224"/>
      <c r="K34" s="23"/>
      <c r="L34" s="23"/>
      <c r="M34" s="23"/>
      <c r="N34" s="23" t="s">
        <v>9</v>
      </c>
      <c r="O34" s="4"/>
      <c r="P34" s="24"/>
      <c r="Q34" s="4"/>
      <c r="R34" s="24"/>
      <c r="S34" s="225">
        <f>+S28</f>
        <v>-3084.27</v>
      </c>
    </row>
    <row r="35" spans="1:19" x14ac:dyDescent="0.25">
      <c r="A35" s="43"/>
      <c r="B35" s="226"/>
      <c r="C35" s="224"/>
      <c r="D35" s="224"/>
      <c r="E35" s="225"/>
      <c r="F35" s="20"/>
      <c r="G35" s="224"/>
      <c r="H35" s="42"/>
      <c r="I35" s="225">
        <f>+I34+E35-G35</f>
        <v>3084.27</v>
      </c>
      <c r="J35" s="224"/>
      <c r="K35" s="224"/>
      <c r="L35" s="226"/>
      <c r="M35" s="224"/>
      <c r="N35" s="224"/>
      <c r="O35" s="225"/>
      <c r="P35" s="25"/>
      <c r="Q35" s="225"/>
      <c r="R35" s="25"/>
      <c r="S35" s="225">
        <f>+S34+O35-Q35</f>
        <v>-3084.27</v>
      </c>
    </row>
    <row r="36" spans="1:19" x14ac:dyDescent="0.25">
      <c r="A36" s="224"/>
      <c r="B36" s="224"/>
      <c r="C36" s="224"/>
      <c r="D36" s="9" t="s">
        <v>10</v>
      </c>
      <c r="E36" s="11">
        <f>+SUM(E35:E35)</f>
        <v>0</v>
      </c>
      <c r="F36" s="12"/>
      <c r="G36" s="11">
        <f>+SUM(G35:G35)</f>
        <v>0</v>
      </c>
      <c r="H36" s="12"/>
      <c r="I36" s="15"/>
      <c r="J36" s="224"/>
      <c r="K36" s="224"/>
      <c r="L36" s="224"/>
      <c r="M36" s="224"/>
      <c r="N36" s="9" t="s">
        <v>10</v>
      </c>
      <c r="O36" s="11">
        <f>+SUM(O35:O35)</f>
        <v>0</v>
      </c>
      <c r="P36" s="12"/>
      <c r="Q36" s="11">
        <f>+SUM(Q35:Q35)</f>
        <v>0</v>
      </c>
      <c r="R36" s="12"/>
      <c r="S36" s="15"/>
    </row>
    <row r="37" spans="1:19" x14ac:dyDescent="0.25">
      <c r="A37" s="224"/>
      <c r="B37" s="224"/>
      <c r="C37" s="224"/>
      <c r="D37" s="16" t="s">
        <v>11</v>
      </c>
      <c r="E37" s="15"/>
      <c r="F37" s="12"/>
      <c r="G37" s="15"/>
      <c r="H37" s="12"/>
      <c r="I37" s="15">
        <f>+I35</f>
        <v>3084.27</v>
      </c>
      <c r="J37" s="224"/>
      <c r="K37" s="224"/>
      <c r="L37" s="224"/>
      <c r="M37" s="224"/>
      <c r="N37" s="16" t="s">
        <v>11</v>
      </c>
      <c r="O37" s="15"/>
      <c r="P37" s="12"/>
      <c r="Q37" s="15"/>
      <c r="R37" s="12"/>
      <c r="S37" s="15">
        <f>+S35</f>
        <v>-3084.27</v>
      </c>
    </row>
    <row r="38" spans="1:19" x14ac:dyDescent="0.2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</row>
    <row r="40" spans="1:19" x14ac:dyDescent="0.25">
      <c r="A40" s="600" t="s">
        <v>190</v>
      </c>
      <c r="B40" s="600"/>
      <c r="C40" s="600"/>
      <c r="D40" s="600"/>
      <c r="E40" s="600"/>
      <c r="F40" s="600"/>
      <c r="G40" s="600"/>
      <c r="H40" s="600"/>
      <c r="I40" s="600"/>
      <c r="J40" s="260"/>
      <c r="K40" s="600" t="s">
        <v>52</v>
      </c>
      <c r="L40" s="600"/>
      <c r="M40" s="600"/>
      <c r="N40" s="600"/>
      <c r="O40" s="600"/>
      <c r="P40" s="600"/>
      <c r="Q40" s="600"/>
      <c r="R40" s="600"/>
      <c r="S40" s="600"/>
    </row>
    <row r="41" spans="1:19" x14ac:dyDescent="0.25">
      <c r="A41" s="599" t="s">
        <v>669</v>
      </c>
      <c r="B41" s="599"/>
      <c r="C41" s="599"/>
      <c r="D41" s="599"/>
      <c r="E41" s="599"/>
      <c r="F41" s="599"/>
      <c r="G41" s="599"/>
      <c r="H41" s="599"/>
      <c r="I41" s="599"/>
      <c r="J41" s="260"/>
      <c r="K41" s="599" t="s">
        <v>670</v>
      </c>
      <c r="L41" s="599"/>
      <c r="M41" s="599"/>
      <c r="N41" s="599"/>
      <c r="O41" s="599"/>
      <c r="P41" s="599"/>
      <c r="Q41" s="599"/>
      <c r="R41" s="599"/>
      <c r="S41" s="599"/>
    </row>
    <row r="42" spans="1:19" x14ac:dyDescent="0.25">
      <c r="A42" s="9" t="s">
        <v>2</v>
      </c>
      <c r="B42" s="9" t="s">
        <v>3</v>
      </c>
      <c r="C42" s="9" t="s">
        <v>4</v>
      </c>
      <c r="D42" s="9" t="s">
        <v>5</v>
      </c>
      <c r="E42" s="9" t="s">
        <v>6</v>
      </c>
      <c r="F42" s="10"/>
      <c r="G42" s="9" t="s">
        <v>7</v>
      </c>
      <c r="H42" s="10"/>
      <c r="I42" s="9" t="s">
        <v>8</v>
      </c>
      <c r="J42" s="260"/>
      <c r="K42" s="9" t="s">
        <v>2</v>
      </c>
      <c r="L42" s="9" t="s">
        <v>3</v>
      </c>
      <c r="M42" s="9" t="s">
        <v>4</v>
      </c>
      <c r="N42" s="9" t="s">
        <v>5</v>
      </c>
      <c r="O42" s="9" t="s">
        <v>6</v>
      </c>
      <c r="P42" s="10"/>
      <c r="Q42" s="9" t="s">
        <v>7</v>
      </c>
      <c r="R42" s="10"/>
      <c r="S42" s="9" t="s">
        <v>8</v>
      </c>
    </row>
    <row r="43" spans="1:19" x14ac:dyDescent="0.25">
      <c r="A43" s="23"/>
      <c r="B43" s="23"/>
      <c r="C43" s="23"/>
      <c r="D43" s="23" t="s">
        <v>9</v>
      </c>
      <c r="E43" s="4"/>
      <c r="F43" s="24"/>
      <c r="G43" s="4"/>
      <c r="H43" s="24"/>
      <c r="I43" s="261">
        <f>+I37</f>
        <v>3084.27</v>
      </c>
      <c r="J43" s="260"/>
      <c r="K43" s="23"/>
      <c r="L43" s="23"/>
      <c r="M43" s="23"/>
      <c r="N43" s="23" t="s">
        <v>9</v>
      </c>
      <c r="O43" s="4"/>
      <c r="P43" s="24"/>
      <c r="Q43" s="4"/>
      <c r="R43" s="24"/>
      <c r="S43" s="261">
        <f>+S37</f>
        <v>-3084.27</v>
      </c>
    </row>
    <row r="44" spans="1:19" x14ac:dyDescent="0.25">
      <c r="A44" s="43"/>
      <c r="B44" s="262"/>
      <c r="C44" s="260"/>
      <c r="D44" s="260"/>
      <c r="E44" s="261"/>
      <c r="F44" s="20"/>
      <c r="G44" s="260"/>
      <c r="H44" s="42"/>
      <c r="I44" s="261">
        <f>+I43+E44-G44</f>
        <v>3084.27</v>
      </c>
      <c r="J44" s="260"/>
      <c r="K44" s="260"/>
      <c r="L44" s="262"/>
      <c r="M44" s="260"/>
      <c r="N44" s="260"/>
      <c r="O44" s="261"/>
      <c r="P44" s="25"/>
      <c r="Q44" s="261"/>
      <c r="R44" s="25"/>
      <c r="S44" s="261">
        <f>+S43+O44-Q44</f>
        <v>-3084.27</v>
      </c>
    </row>
    <row r="45" spans="1:19" x14ac:dyDescent="0.25">
      <c r="A45" s="260"/>
      <c r="B45" s="260"/>
      <c r="C45" s="260"/>
      <c r="D45" s="9" t="s">
        <v>10</v>
      </c>
      <c r="E45" s="11">
        <f>+SUM(E44:E44)</f>
        <v>0</v>
      </c>
      <c r="F45" s="12"/>
      <c r="G45" s="11">
        <f>+SUM(G44:G44)</f>
        <v>0</v>
      </c>
      <c r="H45" s="12"/>
      <c r="I45" s="15"/>
      <c r="J45" s="260"/>
      <c r="K45" s="260"/>
      <c r="L45" s="260"/>
      <c r="M45" s="260"/>
      <c r="N45" s="9" t="s">
        <v>10</v>
      </c>
      <c r="O45" s="11">
        <f>+SUM(O44:O44)</f>
        <v>0</v>
      </c>
      <c r="P45" s="12"/>
      <c r="Q45" s="11">
        <f>+SUM(Q44:Q44)</f>
        <v>0</v>
      </c>
      <c r="R45" s="12"/>
      <c r="S45" s="15"/>
    </row>
    <row r="46" spans="1:19" x14ac:dyDescent="0.25">
      <c r="A46" s="260"/>
      <c r="B46" s="260"/>
      <c r="C46" s="260"/>
      <c r="D46" s="16" t="s">
        <v>11</v>
      </c>
      <c r="E46" s="15"/>
      <c r="F46" s="12"/>
      <c r="G46" s="15"/>
      <c r="H46" s="12"/>
      <c r="I46" s="15">
        <f>+I44</f>
        <v>3084.27</v>
      </c>
      <c r="J46" s="260"/>
      <c r="K46" s="260"/>
      <c r="L46" s="260"/>
      <c r="M46" s="260"/>
      <c r="N46" s="16" t="s">
        <v>11</v>
      </c>
      <c r="O46" s="15"/>
      <c r="P46" s="12"/>
      <c r="Q46" s="15"/>
      <c r="R46" s="12"/>
      <c r="S46" s="15">
        <f>+S44</f>
        <v>-3084.27</v>
      </c>
    </row>
    <row r="49" spans="1:19" x14ac:dyDescent="0.25">
      <c r="A49" s="600" t="s">
        <v>190</v>
      </c>
      <c r="B49" s="600"/>
      <c r="C49" s="600"/>
      <c r="D49" s="600"/>
      <c r="E49" s="600"/>
      <c r="F49" s="600"/>
      <c r="G49" s="600"/>
      <c r="H49" s="600"/>
      <c r="I49" s="600"/>
      <c r="J49" s="325"/>
      <c r="K49" s="600" t="s">
        <v>52</v>
      </c>
      <c r="L49" s="600"/>
      <c r="M49" s="600"/>
      <c r="N49" s="600"/>
      <c r="O49" s="600"/>
      <c r="P49" s="600"/>
      <c r="Q49" s="600"/>
      <c r="R49" s="600"/>
      <c r="S49" s="600"/>
    </row>
    <row r="50" spans="1:19" x14ac:dyDescent="0.25">
      <c r="A50" s="599" t="s">
        <v>834</v>
      </c>
      <c r="B50" s="599"/>
      <c r="C50" s="599"/>
      <c r="D50" s="599"/>
      <c r="E50" s="599"/>
      <c r="F50" s="599"/>
      <c r="G50" s="599"/>
      <c r="H50" s="599"/>
      <c r="I50" s="599"/>
      <c r="J50" s="325"/>
      <c r="K50" s="599" t="s">
        <v>834</v>
      </c>
      <c r="L50" s="599"/>
      <c r="M50" s="599"/>
      <c r="N50" s="599"/>
      <c r="O50" s="599"/>
      <c r="P50" s="599"/>
      <c r="Q50" s="599"/>
      <c r="R50" s="599"/>
      <c r="S50" s="599"/>
    </row>
    <row r="51" spans="1:19" x14ac:dyDescent="0.25">
      <c r="A51" s="9" t="s">
        <v>2</v>
      </c>
      <c r="B51" s="9" t="s">
        <v>3</v>
      </c>
      <c r="C51" s="9" t="s">
        <v>4</v>
      </c>
      <c r="D51" s="9" t="s">
        <v>5</v>
      </c>
      <c r="E51" s="9" t="s">
        <v>6</v>
      </c>
      <c r="F51" s="10"/>
      <c r="G51" s="9" t="s">
        <v>7</v>
      </c>
      <c r="H51" s="10"/>
      <c r="I51" s="9" t="s">
        <v>8</v>
      </c>
      <c r="J51" s="325"/>
      <c r="K51" s="9" t="s">
        <v>2</v>
      </c>
      <c r="L51" s="9" t="s">
        <v>3</v>
      </c>
      <c r="M51" s="9" t="s">
        <v>4</v>
      </c>
      <c r="N51" s="9" t="s">
        <v>5</v>
      </c>
      <c r="O51" s="9" t="s">
        <v>6</v>
      </c>
      <c r="P51" s="10"/>
      <c r="Q51" s="9" t="s">
        <v>7</v>
      </c>
      <c r="R51" s="10"/>
      <c r="S51" s="9" t="s">
        <v>8</v>
      </c>
    </row>
    <row r="52" spans="1:19" x14ac:dyDescent="0.25">
      <c r="A52" s="23"/>
      <c r="B52" s="23"/>
      <c r="C52" s="23"/>
      <c r="D52" s="23" t="s">
        <v>9</v>
      </c>
      <c r="E52" s="4"/>
      <c r="F52" s="24"/>
      <c r="G52" s="4"/>
      <c r="H52" s="24"/>
      <c r="I52" s="326">
        <f>+I46</f>
        <v>3084.27</v>
      </c>
      <c r="J52" s="325"/>
      <c r="K52" s="23"/>
      <c r="L52" s="23"/>
      <c r="M52" s="23"/>
      <c r="N52" s="23" t="s">
        <v>9</v>
      </c>
      <c r="O52" s="4"/>
      <c r="P52" s="24"/>
      <c r="Q52" s="4"/>
      <c r="R52" s="24"/>
      <c r="S52" s="326">
        <f>+S46</f>
        <v>-3084.27</v>
      </c>
    </row>
    <row r="53" spans="1:19" x14ac:dyDescent="0.25">
      <c r="A53" s="43"/>
      <c r="B53" s="327"/>
      <c r="C53" s="325"/>
      <c r="D53" s="325"/>
      <c r="E53" s="326"/>
      <c r="F53" s="20"/>
      <c r="G53" s="325"/>
      <c r="H53" s="42"/>
      <c r="I53" s="326">
        <f>+I52+E53-G53</f>
        <v>3084.27</v>
      </c>
      <c r="J53" s="325"/>
      <c r="K53" s="325"/>
      <c r="L53" s="327"/>
      <c r="M53" s="325"/>
      <c r="N53" s="325"/>
      <c r="O53" s="326"/>
      <c r="P53" s="25"/>
      <c r="Q53" s="326"/>
      <c r="R53" s="25"/>
      <c r="S53" s="326">
        <f>+S52+O53-Q53</f>
        <v>-3084.27</v>
      </c>
    </row>
    <row r="54" spans="1:19" x14ac:dyDescent="0.25">
      <c r="A54" s="325"/>
      <c r="B54" s="325"/>
      <c r="C54" s="325"/>
      <c r="D54" s="9" t="s">
        <v>10</v>
      </c>
      <c r="E54" s="11">
        <f>+SUM(E53:E53)</f>
        <v>0</v>
      </c>
      <c r="F54" s="12"/>
      <c r="G54" s="11">
        <f>+SUM(G53:G53)</f>
        <v>0</v>
      </c>
      <c r="H54" s="12"/>
      <c r="I54" s="15"/>
      <c r="J54" s="325"/>
      <c r="K54" s="325"/>
      <c r="L54" s="325"/>
      <c r="M54" s="325"/>
      <c r="N54" s="9" t="s">
        <v>10</v>
      </c>
      <c r="O54" s="11">
        <f>+SUM(O53:O53)</f>
        <v>0</v>
      </c>
      <c r="P54" s="12"/>
      <c r="Q54" s="11">
        <f>+SUM(Q53:Q53)</f>
        <v>0</v>
      </c>
      <c r="R54" s="12"/>
      <c r="S54" s="15"/>
    </row>
    <row r="55" spans="1:19" x14ac:dyDescent="0.25">
      <c r="A55" s="325"/>
      <c r="B55" s="325"/>
      <c r="C55" s="325"/>
      <c r="D55" s="16" t="s">
        <v>11</v>
      </c>
      <c r="E55" s="15"/>
      <c r="F55" s="12"/>
      <c r="G55" s="15"/>
      <c r="H55" s="12"/>
      <c r="I55" s="15">
        <f>+I53</f>
        <v>3084.27</v>
      </c>
      <c r="J55" s="325"/>
      <c r="K55" s="325"/>
      <c r="L55" s="325"/>
      <c r="M55" s="325"/>
      <c r="N55" s="16" t="s">
        <v>11</v>
      </c>
      <c r="O55" s="15"/>
      <c r="P55" s="12"/>
      <c r="Q55" s="15"/>
      <c r="R55" s="12"/>
      <c r="S55" s="15">
        <f>+S53</f>
        <v>-3084.27</v>
      </c>
    </row>
    <row r="58" spans="1:19" x14ac:dyDescent="0.25">
      <c r="A58" s="600" t="s">
        <v>190</v>
      </c>
      <c r="B58" s="600"/>
      <c r="C58" s="600"/>
      <c r="D58" s="600"/>
      <c r="E58" s="600"/>
      <c r="F58" s="600"/>
      <c r="G58" s="600"/>
      <c r="H58" s="600"/>
      <c r="I58" s="600"/>
      <c r="J58" s="396"/>
      <c r="K58" s="600" t="s">
        <v>52</v>
      </c>
      <c r="L58" s="600"/>
      <c r="M58" s="600"/>
      <c r="N58" s="600"/>
      <c r="O58" s="600"/>
      <c r="P58" s="600"/>
      <c r="Q58" s="600"/>
      <c r="R58" s="600"/>
      <c r="S58" s="600"/>
    </row>
    <row r="59" spans="1:19" x14ac:dyDescent="0.25">
      <c r="A59" s="599" t="s">
        <v>964</v>
      </c>
      <c r="B59" s="599"/>
      <c r="C59" s="599"/>
      <c r="D59" s="599"/>
      <c r="E59" s="599"/>
      <c r="F59" s="599"/>
      <c r="G59" s="599"/>
      <c r="H59" s="599"/>
      <c r="I59" s="599"/>
      <c r="J59" s="396"/>
      <c r="K59" s="599" t="s">
        <v>964</v>
      </c>
      <c r="L59" s="599"/>
      <c r="M59" s="599"/>
      <c r="N59" s="599"/>
      <c r="O59" s="599"/>
      <c r="P59" s="599"/>
      <c r="Q59" s="599"/>
      <c r="R59" s="599"/>
      <c r="S59" s="599"/>
    </row>
    <row r="60" spans="1:19" x14ac:dyDescent="0.25">
      <c r="A60" s="9" t="s">
        <v>2</v>
      </c>
      <c r="B60" s="9" t="s">
        <v>3</v>
      </c>
      <c r="C60" s="9" t="s">
        <v>4</v>
      </c>
      <c r="D60" s="9" t="s">
        <v>5</v>
      </c>
      <c r="E60" s="9" t="s">
        <v>6</v>
      </c>
      <c r="F60" s="10"/>
      <c r="G60" s="9" t="s">
        <v>7</v>
      </c>
      <c r="H60" s="10"/>
      <c r="I60" s="9" t="s">
        <v>8</v>
      </c>
      <c r="J60" s="396"/>
      <c r="K60" s="9" t="s">
        <v>2</v>
      </c>
      <c r="L60" s="9" t="s">
        <v>3</v>
      </c>
      <c r="M60" s="9" t="s">
        <v>4</v>
      </c>
      <c r="N60" s="9" t="s">
        <v>5</v>
      </c>
      <c r="O60" s="9" t="s">
        <v>6</v>
      </c>
      <c r="P60" s="10"/>
      <c r="Q60" s="9" t="s">
        <v>7</v>
      </c>
      <c r="R60" s="10"/>
      <c r="S60" s="9" t="s">
        <v>8</v>
      </c>
    </row>
    <row r="61" spans="1:19" x14ac:dyDescent="0.25">
      <c r="A61" s="23"/>
      <c r="B61" s="23"/>
      <c r="C61" s="23"/>
      <c r="D61" s="23" t="s">
        <v>9</v>
      </c>
      <c r="E61" s="4"/>
      <c r="F61" s="24"/>
      <c r="G61" s="4"/>
      <c r="H61" s="24"/>
      <c r="I61" s="397">
        <f>+I55</f>
        <v>3084.27</v>
      </c>
      <c r="J61" s="396"/>
      <c r="K61" s="23"/>
      <c r="L61" s="23"/>
      <c r="M61" s="23"/>
      <c r="N61" s="23" t="s">
        <v>9</v>
      </c>
      <c r="O61" s="4"/>
      <c r="P61" s="24"/>
      <c r="Q61" s="4"/>
      <c r="R61" s="24"/>
      <c r="S61" s="397">
        <f>+S55</f>
        <v>-3084.27</v>
      </c>
    </row>
    <row r="62" spans="1:19" x14ac:dyDescent="0.25">
      <c r="A62" s="43"/>
      <c r="B62" s="398"/>
      <c r="C62" s="396"/>
      <c r="D62" s="396"/>
      <c r="E62" s="397"/>
      <c r="F62" s="20"/>
      <c r="G62" s="396"/>
      <c r="H62" s="42"/>
      <c r="I62" s="397">
        <f>+I61+E62-G62</f>
        <v>3084.27</v>
      </c>
      <c r="J62" s="396"/>
      <c r="K62" s="396"/>
      <c r="L62" s="398"/>
      <c r="M62" s="396"/>
      <c r="N62" s="396"/>
      <c r="O62" s="397"/>
      <c r="P62" s="25"/>
      <c r="Q62" s="397"/>
      <c r="R62" s="25"/>
      <c r="S62" s="397">
        <f>+S61+O62-Q62</f>
        <v>-3084.27</v>
      </c>
    </row>
    <row r="63" spans="1:19" x14ac:dyDescent="0.25">
      <c r="A63" s="396"/>
      <c r="B63" s="396"/>
      <c r="C63" s="396"/>
      <c r="D63" s="9" t="s">
        <v>10</v>
      </c>
      <c r="E63" s="11">
        <f>+SUM(E62:E62)</f>
        <v>0</v>
      </c>
      <c r="F63" s="12"/>
      <c r="G63" s="11">
        <f>+SUM(G62:G62)</f>
        <v>0</v>
      </c>
      <c r="H63" s="12"/>
      <c r="I63" s="15"/>
      <c r="J63" s="396"/>
      <c r="K63" s="396"/>
      <c r="L63" s="396"/>
      <c r="M63" s="396"/>
      <c r="N63" s="9" t="s">
        <v>10</v>
      </c>
      <c r="O63" s="11">
        <f>+SUM(O62:O62)</f>
        <v>0</v>
      </c>
      <c r="P63" s="12"/>
      <c r="Q63" s="11">
        <f>+SUM(Q62:Q62)</f>
        <v>0</v>
      </c>
      <c r="R63" s="12"/>
      <c r="S63" s="15"/>
    </row>
    <row r="64" spans="1:19" x14ac:dyDescent="0.25">
      <c r="A64" s="396"/>
      <c r="B64" s="396"/>
      <c r="C64" s="396"/>
      <c r="D64" s="16" t="s">
        <v>11</v>
      </c>
      <c r="E64" s="15"/>
      <c r="F64" s="12"/>
      <c r="G64" s="15"/>
      <c r="H64" s="12"/>
      <c r="I64" s="15">
        <f>+I62</f>
        <v>3084.27</v>
      </c>
      <c r="J64" s="396"/>
      <c r="K64" s="396"/>
      <c r="L64" s="396"/>
      <c r="M64" s="396"/>
      <c r="N64" s="16" t="s">
        <v>11</v>
      </c>
      <c r="O64" s="15"/>
      <c r="P64" s="12"/>
      <c r="Q64" s="15"/>
      <c r="R64" s="12"/>
      <c r="S64" s="15">
        <f>+S62</f>
        <v>-3084.27</v>
      </c>
    </row>
    <row r="67" spans="1:19" x14ac:dyDescent="0.25">
      <c r="A67" s="600" t="s">
        <v>190</v>
      </c>
      <c r="B67" s="600"/>
      <c r="C67" s="600"/>
      <c r="D67" s="600"/>
      <c r="E67" s="600"/>
      <c r="F67" s="600"/>
      <c r="G67" s="600"/>
      <c r="H67" s="600"/>
      <c r="I67" s="600"/>
      <c r="J67" s="408"/>
      <c r="K67" s="600" t="s">
        <v>52</v>
      </c>
      <c r="L67" s="600"/>
      <c r="M67" s="600"/>
      <c r="N67" s="600"/>
      <c r="O67" s="600"/>
      <c r="P67" s="600"/>
      <c r="Q67" s="600"/>
      <c r="R67" s="600"/>
      <c r="S67" s="600"/>
    </row>
    <row r="68" spans="1:19" x14ac:dyDescent="0.25">
      <c r="A68" s="599" t="s">
        <v>1062</v>
      </c>
      <c r="B68" s="599"/>
      <c r="C68" s="599"/>
      <c r="D68" s="599"/>
      <c r="E68" s="599"/>
      <c r="F68" s="599"/>
      <c r="G68" s="599"/>
      <c r="H68" s="599"/>
      <c r="I68" s="599"/>
      <c r="J68" s="408"/>
      <c r="K68" s="599" t="s">
        <v>1062</v>
      </c>
      <c r="L68" s="599"/>
      <c r="M68" s="599"/>
      <c r="N68" s="599"/>
      <c r="O68" s="599"/>
      <c r="P68" s="599"/>
      <c r="Q68" s="599"/>
      <c r="R68" s="599"/>
      <c r="S68" s="599"/>
    </row>
    <row r="69" spans="1:19" x14ac:dyDescent="0.25">
      <c r="A69" s="9" t="s">
        <v>2</v>
      </c>
      <c r="B69" s="9" t="s">
        <v>3</v>
      </c>
      <c r="C69" s="9" t="s">
        <v>4</v>
      </c>
      <c r="D69" s="9" t="s">
        <v>5</v>
      </c>
      <c r="E69" s="9" t="s">
        <v>6</v>
      </c>
      <c r="F69" s="10"/>
      <c r="G69" s="9" t="s">
        <v>7</v>
      </c>
      <c r="H69" s="10"/>
      <c r="I69" s="9" t="s">
        <v>8</v>
      </c>
      <c r="J69" s="408"/>
      <c r="K69" s="9" t="s">
        <v>2</v>
      </c>
      <c r="L69" s="9" t="s">
        <v>3</v>
      </c>
      <c r="M69" s="9" t="s">
        <v>4</v>
      </c>
      <c r="N69" s="9" t="s">
        <v>5</v>
      </c>
      <c r="O69" s="9" t="s">
        <v>6</v>
      </c>
      <c r="P69" s="10"/>
      <c r="Q69" s="9" t="s">
        <v>7</v>
      </c>
      <c r="R69" s="10"/>
      <c r="S69" s="9" t="s">
        <v>8</v>
      </c>
    </row>
    <row r="70" spans="1:19" x14ac:dyDescent="0.25">
      <c r="A70" s="23"/>
      <c r="B70" s="23"/>
      <c r="C70" s="23"/>
      <c r="D70" s="23" t="s">
        <v>9</v>
      </c>
      <c r="E70" s="4"/>
      <c r="F70" s="24"/>
      <c r="G70" s="4"/>
      <c r="H70" s="24"/>
      <c r="I70" s="409">
        <f>+I64</f>
        <v>3084.27</v>
      </c>
      <c r="J70" s="408"/>
      <c r="K70" s="23"/>
      <c r="L70" s="23"/>
      <c r="M70" s="23"/>
      <c r="N70" s="23" t="s">
        <v>9</v>
      </c>
      <c r="O70" s="4"/>
      <c r="P70" s="24"/>
      <c r="Q70" s="4"/>
      <c r="R70" s="24"/>
      <c r="S70" s="409">
        <f>+S64</f>
        <v>-3084.27</v>
      </c>
    </row>
    <row r="71" spans="1:19" x14ac:dyDescent="0.25">
      <c r="A71" s="43"/>
      <c r="B71" s="410"/>
      <c r="C71" s="408"/>
      <c r="D71" s="408"/>
      <c r="E71" s="409"/>
      <c r="F71" s="20"/>
      <c r="G71" s="408"/>
      <c r="H71" s="42"/>
      <c r="I71" s="409">
        <f>+I70+E71-G71</f>
        <v>3084.27</v>
      </c>
      <c r="J71" s="408"/>
      <c r="K71" s="408"/>
      <c r="L71" s="410"/>
      <c r="M71" s="408"/>
      <c r="N71" s="408"/>
      <c r="O71" s="409"/>
      <c r="P71" s="25"/>
      <c r="Q71" s="409"/>
      <c r="R71" s="25"/>
      <c r="S71" s="409">
        <f>+S70+O71-Q71</f>
        <v>-3084.27</v>
      </c>
    </row>
    <row r="72" spans="1:19" x14ac:dyDescent="0.25">
      <c r="A72" s="408"/>
      <c r="B72" s="408"/>
      <c r="C72" s="408"/>
      <c r="D72" s="9" t="s">
        <v>10</v>
      </c>
      <c r="E72" s="11">
        <f>+SUM(E71:E71)</f>
        <v>0</v>
      </c>
      <c r="F72" s="12"/>
      <c r="G72" s="11">
        <f>+SUM(G71:G71)</f>
        <v>0</v>
      </c>
      <c r="H72" s="12"/>
      <c r="I72" s="15"/>
      <c r="J72" s="408"/>
      <c r="K72" s="408"/>
      <c r="L72" s="408"/>
      <c r="M72" s="408"/>
      <c r="N72" s="9" t="s">
        <v>10</v>
      </c>
      <c r="O72" s="11">
        <f>+SUM(O71:O71)</f>
        <v>0</v>
      </c>
      <c r="P72" s="12"/>
      <c r="Q72" s="11">
        <f>+SUM(Q71:Q71)</f>
        <v>0</v>
      </c>
      <c r="R72" s="12"/>
      <c r="S72" s="15"/>
    </row>
    <row r="73" spans="1:19" x14ac:dyDescent="0.25">
      <c r="A73" s="408"/>
      <c r="B73" s="408"/>
      <c r="C73" s="408"/>
      <c r="D73" s="16" t="s">
        <v>11</v>
      </c>
      <c r="E73" s="15"/>
      <c r="F73" s="12"/>
      <c r="G73" s="15"/>
      <c r="H73" s="12"/>
      <c r="I73" s="15">
        <f>+I71</f>
        <v>3084.27</v>
      </c>
      <c r="J73" s="408"/>
      <c r="K73" s="408"/>
      <c r="L73" s="408"/>
      <c r="M73" s="408"/>
      <c r="N73" s="16" t="s">
        <v>11</v>
      </c>
      <c r="O73" s="15"/>
      <c r="P73" s="12"/>
      <c r="Q73" s="15"/>
      <c r="R73" s="12"/>
      <c r="S73" s="15">
        <f>+S71</f>
        <v>-3084.27</v>
      </c>
    </row>
    <row r="77" spans="1:19" x14ac:dyDescent="0.25">
      <c r="A77" s="600" t="s">
        <v>190</v>
      </c>
      <c r="B77" s="600"/>
      <c r="C77" s="600"/>
      <c r="D77" s="600"/>
      <c r="E77" s="600"/>
      <c r="F77" s="600"/>
      <c r="G77" s="600"/>
      <c r="H77" s="600"/>
      <c r="I77" s="600"/>
      <c r="J77" s="408"/>
      <c r="K77" s="600" t="s">
        <v>52</v>
      </c>
      <c r="L77" s="600"/>
      <c r="M77" s="600"/>
      <c r="N77" s="600"/>
      <c r="O77" s="600"/>
      <c r="P77" s="600"/>
      <c r="Q77" s="600"/>
      <c r="R77" s="600"/>
      <c r="S77" s="600"/>
    </row>
    <row r="78" spans="1:19" x14ac:dyDescent="0.25">
      <c r="A78" s="599" t="s">
        <v>1211</v>
      </c>
      <c r="B78" s="599"/>
      <c r="C78" s="599"/>
      <c r="D78" s="599"/>
      <c r="E78" s="599"/>
      <c r="F78" s="599"/>
      <c r="G78" s="599"/>
      <c r="H78" s="599"/>
      <c r="I78" s="599"/>
      <c r="J78" s="408"/>
      <c r="K78" s="599" t="s">
        <v>1211</v>
      </c>
      <c r="L78" s="599"/>
      <c r="M78" s="599"/>
      <c r="N78" s="599"/>
      <c r="O78" s="599"/>
      <c r="P78" s="599"/>
      <c r="Q78" s="599"/>
      <c r="R78" s="599"/>
      <c r="S78" s="599"/>
    </row>
    <row r="79" spans="1:19" x14ac:dyDescent="0.25">
      <c r="A79" s="9" t="s">
        <v>2</v>
      </c>
      <c r="B79" s="9" t="s">
        <v>3</v>
      </c>
      <c r="C79" s="9" t="s">
        <v>4</v>
      </c>
      <c r="D79" s="9" t="s">
        <v>5</v>
      </c>
      <c r="E79" s="9" t="s">
        <v>6</v>
      </c>
      <c r="F79" s="10"/>
      <c r="G79" s="9" t="s">
        <v>7</v>
      </c>
      <c r="H79" s="10"/>
      <c r="I79" s="9" t="s">
        <v>8</v>
      </c>
      <c r="J79" s="408"/>
      <c r="K79" s="9" t="s">
        <v>2</v>
      </c>
      <c r="L79" s="9" t="s">
        <v>3</v>
      </c>
      <c r="M79" s="9" t="s">
        <v>4</v>
      </c>
      <c r="N79" s="9" t="s">
        <v>5</v>
      </c>
      <c r="O79" s="9" t="s">
        <v>6</v>
      </c>
      <c r="P79" s="10"/>
      <c r="Q79" s="9" t="s">
        <v>7</v>
      </c>
      <c r="R79" s="10"/>
      <c r="S79" s="9" t="s">
        <v>8</v>
      </c>
    </row>
    <row r="80" spans="1:19" x14ac:dyDescent="0.25">
      <c r="A80" s="23"/>
      <c r="B80" s="23"/>
      <c r="C80" s="23"/>
      <c r="D80" s="23" t="s">
        <v>9</v>
      </c>
      <c r="E80" s="4"/>
      <c r="F80" s="24"/>
      <c r="G80" s="4"/>
      <c r="H80" s="24"/>
      <c r="I80" s="409">
        <f>+I73</f>
        <v>3084.27</v>
      </c>
      <c r="J80" s="408"/>
      <c r="K80" s="23"/>
      <c r="L80" s="23"/>
      <c r="M80" s="23"/>
      <c r="N80" s="23" t="s">
        <v>9</v>
      </c>
      <c r="O80" s="4"/>
      <c r="P80" s="24"/>
      <c r="Q80" s="4"/>
      <c r="R80" s="24"/>
      <c r="S80" s="409">
        <f>+S73</f>
        <v>-3084.27</v>
      </c>
    </row>
    <row r="81" spans="1:19" x14ac:dyDescent="0.25">
      <c r="A81" s="43"/>
      <c r="B81" s="410"/>
      <c r="C81" s="408"/>
      <c r="D81" s="408"/>
      <c r="E81" s="409"/>
      <c r="F81" s="20"/>
      <c r="G81" s="408"/>
      <c r="H81" s="42"/>
      <c r="I81" s="409">
        <f>+I80+E81-G81</f>
        <v>3084.27</v>
      </c>
      <c r="J81" s="408"/>
      <c r="K81" s="408"/>
      <c r="L81" s="410"/>
      <c r="M81" s="408"/>
      <c r="N81" s="408"/>
      <c r="O81" s="409"/>
      <c r="P81" s="25"/>
      <c r="Q81" s="409"/>
      <c r="R81" s="25"/>
      <c r="S81" s="409">
        <f>+S80+O81-Q81</f>
        <v>-3084.27</v>
      </c>
    </row>
    <row r="82" spans="1:19" x14ac:dyDescent="0.25">
      <c r="A82" s="408"/>
      <c r="B82" s="408"/>
      <c r="C82" s="408"/>
      <c r="D82" s="9" t="s">
        <v>10</v>
      </c>
      <c r="E82" s="11">
        <f>+SUM(E81:E81)</f>
        <v>0</v>
      </c>
      <c r="F82" s="12"/>
      <c r="G82" s="11">
        <f>+SUM(G81:G81)</f>
        <v>0</v>
      </c>
      <c r="H82" s="12"/>
      <c r="I82" s="15"/>
      <c r="J82" s="408"/>
      <c r="K82" s="408"/>
      <c r="L82" s="408"/>
      <c r="M82" s="408"/>
      <c r="N82" s="9" t="s">
        <v>10</v>
      </c>
      <c r="O82" s="11">
        <f>+SUM(O81:O81)</f>
        <v>0</v>
      </c>
      <c r="P82" s="12"/>
      <c r="Q82" s="11">
        <f>+SUM(Q81:Q81)</f>
        <v>0</v>
      </c>
      <c r="R82" s="12"/>
      <c r="S82" s="15"/>
    </row>
    <row r="83" spans="1:19" x14ac:dyDescent="0.25">
      <c r="A83" s="408"/>
      <c r="B83" s="408"/>
      <c r="C83" s="408"/>
      <c r="D83" s="16" t="s">
        <v>11</v>
      </c>
      <c r="E83" s="15"/>
      <c r="F83" s="12"/>
      <c r="G83" s="15"/>
      <c r="H83" s="12"/>
      <c r="I83" s="15">
        <f>+I81</f>
        <v>3084.27</v>
      </c>
      <c r="J83" s="408"/>
      <c r="K83" s="408"/>
      <c r="L83" s="408"/>
      <c r="M83" s="408"/>
      <c r="N83" s="16" t="s">
        <v>11</v>
      </c>
      <c r="O83" s="15"/>
      <c r="P83" s="12"/>
      <c r="Q83" s="15"/>
      <c r="R83" s="12"/>
      <c r="S83" s="15">
        <f>+S81</f>
        <v>-3084.27</v>
      </c>
    </row>
    <row r="86" spans="1:19" x14ac:dyDescent="0.25">
      <c r="A86" s="600" t="s">
        <v>190</v>
      </c>
      <c r="B86" s="600"/>
      <c r="C86" s="600"/>
      <c r="D86" s="600"/>
      <c r="E86" s="600"/>
      <c r="F86" s="600"/>
      <c r="G86" s="600"/>
      <c r="H86" s="600"/>
      <c r="I86" s="600"/>
      <c r="J86" s="443"/>
      <c r="K86" s="600" t="s">
        <v>52</v>
      </c>
      <c r="L86" s="600"/>
      <c r="M86" s="600"/>
      <c r="N86" s="600"/>
      <c r="O86" s="600"/>
      <c r="P86" s="600"/>
      <c r="Q86" s="600"/>
      <c r="R86" s="600"/>
      <c r="S86" s="600"/>
    </row>
    <row r="87" spans="1:19" x14ac:dyDescent="0.25">
      <c r="A87" s="599" t="s">
        <v>1298</v>
      </c>
      <c r="B87" s="599"/>
      <c r="C87" s="599"/>
      <c r="D87" s="599"/>
      <c r="E87" s="599"/>
      <c r="F87" s="599"/>
      <c r="G87" s="599"/>
      <c r="H87" s="599"/>
      <c r="I87" s="599"/>
      <c r="J87" s="443"/>
      <c r="K87" s="599" t="s">
        <v>1298</v>
      </c>
      <c r="L87" s="599"/>
      <c r="M87" s="599"/>
      <c r="N87" s="599"/>
      <c r="O87" s="599"/>
      <c r="P87" s="599"/>
      <c r="Q87" s="599"/>
      <c r="R87" s="599"/>
      <c r="S87" s="599"/>
    </row>
    <row r="88" spans="1:19" x14ac:dyDescent="0.25">
      <c r="A88" s="9" t="s">
        <v>2</v>
      </c>
      <c r="B88" s="9" t="s">
        <v>3</v>
      </c>
      <c r="C88" s="9" t="s">
        <v>4</v>
      </c>
      <c r="D88" s="9" t="s">
        <v>5</v>
      </c>
      <c r="E88" s="9" t="s">
        <v>6</v>
      </c>
      <c r="F88" s="10"/>
      <c r="G88" s="9" t="s">
        <v>7</v>
      </c>
      <c r="H88" s="10"/>
      <c r="I88" s="9" t="s">
        <v>8</v>
      </c>
      <c r="J88" s="443"/>
      <c r="K88" s="9" t="s">
        <v>2</v>
      </c>
      <c r="L88" s="9" t="s">
        <v>3</v>
      </c>
      <c r="M88" s="9" t="s">
        <v>4</v>
      </c>
      <c r="N88" s="9" t="s">
        <v>5</v>
      </c>
      <c r="O88" s="9" t="s">
        <v>6</v>
      </c>
      <c r="P88" s="10"/>
      <c r="Q88" s="9" t="s">
        <v>7</v>
      </c>
      <c r="R88" s="10"/>
      <c r="S88" s="9" t="s">
        <v>8</v>
      </c>
    </row>
    <row r="89" spans="1:19" x14ac:dyDescent="0.25">
      <c r="A89" s="23"/>
      <c r="B89" s="23"/>
      <c r="C89" s="23"/>
      <c r="D89" s="23" t="s">
        <v>9</v>
      </c>
      <c r="E89" s="4"/>
      <c r="F89" s="24"/>
      <c r="G89" s="4"/>
      <c r="H89" s="24"/>
      <c r="I89" s="444">
        <f>+I83</f>
        <v>3084.27</v>
      </c>
      <c r="J89" s="443"/>
      <c r="K89" s="23"/>
      <c r="L89" s="23"/>
      <c r="M89" s="23"/>
      <c r="N89" s="23" t="s">
        <v>9</v>
      </c>
      <c r="O89" s="4"/>
      <c r="P89" s="24"/>
      <c r="Q89" s="4"/>
      <c r="R89" s="24"/>
      <c r="S89" s="444">
        <f>+S83</f>
        <v>-3084.27</v>
      </c>
    </row>
    <row r="90" spans="1:19" x14ac:dyDescent="0.25">
      <c r="A90" s="43"/>
      <c r="B90" s="445"/>
      <c r="C90" s="443"/>
      <c r="D90" s="443"/>
      <c r="E90" s="444"/>
      <c r="F90" s="20"/>
      <c r="G90" s="443"/>
      <c r="H90" s="42"/>
      <c r="I90" s="444">
        <f>+I89+E90-G90</f>
        <v>3084.27</v>
      </c>
      <c r="J90" s="443"/>
      <c r="K90" s="443"/>
      <c r="L90" s="445"/>
      <c r="M90" s="443"/>
      <c r="N90" s="443"/>
      <c r="O90" s="444"/>
      <c r="P90" s="25"/>
      <c r="Q90" s="444"/>
      <c r="R90" s="25"/>
      <c r="S90" s="444">
        <f>+S89+O90-Q90</f>
        <v>-3084.27</v>
      </c>
    </row>
    <row r="91" spans="1:19" x14ac:dyDescent="0.25">
      <c r="A91" s="443"/>
      <c r="B91" s="443"/>
      <c r="C91" s="443"/>
      <c r="D91" s="9" t="s">
        <v>10</v>
      </c>
      <c r="E91" s="11">
        <f>+SUM(E90:E90)</f>
        <v>0</v>
      </c>
      <c r="F91" s="12"/>
      <c r="G91" s="11">
        <f>+SUM(G90:G90)</f>
        <v>0</v>
      </c>
      <c r="H91" s="12"/>
      <c r="I91" s="15"/>
      <c r="J91" s="443"/>
      <c r="K91" s="443"/>
      <c r="L91" s="443"/>
      <c r="M91" s="443"/>
      <c r="N91" s="9" t="s">
        <v>10</v>
      </c>
      <c r="O91" s="11">
        <f>+SUM(O90:O90)</f>
        <v>0</v>
      </c>
      <c r="P91" s="12"/>
      <c r="Q91" s="11">
        <f>+SUM(Q90:Q90)</f>
        <v>0</v>
      </c>
      <c r="R91" s="12"/>
      <c r="S91" s="15"/>
    </row>
    <row r="92" spans="1:19" x14ac:dyDescent="0.25">
      <c r="A92" s="443"/>
      <c r="B92" s="443"/>
      <c r="C92" s="443"/>
      <c r="D92" s="16" t="s">
        <v>11</v>
      </c>
      <c r="E92" s="15"/>
      <c r="F92" s="12"/>
      <c r="G92" s="15"/>
      <c r="H92" s="12"/>
      <c r="I92" s="15">
        <f>+I90</f>
        <v>3084.27</v>
      </c>
      <c r="J92" s="443"/>
      <c r="K92" s="443"/>
      <c r="L92" s="443"/>
      <c r="M92" s="443"/>
      <c r="N92" s="16" t="s">
        <v>11</v>
      </c>
      <c r="O92" s="15"/>
      <c r="P92" s="12"/>
      <c r="Q92" s="15"/>
      <c r="R92" s="12"/>
      <c r="S92" s="15">
        <f>+S90</f>
        <v>-3084.27</v>
      </c>
    </row>
    <row r="95" spans="1:19" x14ac:dyDescent="0.25">
      <c r="A95" s="600" t="s">
        <v>190</v>
      </c>
      <c r="B95" s="600"/>
      <c r="C95" s="600"/>
      <c r="D95" s="600"/>
      <c r="E95" s="600"/>
      <c r="F95" s="600"/>
      <c r="G95" s="600"/>
      <c r="H95" s="600"/>
      <c r="I95" s="600"/>
      <c r="J95" s="534"/>
      <c r="K95" s="600" t="s">
        <v>52</v>
      </c>
      <c r="L95" s="600"/>
      <c r="M95" s="600"/>
      <c r="N95" s="600"/>
      <c r="O95" s="600"/>
      <c r="P95" s="600"/>
      <c r="Q95" s="600"/>
      <c r="R95" s="600"/>
      <c r="S95" s="600"/>
    </row>
    <row r="96" spans="1:19" x14ac:dyDescent="0.25">
      <c r="A96" s="599" t="s">
        <v>1350</v>
      </c>
      <c r="B96" s="599"/>
      <c r="C96" s="599"/>
      <c r="D96" s="599"/>
      <c r="E96" s="599"/>
      <c r="F96" s="599"/>
      <c r="G96" s="599"/>
      <c r="H96" s="599"/>
      <c r="I96" s="599"/>
      <c r="J96" s="534"/>
      <c r="K96" s="599" t="s">
        <v>1350</v>
      </c>
      <c r="L96" s="599"/>
      <c r="M96" s="599"/>
      <c r="N96" s="599"/>
      <c r="O96" s="599"/>
      <c r="P96" s="599"/>
      <c r="Q96" s="599"/>
      <c r="R96" s="599"/>
      <c r="S96" s="599"/>
    </row>
    <row r="97" spans="1:19" x14ac:dyDescent="0.25">
      <c r="A97" s="9" t="s">
        <v>2</v>
      </c>
      <c r="B97" s="9" t="s">
        <v>3</v>
      </c>
      <c r="C97" s="9" t="s">
        <v>4</v>
      </c>
      <c r="D97" s="9" t="s">
        <v>5</v>
      </c>
      <c r="E97" s="9" t="s">
        <v>6</v>
      </c>
      <c r="F97" s="10"/>
      <c r="G97" s="9" t="s">
        <v>7</v>
      </c>
      <c r="H97" s="10"/>
      <c r="I97" s="9" t="s">
        <v>8</v>
      </c>
      <c r="J97" s="534"/>
      <c r="K97" s="9" t="s">
        <v>2</v>
      </c>
      <c r="L97" s="9" t="s">
        <v>3</v>
      </c>
      <c r="M97" s="9" t="s">
        <v>4</v>
      </c>
      <c r="N97" s="9" t="s">
        <v>5</v>
      </c>
      <c r="O97" s="9" t="s">
        <v>6</v>
      </c>
      <c r="P97" s="10"/>
      <c r="Q97" s="9" t="s">
        <v>7</v>
      </c>
      <c r="R97" s="10"/>
      <c r="S97" s="9" t="s">
        <v>8</v>
      </c>
    </row>
    <row r="98" spans="1:19" x14ac:dyDescent="0.25">
      <c r="A98" s="23"/>
      <c r="B98" s="23"/>
      <c r="C98" s="23"/>
      <c r="D98" s="23" t="s">
        <v>9</v>
      </c>
      <c r="E98" s="4"/>
      <c r="F98" s="24"/>
      <c r="G98" s="4"/>
      <c r="H98" s="24"/>
      <c r="I98" s="535">
        <f>+I92</f>
        <v>3084.27</v>
      </c>
      <c r="J98" s="534"/>
      <c r="K98" s="23"/>
      <c r="L98" s="23"/>
      <c r="M98" s="23"/>
      <c r="N98" s="23" t="s">
        <v>9</v>
      </c>
      <c r="O98" s="4"/>
      <c r="P98" s="24"/>
      <c r="Q98" s="4"/>
      <c r="R98" s="24"/>
      <c r="S98" s="535">
        <f>+S92</f>
        <v>-3084.27</v>
      </c>
    </row>
    <row r="99" spans="1:19" s="534" customFormat="1" x14ac:dyDescent="0.25">
      <c r="A99" s="43" t="s">
        <v>1664</v>
      </c>
      <c r="B99" s="43">
        <v>43464</v>
      </c>
      <c r="C99" s="534" t="s">
        <v>1665</v>
      </c>
      <c r="D99" s="534" t="s">
        <v>1666</v>
      </c>
      <c r="E99" s="535"/>
      <c r="F99" s="20"/>
      <c r="G99" s="534">
        <v>3769.65</v>
      </c>
      <c r="H99" s="532"/>
      <c r="I99" s="535">
        <f>+I98+E99-G99</f>
        <v>-685.38000000000011</v>
      </c>
      <c r="K99" s="534" t="s">
        <v>1499</v>
      </c>
      <c r="L99" s="536">
        <v>43462</v>
      </c>
      <c r="M99" s="534" t="s">
        <v>1500</v>
      </c>
      <c r="O99" s="535">
        <v>3769.65</v>
      </c>
      <c r="P99" s="25"/>
      <c r="Q99" s="535"/>
      <c r="R99" s="25"/>
      <c r="S99" s="535">
        <f>+S98+O99-Q99</f>
        <v>685.38000000000011</v>
      </c>
    </row>
    <row r="100" spans="1:19" x14ac:dyDescent="0.25">
      <c r="A100" s="534"/>
      <c r="B100" s="534"/>
      <c r="C100" s="534"/>
      <c r="D100" s="9" t="s">
        <v>10</v>
      </c>
      <c r="E100" s="11">
        <f>+E99</f>
        <v>0</v>
      </c>
      <c r="F100" s="12"/>
      <c r="G100" s="11">
        <f>+G99</f>
        <v>3769.65</v>
      </c>
      <c r="H100" s="12"/>
      <c r="I100" s="15"/>
      <c r="J100" s="534"/>
      <c r="K100" s="534"/>
      <c r="L100" s="534"/>
      <c r="M100" s="534"/>
      <c r="N100" s="9" t="s">
        <v>10</v>
      </c>
      <c r="O100" s="11">
        <f>+O99</f>
        <v>3769.65</v>
      </c>
      <c r="P100" s="12"/>
      <c r="Q100" s="11">
        <f>+Q99</f>
        <v>0</v>
      </c>
      <c r="R100" s="12"/>
      <c r="S100" s="15"/>
    </row>
    <row r="101" spans="1:19" x14ac:dyDescent="0.25">
      <c r="A101" s="534"/>
      <c r="B101" s="534"/>
      <c r="C101" s="534"/>
      <c r="D101" s="16" t="s">
        <v>11</v>
      </c>
      <c r="E101" s="15"/>
      <c r="F101" s="12"/>
      <c r="G101" s="15"/>
      <c r="H101" s="12"/>
      <c r="I101" s="15">
        <f>+I99</f>
        <v>-685.38000000000011</v>
      </c>
      <c r="J101" s="534"/>
      <c r="K101" s="534"/>
      <c r="L101" s="534"/>
      <c r="M101" s="534"/>
      <c r="N101" s="16" t="s">
        <v>11</v>
      </c>
      <c r="O101" s="15"/>
      <c r="P101" s="12"/>
      <c r="Q101" s="15"/>
      <c r="R101" s="12"/>
      <c r="S101" s="15">
        <f>+S99</f>
        <v>685.38000000000011</v>
      </c>
    </row>
  </sheetData>
  <mergeCells count="44">
    <mergeCell ref="A95:I95"/>
    <mergeCell ref="K95:S95"/>
    <mergeCell ref="K96:S96"/>
    <mergeCell ref="A87:I87"/>
    <mergeCell ref="A96:I96"/>
    <mergeCell ref="A58:I58"/>
    <mergeCell ref="K58:S58"/>
    <mergeCell ref="A59:I59"/>
    <mergeCell ref="K59:S59"/>
    <mergeCell ref="A49:I49"/>
    <mergeCell ref="K49:S49"/>
    <mergeCell ref="A50:I50"/>
    <mergeCell ref="K50:S50"/>
    <mergeCell ref="K23:S23"/>
    <mergeCell ref="K13:S13"/>
    <mergeCell ref="A40:I40"/>
    <mergeCell ref="K40:S40"/>
    <mergeCell ref="A41:I41"/>
    <mergeCell ref="K41:S41"/>
    <mergeCell ref="A31:I31"/>
    <mergeCell ref="K31:S31"/>
    <mergeCell ref="A32:I32"/>
    <mergeCell ref="K32:S32"/>
    <mergeCell ref="A13:I13"/>
    <mergeCell ref="A22:I22"/>
    <mergeCell ref="K22:S22"/>
    <mergeCell ref="A23:I23"/>
    <mergeCell ref="A1:I1"/>
    <mergeCell ref="K1:S1"/>
    <mergeCell ref="A2:I2"/>
    <mergeCell ref="K2:S2"/>
    <mergeCell ref="K12:S12"/>
    <mergeCell ref="A12:I12"/>
    <mergeCell ref="A67:I67"/>
    <mergeCell ref="K67:S67"/>
    <mergeCell ref="A68:I68"/>
    <mergeCell ref="K68:S68"/>
    <mergeCell ref="A77:I77"/>
    <mergeCell ref="K77:S77"/>
    <mergeCell ref="A86:I86"/>
    <mergeCell ref="K86:S86"/>
    <mergeCell ref="K87:S87"/>
    <mergeCell ref="A78:I78"/>
    <mergeCell ref="K78:S7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5"/>
  <sheetViews>
    <sheetView topLeftCell="C58" workbookViewId="0">
      <selection activeCell="J79" sqref="J79"/>
    </sheetView>
  </sheetViews>
  <sheetFormatPr baseColWidth="10" defaultRowHeight="15" x14ac:dyDescent="0.25"/>
  <cols>
    <col min="6" max="6" width="3" customWidth="1"/>
    <col min="8" max="8" width="3" customWidth="1"/>
    <col min="9" max="9" width="11" customWidth="1"/>
    <col min="14" max="14" width="38.5703125" bestFit="1" customWidth="1"/>
    <col min="16" max="16" width="3" customWidth="1"/>
    <col min="18" max="18" width="3" customWidth="1"/>
  </cols>
  <sheetData>
    <row r="1" spans="1:19" x14ac:dyDescent="0.25">
      <c r="A1" s="600" t="s">
        <v>886</v>
      </c>
      <c r="B1" s="600"/>
      <c r="C1" s="600"/>
      <c r="D1" s="600"/>
      <c r="E1" s="600"/>
      <c r="F1" s="600"/>
      <c r="G1" s="600"/>
      <c r="H1" s="600"/>
      <c r="I1" s="600"/>
      <c r="J1" s="325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834</v>
      </c>
      <c r="B2" s="599"/>
      <c r="C2" s="599"/>
      <c r="D2" s="599"/>
      <c r="E2" s="599"/>
      <c r="F2" s="599"/>
      <c r="G2" s="599"/>
      <c r="H2" s="599"/>
      <c r="I2" s="599"/>
      <c r="J2" s="325"/>
      <c r="K2" s="599" t="s">
        <v>834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J3" s="325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24"/>
      <c r="G4" s="4"/>
      <c r="H4" s="24"/>
      <c r="I4" s="326">
        <v>0.01</v>
      </c>
      <c r="J4" s="325"/>
      <c r="K4" s="23"/>
      <c r="L4" s="23"/>
      <c r="M4" s="23"/>
      <c r="N4" s="23" t="s">
        <v>9</v>
      </c>
      <c r="O4" s="4"/>
      <c r="P4" s="24"/>
      <c r="Q4" s="4"/>
      <c r="R4" s="24"/>
      <c r="S4" s="326">
        <v>0</v>
      </c>
    </row>
    <row r="5" spans="1:19" s="325" customFormat="1" x14ac:dyDescent="0.25">
      <c r="A5" s="408" t="s">
        <v>1196</v>
      </c>
      <c r="B5" s="410">
        <v>42937</v>
      </c>
      <c r="C5" s="408" t="s">
        <v>1198</v>
      </c>
      <c r="D5" s="408" t="s">
        <v>1198</v>
      </c>
      <c r="E5" s="409">
        <v>10524.24</v>
      </c>
      <c r="F5" s="24"/>
      <c r="G5" s="4"/>
      <c r="H5" s="24"/>
      <c r="I5" s="326">
        <f>+I4+E5-G5</f>
        <v>10524.25</v>
      </c>
      <c r="K5" s="328" t="s">
        <v>882</v>
      </c>
      <c r="L5" s="329">
        <v>42941</v>
      </c>
      <c r="M5" s="328" t="s">
        <v>22</v>
      </c>
      <c r="N5" s="330" t="s">
        <v>884</v>
      </c>
      <c r="O5" s="331">
        <v>10524.24</v>
      </c>
      <c r="P5" s="24"/>
      <c r="Q5" s="4"/>
      <c r="R5" s="24"/>
      <c r="S5" s="326">
        <f>+S4+O5-Q5</f>
        <v>10524.24</v>
      </c>
    </row>
    <row r="6" spans="1:19" s="325" customFormat="1" x14ac:dyDescent="0.25">
      <c r="A6" s="408" t="s">
        <v>1197</v>
      </c>
      <c r="B6" s="410">
        <v>42937</v>
      </c>
      <c r="C6" s="408" t="s">
        <v>1199</v>
      </c>
      <c r="D6" s="408" t="s">
        <v>1199</v>
      </c>
      <c r="E6" s="4"/>
      <c r="F6" s="24"/>
      <c r="G6" s="409">
        <v>10524.24</v>
      </c>
      <c r="H6" s="24"/>
      <c r="I6" s="409">
        <f>+I5+E6-G6</f>
        <v>1.0000000000218279E-2</v>
      </c>
      <c r="K6" s="328" t="s">
        <v>396</v>
      </c>
      <c r="L6" s="329">
        <v>42942</v>
      </c>
      <c r="M6" s="328" t="s">
        <v>883</v>
      </c>
      <c r="N6" s="330" t="s">
        <v>885</v>
      </c>
      <c r="O6" s="4"/>
      <c r="P6" s="24"/>
      <c r="Q6" s="334">
        <v>10524.24</v>
      </c>
      <c r="R6" s="24"/>
      <c r="S6" s="334">
        <f>+S5+O6-Q6</f>
        <v>0</v>
      </c>
    </row>
    <row r="7" spans="1:19" x14ac:dyDescent="0.25">
      <c r="A7" s="43"/>
      <c r="B7" s="327"/>
      <c r="C7" s="325"/>
      <c r="D7" s="325"/>
      <c r="E7" s="326"/>
      <c r="F7" s="20"/>
      <c r="G7" s="325"/>
      <c r="H7" s="42"/>
      <c r="I7" s="326">
        <f>+I4+E7-G7</f>
        <v>0.01</v>
      </c>
      <c r="J7" s="325"/>
      <c r="K7" s="325"/>
      <c r="L7" s="327"/>
      <c r="M7" s="325"/>
      <c r="N7" s="325"/>
      <c r="O7" s="326"/>
      <c r="P7" s="25"/>
      <c r="Q7" s="326"/>
      <c r="R7" s="25"/>
      <c r="S7" s="326"/>
    </row>
    <row r="8" spans="1:19" x14ac:dyDescent="0.25">
      <c r="A8" s="325"/>
      <c r="B8" s="325"/>
      <c r="C8" s="325"/>
      <c r="D8" s="9" t="s">
        <v>10</v>
      </c>
      <c r="E8" s="11">
        <f>+SUM(E7:E7)</f>
        <v>0</v>
      </c>
      <c r="F8" s="12"/>
      <c r="G8" s="11">
        <f>+SUM(G7:G7)</f>
        <v>0</v>
      </c>
      <c r="H8" s="12"/>
      <c r="I8" s="15"/>
      <c r="J8" s="325"/>
      <c r="K8" s="325"/>
      <c r="L8" s="325"/>
      <c r="M8" s="325"/>
      <c r="N8" s="9" t="s">
        <v>10</v>
      </c>
      <c r="O8" s="11">
        <f>+SUM(O5:O6)</f>
        <v>10524.24</v>
      </c>
      <c r="P8" s="12"/>
      <c r="Q8" s="11">
        <f>+SUM(Q5:Q6)</f>
        <v>10524.24</v>
      </c>
      <c r="R8" s="12"/>
      <c r="S8" s="15"/>
    </row>
    <row r="9" spans="1:19" x14ac:dyDescent="0.25">
      <c r="A9" s="325"/>
      <c r="B9" s="325"/>
      <c r="C9" s="325"/>
      <c r="D9" s="16" t="s">
        <v>11</v>
      </c>
      <c r="E9" s="15"/>
      <c r="F9" s="12"/>
      <c r="G9" s="15"/>
      <c r="H9" s="12"/>
      <c r="I9" s="15">
        <f>+I7</f>
        <v>0.01</v>
      </c>
      <c r="J9" s="325"/>
      <c r="K9" s="325"/>
      <c r="L9" s="325"/>
      <c r="M9" s="325"/>
      <c r="N9" s="16" t="s">
        <v>11</v>
      </c>
      <c r="O9" s="15"/>
      <c r="P9" s="12"/>
      <c r="Q9" s="15"/>
      <c r="R9" s="12"/>
      <c r="S9" s="15">
        <f>+S7</f>
        <v>0</v>
      </c>
    </row>
    <row r="12" spans="1:19" x14ac:dyDescent="0.25">
      <c r="A12" s="600" t="s">
        <v>886</v>
      </c>
      <c r="B12" s="600"/>
      <c r="C12" s="600"/>
      <c r="D12" s="600"/>
      <c r="E12" s="600"/>
      <c r="F12" s="600"/>
      <c r="G12" s="600"/>
      <c r="H12" s="600"/>
      <c r="I12" s="600"/>
      <c r="J12" s="408"/>
      <c r="K12" s="600" t="s">
        <v>52</v>
      </c>
      <c r="L12" s="600"/>
      <c r="M12" s="600"/>
      <c r="N12" s="600"/>
      <c r="O12" s="600"/>
      <c r="P12" s="600"/>
      <c r="Q12" s="600"/>
      <c r="R12" s="600"/>
      <c r="S12" s="600"/>
    </row>
    <row r="13" spans="1:19" x14ac:dyDescent="0.25">
      <c r="A13" s="599" t="s">
        <v>964</v>
      </c>
      <c r="B13" s="599"/>
      <c r="C13" s="599"/>
      <c r="D13" s="599"/>
      <c r="E13" s="599"/>
      <c r="F13" s="599"/>
      <c r="G13" s="599"/>
      <c r="H13" s="599"/>
      <c r="I13" s="599"/>
      <c r="J13" s="408"/>
      <c r="K13" s="599" t="s">
        <v>964</v>
      </c>
      <c r="L13" s="599"/>
      <c r="M13" s="599"/>
      <c r="N13" s="599"/>
      <c r="O13" s="599"/>
      <c r="P13" s="599"/>
      <c r="Q13" s="599"/>
      <c r="R13" s="599"/>
      <c r="S13" s="599"/>
    </row>
    <row r="14" spans="1:19" x14ac:dyDescent="0.25">
      <c r="A14" s="9" t="s">
        <v>2</v>
      </c>
      <c r="B14" s="9" t="s">
        <v>3</v>
      </c>
      <c r="C14" s="9" t="s">
        <v>4</v>
      </c>
      <c r="D14" s="9" t="s">
        <v>5</v>
      </c>
      <c r="E14" s="9" t="s">
        <v>6</v>
      </c>
      <c r="F14" s="10"/>
      <c r="G14" s="9" t="s">
        <v>7</v>
      </c>
      <c r="H14" s="10"/>
      <c r="I14" s="9" t="s">
        <v>8</v>
      </c>
      <c r="J14" s="408"/>
      <c r="K14" s="9" t="s">
        <v>2</v>
      </c>
      <c r="L14" s="9" t="s">
        <v>3</v>
      </c>
      <c r="M14" s="9" t="s">
        <v>4</v>
      </c>
      <c r="N14" s="9" t="s">
        <v>5</v>
      </c>
      <c r="O14" s="9" t="s">
        <v>6</v>
      </c>
      <c r="P14" s="10"/>
      <c r="Q14" s="9" t="s">
        <v>7</v>
      </c>
      <c r="R14" s="10"/>
      <c r="S14" s="9" t="s">
        <v>8</v>
      </c>
    </row>
    <row r="15" spans="1:19" x14ac:dyDescent="0.25">
      <c r="A15" s="23"/>
      <c r="B15" s="23"/>
      <c r="C15" s="23"/>
      <c r="D15" s="23" t="s">
        <v>9</v>
      </c>
      <c r="E15" s="4"/>
      <c r="F15" s="24"/>
      <c r="G15" s="4"/>
      <c r="H15" s="24"/>
      <c r="I15" s="409">
        <v>0.01</v>
      </c>
      <c r="J15" s="408"/>
      <c r="K15" s="23"/>
      <c r="L15" s="23"/>
      <c r="M15" s="23"/>
      <c r="N15" s="23" t="s">
        <v>9</v>
      </c>
      <c r="O15" s="4"/>
      <c r="P15" s="24"/>
      <c r="Q15" s="4"/>
      <c r="R15" s="24"/>
      <c r="S15" s="409">
        <v>0</v>
      </c>
    </row>
    <row r="16" spans="1:19" x14ac:dyDescent="0.25">
      <c r="A16" s="408"/>
      <c r="B16" s="410"/>
      <c r="C16" s="408"/>
      <c r="D16" s="408"/>
      <c r="E16" s="409"/>
      <c r="F16" s="24"/>
      <c r="G16" s="4"/>
      <c r="H16" s="24"/>
      <c r="I16" s="409">
        <f>+I15+E16-G16</f>
        <v>0.01</v>
      </c>
      <c r="J16" s="408"/>
      <c r="K16" s="408"/>
      <c r="L16" s="410"/>
      <c r="M16" s="408"/>
      <c r="N16" s="408"/>
      <c r="O16" s="409"/>
      <c r="P16" s="24"/>
      <c r="Q16" s="4"/>
      <c r="R16" s="24"/>
      <c r="S16" s="409">
        <f>+S15+O16-Q16</f>
        <v>0</v>
      </c>
    </row>
    <row r="17" spans="1:19" x14ac:dyDescent="0.25">
      <c r="A17" s="408"/>
      <c r="B17" s="410"/>
      <c r="C17" s="408"/>
      <c r="D17" s="408"/>
      <c r="E17" s="4"/>
      <c r="F17" s="24"/>
      <c r="G17" s="409"/>
      <c r="H17" s="24"/>
      <c r="I17" s="409">
        <f>+I16+E17-G17</f>
        <v>0.01</v>
      </c>
      <c r="J17" s="408"/>
      <c r="K17" s="408"/>
      <c r="L17" s="410"/>
      <c r="M17" s="408"/>
      <c r="N17" s="408"/>
      <c r="O17" s="4"/>
      <c r="P17" s="24"/>
      <c r="Q17" s="409"/>
      <c r="R17" s="24"/>
      <c r="S17" s="409">
        <f>+S16+O17-Q17</f>
        <v>0</v>
      </c>
    </row>
    <row r="18" spans="1:19" x14ac:dyDescent="0.25">
      <c r="A18" s="43"/>
      <c r="B18" s="410"/>
      <c r="C18" s="408"/>
      <c r="D18" s="408"/>
      <c r="E18" s="409"/>
      <c r="F18" s="20"/>
      <c r="G18" s="408"/>
      <c r="H18" s="42"/>
      <c r="I18" s="409">
        <f>+I15+E18-G18</f>
        <v>0.01</v>
      </c>
      <c r="J18" s="408"/>
      <c r="K18" s="408"/>
      <c r="L18" s="410"/>
      <c r="M18" s="408"/>
      <c r="N18" s="408"/>
      <c r="O18" s="409"/>
      <c r="P18" s="25"/>
      <c r="Q18" s="409"/>
      <c r="R18" s="25"/>
      <c r="S18" s="409"/>
    </row>
    <row r="19" spans="1:19" x14ac:dyDescent="0.25">
      <c r="A19" s="408"/>
      <c r="B19" s="408"/>
      <c r="C19" s="408"/>
      <c r="D19" s="9" t="s">
        <v>10</v>
      </c>
      <c r="E19" s="11">
        <f>+SUM(E18:E18)</f>
        <v>0</v>
      </c>
      <c r="F19" s="12"/>
      <c r="G19" s="11">
        <f>+SUM(G18:G18)</f>
        <v>0</v>
      </c>
      <c r="H19" s="12"/>
      <c r="I19" s="15"/>
      <c r="J19" s="408"/>
      <c r="K19" s="408"/>
      <c r="L19" s="408"/>
      <c r="M19" s="408"/>
      <c r="N19" s="9" t="s">
        <v>10</v>
      </c>
      <c r="O19" s="11">
        <f>+SUM(O16:O17)</f>
        <v>0</v>
      </c>
      <c r="P19" s="12"/>
      <c r="Q19" s="11">
        <f>+SUM(Q16:Q17)</f>
        <v>0</v>
      </c>
      <c r="R19" s="12"/>
      <c r="S19" s="15"/>
    </row>
    <row r="20" spans="1:19" x14ac:dyDescent="0.25">
      <c r="A20" s="408"/>
      <c r="B20" s="408"/>
      <c r="C20" s="408"/>
      <c r="D20" s="16" t="s">
        <v>11</v>
      </c>
      <c r="E20" s="15"/>
      <c r="F20" s="12"/>
      <c r="G20" s="15"/>
      <c r="H20" s="12"/>
      <c r="I20" s="15">
        <f>+I18</f>
        <v>0.01</v>
      </c>
      <c r="J20" s="408"/>
      <c r="K20" s="408"/>
      <c r="L20" s="408"/>
      <c r="M20" s="408"/>
      <c r="N20" s="16" t="s">
        <v>11</v>
      </c>
      <c r="O20" s="15"/>
      <c r="P20" s="12"/>
      <c r="Q20" s="15"/>
      <c r="R20" s="12"/>
      <c r="S20" s="15">
        <f>+S18</f>
        <v>0</v>
      </c>
    </row>
    <row r="23" spans="1:19" x14ac:dyDescent="0.25">
      <c r="A23" s="600" t="s">
        <v>886</v>
      </c>
      <c r="B23" s="600"/>
      <c r="C23" s="600"/>
      <c r="D23" s="600"/>
      <c r="E23" s="600"/>
      <c r="F23" s="600"/>
      <c r="G23" s="600"/>
      <c r="H23" s="600"/>
      <c r="I23" s="600"/>
      <c r="J23" s="408"/>
      <c r="K23" s="600" t="s">
        <v>52</v>
      </c>
      <c r="L23" s="600"/>
      <c r="M23" s="600"/>
      <c r="N23" s="600"/>
      <c r="O23" s="600"/>
      <c r="P23" s="600"/>
      <c r="Q23" s="600"/>
      <c r="R23" s="600"/>
      <c r="S23" s="600"/>
    </row>
    <row r="24" spans="1:19" x14ac:dyDescent="0.25">
      <c r="A24" s="599" t="s">
        <v>1062</v>
      </c>
      <c r="B24" s="599"/>
      <c r="C24" s="599"/>
      <c r="D24" s="599"/>
      <c r="E24" s="599"/>
      <c r="F24" s="599"/>
      <c r="G24" s="599"/>
      <c r="H24" s="599"/>
      <c r="I24" s="599"/>
      <c r="J24" s="408"/>
      <c r="K24" s="599" t="s">
        <v>1062</v>
      </c>
      <c r="L24" s="599"/>
      <c r="M24" s="599"/>
      <c r="N24" s="599"/>
      <c r="O24" s="599"/>
      <c r="P24" s="599"/>
      <c r="Q24" s="599"/>
      <c r="R24" s="599"/>
      <c r="S24" s="599"/>
    </row>
    <row r="25" spans="1:19" x14ac:dyDescent="0.25">
      <c r="A25" s="9" t="s">
        <v>2</v>
      </c>
      <c r="B25" s="9" t="s">
        <v>3</v>
      </c>
      <c r="C25" s="9" t="s">
        <v>4</v>
      </c>
      <c r="D25" s="9" t="s">
        <v>5</v>
      </c>
      <c r="E25" s="9" t="s">
        <v>6</v>
      </c>
      <c r="F25" s="10"/>
      <c r="G25" s="9" t="s">
        <v>7</v>
      </c>
      <c r="H25" s="10"/>
      <c r="I25" s="9" t="s">
        <v>8</v>
      </c>
      <c r="J25" s="408"/>
      <c r="K25" s="9" t="s">
        <v>2</v>
      </c>
      <c r="L25" s="9" t="s">
        <v>3</v>
      </c>
      <c r="M25" s="9" t="s">
        <v>4</v>
      </c>
      <c r="N25" s="9" t="s">
        <v>5</v>
      </c>
      <c r="O25" s="9" t="s">
        <v>6</v>
      </c>
      <c r="P25" s="10"/>
      <c r="Q25" s="9" t="s">
        <v>7</v>
      </c>
      <c r="R25" s="10"/>
      <c r="S25" s="9" t="s">
        <v>8</v>
      </c>
    </row>
    <row r="26" spans="1:19" x14ac:dyDescent="0.25">
      <c r="A26" s="23"/>
      <c r="B26" s="23"/>
      <c r="C26" s="23"/>
      <c r="D26" s="23" t="s">
        <v>9</v>
      </c>
      <c r="E26" s="4"/>
      <c r="F26" s="24"/>
      <c r="G26" s="4"/>
      <c r="H26" s="24"/>
      <c r="I26" s="409">
        <v>0.01</v>
      </c>
      <c r="J26" s="408"/>
      <c r="K26" s="23"/>
      <c r="L26" s="23"/>
      <c r="M26" s="23"/>
      <c r="N26" s="23" t="s">
        <v>9</v>
      </c>
      <c r="O26" s="4"/>
      <c r="P26" s="24"/>
      <c r="Q26" s="4"/>
      <c r="R26" s="24"/>
      <c r="S26" s="409">
        <v>0</v>
      </c>
    </row>
    <row r="27" spans="1:19" x14ac:dyDescent="0.25">
      <c r="A27" s="408"/>
      <c r="B27" s="410"/>
      <c r="C27" s="408"/>
      <c r="D27" s="408"/>
      <c r="E27" s="409"/>
      <c r="F27" s="24"/>
      <c r="G27" s="4"/>
      <c r="H27" s="24"/>
      <c r="I27" s="409">
        <f>+I26+E27-G27</f>
        <v>0.01</v>
      </c>
      <c r="J27" s="408"/>
      <c r="K27" s="408"/>
      <c r="L27" s="410"/>
      <c r="M27" s="408"/>
      <c r="N27" s="408"/>
      <c r="O27" s="409"/>
      <c r="P27" s="24"/>
      <c r="Q27" s="4"/>
      <c r="R27" s="24"/>
      <c r="S27" s="409">
        <f>+S26+O27-Q27</f>
        <v>0</v>
      </c>
    </row>
    <row r="28" spans="1:19" x14ac:dyDescent="0.25">
      <c r="A28" s="408"/>
      <c r="B28" s="410"/>
      <c r="C28" s="408"/>
      <c r="D28" s="408"/>
      <c r="E28" s="4"/>
      <c r="F28" s="24"/>
      <c r="G28" s="409"/>
      <c r="H28" s="24"/>
      <c r="I28" s="409">
        <f>+I27+E28-G28</f>
        <v>0.01</v>
      </c>
      <c r="J28" s="408"/>
      <c r="K28" s="408"/>
      <c r="L28" s="410"/>
      <c r="M28" s="408"/>
      <c r="N28" s="408"/>
      <c r="O28" s="4"/>
      <c r="P28" s="24"/>
      <c r="Q28" s="409"/>
      <c r="R28" s="24"/>
      <c r="S28" s="409">
        <f>+S27+O28-Q28</f>
        <v>0</v>
      </c>
    </row>
    <row r="29" spans="1:19" x14ac:dyDescent="0.25">
      <c r="A29" s="43"/>
      <c r="B29" s="410"/>
      <c r="C29" s="408"/>
      <c r="D29" s="408"/>
      <c r="E29" s="409"/>
      <c r="F29" s="20"/>
      <c r="G29" s="408"/>
      <c r="H29" s="42"/>
      <c r="I29" s="409">
        <f>+I26+E29-G29</f>
        <v>0.01</v>
      </c>
      <c r="J29" s="408"/>
      <c r="K29" s="408"/>
      <c r="L29" s="410"/>
      <c r="M29" s="408"/>
      <c r="N29" s="408"/>
      <c r="O29" s="409"/>
      <c r="P29" s="25"/>
      <c r="Q29" s="409"/>
      <c r="R29" s="25"/>
      <c r="S29" s="409"/>
    </row>
    <row r="30" spans="1:19" x14ac:dyDescent="0.25">
      <c r="A30" s="408"/>
      <c r="B30" s="408"/>
      <c r="C30" s="408"/>
      <c r="D30" s="9" t="s">
        <v>10</v>
      </c>
      <c r="E30" s="11">
        <f>+SUM(E29:E29)</f>
        <v>0</v>
      </c>
      <c r="F30" s="12"/>
      <c r="G30" s="11">
        <f>+SUM(G29:G29)</f>
        <v>0</v>
      </c>
      <c r="H30" s="12"/>
      <c r="I30" s="15"/>
      <c r="J30" s="408"/>
      <c r="K30" s="408"/>
      <c r="L30" s="408"/>
      <c r="M30" s="408"/>
      <c r="N30" s="9" t="s">
        <v>10</v>
      </c>
      <c r="O30" s="11">
        <f>+SUM(O27:O28)</f>
        <v>0</v>
      </c>
      <c r="P30" s="12"/>
      <c r="Q30" s="11">
        <f>+SUM(Q27:Q28)</f>
        <v>0</v>
      </c>
      <c r="R30" s="12"/>
      <c r="S30" s="15"/>
    </row>
    <row r="31" spans="1:19" x14ac:dyDescent="0.25">
      <c r="A31" s="408"/>
      <c r="B31" s="408"/>
      <c r="C31" s="408"/>
      <c r="D31" s="16" t="s">
        <v>11</v>
      </c>
      <c r="E31" s="15"/>
      <c r="F31" s="12"/>
      <c r="G31" s="15"/>
      <c r="H31" s="12"/>
      <c r="I31" s="15">
        <f>+I29</f>
        <v>0.01</v>
      </c>
      <c r="J31" s="408"/>
      <c r="K31" s="408"/>
      <c r="L31" s="408"/>
      <c r="M31" s="408"/>
      <c r="N31" s="16" t="s">
        <v>11</v>
      </c>
      <c r="O31" s="15"/>
      <c r="P31" s="12"/>
      <c r="Q31" s="15"/>
      <c r="R31" s="12"/>
      <c r="S31" s="15">
        <f>+S29</f>
        <v>0</v>
      </c>
    </row>
    <row r="34" spans="1:19" x14ac:dyDescent="0.25">
      <c r="A34" s="600" t="s">
        <v>886</v>
      </c>
      <c r="B34" s="600"/>
      <c r="C34" s="600"/>
      <c r="D34" s="600"/>
      <c r="E34" s="600"/>
      <c r="F34" s="600"/>
      <c r="G34" s="600"/>
      <c r="H34" s="600"/>
      <c r="I34" s="600"/>
      <c r="J34" s="408"/>
      <c r="K34" s="600" t="s">
        <v>52</v>
      </c>
      <c r="L34" s="600"/>
      <c r="M34" s="600"/>
      <c r="N34" s="600"/>
      <c r="O34" s="600"/>
      <c r="P34" s="600"/>
      <c r="Q34" s="600"/>
      <c r="R34" s="600"/>
      <c r="S34" s="600"/>
    </row>
    <row r="35" spans="1:19" x14ac:dyDescent="0.25">
      <c r="A35" s="599" t="s">
        <v>1211</v>
      </c>
      <c r="B35" s="599"/>
      <c r="C35" s="599"/>
      <c r="D35" s="599"/>
      <c r="E35" s="599"/>
      <c r="F35" s="599"/>
      <c r="G35" s="599"/>
      <c r="H35" s="599"/>
      <c r="I35" s="599"/>
      <c r="J35" s="408"/>
      <c r="K35" s="599" t="s">
        <v>1211</v>
      </c>
      <c r="L35" s="599"/>
      <c r="M35" s="599"/>
      <c r="N35" s="599"/>
      <c r="O35" s="599"/>
      <c r="P35" s="599"/>
      <c r="Q35" s="599"/>
      <c r="R35" s="599"/>
      <c r="S35" s="599"/>
    </row>
    <row r="36" spans="1:19" x14ac:dyDescent="0.25">
      <c r="A36" s="9" t="s">
        <v>2</v>
      </c>
      <c r="B36" s="9" t="s">
        <v>3</v>
      </c>
      <c r="C36" s="9" t="s">
        <v>4</v>
      </c>
      <c r="D36" s="9" t="s">
        <v>5</v>
      </c>
      <c r="E36" s="9" t="s">
        <v>6</v>
      </c>
      <c r="F36" s="10"/>
      <c r="G36" s="9" t="s">
        <v>7</v>
      </c>
      <c r="H36" s="10"/>
      <c r="I36" s="9" t="s">
        <v>8</v>
      </c>
      <c r="J36" s="408"/>
      <c r="K36" s="9" t="s">
        <v>2</v>
      </c>
      <c r="L36" s="9" t="s">
        <v>3</v>
      </c>
      <c r="M36" s="9" t="s">
        <v>4</v>
      </c>
      <c r="N36" s="9" t="s">
        <v>5</v>
      </c>
      <c r="O36" s="9" t="s">
        <v>6</v>
      </c>
      <c r="P36" s="10"/>
      <c r="Q36" s="9" t="s">
        <v>7</v>
      </c>
      <c r="R36" s="10"/>
      <c r="S36" s="9" t="s">
        <v>8</v>
      </c>
    </row>
    <row r="37" spans="1:19" x14ac:dyDescent="0.25">
      <c r="A37" s="23"/>
      <c r="B37" s="23"/>
      <c r="C37" s="23"/>
      <c r="D37" s="23" t="s">
        <v>9</v>
      </c>
      <c r="E37" s="4"/>
      <c r="F37" s="24"/>
      <c r="G37" s="4"/>
      <c r="H37" s="24"/>
      <c r="I37" s="409">
        <v>0.01</v>
      </c>
      <c r="J37" s="408"/>
      <c r="K37" s="23"/>
      <c r="L37" s="23"/>
      <c r="M37" s="23"/>
      <c r="N37" s="23" t="s">
        <v>9</v>
      </c>
      <c r="O37" s="4"/>
      <c r="P37" s="24"/>
      <c r="Q37" s="4"/>
      <c r="R37" s="24"/>
      <c r="S37" s="409">
        <v>0</v>
      </c>
    </row>
    <row r="38" spans="1:19" x14ac:dyDescent="0.25">
      <c r="A38" s="408"/>
      <c r="B38" s="410"/>
      <c r="C38" s="408"/>
      <c r="D38" s="408"/>
      <c r="E38" s="409"/>
      <c r="F38" s="24"/>
      <c r="G38" s="4"/>
      <c r="H38" s="24"/>
      <c r="I38" s="409"/>
      <c r="J38" s="408"/>
      <c r="K38" s="408"/>
      <c r="L38" s="410"/>
      <c r="M38" s="408"/>
      <c r="N38" s="408"/>
      <c r="O38" s="409"/>
      <c r="P38" s="24"/>
      <c r="Q38" s="4"/>
      <c r="R38" s="24"/>
      <c r="S38" s="409">
        <f>+S37+O38-Q38</f>
        <v>0</v>
      </c>
    </row>
    <row r="39" spans="1:19" x14ac:dyDescent="0.25">
      <c r="A39" s="408"/>
      <c r="B39" s="410"/>
      <c r="C39" s="408"/>
      <c r="D39" s="408"/>
      <c r="E39" s="4"/>
      <c r="F39" s="24"/>
      <c r="G39" s="409"/>
      <c r="H39" s="24"/>
      <c r="I39" s="409"/>
      <c r="J39" s="408"/>
      <c r="K39" s="408"/>
      <c r="L39" s="410"/>
      <c r="M39" s="408"/>
      <c r="N39" s="408"/>
      <c r="O39" s="4"/>
      <c r="P39" s="24"/>
      <c r="Q39" s="409"/>
      <c r="R39" s="24"/>
      <c r="S39" s="409">
        <f>+S38+O39-Q39</f>
        <v>0</v>
      </c>
    </row>
    <row r="40" spans="1:19" x14ac:dyDescent="0.25">
      <c r="A40" s="43"/>
      <c r="B40" s="410"/>
      <c r="C40" s="408"/>
      <c r="D40" s="408"/>
      <c r="E40" s="409"/>
      <c r="F40" s="20"/>
      <c r="G40" s="408"/>
      <c r="H40" s="42"/>
      <c r="I40" s="409"/>
      <c r="J40" s="408"/>
      <c r="K40" s="408"/>
      <c r="L40" s="410"/>
      <c r="M40" s="408"/>
      <c r="N40" s="408"/>
      <c r="O40" s="409"/>
      <c r="P40" s="25"/>
      <c r="Q40" s="409"/>
      <c r="R40" s="25"/>
      <c r="S40" s="409"/>
    </row>
    <row r="41" spans="1:19" x14ac:dyDescent="0.25">
      <c r="A41" s="408"/>
      <c r="B41" s="408"/>
      <c r="C41" s="408"/>
      <c r="D41" s="9" t="s">
        <v>10</v>
      </c>
      <c r="E41" s="11">
        <f>+SUM(E40:E40)</f>
        <v>0</v>
      </c>
      <c r="F41" s="12"/>
      <c r="G41" s="11">
        <f>+SUM(G40:G40)</f>
        <v>0</v>
      </c>
      <c r="H41" s="12"/>
      <c r="I41" s="15"/>
      <c r="J41" s="408"/>
      <c r="K41" s="408"/>
      <c r="L41" s="408"/>
      <c r="M41" s="408"/>
      <c r="N41" s="9" t="s">
        <v>10</v>
      </c>
      <c r="O41" s="11">
        <f>+SUM(O38:O39)</f>
        <v>0</v>
      </c>
      <c r="P41" s="12"/>
      <c r="Q41" s="11">
        <f>+SUM(Q38:Q39)</f>
        <v>0</v>
      </c>
      <c r="R41" s="12"/>
      <c r="S41" s="15"/>
    </row>
    <row r="42" spans="1:19" x14ac:dyDescent="0.25">
      <c r="A42" s="408"/>
      <c r="B42" s="408"/>
      <c r="C42" s="408"/>
      <c r="D42" s="16" t="s">
        <v>11</v>
      </c>
      <c r="E42" s="15"/>
      <c r="F42" s="12"/>
      <c r="G42" s="15"/>
      <c r="H42" s="12"/>
      <c r="I42" s="15">
        <f>+I40</f>
        <v>0</v>
      </c>
      <c r="J42" s="408"/>
      <c r="K42" s="408"/>
      <c r="L42" s="408"/>
      <c r="M42" s="408"/>
      <c r="N42" s="16" t="s">
        <v>11</v>
      </c>
      <c r="O42" s="15"/>
      <c r="P42" s="12"/>
      <c r="Q42" s="15"/>
      <c r="R42" s="12"/>
      <c r="S42" s="15">
        <f>+S40</f>
        <v>0</v>
      </c>
    </row>
    <row r="45" spans="1:19" ht="18" customHeight="1" x14ac:dyDescent="0.25"/>
    <row r="46" spans="1:19" x14ac:dyDescent="0.25">
      <c r="A46" s="600" t="s">
        <v>886</v>
      </c>
      <c r="B46" s="600"/>
      <c r="C46" s="600"/>
      <c r="D46" s="600"/>
      <c r="E46" s="600"/>
      <c r="F46" s="600"/>
      <c r="G46" s="600"/>
      <c r="H46" s="600"/>
      <c r="I46" s="600"/>
      <c r="J46" s="443"/>
      <c r="K46" s="600" t="s">
        <v>52</v>
      </c>
      <c r="L46" s="600"/>
      <c r="M46" s="600"/>
      <c r="N46" s="600"/>
      <c r="O46" s="600"/>
      <c r="P46" s="600"/>
      <c r="Q46" s="600"/>
      <c r="R46" s="600"/>
      <c r="S46" s="600"/>
    </row>
    <row r="47" spans="1:19" x14ac:dyDescent="0.25">
      <c r="A47" s="599" t="s">
        <v>1298</v>
      </c>
      <c r="B47" s="599"/>
      <c r="C47" s="599"/>
      <c r="D47" s="599"/>
      <c r="E47" s="599"/>
      <c r="F47" s="599"/>
      <c r="G47" s="599"/>
      <c r="H47" s="599"/>
      <c r="I47" s="599"/>
      <c r="J47" s="443"/>
      <c r="K47" s="599" t="s">
        <v>1298</v>
      </c>
      <c r="L47" s="599"/>
      <c r="M47" s="599"/>
      <c r="N47" s="599"/>
      <c r="O47" s="599"/>
      <c r="P47" s="599"/>
      <c r="Q47" s="599"/>
      <c r="R47" s="599"/>
      <c r="S47" s="599"/>
    </row>
    <row r="48" spans="1:19" x14ac:dyDescent="0.25">
      <c r="A48" s="9" t="s">
        <v>2</v>
      </c>
      <c r="B48" s="9" t="s">
        <v>3</v>
      </c>
      <c r="C48" s="9" t="s">
        <v>4</v>
      </c>
      <c r="D48" s="9" t="s">
        <v>5</v>
      </c>
      <c r="E48" s="9" t="s">
        <v>6</v>
      </c>
      <c r="F48" s="10"/>
      <c r="G48" s="9" t="s">
        <v>7</v>
      </c>
      <c r="H48" s="10"/>
      <c r="I48" s="9" t="s">
        <v>8</v>
      </c>
      <c r="J48" s="443"/>
      <c r="K48" s="9" t="s">
        <v>2</v>
      </c>
      <c r="L48" s="9" t="s">
        <v>3</v>
      </c>
      <c r="M48" s="9" t="s">
        <v>4</v>
      </c>
      <c r="N48" s="9" t="s">
        <v>5</v>
      </c>
      <c r="O48" s="9" t="s">
        <v>6</v>
      </c>
      <c r="P48" s="10"/>
      <c r="Q48" s="9" t="s">
        <v>7</v>
      </c>
      <c r="R48" s="10"/>
      <c r="S48" s="9" t="s">
        <v>8</v>
      </c>
    </row>
    <row r="49" spans="1:19" x14ac:dyDescent="0.25">
      <c r="A49" s="23"/>
      <c r="B49" s="23"/>
      <c r="C49" s="23"/>
      <c r="D49" s="23" t="s">
        <v>9</v>
      </c>
      <c r="E49" s="4"/>
      <c r="F49" s="24"/>
      <c r="G49" s="4"/>
      <c r="H49" s="24"/>
      <c r="I49" s="444">
        <v>0.01</v>
      </c>
      <c r="J49" s="443"/>
      <c r="K49" s="23"/>
      <c r="L49" s="23"/>
      <c r="M49" s="23"/>
      <c r="N49" s="23" t="s">
        <v>9</v>
      </c>
      <c r="O49" s="4"/>
      <c r="P49" s="24"/>
      <c r="Q49" s="4"/>
      <c r="R49" s="24"/>
      <c r="S49" s="444">
        <v>0</v>
      </c>
    </row>
    <row r="50" spans="1:19" x14ac:dyDescent="0.25">
      <c r="A50" s="443"/>
      <c r="B50" s="445"/>
      <c r="C50" s="443"/>
      <c r="D50" s="443"/>
      <c r="E50" s="444"/>
      <c r="F50" s="24"/>
      <c r="G50" s="4"/>
      <c r="H50" s="24"/>
      <c r="I50" s="444"/>
      <c r="J50" s="443"/>
      <c r="K50" s="443"/>
      <c r="L50" s="445"/>
      <c r="M50" s="443"/>
      <c r="N50" s="443"/>
      <c r="O50" s="444"/>
      <c r="P50" s="24"/>
      <c r="Q50" s="4"/>
      <c r="R50" s="24"/>
      <c r="S50" s="444">
        <f>+S49+O50-Q50</f>
        <v>0</v>
      </c>
    </row>
    <row r="51" spans="1:19" x14ac:dyDescent="0.25">
      <c r="A51" s="443"/>
      <c r="B51" s="445"/>
      <c r="C51" s="443"/>
      <c r="D51" s="443"/>
      <c r="E51" s="4"/>
      <c r="F51" s="24"/>
      <c r="G51" s="444"/>
      <c r="H51" s="24"/>
      <c r="I51" s="444"/>
      <c r="J51" s="443"/>
      <c r="K51" s="443"/>
      <c r="L51" s="445"/>
      <c r="M51" s="443"/>
      <c r="N51" s="443"/>
      <c r="O51" s="4"/>
      <c r="P51" s="24"/>
      <c r="Q51" s="444"/>
      <c r="R51" s="24"/>
      <c r="S51" s="444">
        <f>+S50+O51-Q51</f>
        <v>0</v>
      </c>
    </row>
    <row r="52" spans="1:19" x14ac:dyDescent="0.25">
      <c r="A52" s="43"/>
      <c r="B52" s="445"/>
      <c r="C52" s="443"/>
      <c r="D52" s="443"/>
      <c r="E52" s="444"/>
      <c r="F52" s="20"/>
      <c r="G52" s="443"/>
      <c r="H52" s="42"/>
      <c r="I52" s="444"/>
      <c r="J52" s="443"/>
      <c r="K52" s="443"/>
      <c r="L52" s="445"/>
      <c r="M52" s="443"/>
      <c r="N52" s="443"/>
      <c r="O52" s="444"/>
      <c r="P52" s="25"/>
      <c r="Q52" s="444"/>
      <c r="R52" s="25"/>
      <c r="S52" s="444"/>
    </row>
    <row r="53" spans="1:19" x14ac:dyDescent="0.25">
      <c r="A53" s="443"/>
      <c r="B53" s="443"/>
      <c r="C53" s="443"/>
      <c r="D53" s="9" t="s">
        <v>10</v>
      </c>
      <c r="E53" s="11">
        <f>+SUM(E52:E52)</f>
        <v>0</v>
      </c>
      <c r="F53" s="12"/>
      <c r="G53" s="11">
        <f>+SUM(G52:G52)</f>
        <v>0</v>
      </c>
      <c r="H53" s="12"/>
      <c r="I53" s="15"/>
      <c r="J53" s="443"/>
      <c r="K53" s="443"/>
      <c r="L53" s="443"/>
      <c r="M53" s="443"/>
      <c r="N53" s="9" t="s">
        <v>10</v>
      </c>
      <c r="O53" s="11">
        <f>+SUM(O50:O51)</f>
        <v>0</v>
      </c>
      <c r="P53" s="12"/>
      <c r="Q53" s="11">
        <f>+SUM(Q50:Q51)</f>
        <v>0</v>
      </c>
      <c r="R53" s="12"/>
      <c r="S53" s="15"/>
    </row>
    <row r="54" spans="1:19" x14ac:dyDescent="0.25">
      <c r="A54" s="443"/>
      <c r="B54" s="443"/>
      <c r="C54" s="443"/>
      <c r="D54" s="16" t="s">
        <v>11</v>
      </c>
      <c r="E54" s="15"/>
      <c r="F54" s="12"/>
      <c r="G54" s="15"/>
      <c r="H54" s="12"/>
      <c r="I54" s="15">
        <f>+I52</f>
        <v>0</v>
      </c>
      <c r="J54" s="443"/>
      <c r="K54" s="443"/>
      <c r="L54" s="443"/>
      <c r="M54" s="443"/>
      <c r="N54" s="16" t="s">
        <v>11</v>
      </c>
      <c r="O54" s="15"/>
      <c r="P54" s="12"/>
      <c r="Q54" s="15"/>
      <c r="R54" s="12"/>
      <c r="S54" s="15">
        <f>+S52</f>
        <v>0</v>
      </c>
    </row>
    <row r="55" spans="1:19" x14ac:dyDescent="0.25">
      <c r="A55" s="443"/>
      <c r="B55" s="443"/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</row>
    <row r="57" spans="1:19" x14ac:dyDescent="0.25">
      <c r="A57" s="600" t="s">
        <v>886</v>
      </c>
      <c r="B57" s="600"/>
      <c r="C57" s="600"/>
      <c r="D57" s="600"/>
      <c r="E57" s="600"/>
      <c r="F57" s="600"/>
      <c r="G57" s="600"/>
      <c r="H57" s="600"/>
      <c r="I57" s="600"/>
      <c r="J57" s="534"/>
      <c r="K57" s="600" t="s">
        <v>52</v>
      </c>
      <c r="L57" s="600"/>
      <c r="M57" s="600"/>
      <c r="N57" s="600"/>
      <c r="O57" s="600"/>
      <c r="P57" s="600"/>
      <c r="Q57" s="600"/>
      <c r="R57" s="600"/>
      <c r="S57" s="600"/>
    </row>
    <row r="58" spans="1:19" x14ac:dyDescent="0.25">
      <c r="A58" s="599" t="s">
        <v>1350</v>
      </c>
      <c r="B58" s="599"/>
      <c r="C58" s="599"/>
      <c r="D58" s="599"/>
      <c r="E58" s="599"/>
      <c r="F58" s="599"/>
      <c r="G58" s="599"/>
      <c r="H58" s="599"/>
      <c r="I58" s="599"/>
      <c r="J58" s="534"/>
      <c r="K58" s="599" t="s">
        <v>1350</v>
      </c>
      <c r="L58" s="599"/>
      <c r="M58" s="599"/>
      <c r="N58" s="599"/>
      <c r="O58" s="599"/>
      <c r="P58" s="599"/>
      <c r="Q58" s="599"/>
      <c r="R58" s="599"/>
      <c r="S58" s="599"/>
    </row>
    <row r="59" spans="1:19" x14ac:dyDescent="0.25">
      <c r="A59" s="9" t="s">
        <v>2</v>
      </c>
      <c r="B59" s="9" t="s">
        <v>3</v>
      </c>
      <c r="C59" s="9" t="s">
        <v>4</v>
      </c>
      <c r="D59" s="9" t="s">
        <v>5</v>
      </c>
      <c r="E59" s="9" t="s">
        <v>6</v>
      </c>
      <c r="F59" s="10"/>
      <c r="G59" s="9" t="s">
        <v>7</v>
      </c>
      <c r="H59" s="10"/>
      <c r="I59" s="9" t="s">
        <v>8</v>
      </c>
      <c r="J59" s="534"/>
      <c r="K59" s="9" t="s">
        <v>2</v>
      </c>
      <c r="L59" s="9" t="s">
        <v>3</v>
      </c>
      <c r="M59" s="9" t="s">
        <v>4</v>
      </c>
      <c r="N59" s="9" t="s">
        <v>5</v>
      </c>
      <c r="O59" s="9" t="s">
        <v>6</v>
      </c>
      <c r="P59" s="10"/>
      <c r="Q59" s="9" t="s">
        <v>7</v>
      </c>
      <c r="R59" s="10"/>
      <c r="S59" s="9" t="s">
        <v>8</v>
      </c>
    </row>
    <row r="60" spans="1:19" x14ac:dyDescent="0.25">
      <c r="A60" s="23"/>
      <c r="B60" s="23"/>
      <c r="C60" s="23"/>
      <c r="D60" s="23" t="s">
        <v>9</v>
      </c>
      <c r="E60" s="4"/>
      <c r="F60" s="24"/>
      <c r="G60" s="4"/>
      <c r="H60" s="24"/>
      <c r="I60" s="535">
        <v>0.01</v>
      </c>
      <c r="J60" s="534"/>
      <c r="K60" s="23"/>
      <c r="L60" s="23"/>
      <c r="M60" s="23"/>
      <c r="N60" s="23" t="s">
        <v>9</v>
      </c>
      <c r="O60" s="4"/>
      <c r="P60" s="24"/>
      <c r="Q60" s="4"/>
      <c r="R60" s="24"/>
      <c r="S60" s="535">
        <v>0</v>
      </c>
    </row>
    <row r="61" spans="1:19" x14ac:dyDescent="0.25">
      <c r="A61" s="534"/>
      <c r="B61" s="536"/>
      <c r="C61" s="534"/>
      <c r="D61" s="534"/>
      <c r="E61" s="535"/>
      <c r="F61" s="24"/>
      <c r="G61" s="4"/>
      <c r="H61" s="24"/>
      <c r="I61" s="535"/>
      <c r="J61" s="534"/>
      <c r="K61" s="534"/>
      <c r="L61" s="536"/>
      <c r="M61" s="534"/>
      <c r="N61" s="534"/>
      <c r="O61" s="535"/>
      <c r="P61" s="24"/>
      <c r="Q61" s="4"/>
      <c r="R61" s="24"/>
      <c r="S61" s="535">
        <f>+S60+O61-Q61</f>
        <v>0</v>
      </c>
    </row>
    <row r="62" spans="1:19" x14ac:dyDescent="0.25">
      <c r="A62" s="534"/>
      <c r="B62" s="536"/>
      <c r="C62" s="534"/>
      <c r="D62" s="534"/>
      <c r="E62" s="4"/>
      <c r="F62" s="24"/>
      <c r="G62" s="535"/>
      <c r="H62" s="24"/>
      <c r="I62" s="535"/>
      <c r="J62" s="534"/>
      <c r="K62" s="534"/>
      <c r="L62" s="536"/>
      <c r="M62" s="534"/>
      <c r="N62" s="534"/>
      <c r="O62" s="4"/>
      <c r="P62" s="24"/>
      <c r="Q62" s="535"/>
      <c r="R62" s="24"/>
      <c r="S62" s="535">
        <f>+S61+O62-Q62</f>
        <v>0</v>
      </c>
    </row>
    <row r="63" spans="1:19" x14ac:dyDescent="0.25">
      <c r="A63" s="43"/>
      <c r="B63" s="536"/>
      <c r="C63" s="534"/>
      <c r="D63" s="534"/>
      <c r="E63" s="535"/>
      <c r="F63" s="20"/>
      <c r="G63" s="534"/>
      <c r="H63" s="532"/>
      <c r="I63" s="535"/>
      <c r="J63" s="534"/>
      <c r="K63" s="534"/>
      <c r="L63" s="536"/>
      <c r="M63" s="534"/>
      <c r="N63" s="534"/>
      <c r="O63" s="535"/>
      <c r="P63" s="25"/>
      <c r="Q63" s="535"/>
      <c r="R63" s="25"/>
      <c r="S63" s="535"/>
    </row>
    <row r="64" spans="1:19" x14ac:dyDescent="0.25">
      <c r="A64" s="534"/>
      <c r="B64" s="534"/>
      <c r="C64" s="534"/>
      <c r="D64" s="9" t="s">
        <v>10</v>
      </c>
      <c r="E64" s="11">
        <f>+SUM(E63:E63)</f>
        <v>0</v>
      </c>
      <c r="F64" s="12"/>
      <c r="G64" s="11">
        <f>+SUM(G63:G63)</f>
        <v>0</v>
      </c>
      <c r="H64" s="12"/>
      <c r="I64" s="15"/>
      <c r="J64" s="534"/>
      <c r="K64" s="534"/>
      <c r="L64" s="534"/>
      <c r="M64" s="534"/>
      <c r="N64" s="9" t="s">
        <v>10</v>
      </c>
      <c r="O64" s="11">
        <f>+SUM(O61:O62)</f>
        <v>0</v>
      </c>
      <c r="P64" s="12"/>
      <c r="Q64" s="11">
        <f>+SUM(Q61:Q62)</f>
        <v>0</v>
      </c>
      <c r="R64" s="12"/>
      <c r="S64" s="15"/>
    </row>
    <row r="65" spans="1:19" x14ac:dyDescent="0.25">
      <c r="A65" s="534"/>
      <c r="B65" s="534"/>
      <c r="C65" s="534"/>
      <c r="D65" s="16" t="s">
        <v>11</v>
      </c>
      <c r="E65" s="15"/>
      <c r="F65" s="12"/>
      <c r="G65" s="15"/>
      <c r="H65" s="12"/>
      <c r="I65" s="15">
        <f>+I63</f>
        <v>0</v>
      </c>
      <c r="J65" s="534"/>
      <c r="K65" s="534"/>
      <c r="L65" s="534"/>
      <c r="M65" s="534"/>
      <c r="N65" s="16" t="s">
        <v>11</v>
      </c>
      <c r="O65" s="15"/>
      <c r="P65" s="12"/>
      <c r="Q65" s="15"/>
      <c r="R65" s="12"/>
      <c r="S65" s="15">
        <f>+S63</f>
        <v>0</v>
      </c>
    </row>
  </sheetData>
  <mergeCells count="24">
    <mergeCell ref="A57:I57"/>
    <mergeCell ref="K57:S57"/>
    <mergeCell ref="A58:I58"/>
    <mergeCell ref="K58:S58"/>
    <mergeCell ref="A1:I1"/>
    <mergeCell ref="K1:S1"/>
    <mergeCell ref="A2:I2"/>
    <mergeCell ref="K2:S2"/>
    <mergeCell ref="A12:I12"/>
    <mergeCell ref="K12:S12"/>
    <mergeCell ref="A13:I13"/>
    <mergeCell ref="K13:S13"/>
    <mergeCell ref="A23:I23"/>
    <mergeCell ref="K23:S23"/>
    <mergeCell ref="A24:I24"/>
    <mergeCell ref="K24:S24"/>
    <mergeCell ref="A46:I46"/>
    <mergeCell ref="K46:S46"/>
    <mergeCell ref="A47:I47"/>
    <mergeCell ref="K47:S47"/>
    <mergeCell ref="A34:I34"/>
    <mergeCell ref="K34:S34"/>
    <mergeCell ref="A35:I35"/>
    <mergeCell ref="K35:S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90"/>
  <sheetViews>
    <sheetView topLeftCell="A79" zoomScale="90" zoomScaleNormal="90" workbookViewId="0">
      <selection activeCell="D102" sqref="D102"/>
    </sheetView>
  </sheetViews>
  <sheetFormatPr baseColWidth="10" defaultRowHeight="15" x14ac:dyDescent="0.25"/>
  <cols>
    <col min="1" max="1" width="13.5703125" bestFit="1" customWidth="1"/>
    <col min="2" max="2" width="10.140625" customWidth="1"/>
    <col min="3" max="3" width="5.85546875" customWidth="1"/>
    <col min="4" max="4" width="42.85546875" bestFit="1" customWidth="1"/>
    <col min="5" max="5" width="12.28515625" bestFit="1" customWidth="1"/>
    <col min="6" max="6" width="3" customWidth="1"/>
    <col min="7" max="7" width="12" bestFit="1" customWidth="1"/>
    <col min="8" max="8" width="3" customWidth="1"/>
    <col min="9" max="9" width="12.28515625" bestFit="1" customWidth="1"/>
    <col min="10" max="10" width="1" customWidth="1"/>
    <col min="14" max="14" width="38.5703125" bestFit="1" customWidth="1"/>
    <col min="15" max="15" width="12.140625" bestFit="1" customWidth="1"/>
    <col min="16" max="16" width="3" customWidth="1"/>
    <col min="17" max="17" width="12.140625" bestFit="1" customWidth="1"/>
    <col min="18" max="18" width="3" customWidth="1"/>
    <col min="19" max="19" width="12.140625" bestFit="1" customWidth="1"/>
  </cols>
  <sheetData>
    <row r="1" spans="1:19" x14ac:dyDescent="0.25">
      <c r="A1" s="600" t="s">
        <v>1352</v>
      </c>
      <c r="B1" s="600"/>
      <c r="C1" s="600"/>
      <c r="D1" s="600"/>
      <c r="E1" s="600"/>
      <c r="F1" s="600"/>
      <c r="G1" s="600"/>
      <c r="H1" s="600"/>
      <c r="I1" s="600"/>
      <c r="J1" s="453"/>
      <c r="K1" s="600" t="s">
        <v>52</v>
      </c>
      <c r="L1" s="600"/>
      <c r="M1" s="600"/>
      <c r="N1" s="600"/>
      <c r="O1" s="600"/>
      <c r="P1" s="600"/>
      <c r="Q1" s="600"/>
      <c r="R1" s="600"/>
      <c r="S1" s="600"/>
    </row>
    <row r="2" spans="1:19" x14ac:dyDescent="0.25">
      <c r="A2" s="599" t="s">
        <v>1353</v>
      </c>
      <c r="B2" s="599"/>
      <c r="C2" s="599"/>
      <c r="D2" s="599"/>
      <c r="E2" s="599"/>
      <c r="F2" s="599"/>
      <c r="G2" s="599"/>
      <c r="H2" s="599"/>
      <c r="I2" s="599"/>
      <c r="J2" s="453"/>
      <c r="K2" s="599" t="s">
        <v>1353</v>
      </c>
      <c r="L2" s="599"/>
      <c r="M2" s="599"/>
      <c r="N2" s="599"/>
      <c r="O2" s="599"/>
      <c r="P2" s="599"/>
      <c r="Q2" s="599"/>
      <c r="R2" s="599"/>
      <c r="S2" s="599"/>
    </row>
    <row r="3" spans="1:19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9" t="s">
        <v>7</v>
      </c>
      <c r="H3" s="10"/>
      <c r="I3" s="9" t="s">
        <v>8</v>
      </c>
      <c r="J3" s="453"/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10"/>
      <c r="Q3" s="9" t="s">
        <v>7</v>
      </c>
      <c r="R3" s="10"/>
      <c r="S3" s="9" t="s">
        <v>8</v>
      </c>
    </row>
    <row r="4" spans="1:19" x14ac:dyDescent="0.25">
      <c r="A4" s="23"/>
      <c r="B4" s="23"/>
      <c r="C4" s="23"/>
      <c r="D4" s="23" t="s">
        <v>9</v>
      </c>
      <c r="E4" s="4"/>
      <c r="F4" s="24"/>
      <c r="G4" s="4"/>
      <c r="H4" s="24"/>
      <c r="I4" s="454">
        <v>10000</v>
      </c>
      <c r="J4" s="453"/>
      <c r="K4" s="23"/>
      <c r="L4" s="23"/>
      <c r="M4" s="23"/>
      <c r="N4" s="23" t="s">
        <v>9</v>
      </c>
      <c r="O4" s="4"/>
      <c r="P4" s="24"/>
      <c r="Q4" s="4"/>
      <c r="R4" s="24"/>
      <c r="S4" s="454">
        <v>-10000</v>
      </c>
    </row>
    <row r="5" spans="1:19" x14ac:dyDescent="0.25">
      <c r="A5" s="570">
        <v>42877.794108796297</v>
      </c>
      <c r="B5" s="79"/>
      <c r="C5" s="69"/>
      <c r="D5" s="504" t="s">
        <v>1599</v>
      </c>
      <c r="E5" s="571">
        <v>265000</v>
      </c>
      <c r="F5" s="24" t="s">
        <v>91</v>
      </c>
      <c r="G5" s="4"/>
      <c r="H5" s="24"/>
      <c r="I5" s="454">
        <f>+I4+E5-G5</f>
        <v>275000</v>
      </c>
      <c r="J5" s="453"/>
      <c r="K5" s="455" t="s">
        <v>671</v>
      </c>
      <c r="L5" s="456">
        <v>42879</v>
      </c>
      <c r="M5" s="455" t="s">
        <v>1354</v>
      </c>
      <c r="N5" s="457" t="s">
        <v>1355</v>
      </c>
      <c r="O5" s="454"/>
      <c r="P5" s="24"/>
      <c r="Q5" s="576">
        <v>265000</v>
      </c>
      <c r="R5" s="24">
        <v>1</v>
      </c>
      <c r="S5" s="454">
        <f>+S4+O5-Q5</f>
        <v>-275000</v>
      </c>
    </row>
    <row r="6" spans="1:19" x14ac:dyDescent="0.25">
      <c r="A6" s="570">
        <v>42879.417523148149</v>
      </c>
      <c r="B6" s="79"/>
      <c r="C6" s="69"/>
      <c r="D6" s="504" t="s">
        <v>1600</v>
      </c>
      <c r="E6" s="506"/>
      <c r="F6" s="24"/>
      <c r="G6" s="569">
        <v>265000</v>
      </c>
      <c r="H6" s="24" t="s">
        <v>91</v>
      </c>
      <c r="I6" s="567">
        <f t="shared" ref="I6:I8" si="0">+I5+E6-G6</f>
        <v>10000</v>
      </c>
      <c r="J6" s="453"/>
      <c r="K6" s="453" t="s">
        <v>396</v>
      </c>
      <c r="L6" s="452"/>
      <c r="M6" s="453"/>
      <c r="N6" s="453"/>
      <c r="O6" s="4"/>
      <c r="P6" s="24"/>
      <c r="Q6" s="454"/>
      <c r="R6" s="24"/>
      <c r="S6" s="454"/>
    </row>
    <row r="7" spans="1:19" x14ac:dyDescent="0.25">
      <c r="A7" s="570">
        <v>42879.435787037037</v>
      </c>
      <c r="B7" s="79"/>
      <c r="C7" s="69"/>
      <c r="D7" s="504" t="s">
        <v>1601</v>
      </c>
      <c r="E7" s="571">
        <v>265000</v>
      </c>
      <c r="F7" s="20">
        <v>1</v>
      </c>
      <c r="G7" s="453"/>
      <c r="H7" s="42"/>
      <c r="I7" s="567">
        <f t="shared" si="0"/>
        <v>275000</v>
      </c>
      <c r="J7" s="453"/>
      <c r="K7" s="453"/>
      <c r="L7" s="452"/>
      <c r="M7" s="453"/>
      <c r="N7" s="453"/>
      <c r="O7" s="454"/>
      <c r="P7" s="25"/>
      <c r="Q7" s="454"/>
      <c r="R7" s="25"/>
      <c r="S7" s="454"/>
    </row>
    <row r="8" spans="1:19" s="566" customFormat="1" x14ac:dyDescent="0.25">
      <c r="A8" s="570">
        <v>42886.853819444441</v>
      </c>
      <c r="B8" s="79"/>
      <c r="C8" s="69"/>
      <c r="D8" s="504" t="s">
        <v>1602</v>
      </c>
      <c r="E8" s="571">
        <v>165000</v>
      </c>
      <c r="F8" s="20" t="s">
        <v>287</v>
      </c>
      <c r="H8" s="532"/>
      <c r="I8" s="567">
        <f t="shared" si="0"/>
        <v>440000</v>
      </c>
      <c r="L8" s="565"/>
      <c r="O8" s="567"/>
      <c r="P8" s="25"/>
      <c r="Q8" s="567"/>
      <c r="R8" s="25"/>
      <c r="S8" s="567"/>
    </row>
    <row r="9" spans="1:19" s="566" customFormat="1" x14ac:dyDescent="0.25">
      <c r="A9" s="300"/>
      <c r="B9" s="79"/>
      <c r="C9" s="69"/>
      <c r="D9" s="504"/>
      <c r="E9" s="571"/>
      <c r="F9" s="20"/>
      <c r="H9" s="532"/>
      <c r="I9" s="567"/>
      <c r="L9" s="565"/>
      <c r="O9" s="567"/>
      <c r="P9" s="25"/>
      <c r="Q9" s="567"/>
      <c r="R9" s="25"/>
      <c r="S9" s="567"/>
    </row>
    <row r="10" spans="1:19" s="566" customFormat="1" x14ac:dyDescent="0.25">
      <c r="A10" s="43"/>
      <c r="B10" s="565"/>
      <c r="E10" s="567"/>
      <c r="F10" s="20"/>
      <c r="H10" s="532"/>
      <c r="I10" s="567"/>
      <c r="L10" s="565"/>
      <c r="O10" s="567"/>
      <c r="P10" s="25"/>
      <c r="Q10" s="567"/>
      <c r="R10" s="25"/>
      <c r="S10" s="567"/>
    </row>
    <row r="11" spans="1:19" x14ac:dyDescent="0.25">
      <c r="A11" s="453"/>
      <c r="B11" s="453"/>
      <c r="C11" s="453"/>
      <c r="D11" s="9" t="s">
        <v>10</v>
      </c>
      <c r="E11" s="11">
        <f>+SUM(E7:E7)</f>
        <v>265000</v>
      </c>
      <c r="F11" s="12"/>
      <c r="G11" s="11">
        <f>+SUM(G7:G7)</f>
        <v>0</v>
      </c>
      <c r="H11" s="12"/>
      <c r="I11" s="15"/>
      <c r="J11" s="453"/>
      <c r="K11" s="453"/>
      <c r="L11" s="453"/>
      <c r="M11" s="453"/>
      <c r="N11" s="9" t="s">
        <v>10</v>
      </c>
      <c r="O11" s="11">
        <f>+SUM(O5:O6)</f>
        <v>0</v>
      </c>
      <c r="P11" s="12"/>
      <c r="Q11" s="11">
        <f>+SUM(Q5:Q6)</f>
        <v>265000</v>
      </c>
      <c r="R11" s="12"/>
      <c r="S11" s="15"/>
    </row>
    <row r="12" spans="1:19" x14ac:dyDescent="0.25">
      <c r="A12" s="453"/>
      <c r="B12" s="453"/>
      <c r="C12" s="453"/>
      <c r="D12" s="16" t="s">
        <v>11</v>
      </c>
      <c r="E12" s="15"/>
      <c r="F12" s="12"/>
      <c r="G12" s="15"/>
      <c r="H12" s="12"/>
      <c r="I12" s="15">
        <f>+I8</f>
        <v>440000</v>
      </c>
      <c r="J12" s="453"/>
      <c r="K12" s="453"/>
      <c r="L12" s="453"/>
      <c r="M12" s="453"/>
      <c r="N12" s="16" t="s">
        <v>11</v>
      </c>
      <c r="O12" s="15"/>
      <c r="P12" s="12"/>
      <c r="Q12" s="15"/>
      <c r="R12" s="12"/>
      <c r="S12" s="15">
        <f>+S5</f>
        <v>-275000</v>
      </c>
    </row>
    <row r="15" spans="1:19" x14ac:dyDescent="0.25">
      <c r="A15" s="600" t="s">
        <v>1352</v>
      </c>
      <c r="B15" s="600"/>
      <c r="C15" s="600"/>
      <c r="D15" s="600"/>
      <c r="E15" s="600"/>
      <c r="F15" s="600"/>
      <c r="G15" s="600"/>
      <c r="H15" s="600"/>
      <c r="I15" s="600"/>
      <c r="J15" s="458"/>
      <c r="K15" s="600" t="s">
        <v>52</v>
      </c>
      <c r="L15" s="600"/>
      <c r="M15" s="600"/>
      <c r="N15" s="600"/>
      <c r="O15" s="600"/>
      <c r="P15" s="600"/>
      <c r="Q15" s="600"/>
      <c r="R15" s="600"/>
      <c r="S15" s="600"/>
    </row>
    <row r="16" spans="1:19" x14ac:dyDescent="0.25">
      <c r="A16" s="599" t="s">
        <v>670</v>
      </c>
      <c r="B16" s="599"/>
      <c r="C16" s="599"/>
      <c r="D16" s="599"/>
      <c r="E16" s="599"/>
      <c r="F16" s="599"/>
      <c r="G16" s="599"/>
      <c r="H16" s="599"/>
      <c r="I16" s="599"/>
      <c r="J16" s="458"/>
      <c r="K16" s="599" t="s">
        <v>670</v>
      </c>
      <c r="L16" s="599"/>
      <c r="M16" s="599"/>
      <c r="N16" s="599"/>
      <c r="O16" s="599"/>
      <c r="P16" s="599"/>
      <c r="Q16" s="599"/>
      <c r="R16" s="599"/>
      <c r="S16" s="599"/>
    </row>
    <row r="17" spans="1:19" x14ac:dyDescent="0.25">
      <c r="A17" s="9" t="s">
        <v>2</v>
      </c>
      <c r="B17" s="9" t="s">
        <v>3</v>
      </c>
      <c r="C17" s="9" t="s">
        <v>4</v>
      </c>
      <c r="D17" s="9" t="s">
        <v>5</v>
      </c>
      <c r="E17" s="9" t="s">
        <v>6</v>
      </c>
      <c r="F17" s="10"/>
      <c r="G17" s="9" t="s">
        <v>7</v>
      </c>
      <c r="H17" s="10"/>
      <c r="I17" s="9" t="s">
        <v>8</v>
      </c>
      <c r="J17" s="458"/>
      <c r="K17" s="9" t="s">
        <v>2</v>
      </c>
      <c r="L17" s="9" t="s">
        <v>3</v>
      </c>
      <c r="M17" s="9" t="s">
        <v>4</v>
      </c>
      <c r="N17" s="9" t="s">
        <v>5</v>
      </c>
      <c r="O17" s="9" t="s">
        <v>6</v>
      </c>
      <c r="P17" s="10"/>
      <c r="Q17" s="9" t="s">
        <v>7</v>
      </c>
      <c r="R17" s="10"/>
      <c r="S17" s="9" t="s">
        <v>8</v>
      </c>
    </row>
    <row r="18" spans="1:19" x14ac:dyDescent="0.25">
      <c r="A18" s="23"/>
      <c r="B18" s="23"/>
      <c r="C18" s="23"/>
      <c r="D18" s="23" t="s">
        <v>9</v>
      </c>
      <c r="E18" s="4"/>
      <c r="F18" s="24"/>
      <c r="G18" s="4"/>
      <c r="H18" s="24"/>
      <c r="I18" s="459">
        <f>+I12</f>
        <v>440000</v>
      </c>
      <c r="J18" s="458"/>
      <c r="K18" s="23"/>
      <c r="L18" s="23"/>
      <c r="M18" s="23"/>
      <c r="N18" s="23" t="s">
        <v>9</v>
      </c>
      <c r="O18" s="4"/>
      <c r="P18" s="24"/>
      <c r="Q18" s="4"/>
      <c r="R18" s="24"/>
      <c r="S18" s="459">
        <f>+S12</f>
        <v>-275000</v>
      </c>
    </row>
    <row r="19" spans="1:19" x14ac:dyDescent="0.25">
      <c r="A19" s="570">
        <v>42916.744050925925</v>
      </c>
      <c r="B19" s="79"/>
      <c r="C19" s="69"/>
      <c r="D19" s="504" t="s">
        <v>1603</v>
      </c>
      <c r="E19" s="571">
        <v>165000</v>
      </c>
      <c r="F19" s="24">
        <v>1</v>
      </c>
      <c r="G19" s="4"/>
      <c r="H19" s="24"/>
      <c r="I19" s="459">
        <f>+I18+E19-G19</f>
        <v>605000</v>
      </c>
      <c r="J19" s="458"/>
      <c r="K19" s="469" t="s">
        <v>1356</v>
      </c>
      <c r="L19" s="470">
        <v>42889</v>
      </c>
      <c r="M19" s="471" t="s">
        <v>1357</v>
      </c>
      <c r="N19" s="461" t="s">
        <v>1355</v>
      </c>
      <c r="O19" s="459"/>
      <c r="P19" s="24"/>
      <c r="Q19" s="576">
        <v>165000</v>
      </c>
      <c r="R19" s="24" t="s">
        <v>287</v>
      </c>
      <c r="S19" s="459">
        <f>+S18+O19-Q19</f>
        <v>-440000</v>
      </c>
    </row>
    <row r="20" spans="1:19" x14ac:dyDescent="0.25">
      <c r="A20" s="458"/>
      <c r="B20" s="460"/>
      <c r="C20" s="458"/>
      <c r="D20" s="458"/>
      <c r="E20" s="4"/>
      <c r="F20" s="24"/>
      <c r="G20" s="459"/>
      <c r="H20" s="24"/>
      <c r="I20" s="459">
        <f>+I19+E20-G20</f>
        <v>605000</v>
      </c>
      <c r="J20" s="458"/>
      <c r="K20" s="469" t="s">
        <v>1358</v>
      </c>
      <c r="L20" s="470">
        <v>42916</v>
      </c>
      <c r="M20" s="471" t="s">
        <v>1359</v>
      </c>
      <c r="N20" s="461" t="s">
        <v>1360</v>
      </c>
      <c r="O20" s="577">
        <v>89000</v>
      </c>
      <c r="P20" s="24">
        <v>1</v>
      </c>
      <c r="Q20" s="459"/>
      <c r="R20" s="24"/>
      <c r="S20" s="464">
        <f>+S19+O20-Q20</f>
        <v>-351000</v>
      </c>
    </row>
    <row r="21" spans="1:19" x14ac:dyDescent="0.25">
      <c r="A21" s="43"/>
      <c r="B21" s="460"/>
      <c r="C21" s="458"/>
      <c r="D21" s="458"/>
      <c r="E21" s="459"/>
      <c r="F21" s="20"/>
      <c r="G21" s="458"/>
      <c r="H21" s="42"/>
      <c r="I21" s="567">
        <f>+I20+E21-G21</f>
        <v>605000</v>
      </c>
      <c r="J21" s="458"/>
      <c r="K21" s="458"/>
      <c r="L21" s="460"/>
      <c r="M21" s="458"/>
      <c r="N21" s="458"/>
      <c r="O21" s="462"/>
      <c r="P21" s="25"/>
      <c r="Q21" s="459"/>
      <c r="R21" s="25"/>
      <c r="S21" s="459"/>
    </row>
    <row r="22" spans="1:19" x14ac:dyDescent="0.25">
      <c r="A22" s="458"/>
      <c r="B22" s="458"/>
      <c r="C22" s="458"/>
      <c r="D22" s="9" t="s">
        <v>10</v>
      </c>
      <c r="E22" s="11">
        <f>+SUM(E21:E21)</f>
        <v>0</v>
      </c>
      <c r="F22" s="12"/>
      <c r="G22" s="11">
        <f>+SUM(G21:G21)</f>
        <v>0</v>
      </c>
      <c r="H22" s="12"/>
      <c r="I22" s="15"/>
      <c r="J22" s="458"/>
      <c r="K22" s="458"/>
      <c r="L22" s="458"/>
      <c r="M22" s="458"/>
      <c r="N22" s="9" t="s">
        <v>10</v>
      </c>
      <c r="O22" s="11">
        <f>+SUM(O19:O20)</f>
        <v>89000</v>
      </c>
      <c r="P22" s="12"/>
      <c r="Q22" s="11">
        <f>+SUM(Q19:Q20)</f>
        <v>165000</v>
      </c>
      <c r="R22" s="12"/>
      <c r="S22" s="15"/>
    </row>
    <row r="23" spans="1:19" x14ac:dyDescent="0.25">
      <c r="A23" s="458"/>
      <c r="B23" s="458"/>
      <c r="C23" s="458"/>
      <c r="D23" s="16" t="s">
        <v>11</v>
      </c>
      <c r="E23" s="15"/>
      <c r="F23" s="12"/>
      <c r="G23" s="15"/>
      <c r="H23" s="12"/>
      <c r="I23" s="15">
        <f>+I21</f>
        <v>605000</v>
      </c>
      <c r="J23" s="458"/>
      <c r="K23" s="458"/>
      <c r="L23" s="458"/>
      <c r="M23" s="458"/>
      <c r="N23" s="16" t="s">
        <v>11</v>
      </c>
      <c r="O23" s="15"/>
      <c r="P23" s="12"/>
      <c r="Q23" s="15"/>
      <c r="R23" s="12"/>
      <c r="S23" s="15">
        <f>+S20</f>
        <v>-351000</v>
      </c>
    </row>
    <row r="26" spans="1:19" x14ac:dyDescent="0.25">
      <c r="A26" s="600" t="s">
        <v>1352</v>
      </c>
      <c r="B26" s="600"/>
      <c r="C26" s="600"/>
      <c r="D26" s="600"/>
      <c r="E26" s="600"/>
      <c r="F26" s="600"/>
      <c r="G26" s="600"/>
      <c r="H26" s="600"/>
      <c r="I26" s="600"/>
      <c r="J26" s="463"/>
      <c r="K26" s="600" t="s">
        <v>52</v>
      </c>
      <c r="L26" s="600"/>
      <c r="M26" s="600"/>
      <c r="N26" s="600"/>
      <c r="O26" s="600"/>
      <c r="P26" s="600"/>
      <c r="Q26" s="600"/>
      <c r="R26" s="600"/>
      <c r="S26" s="600"/>
    </row>
    <row r="27" spans="1:19" x14ac:dyDescent="0.25">
      <c r="A27" s="599" t="s">
        <v>834</v>
      </c>
      <c r="B27" s="599"/>
      <c r="C27" s="599"/>
      <c r="D27" s="599"/>
      <c r="E27" s="599"/>
      <c r="F27" s="599"/>
      <c r="G27" s="599"/>
      <c r="H27" s="599"/>
      <c r="I27" s="599"/>
      <c r="J27" s="463"/>
      <c r="K27" s="599" t="s">
        <v>834</v>
      </c>
      <c r="L27" s="599"/>
      <c r="M27" s="599"/>
      <c r="N27" s="599"/>
      <c r="O27" s="599"/>
      <c r="P27" s="599"/>
      <c r="Q27" s="599"/>
      <c r="R27" s="599"/>
      <c r="S27" s="599"/>
    </row>
    <row r="28" spans="1:19" x14ac:dyDescent="0.25">
      <c r="A28" s="9" t="s">
        <v>2</v>
      </c>
      <c r="B28" s="9" t="s">
        <v>3</v>
      </c>
      <c r="C28" s="9" t="s">
        <v>4</v>
      </c>
      <c r="D28" s="9" t="s">
        <v>5</v>
      </c>
      <c r="E28" s="9" t="s">
        <v>6</v>
      </c>
      <c r="F28" s="10"/>
      <c r="G28" s="9" t="s">
        <v>7</v>
      </c>
      <c r="H28" s="10"/>
      <c r="I28" s="9" t="s">
        <v>8</v>
      </c>
      <c r="J28" s="463"/>
      <c r="K28" s="9" t="s">
        <v>2</v>
      </c>
      <c r="L28" s="9" t="s">
        <v>3</v>
      </c>
      <c r="M28" s="9" t="s">
        <v>4</v>
      </c>
      <c r="N28" s="9" t="s">
        <v>5</v>
      </c>
      <c r="O28" s="9" t="s">
        <v>6</v>
      </c>
      <c r="P28" s="10"/>
      <c r="Q28" s="9" t="s">
        <v>7</v>
      </c>
      <c r="R28" s="10"/>
      <c r="S28" s="9" t="s">
        <v>8</v>
      </c>
    </row>
    <row r="29" spans="1:19" x14ac:dyDescent="0.25">
      <c r="A29" s="23"/>
      <c r="B29" s="23"/>
      <c r="C29" s="23"/>
      <c r="D29" s="23" t="s">
        <v>9</v>
      </c>
      <c r="E29" s="4"/>
      <c r="F29" s="24"/>
      <c r="G29" s="4"/>
      <c r="H29" s="24"/>
      <c r="I29" s="464">
        <f>+I23</f>
        <v>605000</v>
      </c>
      <c r="J29" s="463"/>
      <c r="K29" s="23"/>
      <c r="L29" s="23"/>
      <c r="M29" s="23"/>
      <c r="N29" s="23" t="s">
        <v>9</v>
      </c>
      <c r="O29" s="4"/>
      <c r="P29" s="24"/>
      <c r="Q29" s="4"/>
      <c r="R29" s="24"/>
      <c r="S29" s="464">
        <f>+S23</f>
        <v>-351000</v>
      </c>
    </row>
    <row r="30" spans="1:19" x14ac:dyDescent="0.25">
      <c r="A30" s="463"/>
      <c r="B30" s="465"/>
      <c r="C30" s="463"/>
      <c r="D30" s="463"/>
      <c r="E30" s="464"/>
      <c r="F30" s="24"/>
      <c r="G30" s="4"/>
      <c r="H30" s="24"/>
      <c r="I30" s="464">
        <f>+I29+E30-G30</f>
        <v>605000</v>
      </c>
      <c r="J30" s="463"/>
      <c r="K30" s="466" t="s">
        <v>1361</v>
      </c>
      <c r="L30" s="467">
        <v>42921</v>
      </c>
      <c r="M30" s="468" t="s">
        <v>1364</v>
      </c>
      <c r="N30" s="469" t="s">
        <v>1360</v>
      </c>
      <c r="O30" s="464"/>
      <c r="P30" s="24"/>
      <c r="Q30" s="576">
        <v>165000</v>
      </c>
      <c r="R30" s="24" t="s">
        <v>91</v>
      </c>
      <c r="S30" s="464">
        <f>+S29+O30-Q30</f>
        <v>-516000</v>
      </c>
    </row>
    <row r="31" spans="1:19" x14ac:dyDescent="0.25">
      <c r="A31" s="463"/>
      <c r="B31" s="465"/>
      <c r="C31" s="463"/>
      <c r="D31" s="463"/>
      <c r="E31" s="4"/>
      <c r="F31" s="24"/>
      <c r="G31" s="464"/>
      <c r="H31" s="24"/>
      <c r="I31" s="464">
        <f>+I30+E31-G31</f>
        <v>605000</v>
      </c>
      <c r="J31" s="463"/>
      <c r="K31" s="466" t="s">
        <v>1362</v>
      </c>
      <c r="L31" s="467">
        <v>42947</v>
      </c>
      <c r="M31" s="468" t="s">
        <v>1365</v>
      </c>
      <c r="N31" s="469" t="s">
        <v>1355</v>
      </c>
      <c r="O31" s="577">
        <v>156000</v>
      </c>
      <c r="P31" s="24" t="s">
        <v>828</v>
      </c>
      <c r="Q31" s="464"/>
      <c r="R31" s="24"/>
      <c r="S31" s="473">
        <f>+S30+O31-Q31</f>
        <v>-360000</v>
      </c>
    </row>
    <row r="32" spans="1:19" x14ac:dyDescent="0.25">
      <c r="A32" s="43"/>
      <c r="B32" s="465"/>
      <c r="C32" s="463"/>
      <c r="D32" s="463"/>
      <c r="E32" s="464"/>
      <c r="F32" s="20"/>
      <c r="G32" s="463"/>
      <c r="H32" s="42"/>
      <c r="I32" s="464">
        <f>+I29+E32-G32</f>
        <v>605000</v>
      </c>
      <c r="J32" s="463"/>
      <c r="K32" s="466" t="s">
        <v>1363</v>
      </c>
      <c r="L32" s="574">
        <v>42947</v>
      </c>
      <c r="M32" s="575" t="s">
        <v>1366</v>
      </c>
      <c r="N32" s="575" t="s">
        <v>1355</v>
      </c>
      <c r="O32" s="578">
        <v>175000</v>
      </c>
      <c r="P32" s="25"/>
      <c r="Q32" s="464"/>
      <c r="R32" s="25"/>
      <c r="S32" s="473">
        <f>+S31+O32-Q32</f>
        <v>-185000</v>
      </c>
    </row>
    <row r="33" spans="1:19" x14ac:dyDescent="0.25">
      <c r="A33" s="463"/>
      <c r="B33" s="463"/>
      <c r="C33" s="463"/>
      <c r="D33" s="9" t="s">
        <v>10</v>
      </c>
      <c r="E33" s="11">
        <f>+SUM(E32:E32)</f>
        <v>0</v>
      </c>
      <c r="F33" s="12"/>
      <c r="G33" s="11">
        <f>+SUM(G32:G32)</f>
        <v>0</v>
      </c>
      <c r="H33" s="12"/>
      <c r="I33" s="15"/>
      <c r="J33" s="463"/>
      <c r="K33" s="463"/>
      <c r="L33" s="463"/>
      <c r="M33" s="463"/>
      <c r="N33" s="9" t="s">
        <v>10</v>
      </c>
      <c r="O33" s="11">
        <f>+SUM(O30:O31)</f>
        <v>156000</v>
      </c>
      <c r="P33" s="12"/>
      <c r="Q33" s="11">
        <f>+SUM(Q30:Q31)</f>
        <v>165000</v>
      </c>
      <c r="R33" s="12"/>
      <c r="S33" s="15"/>
    </row>
    <row r="34" spans="1:19" x14ac:dyDescent="0.25">
      <c r="A34" s="463"/>
      <c r="B34" s="463"/>
      <c r="C34" s="463"/>
      <c r="D34" s="16" t="s">
        <v>11</v>
      </c>
      <c r="E34" s="15"/>
      <c r="F34" s="12"/>
      <c r="G34" s="15"/>
      <c r="H34" s="12"/>
      <c r="I34" s="15">
        <f>+I32</f>
        <v>605000</v>
      </c>
      <c r="J34" s="463"/>
      <c r="K34" s="463"/>
      <c r="L34" s="463"/>
      <c r="M34" s="463"/>
      <c r="N34" s="16" t="s">
        <v>11</v>
      </c>
      <c r="O34" s="15"/>
      <c r="P34" s="12"/>
      <c r="Q34" s="15"/>
      <c r="R34" s="12"/>
      <c r="S34" s="15">
        <f>+S32</f>
        <v>-185000</v>
      </c>
    </row>
    <row r="37" spans="1:19" x14ac:dyDescent="0.25">
      <c r="A37" s="600" t="s">
        <v>1352</v>
      </c>
      <c r="B37" s="600"/>
      <c r="C37" s="600"/>
      <c r="D37" s="600"/>
      <c r="E37" s="600"/>
      <c r="F37" s="600"/>
      <c r="G37" s="600"/>
      <c r="H37" s="600"/>
      <c r="I37" s="600"/>
      <c r="J37" s="472"/>
      <c r="K37" s="600" t="s">
        <v>52</v>
      </c>
      <c r="L37" s="600"/>
      <c r="M37" s="600"/>
      <c r="N37" s="600"/>
      <c r="O37" s="600"/>
      <c r="P37" s="600"/>
      <c r="Q37" s="600"/>
      <c r="R37" s="600"/>
      <c r="S37" s="600"/>
    </row>
    <row r="38" spans="1:19" x14ac:dyDescent="0.25">
      <c r="A38" s="599" t="s">
        <v>964</v>
      </c>
      <c r="B38" s="599"/>
      <c r="C38" s="599"/>
      <c r="D38" s="599"/>
      <c r="E38" s="599"/>
      <c r="F38" s="599"/>
      <c r="G38" s="599"/>
      <c r="H38" s="599"/>
      <c r="I38" s="599"/>
      <c r="J38" s="472"/>
      <c r="K38" s="599" t="s">
        <v>964</v>
      </c>
      <c r="L38" s="599"/>
      <c r="M38" s="599"/>
      <c r="N38" s="599"/>
      <c r="O38" s="599"/>
      <c r="P38" s="599"/>
      <c r="Q38" s="599"/>
      <c r="R38" s="599"/>
      <c r="S38" s="599"/>
    </row>
    <row r="39" spans="1:19" x14ac:dyDescent="0.25">
      <c r="A39" s="9" t="s">
        <v>2</v>
      </c>
      <c r="B39" s="9" t="s">
        <v>3</v>
      </c>
      <c r="C39" s="9" t="s">
        <v>4</v>
      </c>
      <c r="D39" s="9" t="s">
        <v>5</v>
      </c>
      <c r="E39" s="9" t="s">
        <v>6</v>
      </c>
      <c r="F39" s="10"/>
      <c r="G39" s="9" t="s">
        <v>7</v>
      </c>
      <c r="H39" s="10"/>
      <c r="I39" s="9" t="s">
        <v>8</v>
      </c>
      <c r="J39" s="472"/>
      <c r="K39" s="9" t="s">
        <v>2</v>
      </c>
      <c r="L39" s="9" t="s">
        <v>3</v>
      </c>
      <c r="M39" s="9" t="s">
        <v>4</v>
      </c>
      <c r="N39" s="9" t="s">
        <v>5</v>
      </c>
      <c r="O39" s="9" t="s">
        <v>6</v>
      </c>
      <c r="P39" s="10"/>
      <c r="Q39" s="9" t="s">
        <v>7</v>
      </c>
      <c r="R39" s="10"/>
      <c r="S39" s="9" t="s">
        <v>8</v>
      </c>
    </row>
    <row r="40" spans="1:19" x14ac:dyDescent="0.25">
      <c r="A40" s="23"/>
      <c r="B40" s="23"/>
      <c r="C40" s="23"/>
      <c r="D40" s="23" t="s">
        <v>9</v>
      </c>
      <c r="E40" s="4"/>
      <c r="F40" s="24"/>
      <c r="G40" s="4"/>
      <c r="H40" s="24"/>
      <c r="I40" s="473">
        <f>+I34</f>
        <v>605000</v>
      </c>
      <c r="J40" s="472"/>
      <c r="K40" s="23"/>
      <c r="L40" s="23"/>
      <c r="M40" s="23"/>
      <c r="N40" s="23" t="s">
        <v>9</v>
      </c>
      <c r="O40" s="4"/>
      <c r="P40" s="24"/>
      <c r="Q40" s="4"/>
      <c r="R40" s="24"/>
      <c r="S40" s="473">
        <f>+S34</f>
        <v>-185000</v>
      </c>
    </row>
    <row r="41" spans="1:19" x14ac:dyDescent="0.25">
      <c r="A41" s="69"/>
      <c r="B41" s="505">
        <v>42956</v>
      </c>
      <c r="C41" s="69"/>
      <c r="D41" s="504" t="s">
        <v>1604</v>
      </c>
      <c r="E41" s="80"/>
      <c r="F41" s="24"/>
      <c r="G41" s="573">
        <v>156000</v>
      </c>
      <c r="H41" s="24" t="s">
        <v>828</v>
      </c>
      <c r="I41" s="473">
        <f>+I40+E41-G41</f>
        <v>449000</v>
      </c>
      <c r="J41" s="472"/>
      <c r="K41" s="475" t="s">
        <v>1367</v>
      </c>
      <c r="L41" s="476">
        <v>42962</v>
      </c>
      <c r="M41" s="475" t="s">
        <v>1368</v>
      </c>
      <c r="N41" s="477" t="s">
        <v>1355</v>
      </c>
      <c r="O41" s="473"/>
      <c r="P41" s="24"/>
      <c r="Q41" s="533">
        <v>265000</v>
      </c>
      <c r="R41" s="24" t="s">
        <v>91</v>
      </c>
      <c r="S41" s="473">
        <f>+S40+O41-Q41</f>
        <v>-450000</v>
      </c>
    </row>
    <row r="42" spans="1:19" x14ac:dyDescent="0.25">
      <c r="A42" s="472"/>
      <c r="B42" s="572"/>
      <c r="C42" s="472"/>
      <c r="D42" s="472"/>
      <c r="E42" s="4"/>
      <c r="F42" s="24"/>
      <c r="G42" s="473"/>
      <c r="H42" s="24"/>
      <c r="I42" s="473">
        <f>+I41+E42-G42</f>
        <v>449000</v>
      </c>
      <c r="J42" s="472"/>
      <c r="K42" s="472"/>
      <c r="L42" s="474"/>
      <c r="M42" s="472"/>
      <c r="N42" s="472"/>
      <c r="O42" s="473"/>
      <c r="P42" s="24"/>
      <c r="Q42" s="473"/>
      <c r="R42" s="24"/>
      <c r="S42" s="473"/>
    </row>
    <row r="43" spans="1:19" x14ac:dyDescent="0.25">
      <c r="A43" s="43"/>
      <c r="B43" s="474"/>
      <c r="C43" s="472"/>
      <c r="D43" s="472"/>
      <c r="E43" s="473"/>
      <c r="F43" s="20"/>
      <c r="G43" s="472"/>
      <c r="H43" s="42"/>
      <c r="I43" s="473"/>
      <c r="J43" s="472"/>
      <c r="K43" s="472"/>
      <c r="L43" s="474"/>
      <c r="M43" s="472"/>
      <c r="N43" s="472"/>
      <c r="O43" s="473"/>
      <c r="P43" s="25"/>
      <c r="Q43" s="473"/>
      <c r="R43" s="25"/>
      <c r="S43" s="473"/>
    </row>
    <row r="44" spans="1:19" x14ac:dyDescent="0.25">
      <c r="A44" s="472"/>
      <c r="B44" s="472"/>
      <c r="C44" s="472"/>
      <c r="D44" s="9" t="s">
        <v>10</v>
      </c>
      <c r="E44" s="11">
        <f>+SUM(E43:E43)</f>
        <v>0</v>
      </c>
      <c r="F44" s="12"/>
      <c r="G44" s="11">
        <f>+SUM(G43:G43)</f>
        <v>0</v>
      </c>
      <c r="H44" s="12"/>
      <c r="I44" s="15"/>
      <c r="J44" s="472"/>
      <c r="K44" s="472"/>
      <c r="L44" s="472"/>
      <c r="M44" s="472"/>
      <c r="N44" s="9" t="s">
        <v>10</v>
      </c>
      <c r="O44" s="11">
        <f>+SUM(O41:O42)</f>
        <v>0</v>
      </c>
      <c r="P44" s="12"/>
      <c r="Q44" s="11">
        <f>+SUM(Q41:Q42)</f>
        <v>265000</v>
      </c>
      <c r="R44" s="12"/>
      <c r="S44" s="15"/>
    </row>
    <row r="45" spans="1:19" x14ac:dyDescent="0.25">
      <c r="A45" s="472"/>
      <c r="B45" s="472"/>
      <c r="C45" s="472"/>
      <c r="D45" s="16" t="s">
        <v>11</v>
      </c>
      <c r="E45" s="15"/>
      <c r="F45" s="12"/>
      <c r="G45" s="15"/>
      <c r="H45" s="12"/>
      <c r="I45" s="15">
        <f>+I42</f>
        <v>449000</v>
      </c>
      <c r="J45" s="472"/>
      <c r="K45" s="472"/>
      <c r="L45" s="472"/>
      <c r="M45" s="472"/>
      <c r="N45" s="16" t="s">
        <v>11</v>
      </c>
      <c r="O45" s="15"/>
      <c r="P45" s="12"/>
      <c r="Q45" s="15"/>
      <c r="R45" s="12"/>
      <c r="S45" s="15">
        <f>+S41</f>
        <v>-450000</v>
      </c>
    </row>
    <row r="48" spans="1:19" x14ac:dyDescent="0.25">
      <c r="A48" s="600" t="s">
        <v>1352</v>
      </c>
      <c r="B48" s="600"/>
      <c r="C48" s="600"/>
      <c r="D48" s="600"/>
      <c r="E48" s="600"/>
      <c r="F48" s="600"/>
      <c r="G48" s="600"/>
      <c r="H48" s="600"/>
      <c r="I48" s="600"/>
      <c r="J48" s="478"/>
      <c r="K48" s="600" t="s">
        <v>52</v>
      </c>
      <c r="L48" s="600"/>
      <c r="M48" s="600"/>
      <c r="N48" s="600"/>
      <c r="O48" s="600"/>
      <c r="P48" s="600"/>
      <c r="Q48" s="600"/>
      <c r="R48" s="600"/>
      <c r="S48" s="600"/>
    </row>
    <row r="49" spans="1:19" x14ac:dyDescent="0.25">
      <c r="A49" s="599" t="s">
        <v>1062</v>
      </c>
      <c r="B49" s="599"/>
      <c r="C49" s="599"/>
      <c r="D49" s="599"/>
      <c r="E49" s="599"/>
      <c r="F49" s="599"/>
      <c r="G49" s="599"/>
      <c r="H49" s="599"/>
      <c r="I49" s="599"/>
      <c r="J49" s="478"/>
      <c r="K49" s="599" t="s">
        <v>1062</v>
      </c>
      <c r="L49" s="599"/>
      <c r="M49" s="599"/>
      <c r="N49" s="599"/>
      <c r="O49" s="599"/>
      <c r="P49" s="599"/>
      <c r="Q49" s="599"/>
      <c r="R49" s="599"/>
      <c r="S49" s="599"/>
    </row>
    <row r="50" spans="1:19" x14ac:dyDescent="0.25">
      <c r="A50" s="9" t="s">
        <v>2</v>
      </c>
      <c r="B50" s="9" t="s">
        <v>3</v>
      </c>
      <c r="C50" s="9" t="s">
        <v>4</v>
      </c>
      <c r="D50" s="9" t="s">
        <v>5</v>
      </c>
      <c r="E50" s="9" t="s">
        <v>6</v>
      </c>
      <c r="F50" s="10"/>
      <c r="G50" s="9" t="s">
        <v>7</v>
      </c>
      <c r="H50" s="10"/>
      <c r="I50" s="9" t="s">
        <v>8</v>
      </c>
      <c r="J50" s="478"/>
      <c r="K50" s="9" t="s">
        <v>2</v>
      </c>
      <c r="L50" s="9" t="s">
        <v>3</v>
      </c>
      <c r="M50" s="9" t="s">
        <v>4</v>
      </c>
      <c r="N50" s="9" t="s">
        <v>5</v>
      </c>
      <c r="O50" s="9" t="s">
        <v>6</v>
      </c>
      <c r="P50" s="10"/>
      <c r="Q50" s="9" t="s">
        <v>7</v>
      </c>
      <c r="R50" s="10"/>
      <c r="S50" s="9" t="s">
        <v>8</v>
      </c>
    </row>
    <row r="51" spans="1:19" x14ac:dyDescent="0.25">
      <c r="A51" s="23"/>
      <c r="B51" s="23"/>
      <c r="C51" s="23"/>
      <c r="D51" s="23" t="s">
        <v>9</v>
      </c>
      <c r="E51" s="4"/>
      <c r="F51" s="24"/>
      <c r="G51" s="4"/>
      <c r="H51" s="24"/>
      <c r="I51" s="479">
        <f>+I45</f>
        <v>449000</v>
      </c>
      <c r="J51" s="478"/>
      <c r="K51" s="23"/>
      <c r="L51" s="23"/>
      <c r="M51" s="23"/>
      <c r="N51" s="23" t="s">
        <v>9</v>
      </c>
      <c r="O51" s="4"/>
      <c r="P51" s="24"/>
      <c r="Q51" s="4"/>
      <c r="R51" s="24"/>
      <c r="S51" s="479">
        <f>+S45</f>
        <v>-450000</v>
      </c>
    </row>
    <row r="52" spans="1:19" x14ac:dyDescent="0.25">
      <c r="A52" s="478"/>
      <c r="B52" s="480"/>
      <c r="C52" s="478"/>
      <c r="D52" s="478"/>
      <c r="E52" s="479"/>
      <c r="F52" s="24"/>
      <c r="G52" s="4"/>
      <c r="H52" s="24"/>
      <c r="I52" s="479">
        <f>+I51+E52-G52</f>
        <v>449000</v>
      </c>
      <c r="J52" s="478"/>
      <c r="K52" s="481" t="s">
        <v>1369</v>
      </c>
      <c r="L52" s="482">
        <v>42983</v>
      </c>
      <c r="M52" s="481" t="s">
        <v>1354</v>
      </c>
      <c r="N52" s="483" t="s">
        <v>1370</v>
      </c>
      <c r="O52" s="533">
        <v>265000</v>
      </c>
      <c r="P52" s="24" t="s">
        <v>91</v>
      </c>
      <c r="Q52" s="479"/>
      <c r="R52" s="24"/>
      <c r="S52" s="479">
        <f>+S51+O52-Q52</f>
        <v>-185000</v>
      </c>
    </row>
    <row r="53" spans="1:19" x14ac:dyDescent="0.25">
      <c r="A53" s="478"/>
      <c r="B53" s="480"/>
      <c r="C53" s="478"/>
      <c r="D53" s="478"/>
      <c r="E53" s="4"/>
      <c r="F53" s="24"/>
      <c r="G53" s="479"/>
      <c r="H53" s="24"/>
      <c r="I53" s="479">
        <f>+I52+E53-G53</f>
        <v>449000</v>
      </c>
      <c r="J53" s="478"/>
      <c r="K53" s="478"/>
      <c r="L53" s="480"/>
      <c r="M53" s="478"/>
      <c r="N53" s="478"/>
      <c r="O53" s="479"/>
      <c r="P53" s="24"/>
      <c r="Q53" s="479"/>
      <c r="R53" s="24"/>
      <c r="S53" s="479"/>
    </row>
    <row r="54" spans="1:19" x14ac:dyDescent="0.25">
      <c r="A54" s="43"/>
      <c r="B54" s="480"/>
      <c r="C54" s="478"/>
      <c r="D54" s="478"/>
      <c r="E54" s="479"/>
      <c r="F54" s="20"/>
      <c r="G54" s="478"/>
      <c r="H54" s="42"/>
      <c r="I54" s="479">
        <f>+I51+E54-G54</f>
        <v>449000</v>
      </c>
      <c r="J54" s="478"/>
      <c r="K54" s="478"/>
      <c r="L54" s="480"/>
      <c r="M54" s="478"/>
      <c r="N54" s="478"/>
      <c r="O54" s="479"/>
      <c r="P54" s="25"/>
      <c r="Q54" s="479"/>
      <c r="R54" s="25"/>
      <c r="S54" s="479"/>
    </row>
    <row r="55" spans="1:19" x14ac:dyDescent="0.25">
      <c r="A55" s="478"/>
      <c r="B55" s="478"/>
      <c r="C55" s="478"/>
      <c r="D55" s="9" t="s">
        <v>10</v>
      </c>
      <c r="E55" s="11">
        <f>+SUM(E54:E54)</f>
        <v>0</v>
      </c>
      <c r="F55" s="12"/>
      <c r="G55" s="11">
        <f>+SUM(G54:G54)</f>
        <v>0</v>
      </c>
      <c r="H55" s="12"/>
      <c r="I55" s="15"/>
      <c r="J55" s="478"/>
      <c r="K55" s="478"/>
      <c r="L55" s="478"/>
      <c r="M55" s="478"/>
      <c r="N55" s="9" t="s">
        <v>10</v>
      </c>
      <c r="O55" s="11">
        <f>+SUM(O52:O53)</f>
        <v>265000</v>
      </c>
      <c r="P55" s="12"/>
      <c r="Q55" s="11">
        <f>+SUM(Q52:Q53)</f>
        <v>0</v>
      </c>
      <c r="R55" s="12"/>
      <c r="S55" s="15"/>
    </row>
    <row r="56" spans="1:19" x14ac:dyDescent="0.25">
      <c r="A56" s="478"/>
      <c r="B56" s="478"/>
      <c r="C56" s="478"/>
      <c r="D56" s="16" t="s">
        <v>11</v>
      </c>
      <c r="E56" s="15"/>
      <c r="F56" s="12"/>
      <c r="G56" s="15"/>
      <c r="H56" s="12"/>
      <c r="I56" s="15">
        <f>+I54</f>
        <v>449000</v>
      </c>
      <c r="J56" s="478"/>
      <c r="K56" s="478"/>
      <c r="L56" s="478"/>
      <c r="M56" s="478"/>
      <c r="N56" s="16" t="s">
        <v>11</v>
      </c>
      <c r="O56" s="15"/>
      <c r="P56" s="12"/>
      <c r="Q56" s="15"/>
      <c r="R56" s="12"/>
      <c r="S56" s="15">
        <f>+S52</f>
        <v>-185000</v>
      </c>
    </row>
    <row r="59" spans="1:19" x14ac:dyDescent="0.25">
      <c r="A59" s="600" t="s">
        <v>1352</v>
      </c>
      <c r="B59" s="600"/>
      <c r="C59" s="600"/>
      <c r="D59" s="600"/>
      <c r="E59" s="600"/>
      <c r="F59" s="600"/>
      <c r="G59" s="600"/>
      <c r="H59" s="600"/>
      <c r="I59" s="600"/>
      <c r="J59" s="484"/>
      <c r="K59" s="600" t="s">
        <v>52</v>
      </c>
      <c r="L59" s="600"/>
      <c r="M59" s="600"/>
      <c r="N59" s="600"/>
      <c r="O59" s="600"/>
      <c r="P59" s="600"/>
      <c r="Q59" s="600"/>
      <c r="R59" s="600"/>
      <c r="S59" s="600"/>
    </row>
    <row r="60" spans="1:19" x14ac:dyDescent="0.25">
      <c r="A60" s="599" t="s">
        <v>1211</v>
      </c>
      <c r="B60" s="599"/>
      <c r="C60" s="599"/>
      <c r="D60" s="599"/>
      <c r="E60" s="599"/>
      <c r="F60" s="599"/>
      <c r="G60" s="599"/>
      <c r="H60" s="599"/>
      <c r="I60" s="599"/>
      <c r="J60" s="484"/>
      <c r="K60" s="599" t="s">
        <v>1211</v>
      </c>
      <c r="L60" s="599"/>
      <c r="M60" s="599"/>
      <c r="N60" s="599"/>
      <c r="O60" s="599"/>
      <c r="P60" s="599"/>
      <c r="Q60" s="599"/>
      <c r="R60" s="599"/>
      <c r="S60" s="599"/>
    </row>
    <row r="61" spans="1:19" x14ac:dyDescent="0.25">
      <c r="A61" s="9" t="s">
        <v>2</v>
      </c>
      <c r="B61" s="9" t="s">
        <v>3</v>
      </c>
      <c r="C61" s="9" t="s">
        <v>4</v>
      </c>
      <c r="D61" s="9" t="s">
        <v>5</v>
      </c>
      <c r="E61" s="9" t="s">
        <v>6</v>
      </c>
      <c r="F61" s="10"/>
      <c r="G61" s="9" t="s">
        <v>7</v>
      </c>
      <c r="H61" s="10"/>
      <c r="I61" s="9" t="s">
        <v>8</v>
      </c>
      <c r="J61" s="484"/>
      <c r="K61" s="9" t="s">
        <v>2</v>
      </c>
      <c r="L61" s="9" t="s">
        <v>3</v>
      </c>
      <c r="M61" s="9" t="s">
        <v>4</v>
      </c>
      <c r="N61" s="9" t="s">
        <v>5</v>
      </c>
      <c r="O61" s="9" t="s">
        <v>6</v>
      </c>
      <c r="P61" s="10"/>
      <c r="Q61" s="9" t="s">
        <v>7</v>
      </c>
      <c r="R61" s="10"/>
      <c r="S61" s="9" t="s">
        <v>8</v>
      </c>
    </row>
    <row r="62" spans="1:19" x14ac:dyDescent="0.25">
      <c r="A62" s="23"/>
      <c r="B62" s="23"/>
      <c r="C62" s="23"/>
      <c r="D62" s="23" t="s">
        <v>9</v>
      </c>
      <c r="E62" s="4"/>
      <c r="F62" s="24"/>
      <c r="G62" s="4"/>
      <c r="H62" s="24"/>
      <c r="I62" s="485">
        <f>+I56</f>
        <v>449000</v>
      </c>
      <c r="J62" s="484"/>
      <c r="K62" s="23"/>
      <c r="L62" s="23"/>
      <c r="M62" s="23"/>
      <c r="N62" s="23" t="s">
        <v>9</v>
      </c>
      <c r="O62" s="4"/>
      <c r="P62" s="24"/>
      <c r="Q62" s="4"/>
      <c r="R62" s="24"/>
      <c r="S62" s="485">
        <f>+S56</f>
        <v>-185000</v>
      </c>
    </row>
    <row r="63" spans="1:19" x14ac:dyDescent="0.25">
      <c r="A63" s="484"/>
      <c r="B63" s="486"/>
      <c r="C63" s="484"/>
      <c r="D63" s="484"/>
      <c r="E63" s="485"/>
      <c r="F63" s="24"/>
      <c r="G63" s="4"/>
      <c r="H63" s="24"/>
      <c r="I63" s="485">
        <f>+I62</f>
        <v>449000</v>
      </c>
      <c r="J63" s="484"/>
      <c r="K63" s="484" t="s">
        <v>1369</v>
      </c>
      <c r="L63" s="486"/>
      <c r="M63" s="484"/>
      <c r="N63" s="484"/>
      <c r="O63" s="485"/>
      <c r="P63" s="24"/>
      <c r="Q63" s="485"/>
      <c r="R63" s="24"/>
      <c r="S63" s="485">
        <f>+S62+O63-Q63</f>
        <v>-185000</v>
      </c>
    </row>
    <row r="64" spans="1:19" x14ac:dyDescent="0.25">
      <c r="A64" s="484"/>
      <c r="B64" s="484"/>
      <c r="C64" s="484"/>
      <c r="D64" s="9" t="s">
        <v>10</v>
      </c>
      <c r="E64" s="11" t="e">
        <f>+SUM(#REF!)</f>
        <v>#REF!</v>
      </c>
      <c r="F64" s="12"/>
      <c r="G64" s="11" t="e">
        <f>+SUM(#REF!)</f>
        <v>#REF!</v>
      </c>
      <c r="H64" s="12"/>
      <c r="I64" s="15"/>
      <c r="J64" s="484"/>
      <c r="K64" s="484"/>
      <c r="L64" s="484"/>
      <c r="M64" s="484"/>
      <c r="N64" s="9" t="s">
        <v>10</v>
      </c>
      <c r="O64" s="11">
        <f>+SUM(O63:O63)</f>
        <v>0</v>
      </c>
      <c r="P64" s="12"/>
      <c r="Q64" s="11">
        <f>+SUM(Q63:Q63)</f>
        <v>0</v>
      </c>
      <c r="R64" s="12"/>
      <c r="S64" s="15"/>
    </row>
    <row r="65" spans="1:19" x14ac:dyDescent="0.25">
      <c r="A65" s="484"/>
      <c r="B65" s="484"/>
      <c r="C65" s="484"/>
      <c r="D65" s="16" t="s">
        <v>11</v>
      </c>
      <c r="E65" s="15"/>
      <c r="F65" s="12"/>
      <c r="G65" s="15"/>
      <c r="H65" s="12"/>
      <c r="I65" s="15">
        <f>+I63</f>
        <v>449000</v>
      </c>
      <c r="J65" s="484"/>
      <c r="K65" s="484"/>
      <c r="L65" s="484"/>
      <c r="M65" s="484"/>
      <c r="N65" s="16" t="s">
        <v>11</v>
      </c>
      <c r="O65" s="15"/>
      <c r="P65" s="12"/>
      <c r="Q65" s="15"/>
      <c r="R65" s="12"/>
      <c r="S65" s="15">
        <f>+S63</f>
        <v>-185000</v>
      </c>
    </row>
    <row r="68" spans="1:19" x14ac:dyDescent="0.25">
      <c r="A68" s="600" t="s">
        <v>1352</v>
      </c>
      <c r="B68" s="600"/>
      <c r="C68" s="600"/>
      <c r="D68" s="600"/>
      <c r="E68" s="600"/>
      <c r="F68" s="600"/>
      <c r="G68" s="600"/>
      <c r="H68" s="600"/>
      <c r="I68" s="600"/>
      <c r="J68" s="484"/>
      <c r="K68" s="600" t="s">
        <v>52</v>
      </c>
      <c r="L68" s="600"/>
      <c r="M68" s="600"/>
      <c r="N68" s="600"/>
      <c r="O68" s="600"/>
      <c r="P68" s="600"/>
      <c r="Q68" s="600"/>
      <c r="R68" s="600"/>
      <c r="S68" s="600"/>
    </row>
    <row r="69" spans="1:19" x14ac:dyDescent="0.25">
      <c r="A69" s="599" t="s">
        <v>1298</v>
      </c>
      <c r="B69" s="599"/>
      <c r="C69" s="599"/>
      <c r="D69" s="599"/>
      <c r="E69" s="599"/>
      <c r="F69" s="599"/>
      <c r="G69" s="599"/>
      <c r="H69" s="599"/>
      <c r="I69" s="599"/>
      <c r="J69" s="484"/>
      <c r="K69" s="599" t="s">
        <v>1298</v>
      </c>
      <c r="L69" s="599"/>
      <c r="M69" s="599"/>
      <c r="N69" s="599"/>
      <c r="O69" s="599"/>
      <c r="P69" s="599"/>
      <c r="Q69" s="599"/>
      <c r="R69" s="599"/>
      <c r="S69" s="599"/>
    </row>
    <row r="70" spans="1:19" x14ac:dyDescent="0.25">
      <c r="A70" s="9" t="s">
        <v>2</v>
      </c>
      <c r="B70" s="9" t="s">
        <v>3</v>
      </c>
      <c r="C70" s="9" t="s">
        <v>4</v>
      </c>
      <c r="D70" s="9" t="s">
        <v>5</v>
      </c>
      <c r="E70" s="9" t="s">
        <v>6</v>
      </c>
      <c r="F70" s="10"/>
      <c r="G70" s="9" t="s">
        <v>7</v>
      </c>
      <c r="H70" s="10"/>
      <c r="I70" s="9" t="s">
        <v>8</v>
      </c>
      <c r="J70" s="484"/>
      <c r="K70" s="9" t="s">
        <v>2</v>
      </c>
      <c r="L70" s="9" t="s">
        <v>3</v>
      </c>
      <c r="M70" s="9" t="s">
        <v>4</v>
      </c>
      <c r="N70" s="9" t="s">
        <v>5</v>
      </c>
      <c r="O70" s="9" t="s">
        <v>6</v>
      </c>
      <c r="P70" s="10"/>
      <c r="Q70" s="9" t="s">
        <v>7</v>
      </c>
      <c r="R70" s="10"/>
      <c r="S70" s="9" t="s">
        <v>8</v>
      </c>
    </row>
    <row r="71" spans="1:19" x14ac:dyDescent="0.25">
      <c r="A71" s="23"/>
      <c r="B71" s="23"/>
      <c r="C71" s="23"/>
      <c r="D71" s="23" t="s">
        <v>9</v>
      </c>
      <c r="E71" s="4"/>
      <c r="F71" s="24"/>
      <c r="G71" s="4"/>
      <c r="H71" s="24"/>
      <c r="I71" s="485">
        <f>+I65</f>
        <v>449000</v>
      </c>
      <c r="J71" s="484"/>
      <c r="K71" s="23"/>
      <c r="L71" s="23"/>
      <c r="M71" s="23"/>
      <c r="N71" s="23" t="s">
        <v>9</v>
      </c>
      <c r="O71" s="4"/>
      <c r="P71" s="24"/>
      <c r="Q71" s="4"/>
      <c r="R71" s="24"/>
      <c r="S71" s="485">
        <f>+S65</f>
        <v>-185000</v>
      </c>
    </row>
    <row r="72" spans="1:19" x14ac:dyDescent="0.25">
      <c r="A72" s="69"/>
      <c r="B72" s="505">
        <v>43068</v>
      </c>
      <c r="C72" s="69"/>
      <c r="D72" s="504" t="s">
        <v>1605</v>
      </c>
      <c r="E72" s="80"/>
      <c r="F72" s="24"/>
      <c r="G72" s="573">
        <v>89000</v>
      </c>
      <c r="H72" s="24"/>
      <c r="I72" s="485">
        <f>+I71+E72-G72</f>
        <v>360000</v>
      </c>
      <c r="J72" s="484"/>
      <c r="K72" s="487" t="s">
        <v>1371</v>
      </c>
      <c r="L72" s="488">
        <v>43068</v>
      </c>
      <c r="M72" s="487" t="s">
        <v>1366</v>
      </c>
      <c r="N72" s="489" t="s">
        <v>1355</v>
      </c>
      <c r="O72" s="485"/>
      <c r="P72" s="24"/>
      <c r="Q72" s="578">
        <v>175000</v>
      </c>
      <c r="R72" s="24"/>
      <c r="S72" s="485">
        <f>+S71+O72-Q72</f>
        <v>-360000</v>
      </c>
    </row>
    <row r="73" spans="1:19" x14ac:dyDescent="0.25">
      <c r="A73" s="484"/>
      <c r="B73" s="486"/>
      <c r="C73" s="484"/>
      <c r="D73" s="484"/>
      <c r="E73" s="4"/>
      <c r="F73" s="24"/>
      <c r="G73" s="485"/>
      <c r="H73" s="24"/>
      <c r="I73" s="485">
        <f>+I72+E73-G73</f>
        <v>360000</v>
      </c>
      <c r="J73" s="484"/>
      <c r="K73" s="484"/>
      <c r="L73" s="486"/>
      <c r="M73" s="484"/>
      <c r="N73" s="484"/>
      <c r="O73" s="485"/>
      <c r="P73" s="24"/>
      <c r="Q73" s="485"/>
      <c r="R73" s="24"/>
      <c r="S73" s="485"/>
    </row>
    <row r="74" spans="1:19" x14ac:dyDescent="0.25">
      <c r="A74" s="43"/>
      <c r="B74" s="486"/>
      <c r="C74" s="484"/>
      <c r="D74" s="484"/>
      <c r="E74" s="485"/>
      <c r="F74" s="20"/>
      <c r="G74" s="484"/>
      <c r="H74" s="42"/>
      <c r="I74" s="485"/>
      <c r="J74" s="484"/>
      <c r="K74" s="484"/>
      <c r="L74" s="486"/>
      <c r="M74" s="484"/>
      <c r="N74" s="484"/>
      <c r="O74" s="485"/>
      <c r="P74" s="25"/>
      <c r="Q74" s="485"/>
      <c r="R74" s="25"/>
      <c r="S74" s="485"/>
    </row>
    <row r="75" spans="1:19" x14ac:dyDescent="0.25">
      <c r="A75" s="484"/>
      <c r="B75" s="484"/>
      <c r="C75" s="484"/>
      <c r="D75" s="9" t="s">
        <v>10</v>
      </c>
      <c r="E75" s="11">
        <f>+SUM(E74:E74)</f>
        <v>0</v>
      </c>
      <c r="F75" s="12"/>
      <c r="G75" s="11">
        <f>+SUM(G74:G74)</f>
        <v>0</v>
      </c>
      <c r="H75" s="12"/>
      <c r="I75" s="15"/>
      <c r="J75" s="484"/>
      <c r="K75" s="484"/>
      <c r="L75" s="484"/>
      <c r="M75" s="484"/>
      <c r="N75" s="9" t="s">
        <v>10</v>
      </c>
      <c r="O75" s="11">
        <f>+SUM(O72:O73)</f>
        <v>0</v>
      </c>
      <c r="P75" s="12"/>
      <c r="Q75" s="11">
        <f>+SUM(Q72:Q73)</f>
        <v>175000</v>
      </c>
      <c r="R75" s="12"/>
      <c r="S75" s="15"/>
    </row>
    <row r="76" spans="1:19" x14ac:dyDescent="0.25">
      <c r="A76" s="484"/>
      <c r="B76" s="484"/>
      <c r="C76" s="484"/>
      <c r="D76" s="16" t="s">
        <v>11</v>
      </c>
      <c r="E76" s="15"/>
      <c r="F76" s="12"/>
      <c r="G76" s="15"/>
      <c r="H76" s="12"/>
      <c r="I76" s="15">
        <f>+I73</f>
        <v>360000</v>
      </c>
      <c r="J76" s="484"/>
      <c r="K76" s="484"/>
      <c r="L76" s="484"/>
      <c r="M76" s="484"/>
      <c r="N76" s="16" t="s">
        <v>11</v>
      </c>
      <c r="O76" s="15"/>
      <c r="P76" s="12"/>
      <c r="Q76" s="15"/>
      <c r="R76" s="12"/>
      <c r="S76" s="15">
        <f>+S72</f>
        <v>-360000</v>
      </c>
    </row>
    <row r="78" spans="1:19" x14ac:dyDescent="0.25">
      <c r="A78" s="600" t="s">
        <v>1352</v>
      </c>
      <c r="B78" s="600"/>
      <c r="C78" s="600"/>
      <c r="D78" s="600"/>
      <c r="E78" s="600"/>
      <c r="F78" s="600"/>
      <c r="G78" s="600"/>
      <c r="H78" s="600"/>
      <c r="I78" s="600"/>
      <c r="J78" s="490"/>
      <c r="K78" s="600" t="s">
        <v>52</v>
      </c>
      <c r="L78" s="600"/>
      <c r="M78" s="600"/>
      <c r="N78" s="600"/>
      <c r="O78" s="600"/>
      <c r="P78" s="600"/>
      <c r="Q78" s="600"/>
      <c r="R78" s="600"/>
      <c r="S78" s="600"/>
    </row>
    <row r="79" spans="1:19" x14ac:dyDescent="0.25">
      <c r="A79" s="599" t="s">
        <v>1350</v>
      </c>
      <c r="B79" s="599"/>
      <c r="C79" s="599"/>
      <c r="D79" s="599"/>
      <c r="E79" s="599"/>
      <c r="F79" s="599"/>
      <c r="G79" s="599"/>
      <c r="H79" s="599"/>
      <c r="I79" s="599"/>
      <c r="J79" s="490"/>
      <c r="K79" s="599" t="s">
        <v>1350</v>
      </c>
      <c r="L79" s="599"/>
      <c r="M79" s="599"/>
      <c r="N79" s="599"/>
      <c r="O79" s="599"/>
      <c r="P79" s="599"/>
      <c r="Q79" s="599"/>
      <c r="R79" s="599"/>
      <c r="S79" s="599"/>
    </row>
    <row r="80" spans="1:19" x14ac:dyDescent="0.25">
      <c r="A80" s="9" t="s">
        <v>2</v>
      </c>
      <c r="B80" s="9" t="s">
        <v>3</v>
      </c>
      <c r="C80" s="9" t="s">
        <v>4</v>
      </c>
      <c r="D80" s="9" t="s">
        <v>5</v>
      </c>
      <c r="E80" s="9" t="s">
        <v>6</v>
      </c>
      <c r="F80" s="10"/>
      <c r="G80" s="9" t="s">
        <v>7</v>
      </c>
      <c r="H80" s="10"/>
      <c r="I80" s="9" t="s">
        <v>8</v>
      </c>
      <c r="J80" s="490"/>
      <c r="K80" s="9" t="s">
        <v>2</v>
      </c>
      <c r="L80" s="9" t="s">
        <v>3</v>
      </c>
      <c r="M80" s="9" t="s">
        <v>4</v>
      </c>
      <c r="N80" s="9" t="s">
        <v>5</v>
      </c>
      <c r="O80" s="9" t="s">
        <v>6</v>
      </c>
      <c r="P80" s="10"/>
      <c r="Q80" s="9" t="s">
        <v>7</v>
      </c>
      <c r="R80" s="10"/>
      <c r="S80" s="9" t="s">
        <v>8</v>
      </c>
    </row>
    <row r="81" spans="1:19" x14ac:dyDescent="0.25">
      <c r="A81" s="23"/>
      <c r="B81" s="23"/>
      <c r="C81" s="23"/>
      <c r="D81" s="23" t="s">
        <v>9</v>
      </c>
      <c r="E81" s="4"/>
      <c r="F81" s="24"/>
      <c r="G81" s="4"/>
      <c r="H81" s="24"/>
      <c r="I81" s="491">
        <f>+I76</f>
        <v>360000</v>
      </c>
      <c r="J81" s="490"/>
      <c r="K81" s="23"/>
      <c r="L81" s="23"/>
      <c r="M81" s="23"/>
      <c r="N81" s="23" t="s">
        <v>9</v>
      </c>
      <c r="O81" s="4"/>
      <c r="P81" s="24"/>
      <c r="Q81" s="4"/>
      <c r="R81" s="24"/>
      <c r="S81" s="491">
        <f>+S76</f>
        <v>-360000</v>
      </c>
    </row>
    <row r="82" spans="1:19" x14ac:dyDescent="0.25">
      <c r="A82" s="505">
        <v>43070</v>
      </c>
      <c r="B82" s="79"/>
      <c r="C82" s="69"/>
      <c r="D82" s="504" t="s">
        <v>1606</v>
      </c>
      <c r="E82" s="573">
        <v>89000</v>
      </c>
      <c r="F82" s="24">
        <v>1</v>
      </c>
      <c r="G82" s="4"/>
      <c r="H82" s="24"/>
      <c r="I82" s="491">
        <f>+I81+E82-G82</f>
        <v>449000</v>
      </c>
      <c r="J82" s="490"/>
      <c r="K82" s="537" t="s">
        <v>1503</v>
      </c>
      <c r="L82" s="538">
        <v>43084</v>
      </c>
      <c r="M82" s="537" t="s">
        <v>1359</v>
      </c>
      <c r="N82" s="539" t="s">
        <v>1508</v>
      </c>
      <c r="O82" s="540"/>
      <c r="P82" s="24"/>
      <c r="Q82" s="579">
        <v>89000</v>
      </c>
      <c r="R82" s="24"/>
      <c r="S82" s="491">
        <f>+S81+O82-Q82</f>
        <v>-449000</v>
      </c>
    </row>
    <row r="83" spans="1:19" x14ac:dyDescent="0.25">
      <c r="A83" s="505">
        <v>43078</v>
      </c>
      <c r="B83" s="79"/>
      <c r="C83" s="69"/>
      <c r="D83" s="504" t="s">
        <v>1607</v>
      </c>
      <c r="E83" s="573">
        <v>156000</v>
      </c>
      <c r="F83" s="24">
        <v>2</v>
      </c>
      <c r="G83" s="491"/>
      <c r="H83" s="24"/>
      <c r="I83" s="491">
        <f>+I82+E83-G83</f>
        <v>605000</v>
      </c>
      <c r="J83" s="490"/>
      <c r="K83" s="537" t="s">
        <v>1504</v>
      </c>
      <c r="L83" s="538">
        <v>43084</v>
      </c>
      <c r="M83" s="537" t="s">
        <v>1365</v>
      </c>
      <c r="N83" s="539" t="s">
        <v>1509</v>
      </c>
      <c r="O83" s="540"/>
      <c r="P83" s="24"/>
      <c r="Q83" s="579">
        <v>156000</v>
      </c>
      <c r="R83" s="24"/>
      <c r="S83" s="535">
        <f t="shared" ref="S83:S88" si="1">+S82+O83-Q83</f>
        <v>-605000</v>
      </c>
    </row>
    <row r="84" spans="1:19" x14ac:dyDescent="0.25">
      <c r="A84" s="505">
        <v>43097</v>
      </c>
      <c r="B84" s="79"/>
      <c r="C84" s="69"/>
      <c r="D84" s="504" t="s">
        <v>28</v>
      </c>
      <c r="E84" s="573">
        <v>8179.17</v>
      </c>
      <c r="F84" s="20">
        <v>3</v>
      </c>
      <c r="G84" s="490"/>
      <c r="H84" s="42"/>
      <c r="I84" s="567">
        <f>+I83+E84-G84</f>
        <v>613179.17000000004</v>
      </c>
      <c r="J84" s="490"/>
      <c r="K84" s="537" t="s">
        <v>1318</v>
      </c>
      <c r="L84" s="538">
        <v>43084</v>
      </c>
      <c r="M84" s="537" t="s">
        <v>1372</v>
      </c>
      <c r="N84" s="539" t="s">
        <v>1355</v>
      </c>
      <c r="O84" s="580">
        <v>165000</v>
      </c>
      <c r="P84" s="25"/>
      <c r="Q84" s="491"/>
      <c r="R84" s="25"/>
      <c r="S84" s="535">
        <f t="shared" si="1"/>
        <v>-440000</v>
      </c>
    </row>
    <row r="85" spans="1:19" s="534" customFormat="1" x14ac:dyDescent="0.25">
      <c r="A85" s="570">
        <v>43449</v>
      </c>
      <c r="B85" s="79"/>
      <c r="C85" s="69"/>
      <c r="D85" s="589" t="s">
        <v>1639</v>
      </c>
      <c r="E85" s="571"/>
      <c r="F85" s="297"/>
      <c r="G85" s="590">
        <v>165000</v>
      </c>
      <c r="H85" s="532"/>
      <c r="I85" s="567">
        <f>+I84+E85-G85</f>
        <v>448179.17000000004</v>
      </c>
      <c r="K85" s="537" t="s">
        <v>1373</v>
      </c>
      <c r="L85" s="538">
        <v>43084</v>
      </c>
      <c r="M85" s="537" t="s">
        <v>1374</v>
      </c>
      <c r="N85" s="539" t="s">
        <v>1355</v>
      </c>
      <c r="O85" s="580">
        <v>165000</v>
      </c>
      <c r="P85" s="25"/>
      <c r="Q85" s="535"/>
      <c r="R85" s="25"/>
      <c r="S85" s="535">
        <f t="shared" si="1"/>
        <v>-275000</v>
      </c>
    </row>
    <row r="86" spans="1:19" s="534" customFormat="1" x14ac:dyDescent="0.25">
      <c r="A86" s="300">
        <v>43449</v>
      </c>
      <c r="B86" s="79"/>
      <c r="C86" s="69"/>
      <c r="D86" s="589" t="s">
        <v>1640</v>
      </c>
      <c r="E86" s="80"/>
      <c r="F86" s="297"/>
      <c r="G86" s="590">
        <v>165000</v>
      </c>
      <c r="H86" s="532"/>
      <c r="I86" s="587">
        <f t="shared" ref="I86:I88" si="2">+I85+E86-G86</f>
        <v>283179.17000000004</v>
      </c>
      <c r="K86" s="537" t="s">
        <v>1375</v>
      </c>
      <c r="L86" s="538">
        <v>43084</v>
      </c>
      <c r="M86" s="537" t="s">
        <v>1376</v>
      </c>
      <c r="N86" s="539" t="s">
        <v>1355</v>
      </c>
      <c r="O86" s="580">
        <v>265000</v>
      </c>
      <c r="P86" s="25"/>
      <c r="Q86" s="535"/>
      <c r="R86" s="25"/>
      <c r="S86" s="535">
        <f t="shared" si="1"/>
        <v>-10000</v>
      </c>
    </row>
    <row r="87" spans="1:19" s="534" customFormat="1" x14ac:dyDescent="0.25">
      <c r="A87" s="300">
        <v>43449</v>
      </c>
      <c r="B87" s="79"/>
      <c r="C87" s="69"/>
      <c r="D87" s="589" t="s">
        <v>1641</v>
      </c>
      <c r="E87" s="80"/>
      <c r="F87" s="297"/>
      <c r="G87" s="590">
        <v>265000</v>
      </c>
      <c r="H87" s="532"/>
      <c r="I87" s="587">
        <f t="shared" si="2"/>
        <v>18179.170000000042</v>
      </c>
      <c r="K87" s="537" t="s">
        <v>1505</v>
      </c>
      <c r="L87" s="538">
        <v>43097</v>
      </c>
      <c r="M87" s="537" t="s">
        <v>1506</v>
      </c>
      <c r="N87" s="539" t="s">
        <v>1501</v>
      </c>
      <c r="O87" s="540"/>
      <c r="P87" s="25"/>
      <c r="Q87" s="543">
        <v>8179.17</v>
      </c>
      <c r="R87" s="25"/>
      <c r="S87" s="543">
        <f t="shared" si="1"/>
        <v>-18179.169999999998</v>
      </c>
    </row>
    <row r="88" spans="1:19" s="534" customFormat="1" x14ac:dyDescent="0.25">
      <c r="A88" s="300">
        <v>43462</v>
      </c>
      <c r="B88" s="79" t="s">
        <v>1667</v>
      </c>
      <c r="C88" s="69"/>
      <c r="D88" s="134" t="s">
        <v>1668</v>
      </c>
      <c r="E88" s="80"/>
      <c r="F88" s="297"/>
      <c r="G88" s="598">
        <v>8179.17</v>
      </c>
      <c r="H88" s="532"/>
      <c r="I88" s="597">
        <f t="shared" si="2"/>
        <v>10000.000000000042</v>
      </c>
      <c r="K88" s="537" t="s">
        <v>1507</v>
      </c>
      <c r="L88" s="538">
        <v>43097</v>
      </c>
      <c r="M88" s="537" t="s">
        <v>1502</v>
      </c>
      <c r="N88" s="539"/>
      <c r="O88" s="541">
        <v>8179.17</v>
      </c>
      <c r="P88" s="25"/>
      <c r="Q88" s="535"/>
      <c r="R88" s="25"/>
      <c r="S88" s="543">
        <f t="shared" si="1"/>
        <v>-9999.9999999999982</v>
      </c>
    </row>
    <row r="89" spans="1:19" x14ac:dyDescent="0.25">
      <c r="A89" s="490"/>
      <c r="B89" s="490"/>
      <c r="C89" s="490"/>
      <c r="D89" s="9" t="s">
        <v>10</v>
      </c>
      <c r="E89" s="11">
        <f>+SUM(E81:E87)</f>
        <v>253179.17</v>
      </c>
      <c r="F89" s="12"/>
      <c r="G89" s="11">
        <f>+SUM(G81:G87)</f>
        <v>595000</v>
      </c>
      <c r="H89" s="12"/>
      <c r="I89" s="15"/>
      <c r="J89" s="490"/>
      <c r="K89" s="490"/>
      <c r="L89" s="490"/>
      <c r="M89" s="490"/>
      <c r="N89" s="9" t="s">
        <v>10</v>
      </c>
      <c r="O89" s="11">
        <f>+SUM(O82:O88)</f>
        <v>603179.17000000004</v>
      </c>
      <c r="P89" s="12"/>
      <c r="Q89" s="11">
        <f>+SUM(Q82:Q88)</f>
        <v>253179.17</v>
      </c>
      <c r="R89" s="12"/>
      <c r="S89" s="535"/>
    </row>
    <row r="90" spans="1:19" x14ac:dyDescent="0.25">
      <c r="A90" s="490"/>
      <c r="B90" s="490"/>
      <c r="C90" s="490"/>
      <c r="D90" s="16" t="s">
        <v>11</v>
      </c>
      <c r="E90" s="15"/>
      <c r="F90" s="12"/>
      <c r="G90" s="15"/>
      <c r="H90" s="12"/>
      <c r="I90" s="15">
        <f>+I88</f>
        <v>10000.000000000042</v>
      </c>
      <c r="J90" s="490"/>
      <c r="K90" s="490"/>
      <c r="L90" s="490"/>
      <c r="M90" s="490"/>
      <c r="N90" s="16" t="s">
        <v>11</v>
      </c>
      <c r="O90" s="15"/>
      <c r="P90" s="12"/>
      <c r="Q90" s="15"/>
      <c r="R90" s="12"/>
      <c r="S90" s="15">
        <f>+S88</f>
        <v>-9999.9999999999982</v>
      </c>
    </row>
  </sheetData>
  <mergeCells count="32">
    <mergeCell ref="A79:I79"/>
    <mergeCell ref="K79:S79"/>
    <mergeCell ref="A68:I68"/>
    <mergeCell ref="K68:S68"/>
    <mergeCell ref="A69:I69"/>
    <mergeCell ref="K69:S69"/>
    <mergeCell ref="A78:I78"/>
    <mergeCell ref="K78:S78"/>
    <mergeCell ref="A49:I49"/>
    <mergeCell ref="K49:S49"/>
    <mergeCell ref="A59:I59"/>
    <mergeCell ref="K59:S59"/>
    <mergeCell ref="A60:I60"/>
    <mergeCell ref="K60:S60"/>
    <mergeCell ref="A37:I37"/>
    <mergeCell ref="K37:S37"/>
    <mergeCell ref="A38:I38"/>
    <mergeCell ref="K38:S38"/>
    <mergeCell ref="A48:I48"/>
    <mergeCell ref="K48:S48"/>
    <mergeCell ref="A16:I16"/>
    <mergeCell ref="K16:S16"/>
    <mergeCell ref="A26:I26"/>
    <mergeCell ref="K26:S26"/>
    <mergeCell ref="A27:I27"/>
    <mergeCell ref="K27:S27"/>
    <mergeCell ref="A1:I1"/>
    <mergeCell ref="K1:S1"/>
    <mergeCell ref="A2:I2"/>
    <mergeCell ref="K2:S2"/>
    <mergeCell ref="A15:I15"/>
    <mergeCell ref="K15:S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99"/>
  <sheetViews>
    <sheetView topLeftCell="A82" workbookViewId="0">
      <selection activeCell="S99" sqref="A92:S99"/>
    </sheetView>
  </sheetViews>
  <sheetFormatPr baseColWidth="10" defaultRowHeight="15" x14ac:dyDescent="0.25"/>
  <cols>
    <col min="5" max="5" width="13.140625" bestFit="1" customWidth="1"/>
    <col min="6" max="6" width="3.85546875" customWidth="1"/>
    <col min="7" max="7" width="13.140625" bestFit="1" customWidth="1"/>
    <col min="8" max="8" width="3.85546875" customWidth="1"/>
    <col min="14" max="14" width="37.42578125" bestFit="1" customWidth="1"/>
    <col min="15" max="15" width="13.140625" bestFit="1" customWidth="1"/>
    <col min="16" max="16" width="3.85546875" customWidth="1"/>
    <col min="17" max="17" width="13.140625" bestFit="1" customWidth="1"/>
    <col min="18" max="18" width="3.85546875" customWidth="1"/>
  </cols>
  <sheetData>
    <row r="1" spans="1:19" s="408" customFormat="1" x14ac:dyDescent="0.25"/>
    <row r="2" spans="1:19" s="408" customFormat="1" x14ac:dyDescent="0.25">
      <c r="A2" s="600" t="s">
        <v>489</v>
      </c>
      <c r="B2" s="600"/>
      <c r="C2" s="600"/>
      <c r="D2" s="600"/>
      <c r="E2" s="600"/>
      <c r="F2" s="600"/>
      <c r="G2" s="600"/>
      <c r="H2" s="600"/>
      <c r="I2" s="600"/>
      <c r="K2" s="600" t="s">
        <v>52</v>
      </c>
      <c r="L2" s="600"/>
      <c r="M2" s="600"/>
      <c r="N2" s="600"/>
      <c r="O2" s="600"/>
      <c r="P2" s="600"/>
      <c r="Q2" s="600"/>
      <c r="R2" s="600"/>
      <c r="S2" s="600"/>
    </row>
    <row r="3" spans="1:19" s="408" customFormat="1" x14ac:dyDescent="0.25">
      <c r="A3" s="599" t="s">
        <v>253</v>
      </c>
      <c r="B3" s="599"/>
      <c r="C3" s="599"/>
      <c r="D3" s="599"/>
      <c r="E3" s="599"/>
      <c r="F3" s="599"/>
      <c r="G3" s="599"/>
      <c r="H3" s="599"/>
      <c r="I3" s="599"/>
      <c r="K3" s="599" t="s">
        <v>253</v>
      </c>
      <c r="L3" s="599"/>
      <c r="M3" s="599"/>
      <c r="N3" s="599"/>
      <c r="O3" s="599"/>
      <c r="P3" s="599"/>
      <c r="Q3" s="599"/>
      <c r="R3" s="599"/>
      <c r="S3" s="599"/>
    </row>
    <row r="4" spans="1:19" s="408" customFormat="1" x14ac:dyDescent="0.2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/>
      <c r="G4" s="9" t="s">
        <v>7</v>
      </c>
      <c r="H4" s="10"/>
      <c r="I4" s="9" t="s">
        <v>8</v>
      </c>
      <c r="K4" s="9" t="s">
        <v>2</v>
      </c>
      <c r="L4" s="9" t="s">
        <v>3</v>
      </c>
      <c r="M4" s="9" t="s">
        <v>4</v>
      </c>
      <c r="N4" s="9" t="s">
        <v>5</v>
      </c>
      <c r="O4" s="9" t="s">
        <v>6</v>
      </c>
      <c r="P4" s="10"/>
      <c r="Q4" s="9" t="s">
        <v>7</v>
      </c>
      <c r="R4" s="10"/>
      <c r="S4" s="9" t="s">
        <v>8</v>
      </c>
    </row>
    <row r="5" spans="1:19" s="408" customFormat="1" x14ac:dyDescent="0.25">
      <c r="A5" s="23"/>
      <c r="B5" s="23"/>
      <c r="C5" s="23"/>
      <c r="D5" s="23" t="s">
        <v>9</v>
      </c>
      <c r="E5" s="4"/>
      <c r="F5" s="24"/>
      <c r="G5" s="4"/>
      <c r="H5" s="24"/>
      <c r="I5" s="409">
        <v>0</v>
      </c>
      <c r="K5" s="23"/>
      <c r="L5" s="23"/>
      <c r="M5" s="23"/>
      <c r="N5" s="23" t="s">
        <v>9</v>
      </c>
      <c r="O5" s="4"/>
      <c r="P5" s="24"/>
      <c r="Q5" s="4"/>
      <c r="R5" s="24"/>
      <c r="S5" s="409">
        <v>0</v>
      </c>
    </row>
    <row r="6" spans="1:19" s="408" customFormat="1" ht="15" customHeight="1" x14ac:dyDescent="0.25">
      <c r="A6" s="412">
        <v>251</v>
      </c>
      <c r="B6" s="411">
        <v>42815</v>
      </c>
      <c r="C6" s="413" t="s">
        <v>1123</v>
      </c>
      <c r="D6" s="413" t="s">
        <v>343</v>
      </c>
      <c r="E6" s="409"/>
      <c r="F6" s="20"/>
      <c r="G6" s="414">
        <v>10579.2</v>
      </c>
      <c r="H6" s="42"/>
      <c r="I6" s="409">
        <f>+I5+E6-G6</f>
        <v>-10579.2</v>
      </c>
      <c r="L6" s="410"/>
      <c r="O6" s="409"/>
      <c r="P6" s="25"/>
      <c r="Q6" s="409"/>
      <c r="R6" s="25"/>
      <c r="S6" s="409">
        <f>+S5+O6-Q6</f>
        <v>0</v>
      </c>
    </row>
    <row r="7" spans="1:19" s="408" customFormat="1" ht="15" customHeight="1" x14ac:dyDescent="0.25">
      <c r="A7" s="412">
        <v>250</v>
      </c>
      <c r="B7" s="411">
        <v>42817</v>
      </c>
      <c r="C7" s="413" t="s">
        <v>1122</v>
      </c>
      <c r="D7" s="413" t="s">
        <v>343</v>
      </c>
      <c r="E7" s="409"/>
      <c r="F7" s="20"/>
      <c r="G7" s="414">
        <v>10579.2</v>
      </c>
      <c r="H7" s="42"/>
      <c r="I7" s="409">
        <f>+I6+E7-G7</f>
        <v>-21158.400000000001</v>
      </c>
      <c r="L7" s="410"/>
      <c r="O7" s="409"/>
      <c r="P7" s="25"/>
      <c r="Q7" s="409"/>
      <c r="R7" s="25"/>
      <c r="S7" s="409">
        <f>+S6+O7-Q7</f>
        <v>0</v>
      </c>
    </row>
    <row r="8" spans="1:19" s="408" customFormat="1" x14ac:dyDescent="0.25">
      <c r="D8" s="9" t="s">
        <v>10</v>
      </c>
      <c r="E8" s="11">
        <f>+SUM(E6:E6)</f>
        <v>0</v>
      </c>
      <c r="F8" s="12"/>
      <c r="G8" s="11">
        <f>+SUM(G6:G7)</f>
        <v>21158.400000000001</v>
      </c>
      <c r="H8" s="12"/>
      <c r="I8" s="15"/>
      <c r="N8" s="9" t="s">
        <v>10</v>
      </c>
      <c r="O8" s="11">
        <f>+SUM(O6:O6)</f>
        <v>0</v>
      </c>
      <c r="P8" s="12"/>
      <c r="Q8" s="11">
        <f>+SUM(Q6:Q6)</f>
        <v>0</v>
      </c>
      <c r="R8" s="12"/>
      <c r="S8" s="15"/>
    </row>
    <row r="9" spans="1:19" s="408" customFormat="1" x14ac:dyDescent="0.25">
      <c r="D9" s="16" t="s">
        <v>11</v>
      </c>
      <c r="E9" s="15"/>
      <c r="F9" s="12"/>
      <c r="G9" s="15"/>
      <c r="H9" s="12"/>
      <c r="I9" s="15">
        <f>+I7</f>
        <v>-21158.400000000001</v>
      </c>
      <c r="N9" s="16" t="s">
        <v>11</v>
      </c>
      <c r="O9" s="15"/>
      <c r="P9" s="12"/>
      <c r="Q9" s="15"/>
      <c r="R9" s="12"/>
      <c r="S9" s="15">
        <f>+S7</f>
        <v>0</v>
      </c>
    </row>
    <row r="10" spans="1:19" s="408" customFormat="1" x14ac:dyDescent="0.25"/>
    <row r="11" spans="1:19" s="408" customFormat="1" x14ac:dyDescent="0.25"/>
    <row r="13" spans="1:19" x14ac:dyDescent="0.25">
      <c r="A13" s="600" t="s">
        <v>489</v>
      </c>
      <c r="B13" s="600"/>
      <c r="C13" s="600"/>
      <c r="D13" s="600"/>
      <c r="E13" s="600"/>
      <c r="F13" s="600"/>
      <c r="G13" s="600"/>
      <c r="H13" s="600"/>
      <c r="I13" s="600"/>
      <c r="J13" s="181"/>
      <c r="K13" s="600" t="s">
        <v>52</v>
      </c>
      <c r="L13" s="600"/>
      <c r="M13" s="600"/>
      <c r="N13" s="600"/>
      <c r="O13" s="600"/>
      <c r="P13" s="600"/>
      <c r="Q13" s="600"/>
      <c r="R13" s="600"/>
      <c r="S13" s="600"/>
    </row>
    <row r="14" spans="1:19" x14ac:dyDescent="0.25">
      <c r="A14" s="599" t="s">
        <v>453</v>
      </c>
      <c r="B14" s="599"/>
      <c r="C14" s="599"/>
      <c r="D14" s="599"/>
      <c r="E14" s="599"/>
      <c r="F14" s="599"/>
      <c r="G14" s="599"/>
      <c r="H14" s="599"/>
      <c r="I14" s="599"/>
      <c r="J14" s="181"/>
      <c r="K14" s="599" t="s">
        <v>453</v>
      </c>
      <c r="L14" s="599"/>
      <c r="M14" s="599"/>
      <c r="N14" s="599"/>
      <c r="O14" s="599"/>
      <c r="P14" s="599"/>
      <c r="Q14" s="599"/>
      <c r="R14" s="599"/>
      <c r="S14" s="599"/>
    </row>
    <row r="15" spans="1:19" x14ac:dyDescent="0.25">
      <c r="A15" s="9" t="s">
        <v>2</v>
      </c>
      <c r="B15" s="9" t="s">
        <v>3</v>
      </c>
      <c r="C15" s="9" t="s">
        <v>4</v>
      </c>
      <c r="D15" s="9" t="s">
        <v>5</v>
      </c>
      <c r="E15" s="9" t="s">
        <v>6</v>
      </c>
      <c r="F15" s="10"/>
      <c r="G15" s="9" t="s">
        <v>7</v>
      </c>
      <c r="H15" s="10"/>
      <c r="I15" s="9" t="s">
        <v>8</v>
      </c>
      <c r="J15" s="181"/>
      <c r="K15" s="9" t="s">
        <v>2</v>
      </c>
      <c r="L15" s="9" t="s">
        <v>3</v>
      </c>
      <c r="M15" s="9" t="s">
        <v>4</v>
      </c>
      <c r="N15" s="9" t="s">
        <v>5</v>
      </c>
      <c r="O15" s="9" t="s">
        <v>6</v>
      </c>
      <c r="P15" s="10"/>
      <c r="Q15" s="9" t="s">
        <v>7</v>
      </c>
      <c r="R15" s="10"/>
      <c r="S15" s="9" t="s">
        <v>8</v>
      </c>
    </row>
    <row r="16" spans="1:19" x14ac:dyDescent="0.25">
      <c r="A16" s="23"/>
      <c r="B16" s="23"/>
      <c r="C16" s="23"/>
      <c r="D16" s="23" t="s">
        <v>9</v>
      </c>
      <c r="E16" s="4"/>
      <c r="F16" s="24"/>
      <c r="G16" s="4"/>
      <c r="H16" s="24"/>
      <c r="I16" s="182">
        <f>+I9</f>
        <v>-21158.400000000001</v>
      </c>
      <c r="J16" s="181"/>
      <c r="K16" s="23"/>
      <c r="L16" s="23"/>
      <c r="M16" s="23"/>
      <c r="N16" s="23" t="s">
        <v>9</v>
      </c>
      <c r="O16" s="4"/>
      <c r="P16" s="24"/>
      <c r="Q16" s="4"/>
      <c r="R16" s="24"/>
      <c r="S16" s="182">
        <v>0</v>
      </c>
    </row>
    <row r="17" spans="1:19" x14ac:dyDescent="0.25">
      <c r="A17" s="43"/>
      <c r="B17" s="183"/>
      <c r="C17" s="181"/>
      <c r="D17" s="181"/>
      <c r="E17" s="182"/>
      <c r="F17" s="20"/>
      <c r="G17" s="181"/>
      <c r="H17" s="42"/>
      <c r="I17" s="182">
        <f>+I16+E17-G17</f>
        <v>-21158.400000000001</v>
      </c>
      <c r="J17" s="181"/>
      <c r="K17" s="184" t="s">
        <v>490</v>
      </c>
      <c r="L17" s="186">
        <v>42850</v>
      </c>
      <c r="M17" s="184" t="s">
        <v>491</v>
      </c>
      <c r="N17" s="187" t="s">
        <v>493</v>
      </c>
      <c r="O17" s="188">
        <v>10579.2</v>
      </c>
      <c r="P17" s="25"/>
      <c r="Q17" s="182"/>
      <c r="R17" s="25"/>
      <c r="S17" s="182">
        <f>+S16+O17-Q17</f>
        <v>10579.2</v>
      </c>
    </row>
    <row r="18" spans="1:19" s="184" customFormat="1" x14ac:dyDescent="0.25">
      <c r="A18" s="43"/>
      <c r="B18" s="186"/>
      <c r="E18" s="185"/>
      <c r="F18" s="20"/>
      <c r="H18" s="42"/>
      <c r="I18" s="185"/>
      <c r="K18" s="184" t="s">
        <v>492</v>
      </c>
      <c r="L18" s="186">
        <v>42850</v>
      </c>
      <c r="M18" s="184" t="s">
        <v>491</v>
      </c>
      <c r="N18" s="187" t="s">
        <v>493</v>
      </c>
      <c r="O18" s="188">
        <v>10579.2</v>
      </c>
      <c r="P18" s="25"/>
      <c r="Q18" s="185"/>
      <c r="R18" s="25"/>
      <c r="S18" s="188">
        <f>+S17+O18-Q18</f>
        <v>21158.400000000001</v>
      </c>
    </row>
    <row r="19" spans="1:19" x14ac:dyDescent="0.25">
      <c r="A19" s="181"/>
      <c r="B19" s="181"/>
      <c r="C19" s="181"/>
      <c r="D19" s="9" t="s">
        <v>10</v>
      </c>
      <c r="E19" s="11">
        <f>+SUM(E17:E17)</f>
        <v>0</v>
      </c>
      <c r="F19" s="12"/>
      <c r="G19" s="11">
        <f>+SUM(G17:G17)</f>
        <v>0</v>
      </c>
      <c r="H19" s="12"/>
      <c r="I19" s="15"/>
      <c r="J19" s="181"/>
      <c r="K19" s="181"/>
      <c r="L19" s="181"/>
      <c r="M19" s="181"/>
      <c r="N19" s="9" t="s">
        <v>10</v>
      </c>
      <c r="O19" s="11">
        <f>+SUM(O17:O17)</f>
        <v>10579.2</v>
      </c>
      <c r="P19" s="12"/>
      <c r="Q19" s="11">
        <f>+SUM(Q17:Q17)</f>
        <v>0</v>
      </c>
      <c r="R19" s="12"/>
      <c r="S19" s="15"/>
    </row>
    <row r="20" spans="1:19" x14ac:dyDescent="0.25">
      <c r="A20" s="181"/>
      <c r="B20" s="181"/>
      <c r="C20" s="181"/>
      <c r="D20" s="16" t="s">
        <v>11</v>
      </c>
      <c r="E20" s="15"/>
      <c r="F20" s="12"/>
      <c r="G20" s="15"/>
      <c r="H20" s="12"/>
      <c r="I20" s="15">
        <f>+I17</f>
        <v>-21158.400000000001</v>
      </c>
      <c r="J20" s="181"/>
      <c r="K20" s="181"/>
      <c r="L20" s="181"/>
      <c r="M20" s="181"/>
      <c r="N20" s="16" t="s">
        <v>11</v>
      </c>
      <c r="O20" s="15"/>
      <c r="P20" s="12"/>
      <c r="Q20" s="15"/>
      <c r="R20" s="12"/>
      <c r="S20" s="15">
        <f>+S18</f>
        <v>21158.400000000001</v>
      </c>
    </row>
    <row r="24" spans="1:19" x14ac:dyDescent="0.25">
      <c r="A24" s="600" t="s">
        <v>489</v>
      </c>
      <c r="B24" s="600"/>
      <c r="C24" s="600"/>
      <c r="D24" s="600"/>
      <c r="E24" s="600"/>
      <c r="F24" s="600"/>
      <c r="G24" s="600"/>
      <c r="H24" s="600"/>
      <c r="I24" s="600"/>
      <c r="J24" s="224"/>
      <c r="K24" s="600" t="s">
        <v>52</v>
      </c>
      <c r="L24" s="600"/>
      <c r="M24" s="600"/>
      <c r="N24" s="600"/>
      <c r="O24" s="600"/>
      <c r="P24" s="600"/>
      <c r="Q24" s="600"/>
      <c r="R24" s="600"/>
      <c r="S24" s="600"/>
    </row>
    <row r="25" spans="1:19" x14ac:dyDescent="0.25">
      <c r="A25" s="599" t="s">
        <v>543</v>
      </c>
      <c r="B25" s="599"/>
      <c r="C25" s="599"/>
      <c r="D25" s="599"/>
      <c r="E25" s="599"/>
      <c r="F25" s="599"/>
      <c r="G25" s="599"/>
      <c r="H25" s="599"/>
      <c r="I25" s="599"/>
      <c r="J25" s="224"/>
      <c r="K25" s="599" t="s">
        <v>543</v>
      </c>
      <c r="L25" s="599"/>
      <c r="M25" s="599"/>
      <c r="N25" s="599"/>
      <c r="O25" s="599"/>
      <c r="P25" s="599"/>
      <c r="Q25" s="599"/>
      <c r="R25" s="599"/>
      <c r="S25" s="599"/>
    </row>
    <row r="26" spans="1:19" x14ac:dyDescent="0.25">
      <c r="A26" s="9" t="s">
        <v>2</v>
      </c>
      <c r="B26" s="9" t="s">
        <v>3</v>
      </c>
      <c r="C26" s="9" t="s">
        <v>4</v>
      </c>
      <c r="D26" s="9" t="s">
        <v>5</v>
      </c>
      <c r="E26" s="9" t="s">
        <v>6</v>
      </c>
      <c r="F26" s="10"/>
      <c r="G26" s="9" t="s">
        <v>7</v>
      </c>
      <c r="H26" s="10"/>
      <c r="I26" s="9" t="s">
        <v>8</v>
      </c>
      <c r="J26" s="224"/>
      <c r="K26" s="9" t="s">
        <v>2</v>
      </c>
      <c r="L26" s="9" t="s">
        <v>3</v>
      </c>
      <c r="M26" s="9" t="s">
        <v>4</v>
      </c>
      <c r="N26" s="9" t="s">
        <v>5</v>
      </c>
      <c r="O26" s="9" t="s">
        <v>6</v>
      </c>
      <c r="P26" s="10"/>
      <c r="Q26" s="9" t="s">
        <v>7</v>
      </c>
      <c r="R26" s="10"/>
      <c r="S26" s="9" t="s">
        <v>8</v>
      </c>
    </row>
    <row r="27" spans="1:19" x14ac:dyDescent="0.25">
      <c r="A27" s="23"/>
      <c r="B27" s="23"/>
      <c r="C27" s="23"/>
      <c r="D27" s="23" t="s">
        <v>9</v>
      </c>
      <c r="E27" s="4"/>
      <c r="F27" s="24"/>
      <c r="G27" s="4"/>
      <c r="H27" s="24"/>
      <c r="I27" s="225">
        <f>+I20</f>
        <v>-21158.400000000001</v>
      </c>
      <c r="J27" s="224"/>
      <c r="K27" s="23"/>
      <c r="L27" s="23"/>
      <c r="M27" s="23"/>
      <c r="N27" s="23" t="s">
        <v>9</v>
      </c>
      <c r="O27" s="4"/>
      <c r="P27" s="24"/>
      <c r="Q27" s="4"/>
      <c r="R27" s="24"/>
      <c r="S27" s="225">
        <f>+S20</f>
        <v>21158.400000000001</v>
      </c>
    </row>
    <row r="28" spans="1:19" x14ac:dyDescent="0.25">
      <c r="A28" s="43"/>
      <c r="B28" s="226"/>
      <c r="C28" s="224"/>
      <c r="D28" s="224"/>
      <c r="E28" s="225"/>
      <c r="F28" s="20"/>
      <c r="G28" s="224"/>
      <c r="H28" s="42"/>
      <c r="I28" s="225">
        <f>+I27+E28-G28</f>
        <v>-21158.400000000001</v>
      </c>
      <c r="J28" s="224"/>
      <c r="K28" s="224"/>
      <c r="L28" s="226"/>
      <c r="M28" s="224"/>
      <c r="N28" s="224"/>
      <c r="O28" s="225"/>
      <c r="P28" s="25"/>
      <c r="Q28" s="225"/>
      <c r="R28" s="25"/>
      <c r="S28" s="225"/>
    </row>
    <row r="29" spans="1:19" x14ac:dyDescent="0.25">
      <c r="A29" s="43"/>
      <c r="B29" s="226"/>
      <c r="C29" s="224"/>
      <c r="D29" s="224"/>
      <c r="E29" s="225"/>
      <c r="F29" s="20"/>
      <c r="G29" s="224"/>
      <c r="H29" s="42"/>
      <c r="I29" s="225"/>
      <c r="J29" s="224"/>
      <c r="K29" s="224"/>
      <c r="L29" s="226"/>
      <c r="M29" s="224"/>
      <c r="N29" s="224"/>
      <c r="O29" s="225"/>
      <c r="P29" s="25"/>
      <c r="Q29" s="225"/>
      <c r="R29" s="25"/>
      <c r="S29" s="225"/>
    </row>
    <row r="30" spans="1:19" x14ac:dyDescent="0.25">
      <c r="A30" s="224"/>
      <c r="B30" s="224"/>
      <c r="C30" s="224"/>
      <c r="D30" s="9" t="s">
        <v>10</v>
      </c>
      <c r="E30" s="11">
        <f>+SUM(E28:E28)</f>
        <v>0</v>
      </c>
      <c r="F30" s="12"/>
      <c r="G30" s="11">
        <f>+SUM(G28:G28)</f>
        <v>0</v>
      </c>
      <c r="H30" s="12"/>
      <c r="I30" s="15"/>
      <c r="J30" s="224"/>
      <c r="K30" s="224"/>
      <c r="L30" s="224"/>
      <c r="M30" s="224"/>
      <c r="N30" s="9" t="s">
        <v>10</v>
      </c>
      <c r="O30" s="11">
        <f>+SUM(O28:O28)</f>
        <v>0</v>
      </c>
      <c r="P30" s="12"/>
      <c r="Q30" s="11">
        <f>+SUM(Q28:Q28)</f>
        <v>0</v>
      </c>
      <c r="R30" s="12"/>
      <c r="S30" s="15"/>
    </row>
    <row r="31" spans="1:19" x14ac:dyDescent="0.25">
      <c r="A31" s="224"/>
      <c r="B31" s="224"/>
      <c r="C31" s="224"/>
      <c r="D31" s="16" t="s">
        <v>11</v>
      </c>
      <c r="E31" s="15"/>
      <c r="F31" s="12"/>
      <c r="G31" s="15"/>
      <c r="H31" s="12"/>
      <c r="I31" s="15">
        <f>+I28</f>
        <v>-21158.400000000001</v>
      </c>
      <c r="J31" s="224"/>
      <c r="K31" s="224"/>
      <c r="L31" s="224"/>
      <c r="M31" s="224"/>
      <c r="N31" s="16" t="s">
        <v>11</v>
      </c>
      <c r="O31" s="15"/>
      <c r="P31" s="12"/>
      <c r="Q31" s="15"/>
      <c r="R31" s="12"/>
      <c r="S31" s="15">
        <f>+S27</f>
        <v>21158.400000000001</v>
      </c>
    </row>
    <row r="33" spans="1:19" x14ac:dyDescent="0.25">
      <c r="A33" s="600" t="s">
        <v>489</v>
      </c>
      <c r="B33" s="600"/>
      <c r="C33" s="600"/>
      <c r="D33" s="600"/>
      <c r="E33" s="600"/>
      <c r="F33" s="600"/>
      <c r="G33" s="600"/>
      <c r="H33" s="600"/>
      <c r="I33" s="600"/>
      <c r="J33" s="260"/>
      <c r="K33" s="600" t="s">
        <v>52</v>
      </c>
      <c r="L33" s="600"/>
      <c r="M33" s="600"/>
      <c r="N33" s="600"/>
      <c r="O33" s="600"/>
      <c r="P33" s="600"/>
      <c r="Q33" s="600"/>
      <c r="R33" s="600"/>
      <c r="S33" s="600"/>
    </row>
    <row r="34" spans="1:19" x14ac:dyDescent="0.25">
      <c r="A34" s="599" t="s">
        <v>670</v>
      </c>
      <c r="B34" s="599"/>
      <c r="C34" s="599"/>
      <c r="D34" s="599"/>
      <c r="E34" s="599"/>
      <c r="F34" s="599"/>
      <c r="G34" s="599"/>
      <c r="H34" s="599"/>
      <c r="I34" s="599"/>
      <c r="J34" s="260"/>
      <c r="K34" s="599" t="s">
        <v>670</v>
      </c>
      <c r="L34" s="599"/>
      <c r="M34" s="599"/>
      <c r="N34" s="599"/>
      <c r="O34" s="599"/>
      <c r="P34" s="599"/>
      <c r="Q34" s="599"/>
      <c r="R34" s="599"/>
      <c r="S34" s="599"/>
    </row>
    <row r="35" spans="1:19" x14ac:dyDescent="0.25">
      <c r="A35" s="9" t="s">
        <v>2</v>
      </c>
      <c r="B35" s="9" t="s">
        <v>3</v>
      </c>
      <c r="C35" s="9" t="s">
        <v>4</v>
      </c>
      <c r="D35" s="9" t="s">
        <v>5</v>
      </c>
      <c r="E35" s="9" t="s">
        <v>6</v>
      </c>
      <c r="F35" s="10"/>
      <c r="G35" s="9" t="s">
        <v>7</v>
      </c>
      <c r="H35" s="10"/>
      <c r="I35" s="9" t="s">
        <v>8</v>
      </c>
      <c r="J35" s="260"/>
      <c r="K35" s="9" t="s">
        <v>2</v>
      </c>
      <c r="L35" s="9" t="s">
        <v>3</v>
      </c>
      <c r="M35" s="9" t="s">
        <v>4</v>
      </c>
      <c r="N35" s="9" t="s">
        <v>5</v>
      </c>
      <c r="O35" s="9" t="s">
        <v>6</v>
      </c>
      <c r="P35" s="10"/>
      <c r="Q35" s="9" t="s">
        <v>7</v>
      </c>
      <c r="R35" s="10"/>
      <c r="S35" s="9" t="s">
        <v>8</v>
      </c>
    </row>
    <row r="36" spans="1:19" x14ac:dyDescent="0.25">
      <c r="A36" s="23"/>
      <c r="B36" s="23"/>
      <c r="C36" s="23"/>
      <c r="D36" s="23" t="s">
        <v>9</v>
      </c>
      <c r="E36" s="4"/>
      <c r="F36" s="24"/>
      <c r="G36" s="4"/>
      <c r="H36" s="24"/>
      <c r="I36" s="261">
        <f>+I31</f>
        <v>-21158.400000000001</v>
      </c>
      <c r="J36" s="260"/>
      <c r="K36" s="23"/>
      <c r="L36" s="23"/>
      <c r="M36" s="23"/>
      <c r="N36" s="23" t="s">
        <v>9</v>
      </c>
      <c r="O36" s="4"/>
      <c r="P36" s="24"/>
      <c r="Q36" s="4"/>
      <c r="R36" s="24"/>
      <c r="S36" s="261">
        <f>+S31</f>
        <v>21158.400000000001</v>
      </c>
    </row>
    <row r="37" spans="1:19" x14ac:dyDescent="0.25">
      <c r="A37" s="43"/>
      <c r="B37" s="262"/>
      <c r="C37" s="260"/>
      <c r="D37" s="260"/>
      <c r="E37" s="261"/>
      <c r="F37" s="20"/>
      <c r="G37" s="260"/>
      <c r="H37" s="42"/>
      <c r="I37" s="261">
        <f>+I36+E37-G37</f>
        <v>-21158.400000000001</v>
      </c>
      <c r="J37" s="260"/>
      <c r="K37" s="260"/>
      <c r="L37" s="262"/>
      <c r="M37" s="260"/>
      <c r="N37" s="260"/>
      <c r="O37" s="261"/>
      <c r="P37" s="25"/>
      <c r="Q37" s="261"/>
      <c r="R37" s="25"/>
      <c r="S37" s="261"/>
    </row>
    <row r="38" spans="1:19" x14ac:dyDescent="0.25">
      <c r="A38" s="43"/>
      <c r="B38" s="262"/>
      <c r="C38" s="260"/>
      <c r="D38" s="260"/>
      <c r="E38" s="261"/>
      <c r="F38" s="20"/>
      <c r="G38" s="260"/>
      <c r="H38" s="42"/>
      <c r="I38" s="261"/>
      <c r="J38" s="260"/>
      <c r="K38" s="260"/>
      <c r="L38" s="262"/>
      <c r="M38" s="260"/>
      <c r="N38" s="260"/>
      <c r="O38" s="261"/>
      <c r="P38" s="25"/>
      <c r="Q38" s="261"/>
      <c r="R38" s="25"/>
      <c r="S38" s="261"/>
    </row>
    <row r="39" spans="1:19" x14ac:dyDescent="0.25">
      <c r="A39" s="260"/>
      <c r="B39" s="260"/>
      <c r="C39" s="260"/>
      <c r="D39" s="9" t="s">
        <v>10</v>
      </c>
      <c r="E39" s="11">
        <f>+SUM(E37:E37)</f>
        <v>0</v>
      </c>
      <c r="F39" s="12"/>
      <c r="G39" s="11">
        <f>+SUM(G37:G37)</f>
        <v>0</v>
      </c>
      <c r="H39" s="12"/>
      <c r="I39" s="15"/>
      <c r="J39" s="260"/>
      <c r="K39" s="260"/>
      <c r="L39" s="260"/>
      <c r="M39" s="260"/>
      <c r="N39" s="9" t="s">
        <v>10</v>
      </c>
      <c r="O39" s="11">
        <f>+SUM(O37:O37)</f>
        <v>0</v>
      </c>
      <c r="P39" s="12"/>
      <c r="Q39" s="11">
        <f>+SUM(Q37:Q37)</f>
        <v>0</v>
      </c>
      <c r="R39" s="12"/>
      <c r="S39" s="15"/>
    </row>
    <row r="40" spans="1:19" x14ac:dyDescent="0.25">
      <c r="A40" s="260"/>
      <c r="B40" s="260"/>
      <c r="C40" s="260"/>
      <c r="D40" s="16" t="s">
        <v>11</v>
      </c>
      <c r="E40" s="15"/>
      <c r="F40" s="12"/>
      <c r="G40" s="15"/>
      <c r="H40" s="12"/>
      <c r="I40" s="15">
        <f>+I37</f>
        <v>-21158.400000000001</v>
      </c>
      <c r="J40" s="260"/>
      <c r="K40" s="260"/>
      <c r="L40" s="260"/>
      <c r="M40" s="260"/>
      <c r="N40" s="16" t="s">
        <v>11</v>
      </c>
      <c r="O40" s="15"/>
      <c r="P40" s="12"/>
      <c r="Q40" s="15"/>
      <c r="R40" s="12"/>
      <c r="S40" s="15">
        <f>+S36</f>
        <v>21158.400000000001</v>
      </c>
    </row>
    <row r="42" spans="1:19" x14ac:dyDescent="0.25">
      <c r="A42" s="600" t="s">
        <v>489</v>
      </c>
      <c r="B42" s="600"/>
      <c r="C42" s="600"/>
      <c r="D42" s="600"/>
      <c r="E42" s="600"/>
      <c r="F42" s="600"/>
      <c r="G42" s="600"/>
      <c r="H42" s="600"/>
      <c r="I42" s="600"/>
      <c r="J42" s="325"/>
      <c r="K42" s="600" t="s">
        <v>52</v>
      </c>
      <c r="L42" s="600"/>
      <c r="M42" s="600"/>
      <c r="N42" s="600"/>
      <c r="O42" s="600"/>
      <c r="P42" s="600"/>
      <c r="Q42" s="600"/>
      <c r="R42" s="600"/>
      <c r="S42" s="600"/>
    </row>
    <row r="43" spans="1:19" x14ac:dyDescent="0.25">
      <c r="A43" s="599" t="s">
        <v>834</v>
      </c>
      <c r="B43" s="599"/>
      <c r="C43" s="599"/>
      <c r="D43" s="599"/>
      <c r="E43" s="599"/>
      <c r="F43" s="599"/>
      <c r="G43" s="599"/>
      <c r="H43" s="599"/>
      <c r="I43" s="599"/>
      <c r="J43" s="325"/>
      <c r="K43" s="599" t="s">
        <v>834</v>
      </c>
      <c r="L43" s="599"/>
      <c r="M43" s="599"/>
      <c r="N43" s="599"/>
      <c r="O43" s="599"/>
      <c r="P43" s="599"/>
      <c r="Q43" s="599"/>
      <c r="R43" s="599"/>
      <c r="S43" s="599"/>
    </row>
    <row r="44" spans="1:19" x14ac:dyDescent="0.25">
      <c r="A44" s="9" t="s">
        <v>2</v>
      </c>
      <c r="B44" s="9" t="s">
        <v>3</v>
      </c>
      <c r="C44" s="9" t="s">
        <v>4</v>
      </c>
      <c r="D44" s="9" t="s">
        <v>5</v>
      </c>
      <c r="E44" s="9" t="s">
        <v>6</v>
      </c>
      <c r="F44" s="10"/>
      <c r="G44" s="9" t="s">
        <v>7</v>
      </c>
      <c r="H44" s="10"/>
      <c r="I44" s="9" t="s">
        <v>8</v>
      </c>
      <c r="J44" s="325"/>
      <c r="K44" s="9" t="s">
        <v>2</v>
      </c>
      <c r="L44" s="9" t="s">
        <v>3</v>
      </c>
      <c r="M44" s="9" t="s">
        <v>4</v>
      </c>
      <c r="N44" s="9" t="s">
        <v>5</v>
      </c>
      <c r="O44" s="9" t="s">
        <v>6</v>
      </c>
      <c r="P44" s="10"/>
      <c r="Q44" s="9" t="s">
        <v>7</v>
      </c>
      <c r="R44" s="10"/>
      <c r="S44" s="9" t="s">
        <v>8</v>
      </c>
    </row>
    <row r="45" spans="1:19" x14ac:dyDescent="0.25">
      <c r="A45" s="23"/>
      <c r="B45" s="23"/>
      <c r="C45" s="23"/>
      <c r="D45" s="23" t="s">
        <v>9</v>
      </c>
      <c r="E45" s="4"/>
      <c r="F45" s="24"/>
      <c r="G45" s="4"/>
      <c r="H45" s="24"/>
      <c r="I45" s="326">
        <f>+I40</f>
        <v>-21158.400000000001</v>
      </c>
      <c r="J45" s="325"/>
      <c r="K45" s="23"/>
      <c r="L45" s="23"/>
      <c r="M45" s="23"/>
      <c r="N45" s="23" t="s">
        <v>9</v>
      </c>
      <c r="O45" s="4"/>
      <c r="P45" s="24"/>
      <c r="Q45" s="4"/>
      <c r="R45" s="24"/>
      <c r="S45" s="326">
        <f>+S40</f>
        <v>21158.400000000001</v>
      </c>
    </row>
    <row r="46" spans="1:19" x14ac:dyDescent="0.25">
      <c r="A46" s="43"/>
      <c r="B46" s="327"/>
      <c r="C46" s="325"/>
      <c r="D46" s="325"/>
      <c r="E46" s="326"/>
      <c r="F46" s="20"/>
      <c r="G46" s="325"/>
      <c r="H46" s="42"/>
      <c r="I46" s="326">
        <f>+I45+E46-G46</f>
        <v>-21158.400000000001</v>
      </c>
      <c r="J46" s="325"/>
      <c r="K46" s="325"/>
      <c r="L46" s="327"/>
      <c r="M46" s="325"/>
      <c r="N46" s="325"/>
      <c r="O46" s="326"/>
      <c r="P46" s="25"/>
      <c r="Q46" s="326"/>
      <c r="R46" s="25"/>
      <c r="S46" s="326"/>
    </row>
    <row r="47" spans="1:19" x14ac:dyDescent="0.25">
      <c r="A47" s="43"/>
      <c r="B47" s="327"/>
      <c r="C47" s="325"/>
      <c r="D47" s="325"/>
      <c r="E47" s="326"/>
      <c r="F47" s="20"/>
      <c r="G47" s="325"/>
      <c r="H47" s="42"/>
      <c r="I47" s="326"/>
      <c r="J47" s="325"/>
      <c r="K47" s="325"/>
      <c r="L47" s="327"/>
      <c r="M47" s="325"/>
      <c r="N47" s="325"/>
      <c r="O47" s="326"/>
      <c r="P47" s="25"/>
      <c r="Q47" s="326"/>
      <c r="R47" s="25"/>
      <c r="S47" s="326"/>
    </row>
    <row r="48" spans="1:19" x14ac:dyDescent="0.25">
      <c r="A48" s="325"/>
      <c r="B48" s="325"/>
      <c r="C48" s="325"/>
      <c r="D48" s="9" t="s">
        <v>10</v>
      </c>
      <c r="E48" s="11">
        <f>+SUM(E46:E46)</f>
        <v>0</v>
      </c>
      <c r="F48" s="12"/>
      <c r="G48" s="11">
        <f>+SUM(G46:G46)</f>
        <v>0</v>
      </c>
      <c r="H48" s="12"/>
      <c r="I48" s="15"/>
      <c r="J48" s="325"/>
      <c r="K48" s="325"/>
      <c r="L48" s="325"/>
      <c r="M48" s="325"/>
      <c r="N48" s="9" t="s">
        <v>10</v>
      </c>
      <c r="O48" s="11">
        <f>+SUM(O46:O46)</f>
        <v>0</v>
      </c>
      <c r="P48" s="12"/>
      <c r="Q48" s="11">
        <f>+SUM(Q46:Q46)</f>
        <v>0</v>
      </c>
      <c r="R48" s="12"/>
      <c r="S48" s="15"/>
    </row>
    <row r="49" spans="1:19" x14ac:dyDescent="0.25">
      <c r="A49" s="325"/>
      <c r="B49" s="325"/>
      <c r="C49" s="325"/>
      <c r="D49" s="16" t="s">
        <v>11</v>
      </c>
      <c r="E49" s="15"/>
      <c r="F49" s="12"/>
      <c r="G49" s="15"/>
      <c r="H49" s="12"/>
      <c r="I49" s="15">
        <f>+I46</f>
        <v>-21158.400000000001</v>
      </c>
      <c r="J49" s="325"/>
      <c r="K49" s="325"/>
      <c r="L49" s="325"/>
      <c r="M49" s="325"/>
      <c r="N49" s="16" t="s">
        <v>11</v>
      </c>
      <c r="O49" s="15"/>
      <c r="P49" s="12"/>
      <c r="Q49" s="15"/>
      <c r="R49" s="12"/>
      <c r="S49" s="15">
        <f>+S45</f>
        <v>21158.400000000001</v>
      </c>
    </row>
    <row r="51" spans="1:19" x14ac:dyDescent="0.25">
      <c r="A51" s="600" t="s">
        <v>489</v>
      </c>
      <c r="B51" s="600"/>
      <c r="C51" s="600"/>
      <c r="D51" s="600"/>
      <c r="E51" s="600"/>
      <c r="F51" s="600"/>
      <c r="G51" s="600"/>
      <c r="H51" s="600"/>
      <c r="I51" s="600"/>
      <c r="J51" s="408"/>
      <c r="K51" s="600" t="s">
        <v>52</v>
      </c>
      <c r="L51" s="600"/>
      <c r="M51" s="600"/>
      <c r="N51" s="600"/>
      <c r="O51" s="600"/>
      <c r="P51" s="600"/>
      <c r="Q51" s="600"/>
      <c r="R51" s="600"/>
      <c r="S51" s="600"/>
    </row>
    <row r="52" spans="1:19" x14ac:dyDescent="0.25">
      <c r="A52" s="599" t="s">
        <v>964</v>
      </c>
      <c r="B52" s="599"/>
      <c r="C52" s="599"/>
      <c r="D52" s="599"/>
      <c r="E52" s="599"/>
      <c r="F52" s="599"/>
      <c r="G52" s="599"/>
      <c r="H52" s="599"/>
      <c r="I52" s="599"/>
      <c r="J52" s="408"/>
      <c r="K52" s="599" t="s">
        <v>964</v>
      </c>
      <c r="L52" s="599"/>
      <c r="M52" s="599"/>
      <c r="N52" s="599"/>
      <c r="O52" s="599"/>
      <c r="P52" s="599"/>
      <c r="Q52" s="599"/>
      <c r="R52" s="599"/>
      <c r="S52" s="599"/>
    </row>
    <row r="53" spans="1:19" x14ac:dyDescent="0.25">
      <c r="A53" s="9" t="s">
        <v>2</v>
      </c>
      <c r="B53" s="9" t="s">
        <v>3</v>
      </c>
      <c r="C53" s="9" t="s">
        <v>4</v>
      </c>
      <c r="D53" s="9" t="s">
        <v>5</v>
      </c>
      <c r="E53" s="9" t="s">
        <v>6</v>
      </c>
      <c r="F53" s="10"/>
      <c r="G53" s="9" t="s">
        <v>7</v>
      </c>
      <c r="H53" s="10"/>
      <c r="I53" s="9" t="s">
        <v>8</v>
      </c>
      <c r="J53" s="408"/>
      <c r="K53" s="9" t="s">
        <v>2</v>
      </c>
      <c r="L53" s="9" t="s">
        <v>3</v>
      </c>
      <c r="M53" s="9" t="s">
        <v>4</v>
      </c>
      <c r="N53" s="9" t="s">
        <v>5</v>
      </c>
      <c r="O53" s="9" t="s">
        <v>6</v>
      </c>
      <c r="P53" s="10"/>
      <c r="Q53" s="9" t="s">
        <v>7</v>
      </c>
      <c r="R53" s="10"/>
      <c r="S53" s="9" t="s">
        <v>8</v>
      </c>
    </row>
    <row r="54" spans="1:19" x14ac:dyDescent="0.25">
      <c r="A54" s="23"/>
      <c r="B54" s="23"/>
      <c r="C54" s="23"/>
      <c r="D54" s="23" t="s">
        <v>9</v>
      </c>
      <c r="E54" s="4"/>
      <c r="F54" s="24"/>
      <c r="G54" s="4"/>
      <c r="H54" s="24"/>
      <c r="I54" s="409">
        <f>+I49</f>
        <v>-21158.400000000001</v>
      </c>
      <c r="J54" s="408"/>
      <c r="K54" s="23"/>
      <c r="L54" s="23"/>
      <c r="M54" s="23"/>
      <c r="N54" s="23" t="s">
        <v>9</v>
      </c>
      <c r="O54" s="4"/>
      <c r="P54" s="24"/>
      <c r="Q54" s="4"/>
      <c r="R54" s="24"/>
      <c r="S54" s="409">
        <f>+S49</f>
        <v>21158.400000000001</v>
      </c>
    </row>
    <row r="55" spans="1:19" x14ac:dyDescent="0.25">
      <c r="A55" s="43"/>
      <c r="B55" s="410"/>
      <c r="C55" s="408"/>
      <c r="D55" s="408"/>
      <c r="E55" s="409"/>
      <c r="F55" s="20"/>
      <c r="G55" s="408"/>
      <c r="H55" s="42"/>
      <c r="I55" s="409">
        <f>+I54+E55-G55</f>
        <v>-21158.400000000001</v>
      </c>
      <c r="J55" s="408"/>
      <c r="K55" s="408"/>
      <c r="L55" s="410"/>
      <c r="M55" s="408"/>
      <c r="N55" s="408"/>
      <c r="O55" s="409"/>
      <c r="P55" s="25"/>
      <c r="Q55" s="409"/>
      <c r="R55" s="25"/>
      <c r="S55" s="409"/>
    </row>
    <row r="56" spans="1:19" x14ac:dyDescent="0.25">
      <c r="A56" s="43"/>
      <c r="B56" s="410"/>
      <c r="C56" s="408"/>
      <c r="D56" s="408"/>
      <c r="E56" s="409"/>
      <c r="F56" s="20"/>
      <c r="G56" s="408"/>
      <c r="H56" s="42"/>
      <c r="I56" s="409"/>
      <c r="J56" s="408"/>
      <c r="K56" s="408"/>
      <c r="L56" s="410"/>
      <c r="M56" s="408"/>
      <c r="N56" s="408"/>
      <c r="O56" s="409"/>
      <c r="P56" s="25"/>
      <c r="Q56" s="409"/>
      <c r="R56" s="25"/>
      <c r="S56" s="409"/>
    </row>
    <row r="57" spans="1:19" x14ac:dyDescent="0.25">
      <c r="A57" s="408"/>
      <c r="B57" s="408"/>
      <c r="C57" s="408"/>
      <c r="D57" s="9" t="s">
        <v>10</v>
      </c>
      <c r="E57" s="11">
        <f>+SUM(E55:E55)</f>
        <v>0</v>
      </c>
      <c r="F57" s="12"/>
      <c r="G57" s="11">
        <f>+SUM(G55:G55)</f>
        <v>0</v>
      </c>
      <c r="H57" s="12"/>
      <c r="I57" s="15"/>
      <c r="J57" s="408"/>
      <c r="K57" s="408"/>
      <c r="L57" s="408"/>
      <c r="M57" s="408"/>
      <c r="N57" s="9" t="s">
        <v>10</v>
      </c>
      <c r="O57" s="11">
        <f>+SUM(O55:O55)</f>
        <v>0</v>
      </c>
      <c r="P57" s="12"/>
      <c r="Q57" s="11">
        <f>+SUM(Q55:Q55)</f>
        <v>0</v>
      </c>
      <c r="R57" s="12"/>
      <c r="S57" s="15"/>
    </row>
    <row r="58" spans="1:19" x14ac:dyDescent="0.25">
      <c r="A58" s="408"/>
      <c r="B58" s="408"/>
      <c r="C58" s="408"/>
      <c r="D58" s="16" t="s">
        <v>11</v>
      </c>
      <c r="E58" s="15"/>
      <c r="F58" s="12"/>
      <c r="G58" s="15"/>
      <c r="H58" s="12"/>
      <c r="I58" s="15">
        <f>+I55</f>
        <v>-21158.400000000001</v>
      </c>
      <c r="J58" s="408"/>
      <c r="K58" s="408"/>
      <c r="L58" s="408"/>
      <c r="M58" s="408"/>
      <c r="N58" s="16" t="s">
        <v>11</v>
      </c>
      <c r="O58" s="15"/>
      <c r="P58" s="12"/>
      <c r="Q58" s="15"/>
      <c r="R58" s="12"/>
      <c r="S58" s="15">
        <f>+S54</f>
        <v>21158.400000000001</v>
      </c>
    </row>
    <row r="59" spans="1:19" x14ac:dyDescent="0.25">
      <c r="A59" s="408"/>
      <c r="B59" s="408"/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</row>
    <row r="61" spans="1:19" x14ac:dyDescent="0.25">
      <c r="A61" s="600" t="s">
        <v>489</v>
      </c>
      <c r="B61" s="600"/>
      <c r="C61" s="600"/>
      <c r="D61" s="600"/>
      <c r="E61" s="600"/>
      <c r="F61" s="600"/>
      <c r="G61" s="600"/>
      <c r="H61" s="600"/>
      <c r="I61" s="600"/>
      <c r="J61" s="408"/>
      <c r="K61" s="600" t="s">
        <v>52</v>
      </c>
      <c r="L61" s="600"/>
      <c r="M61" s="600"/>
      <c r="N61" s="600"/>
      <c r="O61" s="600"/>
      <c r="P61" s="600"/>
      <c r="Q61" s="600"/>
      <c r="R61" s="600"/>
      <c r="S61" s="600"/>
    </row>
    <row r="62" spans="1:19" x14ac:dyDescent="0.25">
      <c r="A62" s="599" t="s">
        <v>1062</v>
      </c>
      <c r="B62" s="599"/>
      <c r="C62" s="599"/>
      <c r="D62" s="599"/>
      <c r="E62" s="599"/>
      <c r="F62" s="599"/>
      <c r="G62" s="599"/>
      <c r="H62" s="599"/>
      <c r="I62" s="599"/>
      <c r="J62" s="408"/>
      <c r="K62" s="599" t="s">
        <v>1062</v>
      </c>
      <c r="L62" s="599"/>
      <c r="M62" s="599"/>
      <c r="N62" s="599"/>
      <c r="O62" s="599"/>
      <c r="P62" s="599"/>
      <c r="Q62" s="599"/>
      <c r="R62" s="599"/>
      <c r="S62" s="599"/>
    </row>
    <row r="63" spans="1:19" x14ac:dyDescent="0.25">
      <c r="A63" s="9" t="s">
        <v>2</v>
      </c>
      <c r="B63" s="9" t="s">
        <v>3</v>
      </c>
      <c r="C63" s="9" t="s">
        <v>4</v>
      </c>
      <c r="D63" s="9" t="s">
        <v>5</v>
      </c>
      <c r="E63" s="9" t="s">
        <v>6</v>
      </c>
      <c r="F63" s="10"/>
      <c r="G63" s="9" t="s">
        <v>7</v>
      </c>
      <c r="H63" s="10"/>
      <c r="I63" s="9" t="s">
        <v>8</v>
      </c>
      <c r="J63" s="408"/>
      <c r="K63" s="9" t="s">
        <v>2</v>
      </c>
      <c r="L63" s="9" t="s">
        <v>3</v>
      </c>
      <c r="M63" s="9" t="s">
        <v>4</v>
      </c>
      <c r="N63" s="9" t="s">
        <v>5</v>
      </c>
      <c r="O63" s="9" t="s">
        <v>6</v>
      </c>
      <c r="P63" s="10"/>
      <c r="Q63" s="9" t="s">
        <v>7</v>
      </c>
      <c r="R63" s="10"/>
      <c r="S63" s="9" t="s">
        <v>8</v>
      </c>
    </row>
    <row r="64" spans="1:19" x14ac:dyDescent="0.25">
      <c r="A64" s="23"/>
      <c r="B64" s="23"/>
      <c r="C64" s="23"/>
      <c r="D64" s="23" t="s">
        <v>9</v>
      </c>
      <c r="E64" s="4"/>
      <c r="F64" s="24"/>
      <c r="G64" s="4"/>
      <c r="H64" s="24"/>
      <c r="I64" s="409">
        <f>+I58</f>
        <v>-21158.400000000001</v>
      </c>
      <c r="J64" s="408"/>
      <c r="K64" s="23"/>
      <c r="L64" s="23"/>
      <c r="M64" s="23"/>
      <c r="N64" s="23" t="s">
        <v>9</v>
      </c>
      <c r="O64" s="4"/>
      <c r="P64" s="24"/>
      <c r="Q64" s="4"/>
      <c r="R64" s="24"/>
      <c r="S64" s="409">
        <f>+S58</f>
        <v>21158.400000000001</v>
      </c>
    </row>
    <row r="65" spans="1:19" x14ac:dyDescent="0.25">
      <c r="A65" s="43"/>
      <c r="B65" s="410"/>
      <c r="C65" s="408"/>
      <c r="D65" s="408"/>
      <c r="E65" s="409"/>
      <c r="F65" s="20"/>
      <c r="G65" s="408"/>
      <c r="H65" s="42"/>
      <c r="I65" s="409">
        <f>+I64+E65-G65</f>
        <v>-21158.400000000001</v>
      </c>
      <c r="J65" s="408"/>
      <c r="K65" s="408"/>
      <c r="L65" s="410"/>
      <c r="M65" s="408"/>
      <c r="N65" s="408"/>
      <c r="O65" s="409"/>
      <c r="P65" s="25"/>
      <c r="Q65" s="409"/>
      <c r="R65" s="25"/>
      <c r="S65" s="409"/>
    </row>
    <row r="66" spans="1:19" x14ac:dyDescent="0.25">
      <c r="A66" s="43"/>
      <c r="B66" s="410"/>
      <c r="C66" s="408"/>
      <c r="D66" s="408"/>
      <c r="E66" s="409"/>
      <c r="F66" s="20"/>
      <c r="G66" s="408"/>
      <c r="H66" s="42"/>
      <c r="I66" s="409"/>
      <c r="J66" s="408"/>
      <c r="K66" s="408"/>
      <c r="L66" s="410"/>
      <c r="M66" s="408"/>
      <c r="N66" s="408"/>
      <c r="O66" s="409"/>
      <c r="P66" s="25"/>
      <c r="Q66" s="409"/>
      <c r="R66" s="25"/>
      <c r="S66" s="409"/>
    </row>
    <row r="67" spans="1:19" x14ac:dyDescent="0.25">
      <c r="A67" s="408"/>
      <c r="B67" s="408"/>
      <c r="C67" s="408"/>
      <c r="D67" s="9" t="s">
        <v>10</v>
      </c>
      <c r="E67" s="11">
        <f>+SUM(E65:E65)</f>
        <v>0</v>
      </c>
      <c r="F67" s="12"/>
      <c r="G67" s="11">
        <f>+SUM(G65:G65)</f>
        <v>0</v>
      </c>
      <c r="H67" s="12"/>
      <c r="I67" s="15"/>
      <c r="J67" s="408"/>
      <c r="K67" s="408"/>
      <c r="L67" s="408"/>
      <c r="M67" s="408"/>
      <c r="N67" s="9" t="s">
        <v>10</v>
      </c>
      <c r="O67" s="11">
        <f>+SUM(O65:O65)</f>
        <v>0</v>
      </c>
      <c r="P67" s="12"/>
      <c r="Q67" s="11">
        <f>+SUM(Q65:Q65)</f>
        <v>0</v>
      </c>
      <c r="R67" s="12"/>
      <c r="S67" s="15"/>
    </row>
    <row r="68" spans="1:19" x14ac:dyDescent="0.25">
      <c r="A68" s="408"/>
      <c r="B68" s="408"/>
      <c r="C68" s="408"/>
      <c r="D68" s="16" t="s">
        <v>11</v>
      </c>
      <c r="E68" s="15"/>
      <c r="F68" s="12"/>
      <c r="G68" s="15"/>
      <c r="H68" s="12"/>
      <c r="I68" s="15">
        <f>+I65</f>
        <v>-21158.400000000001</v>
      </c>
      <c r="J68" s="408"/>
      <c r="K68" s="408"/>
      <c r="L68" s="408"/>
      <c r="M68" s="408"/>
      <c r="N68" s="16" t="s">
        <v>11</v>
      </c>
      <c r="O68" s="15"/>
      <c r="P68" s="12"/>
      <c r="Q68" s="15"/>
      <c r="R68" s="12"/>
      <c r="S68" s="15">
        <f>+S64</f>
        <v>21158.400000000001</v>
      </c>
    </row>
    <row r="71" spans="1:19" x14ac:dyDescent="0.25">
      <c r="A71" s="600" t="s">
        <v>489</v>
      </c>
      <c r="B71" s="600"/>
      <c r="C71" s="600"/>
      <c r="D71" s="600"/>
      <c r="E71" s="600"/>
      <c r="F71" s="600"/>
      <c r="G71" s="600"/>
      <c r="H71" s="600"/>
      <c r="I71" s="600"/>
      <c r="K71" s="600" t="s">
        <v>52</v>
      </c>
      <c r="L71" s="600"/>
      <c r="M71" s="600"/>
      <c r="N71" s="600"/>
      <c r="O71" s="600"/>
      <c r="P71" s="600"/>
      <c r="Q71" s="600"/>
      <c r="R71" s="600"/>
      <c r="S71" s="600"/>
    </row>
    <row r="72" spans="1:19" x14ac:dyDescent="0.25">
      <c r="A72" s="599" t="s">
        <v>1211</v>
      </c>
      <c r="B72" s="599"/>
      <c r="C72" s="599"/>
      <c r="D72" s="599"/>
      <c r="E72" s="599"/>
      <c r="F72" s="599"/>
      <c r="G72" s="599"/>
      <c r="H72" s="599"/>
      <c r="I72" s="599"/>
      <c r="K72" s="599" t="s">
        <v>1211</v>
      </c>
      <c r="L72" s="599"/>
      <c r="M72" s="599"/>
      <c r="N72" s="599"/>
      <c r="O72" s="599"/>
      <c r="P72" s="599"/>
      <c r="Q72" s="599"/>
      <c r="R72" s="599"/>
      <c r="S72" s="599"/>
    </row>
    <row r="73" spans="1:19" x14ac:dyDescent="0.25">
      <c r="A73" s="9" t="s">
        <v>2</v>
      </c>
      <c r="B73" s="9" t="s">
        <v>3</v>
      </c>
      <c r="C73" s="9" t="s">
        <v>4</v>
      </c>
      <c r="D73" s="9" t="s">
        <v>5</v>
      </c>
      <c r="E73" s="9" t="s">
        <v>6</v>
      </c>
      <c r="F73" s="10"/>
      <c r="G73" s="9" t="s">
        <v>7</v>
      </c>
      <c r="H73" s="10"/>
      <c r="I73" s="9" t="s">
        <v>8</v>
      </c>
      <c r="K73" s="9" t="s">
        <v>2</v>
      </c>
      <c r="L73" s="9" t="s">
        <v>3</v>
      </c>
      <c r="M73" s="9" t="s">
        <v>4</v>
      </c>
      <c r="N73" s="9" t="s">
        <v>5</v>
      </c>
      <c r="O73" s="9" t="s">
        <v>6</v>
      </c>
      <c r="P73" s="10"/>
      <c r="Q73" s="9" t="s">
        <v>7</v>
      </c>
      <c r="R73" s="10"/>
      <c r="S73" s="9" t="s">
        <v>8</v>
      </c>
    </row>
    <row r="74" spans="1:19" x14ac:dyDescent="0.25">
      <c r="A74" s="23"/>
      <c r="B74" s="23"/>
      <c r="C74" s="23"/>
      <c r="D74" s="23" t="s">
        <v>9</v>
      </c>
      <c r="E74" s="4"/>
      <c r="F74" s="24"/>
      <c r="G74" s="4"/>
      <c r="H74" s="24"/>
      <c r="I74" s="409">
        <f>+I68</f>
        <v>-21158.400000000001</v>
      </c>
      <c r="K74" s="23"/>
      <c r="L74" s="23"/>
      <c r="M74" s="23"/>
      <c r="N74" s="23" t="s">
        <v>9</v>
      </c>
      <c r="O74" s="4"/>
      <c r="P74" s="24"/>
      <c r="Q74" s="4"/>
      <c r="R74" s="24"/>
      <c r="S74" s="409">
        <f>+S68</f>
        <v>21158.400000000001</v>
      </c>
    </row>
    <row r="75" spans="1:19" s="408" customFormat="1" ht="16.5" customHeight="1" x14ac:dyDescent="0.25">
      <c r="A75" s="420">
        <v>70</v>
      </c>
      <c r="B75" s="421">
        <v>43017</v>
      </c>
      <c r="C75" s="422" t="s">
        <v>1212</v>
      </c>
      <c r="D75" s="422" t="s">
        <v>1120</v>
      </c>
      <c r="E75" s="423">
        <v>1000000</v>
      </c>
      <c r="F75" s="424">
        <v>1</v>
      </c>
      <c r="G75" s="425"/>
      <c r="H75" s="426"/>
      <c r="I75" s="409">
        <f>+I74+E75-G75</f>
        <v>978841.59999999998</v>
      </c>
      <c r="K75" s="408" t="s">
        <v>1244</v>
      </c>
      <c r="L75" s="410">
        <v>43014</v>
      </c>
      <c r="M75" s="408" t="s">
        <v>22</v>
      </c>
      <c r="N75" s="408" t="s">
        <v>1245</v>
      </c>
      <c r="P75" s="24"/>
      <c r="Q75" s="409">
        <v>1000000</v>
      </c>
      <c r="R75" s="24">
        <v>1</v>
      </c>
      <c r="S75" s="409">
        <f>+S74+O75-Q75</f>
        <v>-978841.59999999998</v>
      </c>
    </row>
    <row r="76" spans="1:19" s="408" customFormat="1" ht="16.5" customHeight="1" x14ac:dyDescent="0.25">
      <c r="A76" s="420">
        <v>70</v>
      </c>
      <c r="B76" s="421">
        <v>43017</v>
      </c>
      <c r="C76" s="422" t="s">
        <v>1213</v>
      </c>
      <c r="D76" s="422" t="s">
        <v>1120</v>
      </c>
      <c r="E76" s="423">
        <v>0</v>
      </c>
      <c r="F76" s="424"/>
      <c r="G76" s="423">
        <v>350000</v>
      </c>
      <c r="H76" s="430">
        <v>1</v>
      </c>
      <c r="I76" s="409">
        <f>+I75+E76-G76</f>
        <v>628841.6</v>
      </c>
      <c r="K76" s="408" t="s">
        <v>1246</v>
      </c>
      <c r="L76" s="410">
        <v>43017</v>
      </c>
      <c r="M76" s="408" t="s">
        <v>22</v>
      </c>
      <c r="N76" s="408" t="s">
        <v>1247</v>
      </c>
      <c r="O76" s="409">
        <v>350000</v>
      </c>
      <c r="P76" s="24">
        <v>1</v>
      </c>
      <c r="Q76" s="4"/>
      <c r="R76" s="24"/>
      <c r="S76" s="409">
        <f>+S75+O76-Q76</f>
        <v>-628841.6</v>
      </c>
    </row>
    <row r="77" spans="1:19" s="408" customFormat="1" ht="16.5" customHeight="1" x14ac:dyDescent="0.25">
      <c r="A77" s="420">
        <v>109</v>
      </c>
      <c r="B77" s="421">
        <v>43033</v>
      </c>
      <c r="C77" s="422" t="s">
        <v>36</v>
      </c>
      <c r="D77" s="422" t="s">
        <v>1120</v>
      </c>
      <c r="E77" s="423">
        <v>0</v>
      </c>
      <c r="F77" s="427"/>
      <c r="G77" s="423">
        <v>200000</v>
      </c>
      <c r="H77" s="427">
        <v>2</v>
      </c>
      <c r="I77" s="409">
        <f>+I76+E77-G77</f>
        <v>428841.6</v>
      </c>
      <c r="K77" s="408" t="s">
        <v>461</v>
      </c>
      <c r="L77" s="410">
        <v>43018</v>
      </c>
      <c r="M77" s="408" t="s">
        <v>22</v>
      </c>
      <c r="N77" s="408" t="s">
        <v>1247</v>
      </c>
      <c r="O77" s="409">
        <v>450000</v>
      </c>
      <c r="P77" s="24">
        <v>3</v>
      </c>
      <c r="Q77" s="4"/>
      <c r="R77" s="24"/>
      <c r="S77" s="409">
        <f>+S76+O77-Q77</f>
        <v>-178841.59999999998</v>
      </c>
    </row>
    <row r="78" spans="1:19" ht="16.5" customHeight="1" x14ac:dyDescent="0.25">
      <c r="A78" s="420">
        <v>109</v>
      </c>
      <c r="B78" s="421">
        <v>43033</v>
      </c>
      <c r="C78" s="422" t="s">
        <v>36</v>
      </c>
      <c r="D78" s="422" t="s">
        <v>1120</v>
      </c>
      <c r="E78" s="423">
        <v>0</v>
      </c>
      <c r="F78" s="427"/>
      <c r="G78" s="423">
        <v>450000</v>
      </c>
      <c r="H78" s="427">
        <v>3</v>
      </c>
      <c r="I78" s="409">
        <f>+I77+E78-G78</f>
        <v>-21158.400000000023</v>
      </c>
      <c r="K78" s="408" t="s">
        <v>1248</v>
      </c>
      <c r="L78" s="410">
        <v>43018</v>
      </c>
      <c r="M78" s="408" t="s">
        <v>22</v>
      </c>
      <c r="N78" s="408" t="s">
        <v>1247</v>
      </c>
      <c r="O78" s="409">
        <v>200000</v>
      </c>
      <c r="P78" s="20">
        <v>2</v>
      </c>
      <c r="Q78" s="409"/>
      <c r="R78" s="25"/>
      <c r="S78" s="409">
        <f>+S77+O78-Q78</f>
        <v>21158.400000000023</v>
      </c>
    </row>
    <row r="79" spans="1:19" x14ac:dyDescent="0.25">
      <c r="D79" s="408"/>
      <c r="E79" s="409"/>
      <c r="F79" s="20"/>
      <c r="G79" s="408"/>
      <c r="H79" s="42"/>
      <c r="I79" s="409"/>
      <c r="K79" s="408"/>
      <c r="L79" s="408"/>
      <c r="M79" s="408"/>
      <c r="N79" s="9" t="s">
        <v>10</v>
      </c>
      <c r="O79" s="11">
        <f>+SUM(O75:O78)</f>
        <v>1000000</v>
      </c>
      <c r="P79" s="12"/>
      <c r="Q79" s="11">
        <f>+SUM(Q75:Q78)</f>
        <v>1000000</v>
      </c>
      <c r="R79" s="12"/>
      <c r="S79" s="15"/>
    </row>
    <row r="80" spans="1:19" x14ac:dyDescent="0.25">
      <c r="D80" s="9" t="s">
        <v>10</v>
      </c>
      <c r="E80" s="11">
        <f>+SUM(E75:E78)</f>
        <v>1000000</v>
      </c>
      <c r="F80" s="12"/>
      <c r="G80" s="11">
        <f>+SUM(G75:G78)</f>
        <v>1000000</v>
      </c>
      <c r="H80" s="12"/>
      <c r="I80" s="15"/>
      <c r="K80" s="408"/>
      <c r="L80" s="408"/>
      <c r="M80" s="408"/>
      <c r="N80" s="16" t="s">
        <v>11</v>
      </c>
      <c r="O80" s="15"/>
      <c r="P80" s="12"/>
      <c r="Q80" s="15"/>
      <c r="R80" s="12"/>
      <c r="S80" s="15">
        <f>+S74</f>
        <v>21158.400000000001</v>
      </c>
    </row>
    <row r="81" spans="1:19" x14ac:dyDescent="0.25">
      <c r="D81" s="16" t="s">
        <v>11</v>
      </c>
      <c r="E81" s="15"/>
      <c r="F81" s="12"/>
      <c r="G81" s="15"/>
      <c r="H81" s="12"/>
      <c r="I81" s="15">
        <f>+I78</f>
        <v>-21158.400000000023</v>
      </c>
    </row>
    <row r="85" spans="1:19" x14ac:dyDescent="0.25">
      <c r="A85" s="600" t="s">
        <v>489</v>
      </c>
      <c r="B85" s="600"/>
      <c r="C85" s="600"/>
      <c r="D85" s="600"/>
      <c r="E85" s="600"/>
      <c r="F85" s="600"/>
      <c r="G85" s="600"/>
      <c r="H85" s="600"/>
      <c r="I85" s="600"/>
      <c r="J85" s="443"/>
      <c r="K85" s="600" t="s">
        <v>52</v>
      </c>
      <c r="L85" s="600"/>
      <c r="M85" s="600"/>
      <c r="N85" s="600"/>
      <c r="O85" s="600"/>
      <c r="P85" s="600"/>
      <c r="Q85" s="600"/>
      <c r="R85" s="600"/>
      <c r="S85" s="600"/>
    </row>
    <row r="86" spans="1:19" x14ac:dyDescent="0.25">
      <c r="A86" s="599" t="s">
        <v>1298</v>
      </c>
      <c r="B86" s="599"/>
      <c r="C86" s="599"/>
      <c r="D86" s="599"/>
      <c r="E86" s="599"/>
      <c r="F86" s="599"/>
      <c r="G86" s="599"/>
      <c r="H86" s="599"/>
      <c r="I86" s="599"/>
      <c r="J86" s="443"/>
      <c r="K86" s="599" t="s">
        <v>1298</v>
      </c>
      <c r="L86" s="599"/>
      <c r="M86" s="599"/>
      <c r="N86" s="599"/>
      <c r="O86" s="599"/>
      <c r="P86" s="599"/>
      <c r="Q86" s="599"/>
      <c r="R86" s="599"/>
      <c r="S86" s="599"/>
    </row>
    <row r="87" spans="1:19" x14ac:dyDescent="0.25">
      <c r="A87" s="9" t="s">
        <v>2</v>
      </c>
      <c r="B87" s="9" t="s">
        <v>3</v>
      </c>
      <c r="C87" s="9" t="s">
        <v>4</v>
      </c>
      <c r="D87" s="9" t="s">
        <v>5</v>
      </c>
      <c r="E87" s="9" t="s">
        <v>6</v>
      </c>
      <c r="F87" s="10"/>
      <c r="G87" s="9" t="s">
        <v>7</v>
      </c>
      <c r="H87" s="10"/>
      <c r="I87" s="9" t="s">
        <v>8</v>
      </c>
      <c r="J87" s="443"/>
      <c r="K87" s="9" t="s">
        <v>2</v>
      </c>
      <c r="L87" s="9" t="s">
        <v>3</v>
      </c>
      <c r="M87" s="9" t="s">
        <v>4</v>
      </c>
      <c r="N87" s="9" t="s">
        <v>5</v>
      </c>
      <c r="O87" s="9" t="s">
        <v>6</v>
      </c>
      <c r="P87" s="10"/>
      <c r="Q87" s="9" t="s">
        <v>7</v>
      </c>
      <c r="R87" s="10"/>
      <c r="S87" s="9" t="s">
        <v>8</v>
      </c>
    </row>
    <row r="88" spans="1:19" x14ac:dyDescent="0.25">
      <c r="A88" s="23"/>
      <c r="B88" s="23"/>
      <c r="C88" s="23"/>
      <c r="D88" s="23" t="s">
        <v>9</v>
      </c>
      <c r="E88" s="4"/>
      <c r="F88" s="24"/>
      <c r="G88" s="4"/>
      <c r="H88" s="24"/>
      <c r="I88" s="444">
        <f>+I81</f>
        <v>-21158.400000000023</v>
      </c>
      <c r="J88" s="443"/>
      <c r="K88" s="23"/>
      <c r="L88" s="23"/>
      <c r="M88" s="23"/>
      <c r="N88" s="23" t="s">
        <v>9</v>
      </c>
      <c r="O88" s="4"/>
      <c r="P88" s="24"/>
      <c r="Q88" s="4"/>
      <c r="R88" s="24"/>
      <c r="S88" s="444">
        <f>+S80</f>
        <v>21158.400000000001</v>
      </c>
    </row>
    <row r="89" spans="1:19" x14ac:dyDescent="0.25">
      <c r="A89" s="420"/>
      <c r="B89" s="421"/>
      <c r="C89" s="422"/>
      <c r="D89" s="422"/>
      <c r="E89" s="423"/>
      <c r="F89" s="424"/>
      <c r="G89" s="425"/>
      <c r="H89" s="426"/>
      <c r="I89" s="444">
        <f>+I88+E89-G89</f>
        <v>-21158.400000000023</v>
      </c>
      <c r="J89" s="443"/>
      <c r="K89" s="443"/>
      <c r="L89" s="445"/>
      <c r="M89" s="443"/>
      <c r="N89" s="443"/>
      <c r="O89" s="443"/>
      <c r="P89" s="24"/>
      <c r="Q89" s="444"/>
      <c r="R89" s="24"/>
      <c r="S89" s="444">
        <f>+S88+O89-Q89</f>
        <v>21158.400000000001</v>
      </c>
    </row>
    <row r="92" spans="1:19" x14ac:dyDescent="0.25">
      <c r="A92" s="600" t="s">
        <v>489</v>
      </c>
      <c r="B92" s="600"/>
      <c r="C92" s="600"/>
      <c r="D92" s="600"/>
      <c r="E92" s="600"/>
      <c r="F92" s="600"/>
      <c r="G92" s="600"/>
      <c r="H92" s="600"/>
      <c r="I92" s="600"/>
      <c r="J92" s="542"/>
      <c r="K92" s="600" t="s">
        <v>52</v>
      </c>
      <c r="L92" s="600"/>
      <c r="M92" s="600"/>
      <c r="N92" s="600"/>
      <c r="O92" s="600"/>
      <c r="P92" s="600"/>
      <c r="Q92" s="600"/>
      <c r="R92" s="600"/>
      <c r="S92" s="600"/>
    </row>
    <row r="93" spans="1:19" x14ac:dyDescent="0.25">
      <c r="A93" s="599" t="s">
        <v>1350</v>
      </c>
      <c r="B93" s="599"/>
      <c r="C93" s="599"/>
      <c r="D93" s="599"/>
      <c r="E93" s="599"/>
      <c r="F93" s="599"/>
      <c r="G93" s="599"/>
      <c r="H93" s="599"/>
      <c r="I93" s="599"/>
      <c r="J93" s="542"/>
      <c r="K93" s="599" t="s">
        <v>1350</v>
      </c>
      <c r="L93" s="599"/>
      <c r="M93" s="599"/>
      <c r="N93" s="599"/>
      <c r="O93" s="599"/>
      <c r="P93" s="599"/>
      <c r="Q93" s="599"/>
      <c r="R93" s="599"/>
      <c r="S93" s="599"/>
    </row>
    <row r="94" spans="1:19" x14ac:dyDescent="0.25">
      <c r="A94" s="9" t="s">
        <v>2</v>
      </c>
      <c r="B94" s="9" t="s">
        <v>3</v>
      </c>
      <c r="C94" s="9" t="s">
        <v>4</v>
      </c>
      <c r="D94" s="9" t="s">
        <v>5</v>
      </c>
      <c r="E94" s="9" t="s">
        <v>6</v>
      </c>
      <c r="F94" s="10"/>
      <c r="G94" s="9" t="s">
        <v>7</v>
      </c>
      <c r="H94" s="10"/>
      <c r="I94" s="9" t="s">
        <v>8</v>
      </c>
      <c r="J94" s="542"/>
      <c r="K94" s="9" t="s">
        <v>2</v>
      </c>
      <c r="L94" s="9" t="s">
        <v>3</v>
      </c>
      <c r="M94" s="9" t="s">
        <v>4</v>
      </c>
      <c r="N94" s="9" t="s">
        <v>5</v>
      </c>
      <c r="O94" s="9" t="s">
        <v>6</v>
      </c>
      <c r="P94" s="10"/>
      <c r="Q94" s="9" t="s">
        <v>7</v>
      </c>
      <c r="R94" s="10"/>
      <c r="S94" s="9" t="s">
        <v>8</v>
      </c>
    </row>
    <row r="95" spans="1:19" x14ac:dyDescent="0.25">
      <c r="A95" s="23"/>
      <c r="B95" s="23"/>
      <c r="C95" s="23"/>
      <c r="D95" s="23" t="s">
        <v>9</v>
      </c>
      <c r="E95" s="4"/>
      <c r="F95" s="24"/>
      <c r="G95" s="4"/>
      <c r="H95" s="24"/>
      <c r="I95" s="543">
        <f>+I88</f>
        <v>-21158.400000000023</v>
      </c>
      <c r="J95" s="542"/>
      <c r="K95" s="23"/>
      <c r="L95" s="23"/>
      <c r="M95" s="23"/>
      <c r="N95" s="23" t="s">
        <v>9</v>
      </c>
      <c r="O95" s="4"/>
      <c r="P95" s="24"/>
      <c r="Q95" s="4"/>
      <c r="R95" s="24"/>
      <c r="S95" s="543">
        <f>+S89</f>
        <v>21158.400000000001</v>
      </c>
    </row>
    <row r="96" spans="1:19" x14ac:dyDescent="0.25">
      <c r="A96" s="568">
        <v>43457</v>
      </c>
      <c r="B96" s="421">
        <v>43092</v>
      </c>
      <c r="C96" s="422" t="s">
        <v>1586</v>
      </c>
      <c r="D96" s="422" t="s">
        <v>1587</v>
      </c>
      <c r="E96" s="423">
        <v>10579.2</v>
      </c>
      <c r="F96" s="424"/>
      <c r="G96" s="425"/>
      <c r="H96" s="426"/>
      <c r="I96" s="543">
        <f>+I95+E96-G96</f>
        <v>-10579.200000000023</v>
      </c>
      <c r="J96" s="542"/>
      <c r="K96" s="542" t="s">
        <v>1510</v>
      </c>
      <c r="L96" s="544">
        <v>43092</v>
      </c>
      <c r="M96" s="542" t="s">
        <v>22</v>
      </c>
      <c r="N96" s="542" t="s">
        <v>1511</v>
      </c>
      <c r="O96" s="542"/>
      <c r="P96" s="24"/>
      <c r="Q96" s="543">
        <v>21158.400000000001</v>
      </c>
      <c r="R96" s="24"/>
      <c r="S96" s="543">
        <f>+S95+O96-Q96</f>
        <v>0</v>
      </c>
    </row>
    <row r="97" spans="1:19" x14ac:dyDescent="0.25">
      <c r="A97" s="568">
        <v>43457</v>
      </c>
      <c r="B97" s="421">
        <v>43092</v>
      </c>
      <c r="C97" s="422" t="s">
        <v>1588</v>
      </c>
      <c r="D97" s="422" t="s">
        <v>1587</v>
      </c>
      <c r="E97" s="423">
        <v>10579.2</v>
      </c>
      <c r="F97" s="532"/>
      <c r="G97" s="542"/>
      <c r="H97" s="532"/>
      <c r="I97" s="567">
        <f>+I96+E97-G97</f>
        <v>-2.1827872842550278E-11</v>
      </c>
      <c r="J97" s="542"/>
      <c r="K97" s="542"/>
      <c r="L97" s="542"/>
      <c r="M97" s="542"/>
      <c r="N97" s="542"/>
      <c r="O97" s="542"/>
      <c r="P97" s="542"/>
      <c r="Q97" s="542"/>
      <c r="R97" s="542"/>
      <c r="S97" s="542"/>
    </row>
    <row r="98" spans="1:19" x14ac:dyDescent="0.25">
      <c r="S98" s="531">
        <f>+S96</f>
        <v>0</v>
      </c>
    </row>
    <row r="99" spans="1:19" x14ac:dyDescent="0.25">
      <c r="I99" s="567">
        <f>+I97</f>
        <v>-2.1827872842550278E-11</v>
      </c>
    </row>
  </sheetData>
  <mergeCells count="40">
    <mergeCell ref="A92:I92"/>
    <mergeCell ref="K92:S92"/>
    <mergeCell ref="A93:I93"/>
    <mergeCell ref="K93:S93"/>
    <mergeCell ref="A33:I33"/>
    <mergeCell ref="K33:S33"/>
    <mergeCell ref="A34:I34"/>
    <mergeCell ref="K34:S34"/>
    <mergeCell ref="A51:I51"/>
    <mergeCell ref="K51:S51"/>
    <mergeCell ref="A42:I42"/>
    <mergeCell ref="K42:S42"/>
    <mergeCell ref="A43:I43"/>
    <mergeCell ref="K43:S43"/>
    <mergeCell ref="A52:I52"/>
    <mergeCell ref="K52:S52"/>
    <mergeCell ref="A25:I25"/>
    <mergeCell ref="K25:S25"/>
    <mergeCell ref="A2:I2"/>
    <mergeCell ref="K2:S2"/>
    <mergeCell ref="A3:I3"/>
    <mergeCell ref="K3:S3"/>
    <mergeCell ref="A13:I13"/>
    <mergeCell ref="K13:S13"/>
    <mergeCell ref="A14:I14"/>
    <mergeCell ref="K14:S14"/>
    <mergeCell ref="A24:I24"/>
    <mergeCell ref="K24:S24"/>
    <mergeCell ref="A61:I61"/>
    <mergeCell ref="K61:S61"/>
    <mergeCell ref="A62:I62"/>
    <mergeCell ref="K62:S62"/>
    <mergeCell ref="A85:I85"/>
    <mergeCell ref="K85:S85"/>
    <mergeCell ref="A86:I86"/>
    <mergeCell ref="K86:S86"/>
    <mergeCell ref="K71:S71"/>
    <mergeCell ref="K72:S72"/>
    <mergeCell ref="A71:I71"/>
    <mergeCell ref="A72:I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BUCAR</vt:lpstr>
      <vt:lpstr>QM</vt:lpstr>
      <vt:lpstr>INDUSTRIAL</vt:lpstr>
      <vt:lpstr>PL</vt:lpstr>
      <vt:lpstr>PACHUCA</vt:lpstr>
      <vt:lpstr>RONDA</vt:lpstr>
      <vt:lpstr>AUTOS C</vt:lpstr>
      <vt:lpstr>SJR</vt:lpstr>
      <vt:lpstr>AUTO ZI</vt:lpstr>
      <vt:lpstr>ITALIANO</vt:lpstr>
      <vt:lpstr>RALLY</vt:lpstr>
      <vt:lpstr>OA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2017-02-11T16:51:42Z</dcterms:created>
  <dcterms:modified xsi:type="dcterms:W3CDTF">2018-03-02T22:06:57Z</dcterms:modified>
</cp:coreProperties>
</file>