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MContabilidad12\Desktop\"/>
    </mc:Choice>
  </mc:AlternateContent>
  <bookViews>
    <workbookView xWindow="0" yWindow="0" windowWidth="21600" windowHeight="9735" activeTab="11"/>
  </bookViews>
  <sheets>
    <sheet name="ENE" sheetId="2" r:id="rId1"/>
    <sheet name="FEB" sheetId="12" r:id="rId2"/>
    <sheet name="MARZO" sheetId="13" r:id="rId3"/>
    <sheet name="ABR" sheetId="14" r:id="rId4"/>
    <sheet name="MAY" sheetId="15" r:id="rId5"/>
    <sheet name="JUN" sheetId="16" r:id="rId6"/>
    <sheet name="JUL" sheetId="17" r:id="rId7"/>
    <sheet name="AGO" sheetId="18" r:id="rId8"/>
    <sheet name="SEP" sheetId="19" r:id="rId9"/>
    <sheet name="OCT" sheetId="20" r:id="rId10"/>
    <sheet name="NOV" sheetId="21" r:id="rId11"/>
    <sheet name="DIC" sheetId="2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calcPr calcId="152511"/>
</workbook>
</file>

<file path=xl/calcChain.xml><?xml version="1.0" encoding="utf-8"?>
<calcChain xmlns="http://schemas.openxmlformats.org/spreadsheetml/2006/main">
  <c r="F63" i="22" l="1"/>
  <c r="G43" i="22"/>
  <c r="G35" i="22"/>
  <c r="G24" i="22"/>
  <c r="G15" i="22"/>
  <c r="G5" i="22"/>
  <c r="F68" i="18" l="1"/>
  <c r="G10" i="18"/>
  <c r="F68" i="17"/>
  <c r="G10" i="17"/>
  <c r="F68" i="16"/>
  <c r="G10" i="16"/>
  <c r="F68" i="15"/>
  <c r="G10" i="15"/>
  <c r="F68" i="14"/>
  <c r="G48" i="14"/>
  <c r="G10" i="14"/>
  <c r="F68" i="13"/>
  <c r="G10" i="13"/>
  <c r="F68" i="12"/>
  <c r="G20" i="12"/>
  <c r="G10" i="12"/>
  <c r="F69" i="2"/>
  <c r="G10" i="2"/>
  <c r="F67" i="16"/>
  <c r="G9" i="16"/>
  <c r="F67" i="13"/>
  <c r="G28" i="13"/>
  <c r="G9" i="13"/>
  <c r="F67" i="12"/>
  <c r="G9" i="12"/>
  <c r="F68" i="2"/>
  <c r="G9" i="2"/>
  <c r="F66" i="14"/>
  <c r="G46" i="14"/>
  <c r="G27" i="14"/>
  <c r="F66" i="13"/>
  <c r="G27" i="13"/>
  <c r="G8" i="13"/>
  <c r="G8" i="12"/>
  <c r="F66" i="12"/>
  <c r="F67" i="2"/>
  <c r="G46" i="2"/>
  <c r="G8" i="2"/>
  <c r="G45" i="22"/>
  <c r="F65" i="22"/>
  <c r="G26" i="22"/>
  <c r="G7" i="22"/>
  <c r="G45" i="21"/>
  <c r="F65" i="21"/>
  <c r="G26" i="21"/>
  <c r="G7" i="21"/>
  <c r="F65" i="20"/>
  <c r="G7" i="20"/>
  <c r="F66" i="19"/>
  <c r="G46" i="19"/>
  <c r="G18" i="19"/>
  <c r="G7" i="19"/>
  <c r="F65" i="18"/>
  <c r="G26" i="18"/>
  <c r="G7" i="18"/>
  <c r="F65" i="17"/>
  <c r="G7" i="17"/>
  <c r="F65" i="16"/>
  <c r="G45" i="16"/>
  <c r="G7" i="16"/>
  <c r="F65" i="15"/>
  <c r="G45" i="15"/>
  <c r="G17" i="15"/>
  <c r="G7" i="15"/>
  <c r="F65" i="14"/>
  <c r="G26" i="14"/>
  <c r="G7" i="14"/>
  <c r="F65" i="13"/>
  <c r="G7" i="13"/>
  <c r="F65" i="12"/>
  <c r="G45" i="12"/>
  <c r="G26" i="12"/>
  <c r="G7" i="12"/>
  <c r="F66" i="2"/>
  <c r="G7" i="2"/>
  <c r="F64" i="22"/>
  <c r="G44" i="22"/>
  <c r="G16" i="22"/>
  <c r="G6" i="22"/>
  <c r="F64" i="21"/>
  <c r="F63" i="21"/>
  <c r="G44" i="21"/>
  <c r="G36" i="21"/>
  <c r="G16" i="21"/>
  <c r="G6" i="21"/>
  <c r="G5" i="21"/>
  <c r="G15" i="21"/>
  <c r="F64" i="20"/>
  <c r="F63" i="20"/>
  <c r="G44" i="20"/>
  <c r="G36" i="20"/>
  <c r="G16" i="20"/>
  <c r="G6" i="20"/>
  <c r="G5" i="20"/>
  <c r="H4" i="20" s="1"/>
  <c r="G63" i="19"/>
  <c r="F65" i="19"/>
  <c r="F64" i="19"/>
  <c r="G45" i="19"/>
  <c r="G37" i="19"/>
  <c r="G17" i="19"/>
  <c r="G6" i="19"/>
  <c r="G5" i="19"/>
  <c r="F64" i="18"/>
  <c r="G62" i="18"/>
  <c r="F63" i="18"/>
  <c r="G44" i="18"/>
  <c r="G36" i="18"/>
  <c r="G16" i="18"/>
  <c r="G6" i="18"/>
  <c r="G5" i="18"/>
  <c r="H4" i="18" s="1"/>
  <c r="F64" i="17"/>
  <c r="F63" i="17"/>
  <c r="G44" i="17"/>
  <c r="G36" i="17"/>
  <c r="G16" i="17"/>
  <c r="G6" i="17"/>
  <c r="F64" i="16"/>
  <c r="G44" i="16"/>
  <c r="G36" i="16"/>
  <c r="G16" i="16"/>
  <c r="G6" i="16"/>
  <c r="G5" i="17"/>
  <c r="H4" i="17" s="1"/>
  <c r="F63" i="16"/>
  <c r="G62" i="16" s="1"/>
  <c r="G5" i="16"/>
  <c r="G15" i="16"/>
  <c r="F64" i="15"/>
  <c r="F63" i="15"/>
  <c r="G62" i="15" s="1"/>
  <c r="G44" i="15"/>
  <c r="G36" i="15"/>
  <c r="G16" i="15"/>
  <c r="G6" i="15"/>
  <c r="G5" i="15"/>
  <c r="F64" i="14"/>
  <c r="F63" i="14"/>
  <c r="G44" i="14"/>
  <c r="G36" i="14"/>
  <c r="G16" i="14"/>
  <c r="G6" i="14"/>
  <c r="G5" i="14"/>
  <c r="H4" i="14" s="1"/>
  <c r="F64" i="13"/>
  <c r="G62" i="13"/>
  <c r="F63" i="13"/>
  <c r="G44" i="13"/>
  <c r="G36" i="13"/>
  <c r="G16" i="13"/>
  <c r="G6" i="13"/>
  <c r="G5" i="13"/>
  <c r="H4" i="13" s="1"/>
  <c r="F64" i="12"/>
  <c r="F63" i="12"/>
  <c r="G62" i="12" s="1"/>
  <c r="G44" i="12"/>
  <c r="G36" i="12"/>
  <c r="G16" i="12"/>
  <c r="G6" i="12"/>
  <c r="G5" i="12"/>
  <c r="F65" i="2"/>
  <c r="F64" i="2"/>
  <c r="G6" i="2"/>
  <c r="G5" i="2"/>
  <c r="H42" i="22"/>
  <c r="G40" i="22"/>
  <c r="G29" i="22"/>
  <c r="G20" i="22"/>
  <c r="G17" i="22"/>
  <c r="G43" i="21"/>
  <c r="H42" i="21" s="1"/>
  <c r="G35" i="21"/>
  <c r="G24" i="21"/>
  <c r="G40" i="21"/>
  <c r="G29" i="21"/>
  <c r="G20" i="21"/>
  <c r="G17" i="21"/>
  <c r="G43" i="20"/>
  <c r="H42" i="20" s="1"/>
  <c r="G35" i="20"/>
  <c r="G24" i="20"/>
  <c r="G15" i="20"/>
  <c r="G40" i="20"/>
  <c r="G29" i="20"/>
  <c r="G26" i="20"/>
  <c r="H23" i="20" s="1"/>
  <c r="G20" i="20"/>
  <c r="G17" i="20"/>
  <c r="G44" i="19"/>
  <c r="H43" i="19" s="1"/>
  <c r="G36" i="19"/>
  <c r="G25" i="19"/>
  <c r="G16" i="19"/>
  <c r="G41" i="19"/>
  <c r="G30" i="19"/>
  <c r="G27" i="19"/>
  <c r="G21" i="19"/>
  <c r="G43" i="18"/>
  <c r="H42" i="18" s="1"/>
  <c r="G35" i="18"/>
  <c r="G24" i="18"/>
  <c r="G15" i="18"/>
  <c r="G40" i="18"/>
  <c r="G29" i="18"/>
  <c r="G20" i="18"/>
  <c r="G17" i="18"/>
  <c r="G43" i="17"/>
  <c r="H42" i="17" s="1"/>
  <c r="G35" i="17"/>
  <c r="G24" i="17"/>
  <c r="G15" i="17"/>
  <c r="G40" i="17"/>
  <c r="G29" i="17"/>
  <c r="G26" i="17"/>
  <c r="G20" i="17"/>
  <c r="G17" i="17"/>
  <c r="G43" i="16"/>
  <c r="G35" i="16"/>
  <c r="G24" i="16"/>
  <c r="G40" i="16"/>
  <c r="G29" i="16"/>
  <c r="G26" i="16"/>
  <c r="G20" i="16"/>
  <c r="G17" i="16"/>
  <c r="G43" i="15"/>
  <c r="G35" i="15"/>
  <c r="G24" i="15"/>
  <c r="G15" i="15"/>
  <c r="G40" i="15"/>
  <c r="G29" i="15"/>
  <c r="G26" i="15"/>
  <c r="G20" i="15"/>
  <c r="G43" i="14"/>
  <c r="G35" i="14"/>
  <c r="G24" i="14"/>
  <c r="G15" i="14"/>
  <c r="G40" i="14"/>
  <c r="G29" i="14"/>
  <c r="H23" i="14"/>
  <c r="G20" i="14"/>
  <c r="G17" i="14"/>
  <c r="H13" i="14" s="1"/>
  <c r="G43" i="13"/>
  <c r="H42" i="13" s="1"/>
  <c r="G35" i="13"/>
  <c r="G24" i="13"/>
  <c r="G15" i="13"/>
  <c r="G40" i="13"/>
  <c r="G29" i="13"/>
  <c r="G26" i="13"/>
  <c r="G20" i="13"/>
  <c r="G17" i="13"/>
  <c r="G43" i="12"/>
  <c r="G35" i="12"/>
  <c r="G24" i="12"/>
  <c r="G15" i="12"/>
  <c r="G40" i="12"/>
  <c r="G29" i="12"/>
  <c r="G17" i="12"/>
  <c r="G44" i="2"/>
  <c r="G36" i="2"/>
  <c r="G25" i="2"/>
  <c r="G16" i="2"/>
  <c r="G37" i="2"/>
  <c r="G45" i="2"/>
  <c r="G17" i="2"/>
  <c r="G41" i="2"/>
  <c r="G30" i="2"/>
  <c r="G21" i="2"/>
  <c r="G18" i="2"/>
  <c r="G38" i="2"/>
  <c r="G62" i="22" l="1"/>
  <c r="H4" i="2"/>
  <c r="G63" i="2"/>
  <c r="G62" i="20"/>
  <c r="G62" i="21"/>
  <c r="G62" i="14"/>
  <c r="H4" i="12"/>
  <c r="G62" i="17"/>
  <c r="H42" i="14"/>
  <c r="H4" i="21"/>
  <c r="H4" i="19"/>
  <c r="H42" i="15"/>
  <c r="H4" i="15"/>
  <c r="H43" i="2"/>
  <c r="H4" i="22"/>
  <c r="H13" i="22"/>
  <c r="H34" i="22"/>
  <c r="H23" i="22"/>
  <c r="H13" i="21"/>
  <c r="H23" i="21"/>
  <c r="H34" i="21"/>
  <c r="H34" i="20"/>
  <c r="H35" i="19"/>
  <c r="H24" i="19"/>
  <c r="H14" i="19"/>
  <c r="H23" i="18"/>
  <c r="H34" i="18"/>
  <c r="H13" i="18"/>
  <c r="H34" i="17"/>
  <c r="H13" i="17"/>
  <c r="H23" i="17"/>
  <c r="H4" i="16"/>
  <c r="H42" i="16"/>
  <c r="H13" i="16"/>
  <c r="H34" i="16"/>
  <c r="H23" i="16"/>
  <c r="H34" i="15"/>
  <c r="H13" i="15"/>
  <c r="H34" i="14"/>
  <c r="H13" i="13"/>
  <c r="H34" i="13"/>
  <c r="H23" i="13"/>
  <c r="H35" i="2"/>
  <c r="H24" i="2"/>
  <c r="H23" i="12"/>
  <c r="H13" i="12"/>
  <c r="H34" i="12"/>
  <c r="H13" i="20"/>
  <c r="H23" i="15"/>
  <c r="G61" i="20" l="1"/>
  <c r="G69" i="20" s="1"/>
  <c r="G61" i="14"/>
  <c r="G69" i="14" s="1"/>
  <c r="G62" i="19"/>
  <c r="G70" i="19" s="1"/>
  <c r="G61" i="22"/>
  <c r="G69" i="22" s="1"/>
  <c r="G61" i="21"/>
  <c r="G69" i="21" s="1"/>
  <c r="G61" i="18"/>
  <c r="G69" i="18" s="1"/>
  <c r="G61" i="17"/>
  <c r="G69" i="17" s="1"/>
  <c r="G61" i="16"/>
  <c r="G69" i="16" s="1"/>
  <c r="G61" i="15"/>
  <c r="G69" i="15" s="1"/>
  <c r="G61" i="13"/>
  <c r="G69" i="13" s="1"/>
  <c r="H13" i="2" l="1"/>
  <c r="G62" i="2" s="1"/>
  <c r="G71" i="2" s="1"/>
  <c r="H42" i="12"/>
  <c r="G61" i="12" s="1"/>
  <c r="G70" i="12" s="1"/>
</calcChain>
</file>

<file path=xl/sharedStrings.xml><?xml version="1.0" encoding="utf-8"?>
<sst xmlns="http://schemas.openxmlformats.org/spreadsheetml/2006/main" count="684" uniqueCount="35">
  <si>
    <t xml:space="preserve">ALECSA CELAYA S DE RL DE CV </t>
  </si>
  <si>
    <t>SALDO EN BANCOS</t>
  </si>
  <si>
    <t>+</t>
  </si>
  <si>
    <t>Depositos Nuestros No Correspondidos por el Banco</t>
  </si>
  <si>
    <t>POLIZA</t>
  </si>
  <si>
    <t>FECHA</t>
  </si>
  <si>
    <t>CONCEPTO</t>
  </si>
  <si>
    <t>IMPORTE</t>
  </si>
  <si>
    <t>-</t>
  </si>
  <si>
    <t>Cheques Nuestros No Correspondidos por el Banco</t>
  </si>
  <si>
    <t>Cargos/Cheques del Banco No Correspondidos Por Nosotros</t>
  </si>
  <si>
    <t xml:space="preserve">  </t>
  </si>
  <si>
    <t>Abonos/Depósitos del Banco No Correspondidos por Nosotros</t>
  </si>
  <si>
    <t xml:space="preserve"> </t>
  </si>
  <si>
    <t>SUMA</t>
  </si>
  <si>
    <t>AUXILIAR</t>
  </si>
  <si>
    <t>DIF</t>
  </si>
  <si>
    <t>ACUMULADO DE BANCOS ENERO 2016</t>
  </si>
  <si>
    <t>BANCOMER</t>
  </si>
  <si>
    <t>BANAMEX</t>
  </si>
  <si>
    <t>BANORTE</t>
  </si>
  <si>
    <t>SANTANDER</t>
  </si>
  <si>
    <t>INVERLAT</t>
  </si>
  <si>
    <t>BAJIO</t>
  </si>
  <si>
    <t>ACUMULADO DE BANCOS FEBRERO 2016</t>
  </si>
  <si>
    <t>ACUMULADO DE BANCOS MARZO 2016</t>
  </si>
  <si>
    <t>ACUMULADO DE BANCOS ABRIL 2016</t>
  </si>
  <si>
    <t>ACUMULADO DE BANCOS MAYO 2016</t>
  </si>
  <si>
    <t>ACUMULADO DE BANCOS JUNIO 2016</t>
  </si>
  <si>
    <t>ACUMULADO DE BANCOS JULIO 2016</t>
  </si>
  <si>
    <t>ACUMULADO DE BANCOS AGOSTO 2016</t>
  </si>
  <si>
    <t>ACUMULADO DE BANCOS SEPTIEMBRE 2016</t>
  </si>
  <si>
    <t>ACUMULADO DE BANCOS OCTUBRE 2016</t>
  </si>
  <si>
    <t>ACUMULADO DE BANCOS NOVIEMBRE 2016</t>
  </si>
  <si>
    <t>ACUMULADO DE BANCOS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</si>
</sst>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56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12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4" fillId="0" borderId="0" xfId="0" applyFont="1"/>
    <xf numFmtId="43" fontId="4" fillId="0" borderId="0" xfId="2" applyFont="1"/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44" fontId="2" fillId="0" borderId="0" xfId="1" applyFont="1" applyFill="1"/>
    <xf numFmtId="0" fontId="2" fillId="0" borderId="0" xfId="0" applyFont="1"/>
    <xf numFmtId="44" fontId="2" fillId="0" borderId="0" xfId="1" applyFont="1"/>
    <xf numFmtId="0" fontId="6" fillId="0" borderId="0" xfId="0" applyFont="1"/>
    <xf numFmtId="14" fontId="4" fillId="0" borderId="0" xfId="0" applyNumberFormat="1" applyFont="1" applyAlignment="1">
      <alignment horizontal="center"/>
    </xf>
    <xf numFmtId="43" fontId="4" fillId="0" borderId="0" xfId="0" applyNumberFormat="1" applyFont="1"/>
    <xf numFmtId="14" fontId="4" fillId="0" borderId="0" xfId="0" applyNumberFormat="1" applyFont="1" applyFill="1" applyAlignment="1">
      <alignment horizontal="center"/>
    </xf>
    <xf numFmtId="0" fontId="4" fillId="0" borderId="0" xfId="0" applyFont="1" applyFill="1"/>
    <xf numFmtId="0" fontId="4" fillId="0" borderId="0" xfId="0" applyNumberFormat="1" applyFont="1" applyFill="1" applyAlignment="1">
      <alignment horizontal="left"/>
    </xf>
    <xf numFmtId="43" fontId="4" fillId="0" borderId="0" xfId="2" applyFont="1" applyFill="1"/>
    <xf numFmtId="0" fontId="7" fillId="0" borderId="0" xfId="0" applyFont="1" applyAlignment="1">
      <alignment horizontal="left"/>
    </xf>
    <xf numFmtId="0" fontId="8" fillId="0" borderId="0" xfId="0" applyFont="1"/>
    <xf numFmtId="14" fontId="8" fillId="0" borderId="0" xfId="0" applyNumberFormat="1" applyFont="1"/>
    <xf numFmtId="0" fontId="9" fillId="0" borderId="0" xfId="0" applyFont="1" applyFill="1"/>
    <xf numFmtId="0" fontId="9" fillId="0" borderId="0" xfId="0" applyFont="1"/>
    <xf numFmtId="0" fontId="9" fillId="0" borderId="0" xfId="0" applyNumberFormat="1" applyFont="1" applyAlignment="1">
      <alignment horizontal="left"/>
    </xf>
    <xf numFmtId="43" fontId="9" fillId="0" borderId="0" xfId="2" applyFont="1"/>
    <xf numFmtId="14" fontId="8" fillId="0" borderId="0" xfId="0" applyNumberFormat="1" applyFont="1" applyAlignment="1">
      <alignment horizontal="center"/>
    </xf>
    <xf numFmtId="14" fontId="9" fillId="0" borderId="0" xfId="0" applyNumberFormat="1" applyFont="1" applyFill="1" applyAlignment="1">
      <alignment horizontal="center"/>
    </xf>
    <xf numFmtId="43" fontId="9" fillId="0" borderId="0" xfId="2" applyFont="1" applyFill="1"/>
    <xf numFmtId="0" fontId="6" fillId="0" borderId="0" xfId="0" applyNumberFormat="1" applyFont="1" applyFill="1"/>
    <xf numFmtId="44" fontId="2" fillId="0" borderId="0" xfId="4" applyFont="1"/>
    <xf numFmtId="14" fontId="4" fillId="0" borderId="0" xfId="2" applyNumberFormat="1" applyFont="1" applyFill="1" applyAlignment="1">
      <alignment horizontal="center"/>
    </xf>
    <xf numFmtId="14" fontId="9" fillId="0" borderId="0" xfId="0" applyNumberFormat="1" applyFont="1"/>
    <xf numFmtId="0" fontId="9" fillId="0" borderId="0" xfId="0" applyNumberFormat="1" applyFont="1" applyFill="1" applyAlignment="1">
      <alignment horizontal="left"/>
    </xf>
    <xf numFmtId="14" fontId="9" fillId="0" borderId="0" xfId="0" applyNumberFormat="1" applyFont="1" applyFill="1"/>
    <xf numFmtId="0" fontId="4" fillId="0" borderId="0" xfId="0" applyFont="1" applyFill="1" applyAlignment="1">
      <alignment horizontal="center"/>
    </xf>
    <xf numFmtId="43" fontId="3" fillId="0" borderId="0" xfId="2" applyFont="1"/>
    <xf numFmtId="0" fontId="10" fillId="0" borderId="0" xfId="0" applyNumberFormat="1" applyFont="1" applyFill="1" applyAlignment="1">
      <alignment horizontal="left"/>
    </xf>
    <xf numFmtId="0" fontId="10" fillId="0" borderId="0" xfId="0" applyFont="1" applyFill="1"/>
    <xf numFmtId="14" fontId="10" fillId="0" borderId="0" xfId="0" applyNumberFormat="1" applyFont="1"/>
    <xf numFmtId="0" fontId="10" fillId="0" borderId="0" xfId="0" applyFont="1"/>
    <xf numFmtId="0" fontId="11" fillId="0" borderId="0" xfId="0" applyFont="1"/>
    <xf numFmtId="43" fontId="4" fillId="0" borderId="1" xfId="5" applyFont="1" applyBorder="1"/>
    <xf numFmtId="43" fontId="2" fillId="0" borderId="0" xfId="2" applyFont="1"/>
    <xf numFmtId="43" fontId="3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4" fontId="0" fillId="0" borderId="0" xfId="0" applyNumberFormat="1" applyFill="1"/>
    <xf numFmtId="0" fontId="2" fillId="0" borderId="0" xfId="0" applyFont="1" applyAlignment="1">
      <alignment horizontal="center"/>
    </xf>
    <xf numFmtId="43" fontId="8" fillId="0" borderId="0" xfId="6" applyFont="1"/>
    <xf numFmtId="43" fontId="4" fillId="0" borderId="0" xfId="6" applyFont="1"/>
    <xf numFmtId="43" fontId="4" fillId="0" borderId="0" xfId="6" applyFont="1" applyFill="1"/>
    <xf numFmtId="0" fontId="9" fillId="0" borderId="0" xfId="0" applyNumberFormat="1" applyFont="1" applyFill="1" applyBorder="1" applyAlignment="1">
      <alignment horizontal="left"/>
    </xf>
    <xf numFmtId="0" fontId="8" fillId="0" borderId="0" xfId="0" applyNumberFormat="1" applyFont="1" applyAlignment="1"/>
    <xf numFmtId="0" fontId="9" fillId="0" borderId="0" xfId="0" applyFont="1" applyFill="1" applyBorder="1" applyAlignment="1">
      <alignment horizontal="left"/>
    </xf>
    <xf numFmtId="43" fontId="9" fillId="0" borderId="0" xfId="6" applyFont="1"/>
    <xf numFmtId="43" fontId="8" fillId="0" borderId="0" xfId="6" applyFont="1" applyAlignment="1"/>
    <xf numFmtId="43" fontId="11" fillId="0" borderId="0" xfId="2" applyFont="1"/>
    <xf numFmtId="43" fontId="11" fillId="0" borderId="0" xfId="0" applyNumberFormat="1" applyFont="1"/>
    <xf numFmtId="0" fontId="11" fillId="0" borderId="0" xfId="0" applyFont="1" applyBorder="1"/>
    <xf numFmtId="43" fontId="11" fillId="0" borderId="0" xfId="0" applyNumberFormat="1" applyFont="1" applyBorder="1"/>
    <xf numFmtId="0" fontId="12" fillId="0" borderId="0" xfId="0" applyFont="1"/>
    <xf numFmtId="0" fontId="10" fillId="0" borderId="0" xfId="0" applyNumberFormat="1" applyFont="1"/>
    <xf numFmtId="0" fontId="10" fillId="0" borderId="0" xfId="0" applyFont="1" applyAlignment="1">
      <alignment horizontal="left"/>
    </xf>
    <xf numFmtId="0" fontId="10" fillId="0" borderId="0" xfId="0" applyNumberFormat="1" applyFont="1" applyFill="1"/>
    <xf numFmtId="43" fontId="10" fillId="0" borderId="0" xfId="6" applyFont="1"/>
    <xf numFmtId="43" fontId="9" fillId="0" borderId="0" xfId="6" applyFont="1" applyFill="1"/>
    <xf numFmtId="0" fontId="2" fillId="0" borderId="0" xfId="0" applyFont="1" applyAlignment="1">
      <alignment horizontal="center"/>
    </xf>
    <xf numFmtId="44" fontId="4" fillId="0" borderId="0" xfId="0" applyNumberFormat="1" applyFont="1"/>
    <xf numFmtId="43" fontId="4" fillId="0" borderId="0" xfId="5" applyFont="1" applyBorder="1"/>
    <xf numFmtId="8" fontId="9" fillId="0" borderId="0" xfId="6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7">
    <cellStyle name="Millares" xfId="6" builtinId="3"/>
    <cellStyle name="Millares 10" xfId="3"/>
    <cellStyle name="Millares 2 10" xfId="5"/>
    <cellStyle name="Millares 2 2" xfId="2"/>
    <cellStyle name="Moneda" xfId="1" builtinId="4"/>
    <cellStyle name="Moneda 3" xfId="4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19050</xdr:rowOff>
    </xdr:from>
    <xdr:to>
      <xdr:col>3</xdr:col>
      <xdr:colOff>390525</xdr:colOff>
      <xdr:row>2</xdr:row>
      <xdr:rowOff>171450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19050"/>
          <a:ext cx="847725" cy="5524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19050</xdr:rowOff>
    </xdr:from>
    <xdr:to>
      <xdr:col>3</xdr:col>
      <xdr:colOff>390525</xdr:colOff>
      <xdr:row>2</xdr:row>
      <xdr:rowOff>171450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19050"/>
          <a:ext cx="1162050" cy="5524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19050</xdr:rowOff>
    </xdr:from>
    <xdr:to>
      <xdr:col>3</xdr:col>
      <xdr:colOff>390525</xdr:colOff>
      <xdr:row>2</xdr:row>
      <xdr:rowOff>171450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19050"/>
          <a:ext cx="1162050" cy="5524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19050</xdr:rowOff>
    </xdr:from>
    <xdr:to>
      <xdr:col>3</xdr:col>
      <xdr:colOff>390525</xdr:colOff>
      <xdr:row>2</xdr:row>
      <xdr:rowOff>171450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19050"/>
          <a:ext cx="1162050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19050</xdr:rowOff>
    </xdr:from>
    <xdr:to>
      <xdr:col>3</xdr:col>
      <xdr:colOff>390525</xdr:colOff>
      <xdr:row>2</xdr:row>
      <xdr:rowOff>171450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19050"/>
          <a:ext cx="1162050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19050</xdr:rowOff>
    </xdr:from>
    <xdr:to>
      <xdr:col>3</xdr:col>
      <xdr:colOff>390525</xdr:colOff>
      <xdr:row>2</xdr:row>
      <xdr:rowOff>171450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19050"/>
          <a:ext cx="1162050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19050</xdr:rowOff>
    </xdr:from>
    <xdr:to>
      <xdr:col>3</xdr:col>
      <xdr:colOff>390525</xdr:colOff>
      <xdr:row>2</xdr:row>
      <xdr:rowOff>171450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19050"/>
          <a:ext cx="1162050" cy="552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19050</xdr:rowOff>
    </xdr:from>
    <xdr:to>
      <xdr:col>3</xdr:col>
      <xdr:colOff>390525</xdr:colOff>
      <xdr:row>2</xdr:row>
      <xdr:rowOff>171450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19050"/>
          <a:ext cx="1162050" cy="552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19050</xdr:rowOff>
    </xdr:from>
    <xdr:to>
      <xdr:col>3</xdr:col>
      <xdr:colOff>390525</xdr:colOff>
      <xdr:row>2</xdr:row>
      <xdr:rowOff>171450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19050"/>
          <a:ext cx="1162050" cy="5524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19050</xdr:rowOff>
    </xdr:from>
    <xdr:to>
      <xdr:col>3</xdr:col>
      <xdr:colOff>390525</xdr:colOff>
      <xdr:row>2</xdr:row>
      <xdr:rowOff>171450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19050"/>
          <a:ext cx="1162050" cy="5524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19050</xdr:rowOff>
    </xdr:from>
    <xdr:to>
      <xdr:col>3</xdr:col>
      <xdr:colOff>390525</xdr:colOff>
      <xdr:row>2</xdr:row>
      <xdr:rowOff>171450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19050"/>
          <a:ext cx="1162050" cy="5524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19050</xdr:rowOff>
    </xdr:from>
    <xdr:to>
      <xdr:col>3</xdr:col>
      <xdr:colOff>390525</xdr:colOff>
      <xdr:row>2</xdr:row>
      <xdr:rowOff>171450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19050"/>
          <a:ext cx="1162050" cy="552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16038.svrdatacenter.com:2078/CELAYA/Conciliacion%20de%20cuentas%20contables%20Celaya/CELAYA%202016/CONCILIACIONES%20BANCARIAS%202016/01%20202-001%20BBVA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16038.svrdatacenter.com:2078/CELAYA/Conciliacion%20de%20cuentas%20contables%20Celaya/CELAYA%202016/CONCILIACIONES%20BANCARIAS%202016/02%20202-008%20BMX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16038.svrdatacenter.com:2078/CELAYA/Conciliacion%20de%20cuentas%20contables%20Celaya/CELAYA%202016/CONCILIACIONES%20BANCARIAS%202016/04%20202-004%20BANORTE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16038.svrdatacenter.com:2078/CELAYA/Conciliacion%20de%20cuentas%20contables%20Celaya/CELAYA%202016/CONCILIACIONES%20BANCARIAS%202016/03%20202-003%20SANTANDER%20%20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16038.svrdatacenter.com:2078/CELAYA/Conciliacion%20de%20cuentas%20contables%20Celaya/CELAYA%202016/CONCILIACIONES%20BANCARIAS%202016/05%20202-005%20INVERLAT%20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16038.svrdatacenter.com:2078/CELAYA/Conciliacion%20de%20cuentas%20contables%20Celaya/CELAYA%202016/CONCILIACIONES%20BANCARIAS%202016/08%20202-008%20BAJI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 "/>
      <sheetName val="NOV"/>
      <sheetName val="DIC"/>
      <sheetName val="Hoja1"/>
    </sheetNames>
    <sheetDataSet>
      <sheetData sheetId="0" refreshError="1"/>
      <sheetData sheetId="1">
        <row r="6">
          <cell r="H6">
            <v>4054648.81</v>
          </cell>
        </row>
        <row r="8">
          <cell r="H8">
            <v>423890.82</v>
          </cell>
        </row>
        <row r="31">
          <cell r="H31">
            <v>609614.81999999995</v>
          </cell>
        </row>
        <row r="50">
          <cell r="H50">
            <v>10000</v>
          </cell>
        </row>
        <row r="54">
          <cell r="H54">
            <v>242640.19</v>
          </cell>
        </row>
        <row r="78">
          <cell r="G78">
            <v>3636296.2699999916</v>
          </cell>
        </row>
      </sheetData>
      <sheetData sheetId="2">
        <row r="6">
          <cell r="H6">
            <v>1334042.3899999999</v>
          </cell>
        </row>
        <row r="8">
          <cell r="H8">
            <v>656338.81999999995</v>
          </cell>
        </row>
        <row r="28">
          <cell r="H28">
            <v>2289547.5799999996</v>
          </cell>
        </row>
        <row r="40">
          <cell r="H40">
            <v>10000</v>
          </cell>
        </row>
        <row r="44">
          <cell r="H44">
            <v>249628.17</v>
          </cell>
        </row>
        <row r="66">
          <cell r="G66">
            <v>-538711.4700000101</v>
          </cell>
        </row>
      </sheetData>
      <sheetData sheetId="3">
        <row r="6">
          <cell r="H6">
            <v>2790088.09</v>
          </cell>
        </row>
        <row r="8">
          <cell r="H8">
            <v>196835.09</v>
          </cell>
        </row>
        <row r="25">
          <cell r="H25">
            <v>689745.1</v>
          </cell>
        </row>
        <row r="41">
          <cell r="H41">
            <v>10000</v>
          </cell>
        </row>
        <row r="45">
          <cell r="H45">
            <v>85684.68</v>
          </cell>
        </row>
        <row r="72">
          <cell r="G72">
            <v>2221578.2299999977</v>
          </cell>
        </row>
      </sheetData>
      <sheetData sheetId="4">
        <row r="6">
          <cell r="H6">
            <v>1592012.639999998</v>
          </cell>
        </row>
        <row r="8">
          <cell r="H8">
            <v>726586.45000000007</v>
          </cell>
        </row>
        <row r="32">
          <cell r="H32">
            <v>1159009.0799999998</v>
          </cell>
        </row>
        <row r="52">
          <cell r="H52">
            <v>10000</v>
          </cell>
        </row>
        <row r="56">
          <cell r="H56">
            <v>204227.33000000002</v>
          </cell>
        </row>
        <row r="77">
          <cell r="G77">
            <v>965446.93999999086</v>
          </cell>
        </row>
      </sheetData>
      <sheetData sheetId="5">
        <row r="6">
          <cell r="H6">
            <v>887791.86999999662</v>
          </cell>
        </row>
        <row r="8">
          <cell r="H8">
            <v>686503.89999999991</v>
          </cell>
        </row>
        <row r="36">
          <cell r="H36">
            <v>819025.64999999991</v>
          </cell>
        </row>
        <row r="51">
          <cell r="H51">
            <v>10000</v>
          </cell>
        </row>
        <row r="55">
          <cell r="H55">
            <v>78319.700000000012</v>
          </cell>
        </row>
        <row r="74">
          <cell r="G74">
            <v>686864.79999998957</v>
          </cell>
        </row>
      </sheetData>
      <sheetData sheetId="6">
        <row r="6">
          <cell r="H6">
            <v>1010635.3399999916</v>
          </cell>
        </row>
        <row r="8">
          <cell r="H8">
            <v>594170.99</v>
          </cell>
        </row>
        <row r="25">
          <cell r="H25">
            <v>503661.24</v>
          </cell>
        </row>
        <row r="39">
          <cell r="H39">
            <v>10000</v>
          </cell>
        </row>
        <row r="43">
          <cell r="H43">
            <v>210577.99</v>
          </cell>
        </row>
        <row r="65">
          <cell r="G65">
            <v>900476.21999998519</v>
          </cell>
        </row>
      </sheetData>
      <sheetData sheetId="7">
        <row r="6">
          <cell r="H6">
            <v>1526852.79</v>
          </cell>
        </row>
        <row r="8">
          <cell r="H8">
            <v>616247.93000000005</v>
          </cell>
        </row>
        <row r="29">
          <cell r="H29">
            <v>857088.54</v>
          </cell>
        </row>
        <row r="42">
          <cell r="H42">
            <v>10000</v>
          </cell>
        </row>
        <row r="47">
          <cell r="H47">
            <v>136559.15999999997</v>
          </cell>
        </row>
        <row r="72">
          <cell r="G72">
            <v>1159362.9399999848</v>
          </cell>
        </row>
      </sheetData>
      <sheetData sheetId="8">
        <row r="6">
          <cell r="H6">
            <v>2556975.0400000005</v>
          </cell>
        </row>
        <row r="8">
          <cell r="H8">
            <v>668489.37000000011</v>
          </cell>
        </row>
        <row r="24">
          <cell r="H24">
            <v>1049087.8700000001</v>
          </cell>
        </row>
        <row r="38">
          <cell r="H38">
            <v>10500</v>
          </cell>
        </row>
        <row r="44">
          <cell r="H44">
            <v>154895.81999999998</v>
          </cell>
        </row>
        <row r="69">
          <cell r="G69">
            <v>2031886.4099999862</v>
          </cell>
        </row>
      </sheetData>
      <sheetData sheetId="9">
        <row r="6">
          <cell r="H6">
            <v>668850.37</v>
          </cell>
        </row>
        <row r="8">
          <cell r="H8">
            <v>726756.66999999993</v>
          </cell>
        </row>
        <row r="21">
          <cell r="H21">
            <v>278907.53000000003</v>
          </cell>
        </row>
        <row r="31">
          <cell r="H31">
            <v>12188.89</v>
          </cell>
        </row>
        <row r="36">
          <cell r="H36">
            <v>284736.00999999995</v>
          </cell>
        </row>
        <row r="68">
          <cell r="G68">
            <v>844059.01999998442</v>
          </cell>
        </row>
      </sheetData>
      <sheetData sheetId="10">
        <row r="6">
          <cell r="H6">
            <v>2944334.1800000006</v>
          </cell>
        </row>
        <row r="8">
          <cell r="H8">
            <v>824314.93</v>
          </cell>
        </row>
        <row r="24">
          <cell r="H24">
            <v>899774.87</v>
          </cell>
        </row>
        <row r="38">
          <cell r="H38">
            <v>12188.89</v>
          </cell>
        </row>
        <row r="43">
          <cell r="H43">
            <v>205960.81</v>
          </cell>
        </row>
        <row r="72">
          <cell r="G72">
            <v>2675008.4199999841</v>
          </cell>
        </row>
      </sheetData>
      <sheetData sheetId="11">
        <row r="6">
          <cell r="H6">
            <v>1780034.3500000029</v>
          </cell>
        </row>
        <row r="8">
          <cell r="H8">
            <v>680932.61999999988</v>
          </cell>
        </row>
        <row r="23">
          <cell r="H23">
            <v>225765.17</v>
          </cell>
        </row>
        <row r="38">
          <cell r="H38">
            <v>12188.89</v>
          </cell>
        </row>
        <row r="43">
          <cell r="H43">
            <v>392814.80000000005</v>
          </cell>
        </row>
        <row r="63">
          <cell r="G63">
            <v>1854480.11</v>
          </cell>
        </row>
      </sheetData>
      <sheetData sheetId="12"/>
      <sheetData sheetId="13">
        <row r="6">
          <cell r="H6">
            <v>4932239.2199999979</v>
          </cell>
        </row>
        <row r="8">
          <cell r="H8">
            <v>761970.71</v>
          </cell>
        </row>
        <row r="19">
          <cell r="H19">
            <v>61722.61</v>
          </cell>
        </row>
        <row r="30">
          <cell r="H30">
            <v>10500</v>
          </cell>
        </row>
        <row r="35">
          <cell r="H35">
            <v>135671.56</v>
          </cell>
        </row>
        <row r="51">
          <cell r="G51">
            <v>5507219.9000000013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 2015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</sheetNames>
    <sheetDataSet>
      <sheetData sheetId="0"/>
      <sheetData sheetId="1">
        <row r="5">
          <cell r="F5">
            <v>923953.61</v>
          </cell>
        </row>
        <row r="8">
          <cell r="F8">
            <v>40980.839999999997</v>
          </cell>
        </row>
        <row r="20">
          <cell r="F20">
            <v>8830</v>
          </cell>
        </row>
        <row r="25">
          <cell r="F25">
            <v>335175</v>
          </cell>
        </row>
        <row r="37">
          <cell r="F37">
            <v>638651.46999999986</v>
          </cell>
        </row>
      </sheetData>
      <sheetData sheetId="2">
        <row r="5">
          <cell r="F5">
            <v>491809.81</v>
          </cell>
        </row>
        <row r="8">
          <cell r="F8">
            <v>45580</v>
          </cell>
        </row>
        <row r="19">
          <cell r="F19">
            <v>8830</v>
          </cell>
        </row>
        <row r="23">
          <cell r="F23">
            <v>117185</v>
          </cell>
        </row>
        <row r="33">
          <cell r="F33">
            <v>429096.76999999979</v>
          </cell>
        </row>
      </sheetData>
      <sheetData sheetId="3">
        <row r="5">
          <cell r="F5">
            <v>131732.54</v>
          </cell>
        </row>
        <row r="8">
          <cell r="F8">
            <v>52781.26</v>
          </cell>
        </row>
        <row r="19">
          <cell r="F19">
            <v>8830</v>
          </cell>
        </row>
        <row r="23">
          <cell r="F23">
            <v>184962.68</v>
          </cell>
        </row>
        <row r="31">
          <cell r="F31">
            <v>8443.0699999998324</v>
          </cell>
        </row>
      </sheetData>
      <sheetData sheetId="4">
        <row r="5">
          <cell r="F5">
            <v>1213070.1100000001</v>
          </cell>
        </row>
        <row r="8">
          <cell r="F8">
            <v>60634.7</v>
          </cell>
        </row>
        <row r="19">
          <cell r="F19">
            <v>8830</v>
          </cell>
        </row>
        <row r="23">
          <cell r="F23">
            <v>1160</v>
          </cell>
        </row>
        <row r="29">
          <cell r="F29">
            <v>1281436.8099999998</v>
          </cell>
        </row>
      </sheetData>
      <sheetData sheetId="5">
        <row r="5">
          <cell r="F5">
            <v>322975.81</v>
          </cell>
        </row>
        <row r="8">
          <cell r="F8">
            <v>54960.72</v>
          </cell>
        </row>
        <row r="20">
          <cell r="F20">
            <v>8830</v>
          </cell>
        </row>
        <row r="24">
          <cell r="F24">
            <v>7960</v>
          </cell>
        </row>
        <row r="30">
          <cell r="F30">
            <v>378868.50000000012</v>
          </cell>
        </row>
      </sheetData>
      <sheetData sheetId="6">
        <row r="5">
          <cell r="F5">
            <v>408285.34</v>
          </cell>
        </row>
        <row r="8">
          <cell r="F8">
            <v>13044.55</v>
          </cell>
        </row>
        <row r="18">
          <cell r="F18">
            <v>8830</v>
          </cell>
        </row>
        <row r="22">
          <cell r="F22">
            <v>9759.31</v>
          </cell>
        </row>
        <row r="31">
          <cell r="F31">
            <v>420462.64999999997</v>
          </cell>
        </row>
      </sheetData>
      <sheetData sheetId="7">
        <row r="5">
          <cell r="F5">
            <v>540179.72</v>
          </cell>
        </row>
        <row r="8">
          <cell r="F8">
            <v>28430.7</v>
          </cell>
        </row>
        <row r="19">
          <cell r="F19">
            <v>8830</v>
          </cell>
        </row>
        <row r="23">
          <cell r="F23">
            <v>5085</v>
          </cell>
        </row>
        <row r="30">
          <cell r="F30">
            <v>572416.97000000009</v>
          </cell>
        </row>
      </sheetData>
      <sheetData sheetId="8">
        <row r="5">
          <cell r="F5">
            <v>183038.45</v>
          </cell>
        </row>
        <row r="8">
          <cell r="F8">
            <v>14868.349999999999</v>
          </cell>
        </row>
        <row r="19">
          <cell r="F19">
            <v>8830</v>
          </cell>
        </row>
        <row r="23">
          <cell r="F23">
            <v>29895</v>
          </cell>
        </row>
        <row r="31">
          <cell r="F31">
            <v>176903.34000000005</v>
          </cell>
        </row>
      </sheetData>
      <sheetData sheetId="9">
        <row r="5">
          <cell r="F5">
            <v>29746.16000000008</v>
          </cell>
        </row>
        <row r="8">
          <cell r="F8">
            <v>315030.52</v>
          </cell>
        </row>
        <row r="20">
          <cell r="F20">
            <v>8830</v>
          </cell>
        </row>
        <row r="24">
          <cell r="F24">
            <v>75324.36</v>
          </cell>
        </row>
        <row r="34">
          <cell r="F34">
            <v>278337.3400000002</v>
          </cell>
        </row>
      </sheetData>
      <sheetData sheetId="10">
        <row r="5">
          <cell r="F5">
            <v>275448.74</v>
          </cell>
        </row>
        <row r="8">
          <cell r="F8">
            <v>90585.750000000015</v>
          </cell>
        </row>
        <row r="19">
          <cell r="F19">
            <v>8830</v>
          </cell>
        </row>
        <row r="23">
          <cell r="F23">
            <v>1160</v>
          </cell>
        </row>
        <row r="28">
          <cell r="F28">
            <v>373749.50000000023</v>
          </cell>
        </row>
      </sheetData>
      <sheetData sheetId="11">
        <row r="5">
          <cell r="F5">
            <v>60244.05</v>
          </cell>
        </row>
        <row r="8">
          <cell r="F8">
            <v>4375.99</v>
          </cell>
        </row>
        <row r="18">
          <cell r="F18">
            <v>8830</v>
          </cell>
        </row>
        <row r="22">
          <cell r="F22">
            <v>22548.39</v>
          </cell>
        </row>
        <row r="31">
          <cell r="F31">
            <v>50946.670000000362</v>
          </cell>
        </row>
      </sheetData>
      <sheetData sheetId="12">
        <row r="5">
          <cell r="F5">
            <v>286392.34999999969</v>
          </cell>
        </row>
        <row r="8">
          <cell r="F8">
            <v>30258.880000000001</v>
          </cell>
        </row>
        <row r="20">
          <cell r="F20">
            <v>17125.43</v>
          </cell>
        </row>
        <row r="27">
          <cell r="F27">
            <v>299571.14999999967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 2015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</sheetNames>
    <sheetDataSet>
      <sheetData sheetId="0"/>
      <sheetData sheetId="1">
        <row r="6">
          <cell r="F6">
            <v>6893.62</v>
          </cell>
        </row>
        <row r="9">
          <cell r="F9">
            <v>0</v>
          </cell>
        </row>
        <row r="14">
          <cell r="F14">
            <v>0</v>
          </cell>
        </row>
        <row r="17">
          <cell r="F17">
            <v>0</v>
          </cell>
        </row>
        <row r="27">
          <cell r="F27">
            <v>6893.6100000001816</v>
          </cell>
        </row>
      </sheetData>
      <sheetData sheetId="2">
        <row r="6">
          <cell r="F6">
            <v>100364.01</v>
          </cell>
        </row>
        <row r="14">
          <cell r="F14">
            <v>387000</v>
          </cell>
        </row>
        <row r="23">
          <cell r="F23">
            <v>64180</v>
          </cell>
        </row>
        <row r="28">
          <cell r="F28">
            <v>-350815.99999999988</v>
          </cell>
        </row>
      </sheetData>
      <sheetData sheetId="3">
        <row r="6">
          <cell r="F6">
            <v>6324.53</v>
          </cell>
        </row>
        <row r="27">
          <cell r="F27">
            <v>6324.5200000001096</v>
          </cell>
        </row>
      </sheetData>
      <sheetData sheetId="4">
        <row r="6">
          <cell r="F6">
            <v>32809.589999999997</v>
          </cell>
        </row>
        <row r="14">
          <cell r="F14">
            <v>79000</v>
          </cell>
        </row>
        <row r="27">
          <cell r="F27">
            <v>-46190.419999999947</v>
          </cell>
        </row>
      </sheetData>
      <sheetData sheetId="5">
        <row r="6">
          <cell r="F6">
            <v>63492.25</v>
          </cell>
        </row>
        <row r="9">
          <cell r="F9">
            <v>10000</v>
          </cell>
        </row>
        <row r="21">
          <cell r="F21">
            <v>40000</v>
          </cell>
        </row>
        <row r="27">
          <cell r="F27">
            <v>33492.23000000004</v>
          </cell>
        </row>
      </sheetData>
      <sheetData sheetId="6">
        <row r="6">
          <cell r="F6">
            <v>9395.0999999999822</v>
          </cell>
        </row>
        <row r="21">
          <cell r="F21">
            <v>20000</v>
          </cell>
        </row>
        <row r="27">
          <cell r="F27">
            <v>-10604.919999999978</v>
          </cell>
        </row>
      </sheetData>
      <sheetData sheetId="7">
        <row r="6">
          <cell r="F6">
            <v>276781.87</v>
          </cell>
        </row>
        <row r="26">
          <cell r="F26">
            <v>276781.84999999998</v>
          </cell>
        </row>
      </sheetData>
      <sheetData sheetId="8">
        <row r="6">
          <cell r="F6">
            <v>555040.73</v>
          </cell>
        </row>
        <row r="14">
          <cell r="F14">
            <v>174000</v>
          </cell>
        </row>
        <row r="26">
          <cell r="F26">
            <v>381040.70999999996</v>
          </cell>
        </row>
      </sheetData>
      <sheetData sheetId="9">
        <row r="6">
          <cell r="F6">
            <v>9181.7800000000007</v>
          </cell>
        </row>
        <row r="9">
          <cell r="F9">
            <v>2320</v>
          </cell>
        </row>
        <row r="21">
          <cell r="F21">
            <v>700</v>
          </cell>
        </row>
        <row r="26">
          <cell r="F26">
            <v>10801.759999999944</v>
          </cell>
        </row>
      </sheetData>
      <sheetData sheetId="10">
        <row r="6">
          <cell r="F6">
            <v>396557.11</v>
          </cell>
        </row>
        <row r="26">
          <cell r="F26">
            <v>396557.09</v>
          </cell>
        </row>
      </sheetData>
      <sheetData sheetId="11">
        <row r="6">
          <cell r="F6">
            <v>137956.81</v>
          </cell>
        </row>
        <row r="12">
          <cell r="F12">
            <v>82000</v>
          </cell>
        </row>
        <row r="20">
          <cell r="F20">
            <v>41921</v>
          </cell>
        </row>
        <row r="28">
          <cell r="F28">
            <v>14035.789999999906</v>
          </cell>
        </row>
      </sheetData>
      <sheetData sheetId="12">
        <row r="6">
          <cell r="F6">
            <v>1158919.0300000003</v>
          </cell>
        </row>
        <row r="12">
          <cell r="F12">
            <v>643000</v>
          </cell>
        </row>
        <row r="20">
          <cell r="F20">
            <v>361659.81</v>
          </cell>
        </row>
        <row r="28">
          <cell r="F28">
            <v>154259.20000000007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 2015"/>
      <sheetName val="ENE"/>
      <sheetName val="FEB"/>
      <sheetName val="MAR"/>
      <sheetName val="ABR"/>
      <sheetName val="MAY"/>
    </sheetNames>
    <sheetDataSet>
      <sheetData sheetId="0"/>
      <sheetData sheetId="1">
        <row r="6">
          <cell r="E6">
            <v>20671.54</v>
          </cell>
        </row>
        <row r="22">
          <cell r="E22">
            <v>19270.599999999999</v>
          </cell>
        </row>
        <row r="32">
          <cell r="E32">
            <v>1401.3199999999997</v>
          </cell>
        </row>
      </sheetData>
      <sheetData sheetId="2">
        <row r="6">
          <cell r="D6">
            <v>90603.48</v>
          </cell>
        </row>
        <row r="28">
          <cell r="D28">
            <v>90603.860000000015</v>
          </cell>
        </row>
      </sheetData>
      <sheetData sheetId="3">
        <row r="6">
          <cell r="E6">
            <v>654648.38</v>
          </cell>
        </row>
        <row r="14">
          <cell r="E14">
            <v>644000</v>
          </cell>
        </row>
        <row r="30">
          <cell r="E30">
            <v>10648.760000000009</v>
          </cell>
        </row>
      </sheetData>
      <sheetData sheetId="4">
        <row r="15">
          <cell r="D15">
            <v>231</v>
          </cell>
        </row>
        <row r="22">
          <cell r="E22">
            <v>20000</v>
          </cell>
        </row>
        <row r="28">
          <cell r="E28">
            <v>-20230.62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L"/>
      <sheetName val="AGO"/>
    </sheetNames>
    <sheetDataSet>
      <sheetData sheetId="0">
        <row r="6">
          <cell r="F6">
            <v>10020.200000000001</v>
          </cell>
        </row>
        <row r="27">
          <cell r="F27">
            <v>10020.200000000001</v>
          </cell>
        </row>
      </sheetData>
      <sheetData sheetId="1">
        <row r="6">
          <cell r="F6">
            <v>30020.2</v>
          </cell>
        </row>
        <row r="27">
          <cell r="F27">
            <v>30020.2</v>
          </cell>
        </row>
      </sheetData>
      <sheetData sheetId="2">
        <row r="6">
          <cell r="F6">
            <v>458804.52</v>
          </cell>
        </row>
        <row r="13">
          <cell r="F13">
            <v>448000</v>
          </cell>
        </row>
        <row r="27">
          <cell r="F27">
            <v>10804.520000000019</v>
          </cell>
        </row>
      </sheetData>
      <sheetData sheetId="3"/>
      <sheetData sheetId="4"/>
      <sheetData sheetId="5">
        <row r="6">
          <cell r="F6">
            <v>3956</v>
          </cell>
        </row>
        <row r="27">
          <cell r="F27">
            <v>3956</v>
          </cell>
        </row>
      </sheetData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</sheetNames>
    <sheetDataSet>
      <sheetData sheetId="0">
        <row r="6">
          <cell r="D6">
            <v>264139.74</v>
          </cell>
        </row>
        <row r="9">
          <cell r="D9">
            <v>0</v>
          </cell>
        </row>
        <row r="14">
          <cell r="D14">
            <v>0</v>
          </cell>
        </row>
        <row r="18">
          <cell r="D18">
            <v>0</v>
          </cell>
        </row>
        <row r="30">
          <cell r="D30">
            <v>264139.15999999992</v>
          </cell>
        </row>
      </sheetData>
      <sheetData sheetId="1">
        <row r="6">
          <cell r="E6">
            <v>90134.55</v>
          </cell>
        </row>
        <row r="9">
          <cell r="E9">
            <v>2009.9</v>
          </cell>
        </row>
        <row r="25">
          <cell r="E25">
            <v>92143.869999999908</v>
          </cell>
        </row>
      </sheetData>
      <sheetData sheetId="2">
        <row r="6">
          <cell r="D6">
            <v>6324.26</v>
          </cell>
        </row>
        <row r="26">
          <cell r="D26">
            <v>6323.6799999999057</v>
          </cell>
        </row>
      </sheetData>
      <sheetData sheetId="3">
        <row r="6">
          <cell r="E6">
            <v>7075</v>
          </cell>
        </row>
        <row r="22">
          <cell r="E22">
            <v>7075</v>
          </cell>
        </row>
        <row r="27">
          <cell r="E27">
            <v>-0.58000000006541086</v>
          </cell>
        </row>
      </sheetData>
      <sheetData sheetId="4">
        <row r="6">
          <cell r="D6">
            <v>7075</v>
          </cell>
        </row>
        <row r="26">
          <cell r="D26">
            <v>167.41999999999825</v>
          </cell>
        </row>
      </sheetData>
      <sheetData sheetId="5">
        <row r="6">
          <cell r="D6">
            <v>1847.2</v>
          </cell>
        </row>
        <row r="26">
          <cell r="D26">
            <v>1846.62</v>
          </cell>
        </row>
      </sheetData>
      <sheetData sheetId="6">
        <row r="6">
          <cell r="D6">
            <v>1406.4</v>
          </cell>
        </row>
        <row r="26">
          <cell r="D26">
            <v>1405.82</v>
          </cell>
        </row>
      </sheetData>
      <sheetData sheetId="7">
        <row r="6">
          <cell r="D6">
            <v>239174.39999999999</v>
          </cell>
        </row>
        <row r="26">
          <cell r="D26">
            <v>239173.82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workbookViewId="0">
      <selection activeCell="G4" sqref="G4:G10"/>
    </sheetView>
  </sheetViews>
  <sheetFormatPr baseColWidth="10" defaultRowHeight="11.25" x14ac:dyDescent="0.2"/>
  <cols>
    <col min="1" max="1" width="1.85546875" style="2" bestFit="1" customWidth="1"/>
    <col min="2" max="2" width="9.42578125" style="2" customWidth="1"/>
    <col min="3" max="3" width="8.7109375" style="4" bestFit="1" customWidth="1"/>
    <col min="4" max="4" width="13.85546875" style="2" customWidth="1"/>
    <col min="5" max="5" width="36.85546875" style="5" customWidth="1"/>
    <col min="6" max="6" width="13.7109375" style="2" customWidth="1"/>
    <col min="7" max="8" width="12" style="2" bestFit="1" customWidth="1"/>
    <col min="9" max="9" width="18.5703125" style="1" bestFit="1" customWidth="1"/>
    <col min="10" max="10" width="20.7109375" style="39" bestFit="1" customWidth="1"/>
    <col min="11" max="11" width="9" style="55" bestFit="1" customWidth="1"/>
    <col min="12" max="12" width="11.42578125" style="39"/>
    <col min="13" max="16384" width="11.42578125" style="2"/>
  </cols>
  <sheetData>
    <row r="1" spans="1:10" ht="15.75" customHeight="1" x14ac:dyDescent="0.2">
      <c r="A1" s="69" t="s">
        <v>0</v>
      </c>
      <c r="B1" s="69"/>
      <c r="C1" s="69"/>
      <c r="D1" s="69"/>
      <c r="E1" s="69"/>
      <c r="F1" s="69"/>
      <c r="G1" s="69"/>
      <c r="H1" s="69"/>
    </row>
    <row r="2" spans="1:10" ht="15.75" customHeight="1" x14ac:dyDescent="0.2">
      <c r="A2" s="69" t="s">
        <v>17</v>
      </c>
      <c r="B2" s="69"/>
      <c r="C2" s="69"/>
      <c r="D2" s="69"/>
      <c r="E2" s="69"/>
      <c r="F2" s="69"/>
      <c r="G2" s="69"/>
      <c r="H2" s="69"/>
    </row>
    <row r="3" spans="1:10" ht="16.5" customHeight="1" thickBot="1" x14ac:dyDescent="0.25">
      <c r="A3" s="70"/>
      <c r="B3" s="70"/>
      <c r="C3" s="70"/>
      <c r="D3" s="70"/>
      <c r="E3" s="70"/>
      <c r="F3" s="70"/>
      <c r="G3" s="70"/>
      <c r="H3" s="70"/>
    </row>
    <row r="4" spans="1:10" ht="12" thickTop="1" x14ac:dyDescent="0.2">
      <c r="E4" s="6" t="s">
        <v>1</v>
      </c>
      <c r="G4" s="66"/>
      <c r="H4" s="7">
        <f>+SUM(G5:G10)</f>
        <v>5280327.5200000005</v>
      </c>
    </row>
    <row r="5" spans="1:10" x14ac:dyDescent="0.2">
      <c r="E5" s="2" t="s">
        <v>18</v>
      </c>
      <c r="G5" s="66">
        <f>+[1]ENE!$H$6</f>
        <v>4054648.81</v>
      </c>
    </row>
    <row r="6" spans="1:10" x14ac:dyDescent="0.2">
      <c r="E6" s="14" t="s">
        <v>19</v>
      </c>
      <c r="G6" s="66">
        <f>+[2]ENE!$F$5</f>
        <v>923953.61</v>
      </c>
      <c r="H6" s="7"/>
    </row>
    <row r="7" spans="1:10" x14ac:dyDescent="0.2">
      <c r="E7" s="18" t="s">
        <v>20</v>
      </c>
      <c r="G7" s="66">
        <f>+[3]ENE!$F$6</f>
        <v>6893.62</v>
      </c>
      <c r="H7" s="7"/>
    </row>
    <row r="8" spans="1:10" x14ac:dyDescent="0.2">
      <c r="E8" s="18" t="s">
        <v>21</v>
      </c>
      <c r="G8" s="66">
        <f>+[4]ENE!$E$6</f>
        <v>20671.54</v>
      </c>
      <c r="H8" s="7"/>
    </row>
    <row r="9" spans="1:10" x14ac:dyDescent="0.2">
      <c r="E9" s="18" t="s">
        <v>22</v>
      </c>
      <c r="G9" s="66">
        <f>+[5]ENE!$F$6</f>
        <v>10020.200000000001</v>
      </c>
      <c r="H9" s="7"/>
    </row>
    <row r="10" spans="1:10" x14ac:dyDescent="0.2">
      <c r="E10" s="18" t="s">
        <v>23</v>
      </c>
      <c r="G10" s="66">
        <f>+[6]ENE!$D$6</f>
        <v>264139.74</v>
      </c>
      <c r="H10" s="7"/>
    </row>
    <row r="11" spans="1:10" x14ac:dyDescent="0.2">
      <c r="E11" s="2"/>
      <c r="H11" s="7"/>
    </row>
    <row r="13" spans="1:10" x14ac:dyDescent="0.2">
      <c r="A13" s="8" t="s">
        <v>2</v>
      </c>
      <c r="B13" s="8" t="s">
        <v>3</v>
      </c>
      <c r="H13" s="9">
        <f>+SUM(G16:G22)</f>
        <v>464871.66000000003</v>
      </c>
    </row>
    <row r="15" spans="1:10" x14ac:dyDescent="0.2">
      <c r="B15" s="46" t="s">
        <v>4</v>
      </c>
      <c r="C15" s="46" t="s">
        <v>5</v>
      </c>
      <c r="D15" s="46" t="s">
        <v>6</v>
      </c>
      <c r="G15" s="46" t="s">
        <v>7</v>
      </c>
      <c r="H15" s="10"/>
      <c r="I15" s="10"/>
    </row>
    <row r="16" spans="1:10" x14ac:dyDescent="0.2">
      <c r="C16" s="11"/>
      <c r="D16" s="2" t="s">
        <v>18</v>
      </c>
      <c r="G16" s="3">
        <f>+[1]ENE!$H$8</f>
        <v>423890.82</v>
      </c>
      <c r="H16" s="38"/>
      <c r="I16" s="10"/>
      <c r="J16" s="56"/>
    </row>
    <row r="17" spans="1:10" x14ac:dyDescent="0.2">
      <c r="C17" s="13"/>
      <c r="D17" s="14" t="s">
        <v>19</v>
      </c>
      <c r="E17" s="15"/>
      <c r="F17" s="14"/>
      <c r="G17" s="49">
        <f>+[2]ENE!$F$8</f>
        <v>40980.839999999997</v>
      </c>
      <c r="H17" s="61"/>
      <c r="I17" s="10"/>
    </row>
    <row r="18" spans="1:10" x14ac:dyDescent="0.2">
      <c r="B18" s="18"/>
      <c r="C18" s="19"/>
      <c r="D18" s="18" t="s">
        <v>20</v>
      </c>
      <c r="E18" s="18"/>
      <c r="F18" s="14"/>
      <c r="G18" s="47">
        <f>+[3]ENE!$F$9</f>
        <v>0</v>
      </c>
      <c r="H18" s="61"/>
      <c r="I18" s="10"/>
    </row>
    <row r="19" spans="1:10" x14ac:dyDescent="0.2">
      <c r="B19" s="18"/>
      <c r="C19" s="19"/>
      <c r="D19" s="18" t="s">
        <v>21</v>
      </c>
      <c r="E19" s="18"/>
      <c r="F19" s="14"/>
      <c r="G19" s="47"/>
      <c r="H19" s="61"/>
      <c r="I19" s="10"/>
    </row>
    <row r="20" spans="1:10" x14ac:dyDescent="0.2">
      <c r="B20" s="18"/>
      <c r="C20" s="19"/>
      <c r="D20" s="18" t="s">
        <v>22</v>
      </c>
      <c r="E20" s="18"/>
      <c r="F20" s="14"/>
      <c r="G20" s="47"/>
      <c r="H20" s="61"/>
      <c r="I20" s="10"/>
    </row>
    <row r="21" spans="1:10" x14ac:dyDescent="0.2">
      <c r="B21" s="18"/>
      <c r="C21" s="19"/>
      <c r="D21" s="18" t="s">
        <v>23</v>
      </c>
      <c r="E21" s="18"/>
      <c r="F21" s="14"/>
      <c r="G21" s="47">
        <f>+[6]ENE!$D$9</f>
        <v>0</v>
      </c>
      <c r="H21" s="61"/>
      <c r="I21" s="10"/>
    </row>
    <row r="22" spans="1:10" x14ac:dyDescent="0.2">
      <c r="B22" s="18"/>
      <c r="C22" s="19"/>
      <c r="D22" s="18"/>
      <c r="E22" s="18"/>
      <c r="F22" s="14"/>
      <c r="G22" s="47"/>
      <c r="H22" s="61"/>
      <c r="I22" s="10"/>
    </row>
    <row r="23" spans="1:10" ht="12" customHeight="1" x14ac:dyDescent="0.2">
      <c r="B23" s="20"/>
      <c r="C23" s="11"/>
      <c r="D23" s="21"/>
      <c r="E23" s="22"/>
      <c r="G23" s="23"/>
      <c r="H23" s="17"/>
      <c r="I23" s="10"/>
      <c r="J23" s="56"/>
    </row>
    <row r="24" spans="1:10" x14ac:dyDescent="0.2">
      <c r="A24" s="8" t="s">
        <v>8</v>
      </c>
      <c r="B24" s="8" t="s">
        <v>9</v>
      </c>
      <c r="H24" s="9">
        <f>+SUM(G25:G32)</f>
        <v>609614.81999999995</v>
      </c>
    </row>
    <row r="25" spans="1:10" x14ac:dyDescent="0.2">
      <c r="D25" s="2" t="s">
        <v>18</v>
      </c>
      <c r="G25" s="12">
        <f>+[1]ENE!$H$31</f>
        <v>609614.81999999995</v>
      </c>
    </row>
    <row r="26" spans="1:10" x14ac:dyDescent="0.2">
      <c r="B26" s="18"/>
      <c r="C26" s="24"/>
      <c r="D26" s="14" t="s">
        <v>19</v>
      </c>
      <c r="E26" s="18"/>
      <c r="F26" s="18"/>
      <c r="G26" s="47"/>
      <c r="H26" s="38"/>
    </row>
    <row r="27" spans="1:10" x14ac:dyDescent="0.2">
      <c r="C27" s="11"/>
      <c r="D27" s="18" t="s">
        <v>20</v>
      </c>
      <c r="G27" s="48"/>
      <c r="H27" s="60"/>
      <c r="I27" s="10"/>
    </row>
    <row r="28" spans="1:10" x14ac:dyDescent="0.2">
      <c r="C28" s="11"/>
      <c r="D28" s="18" t="s">
        <v>21</v>
      </c>
      <c r="G28" s="48"/>
      <c r="H28" s="38"/>
      <c r="I28" s="2"/>
    </row>
    <row r="29" spans="1:10" x14ac:dyDescent="0.2">
      <c r="B29" s="18"/>
      <c r="C29" s="19"/>
      <c r="D29" s="18" t="s">
        <v>22</v>
      </c>
      <c r="E29" s="18"/>
      <c r="F29" s="14"/>
      <c r="G29" s="47"/>
      <c r="H29" s="62"/>
    </row>
    <row r="30" spans="1:10" x14ac:dyDescent="0.2">
      <c r="B30" s="18"/>
      <c r="C30" s="19"/>
      <c r="D30" s="18" t="s">
        <v>23</v>
      </c>
      <c r="E30" s="18"/>
      <c r="F30" s="14"/>
      <c r="G30" s="47">
        <f>+[6]ENE!$D$14</f>
        <v>0</v>
      </c>
      <c r="H30" s="62"/>
    </row>
    <row r="31" spans="1:10" x14ac:dyDescent="0.2">
      <c r="B31" s="18"/>
      <c r="C31" s="19"/>
      <c r="D31" s="18"/>
      <c r="E31" s="18"/>
      <c r="F31" s="14"/>
      <c r="G31" s="47"/>
      <c r="H31" s="62"/>
    </row>
    <row r="32" spans="1:10" x14ac:dyDescent="0.2">
      <c r="B32" s="18"/>
      <c r="C32" s="19"/>
      <c r="D32" s="18"/>
      <c r="E32" s="18"/>
      <c r="F32" s="14"/>
      <c r="G32" s="47"/>
      <c r="H32" s="62"/>
    </row>
    <row r="33" spans="1:11" x14ac:dyDescent="0.2">
      <c r="B33" s="18"/>
      <c r="C33" s="19"/>
      <c r="D33" s="18"/>
      <c r="E33" s="18"/>
      <c r="F33" s="14"/>
      <c r="G33" s="47"/>
      <c r="H33" s="62"/>
    </row>
    <row r="34" spans="1:11" x14ac:dyDescent="0.2">
      <c r="B34" s="20"/>
      <c r="C34" s="25"/>
      <c r="D34" s="20"/>
      <c r="E34" s="20"/>
      <c r="G34" s="26"/>
      <c r="H34" s="27"/>
    </row>
    <row r="35" spans="1:11" x14ac:dyDescent="0.2">
      <c r="A35" s="8" t="s">
        <v>2</v>
      </c>
      <c r="B35" s="8" t="s">
        <v>10</v>
      </c>
      <c r="H35" s="28">
        <f>+SUM(G36:G37)</f>
        <v>18830</v>
      </c>
      <c r="J35" s="39" t="s">
        <v>11</v>
      </c>
    </row>
    <row r="36" spans="1:11" x14ac:dyDescent="0.2">
      <c r="D36" s="2" t="s">
        <v>18</v>
      </c>
      <c r="G36" s="66">
        <f>+[1]ENE!$H$50</f>
        <v>10000</v>
      </c>
    </row>
    <row r="37" spans="1:11" x14ac:dyDescent="0.2">
      <c r="C37" s="29"/>
      <c r="D37" s="14" t="s">
        <v>19</v>
      </c>
      <c r="E37" s="15"/>
      <c r="F37" s="14"/>
      <c r="G37" s="16">
        <f>+[2]ENE!$F$20</f>
        <v>8830</v>
      </c>
      <c r="H37" s="38"/>
      <c r="I37" s="2"/>
    </row>
    <row r="38" spans="1:11" x14ac:dyDescent="0.2">
      <c r="C38" s="30"/>
      <c r="D38" s="18" t="s">
        <v>20</v>
      </c>
      <c r="E38" s="2"/>
      <c r="F38" s="14"/>
      <c r="G38" s="53">
        <f>+[3]ENE!$F$17</f>
        <v>0</v>
      </c>
      <c r="H38" s="38"/>
      <c r="I38" s="2"/>
    </row>
    <row r="39" spans="1:11" x14ac:dyDescent="0.2">
      <c r="C39" s="30"/>
      <c r="D39" s="18" t="s">
        <v>21</v>
      </c>
      <c r="E39" s="2"/>
      <c r="F39" s="14"/>
      <c r="G39" s="53"/>
      <c r="H39" s="1"/>
      <c r="I39" s="2"/>
    </row>
    <row r="40" spans="1:11" x14ac:dyDescent="0.2">
      <c r="C40" s="30"/>
      <c r="D40" s="18" t="s">
        <v>22</v>
      </c>
      <c r="E40" s="2"/>
      <c r="F40" s="14"/>
      <c r="G40" s="53"/>
      <c r="H40" s="1"/>
      <c r="I40" s="2"/>
    </row>
    <row r="41" spans="1:11" x14ac:dyDescent="0.2">
      <c r="C41" s="30"/>
      <c r="D41" s="18" t="s">
        <v>23</v>
      </c>
      <c r="E41" s="2"/>
      <c r="F41" s="14"/>
      <c r="G41" s="53">
        <f>+[6]ENE!$D$18</f>
        <v>0</v>
      </c>
      <c r="H41" s="1"/>
      <c r="I41" s="2"/>
    </row>
    <row r="42" spans="1:11" x14ac:dyDescent="0.2">
      <c r="C42" s="30"/>
      <c r="D42" s="50"/>
      <c r="E42" s="2"/>
      <c r="F42" s="14"/>
      <c r="G42" s="53"/>
      <c r="H42" s="1"/>
      <c r="I42" s="2"/>
    </row>
    <row r="43" spans="1:11" x14ac:dyDescent="0.2">
      <c r="A43" s="8" t="s">
        <v>8</v>
      </c>
      <c r="B43" s="8" t="s">
        <v>12</v>
      </c>
      <c r="C43" s="33"/>
      <c r="D43" s="14"/>
      <c r="E43" s="15"/>
      <c r="F43" s="14"/>
      <c r="H43" s="28">
        <f>+SUM(G44:G60)</f>
        <v>597085.78999999992</v>
      </c>
      <c r="I43" s="34"/>
      <c r="J43" s="55"/>
    </row>
    <row r="44" spans="1:11" x14ac:dyDescent="0.2">
      <c r="C44" s="37"/>
      <c r="D44" s="2" t="s">
        <v>18</v>
      </c>
      <c r="E44" s="35"/>
      <c r="F44" s="36"/>
      <c r="G44" s="63">
        <f>+[1]ENE!$H$54</f>
        <v>242640.19</v>
      </c>
      <c r="H44" s="38"/>
      <c r="K44" s="39"/>
    </row>
    <row r="45" spans="1:11" x14ac:dyDescent="0.2">
      <c r="C45" s="30"/>
      <c r="D45" s="14" t="s">
        <v>19</v>
      </c>
      <c r="E45" s="35"/>
      <c r="F45" s="36"/>
      <c r="G45" s="53">
        <f>+[2]ENE!$F$25</f>
        <v>335175</v>
      </c>
      <c r="H45" s="38"/>
      <c r="K45" s="39"/>
    </row>
    <row r="46" spans="1:11" x14ac:dyDescent="0.2">
      <c r="C46" s="30"/>
      <c r="D46" s="18" t="s">
        <v>20</v>
      </c>
      <c r="E46" s="31"/>
      <c r="F46" s="36"/>
      <c r="G46" s="68">
        <f>+[4]ENE!$E$22</f>
        <v>19270.599999999999</v>
      </c>
      <c r="H46" s="38"/>
      <c r="K46" s="39"/>
    </row>
    <row r="47" spans="1:11" x14ac:dyDescent="0.2">
      <c r="C47" s="30"/>
      <c r="D47" s="18" t="s">
        <v>21</v>
      </c>
      <c r="E47" s="35"/>
      <c r="F47" s="36"/>
      <c r="G47" s="53"/>
      <c r="H47" s="38"/>
      <c r="K47" s="39"/>
    </row>
    <row r="48" spans="1:11" x14ac:dyDescent="0.2">
      <c r="C48" s="32"/>
      <c r="D48" s="18" t="s">
        <v>22</v>
      </c>
      <c r="E48" s="35"/>
      <c r="F48" s="36"/>
      <c r="G48" s="64"/>
      <c r="H48" s="38"/>
      <c r="K48" s="39"/>
    </row>
    <row r="49" spans="3:11" x14ac:dyDescent="0.2">
      <c r="C49" s="30"/>
      <c r="D49" s="18" t="s">
        <v>23</v>
      </c>
      <c r="E49" s="35"/>
      <c r="F49" s="36"/>
      <c r="G49" s="53"/>
      <c r="H49" s="38"/>
      <c r="K49" s="39"/>
    </row>
    <row r="50" spans="3:11" x14ac:dyDescent="0.2">
      <c r="C50" s="30"/>
      <c r="D50" s="51"/>
      <c r="E50" s="35"/>
      <c r="F50" s="36"/>
      <c r="G50" s="54"/>
      <c r="H50" s="38"/>
      <c r="J50" s="57"/>
      <c r="K50" s="57"/>
    </row>
    <row r="51" spans="3:11" x14ac:dyDescent="0.2">
      <c r="C51" s="30"/>
      <c r="D51" s="50"/>
      <c r="E51" s="35"/>
      <c r="F51" s="36"/>
      <c r="G51" s="53"/>
      <c r="H51" s="38"/>
      <c r="J51" s="57"/>
      <c r="K51" s="57"/>
    </row>
    <row r="52" spans="3:11" x14ac:dyDescent="0.2">
      <c r="C52" s="30"/>
      <c r="D52" s="50"/>
      <c r="E52" s="35"/>
      <c r="F52" s="36"/>
      <c r="G52" s="53"/>
      <c r="H52" s="38"/>
      <c r="J52" s="57"/>
      <c r="K52" s="39"/>
    </row>
    <row r="53" spans="3:11" x14ac:dyDescent="0.2">
      <c r="C53" s="30"/>
      <c r="D53" s="50"/>
      <c r="E53" s="35"/>
      <c r="F53" s="36"/>
      <c r="G53" s="53"/>
      <c r="H53" s="38"/>
      <c r="J53" s="57"/>
      <c r="K53" s="39"/>
    </row>
    <row r="54" spans="3:11" x14ac:dyDescent="0.2">
      <c r="C54" s="30"/>
      <c r="D54" s="50"/>
      <c r="E54" s="35"/>
      <c r="F54" s="36"/>
      <c r="G54" s="53"/>
      <c r="H54" s="38"/>
      <c r="J54" s="57"/>
      <c r="K54" s="39"/>
    </row>
    <row r="55" spans="3:11" x14ac:dyDescent="0.2">
      <c r="C55" s="30"/>
      <c r="D55" s="50"/>
      <c r="E55" s="35"/>
      <c r="F55" s="36"/>
      <c r="G55" s="53"/>
      <c r="H55" s="38"/>
      <c r="J55" s="57"/>
      <c r="K55" s="39"/>
    </row>
    <row r="56" spans="3:11" x14ac:dyDescent="0.2">
      <c r="C56" s="30"/>
      <c r="D56" s="50"/>
      <c r="E56" s="35"/>
      <c r="F56" s="36"/>
      <c r="G56" s="53"/>
      <c r="H56" s="38"/>
      <c r="J56" s="57"/>
      <c r="K56" s="39"/>
    </row>
    <row r="57" spans="3:11" x14ac:dyDescent="0.2">
      <c r="C57" s="30"/>
      <c r="D57" s="50"/>
      <c r="E57" s="35"/>
      <c r="F57" s="36"/>
      <c r="G57" s="53"/>
      <c r="H57" s="38"/>
      <c r="J57" s="57"/>
      <c r="K57" s="39"/>
    </row>
    <row r="58" spans="3:11" x14ac:dyDescent="0.2">
      <c r="C58" s="30"/>
      <c r="D58" s="50"/>
      <c r="E58" s="35"/>
      <c r="F58" s="36"/>
      <c r="G58" s="53"/>
      <c r="H58" s="38"/>
      <c r="J58" s="57"/>
      <c r="K58" s="39"/>
    </row>
    <row r="59" spans="3:11" x14ac:dyDescent="0.2">
      <c r="C59" s="30"/>
      <c r="D59" s="52"/>
      <c r="E59" s="35"/>
      <c r="F59" s="36"/>
      <c r="G59" s="53"/>
      <c r="H59" s="38"/>
      <c r="J59" s="57"/>
      <c r="K59" s="39"/>
    </row>
    <row r="60" spans="3:11" x14ac:dyDescent="0.2">
      <c r="C60" s="30"/>
      <c r="D60" s="50"/>
      <c r="G60" s="53"/>
      <c r="H60" s="38"/>
      <c r="J60" s="57"/>
      <c r="K60" s="39"/>
    </row>
    <row r="61" spans="3:11" x14ac:dyDescent="0.2">
      <c r="C61" s="30"/>
      <c r="D61" s="50"/>
    </row>
    <row r="62" spans="3:11" x14ac:dyDescent="0.2">
      <c r="D62" s="2" t="s">
        <v>13</v>
      </c>
      <c r="E62" s="8" t="s">
        <v>14</v>
      </c>
      <c r="G62" s="3">
        <f>+H4+H13-H24+H35-H43</f>
        <v>4557328.57</v>
      </c>
    </row>
    <row r="63" spans="3:11" ht="12" thickBot="1" x14ac:dyDescent="0.25">
      <c r="E63" s="8" t="s">
        <v>15</v>
      </c>
      <c r="G63" s="40">
        <f>+SUM(F64:F69)</f>
        <v>4557402.0299999928</v>
      </c>
      <c r="I63" s="16"/>
      <c r="J63" s="58"/>
    </row>
    <row r="64" spans="3:11" ht="12" thickTop="1" x14ac:dyDescent="0.2">
      <c r="E64" s="2" t="s">
        <v>18</v>
      </c>
      <c r="F64" s="66">
        <f>+[1]ENE!$G$78</f>
        <v>3636296.2699999916</v>
      </c>
    </row>
    <row r="65" spans="3:9" x14ac:dyDescent="0.2">
      <c r="E65" s="14" t="s">
        <v>19</v>
      </c>
      <c r="F65" s="66">
        <f>+[2]ENE!$F$37</f>
        <v>638651.46999999986</v>
      </c>
    </row>
    <row r="66" spans="3:9" x14ac:dyDescent="0.2">
      <c r="E66" s="18" t="s">
        <v>20</v>
      </c>
      <c r="F66" s="66">
        <f>+[3]ENE!$F$27</f>
        <v>6893.6100000001816</v>
      </c>
      <c r="G66" s="12"/>
    </row>
    <row r="67" spans="3:9" x14ac:dyDescent="0.2">
      <c r="E67" s="18" t="s">
        <v>21</v>
      </c>
      <c r="F67" s="66">
        <f>+[4]ENE!$E$32</f>
        <v>1401.3199999999997</v>
      </c>
    </row>
    <row r="68" spans="3:9" x14ac:dyDescent="0.2">
      <c r="C68" s="46"/>
      <c r="D68" s="4"/>
      <c r="E68" s="18" t="s">
        <v>22</v>
      </c>
      <c r="F68" s="66">
        <f>+[5]ENE!$F$27</f>
        <v>10020.200000000001</v>
      </c>
    </row>
    <row r="69" spans="3:9" x14ac:dyDescent="0.2">
      <c r="E69" s="18" t="s">
        <v>23</v>
      </c>
      <c r="F69" s="66">
        <f>+[6]ENE!$D$30</f>
        <v>264139.15999999992</v>
      </c>
    </row>
    <row r="70" spans="3:9" x14ac:dyDescent="0.2">
      <c r="E70" s="2"/>
    </row>
    <row r="71" spans="3:9" x14ac:dyDescent="0.2">
      <c r="E71" s="8" t="s">
        <v>16</v>
      </c>
      <c r="G71" s="41">
        <f>+G62-G63</f>
        <v>-73.459999992512167</v>
      </c>
      <c r="H71" s="12" t="s">
        <v>13</v>
      </c>
      <c r="I71" s="42"/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G5" sqref="G5:G7"/>
    </sheetView>
  </sheetViews>
  <sheetFormatPr baseColWidth="10" defaultRowHeight="11.25" x14ac:dyDescent="0.2"/>
  <cols>
    <col min="1" max="1" width="1.85546875" style="2" bestFit="1" customWidth="1"/>
    <col min="2" max="2" width="9.42578125" style="2" customWidth="1"/>
    <col min="3" max="3" width="8.7109375" style="4" bestFit="1" customWidth="1"/>
    <col min="4" max="4" width="13.85546875" style="2" customWidth="1"/>
    <col min="5" max="5" width="36.85546875" style="5" customWidth="1"/>
    <col min="6" max="6" width="13.7109375" style="2" customWidth="1"/>
    <col min="7" max="8" width="12" style="2" bestFit="1" customWidth="1"/>
    <col min="9" max="9" width="18.5703125" style="1" bestFit="1" customWidth="1"/>
    <col min="10" max="10" width="20.7109375" style="39" bestFit="1" customWidth="1"/>
    <col min="11" max="11" width="9" style="55" bestFit="1" customWidth="1"/>
    <col min="12" max="12" width="11.42578125" style="39"/>
    <col min="13" max="16384" width="11.42578125" style="2"/>
  </cols>
  <sheetData>
    <row r="1" spans="1:13" ht="15.75" customHeight="1" x14ac:dyDescent="0.2">
      <c r="A1" s="69" t="s">
        <v>0</v>
      </c>
      <c r="B1" s="69"/>
      <c r="C1" s="69"/>
      <c r="D1" s="69"/>
      <c r="E1" s="69"/>
      <c r="F1" s="69"/>
      <c r="G1" s="69"/>
      <c r="H1" s="69"/>
    </row>
    <row r="2" spans="1:13" ht="15.75" customHeight="1" x14ac:dyDescent="0.2">
      <c r="A2" s="69" t="s">
        <v>32</v>
      </c>
      <c r="B2" s="69"/>
      <c r="C2" s="69"/>
      <c r="D2" s="69"/>
      <c r="E2" s="69"/>
      <c r="F2" s="69"/>
      <c r="G2" s="69"/>
      <c r="H2" s="69"/>
    </row>
    <row r="3" spans="1:13" ht="16.5" customHeight="1" thickBot="1" x14ac:dyDescent="0.25">
      <c r="A3" s="70"/>
      <c r="B3" s="70"/>
      <c r="C3" s="70"/>
      <c r="D3" s="70"/>
      <c r="E3" s="70"/>
      <c r="F3" s="70"/>
      <c r="G3" s="70"/>
      <c r="H3" s="70"/>
    </row>
    <row r="4" spans="1:13" s="55" customFormat="1" ht="12" thickTop="1" x14ac:dyDescent="0.2">
      <c r="A4" s="2"/>
      <c r="B4" s="2"/>
      <c r="C4" s="4"/>
      <c r="D4" s="2"/>
      <c r="E4" s="6" t="s">
        <v>1</v>
      </c>
      <c r="F4" s="2"/>
      <c r="G4" s="2"/>
      <c r="H4" s="9">
        <f>+SUM(G5:G10)</f>
        <v>3616340.0300000007</v>
      </c>
      <c r="I4" s="1"/>
      <c r="J4" s="39"/>
      <c r="L4" s="39"/>
      <c r="M4" s="2"/>
    </row>
    <row r="5" spans="1:13" s="55" customFormat="1" x14ac:dyDescent="0.2">
      <c r="A5" s="2"/>
      <c r="B5" s="2"/>
      <c r="C5" s="4"/>
      <c r="D5" s="2"/>
      <c r="E5" s="2" t="s">
        <v>18</v>
      </c>
      <c r="F5" s="2"/>
      <c r="G5" s="66">
        <f>+'[1]OCT '!$H$6</f>
        <v>2944334.1800000006</v>
      </c>
      <c r="H5" s="9"/>
      <c r="I5" s="1"/>
      <c r="J5" s="39"/>
      <c r="L5" s="39"/>
      <c r="M5" s="2"/>
    </row>
    <row r="6" spans="1:13" s="55" customFormat="1" x14ac:dyDescent="0.2">
      <c r="A6" s="2"/>
      <c r="B6" s="2"/>
      <c r="C6" s="4"/>
      <c r="D6" s="2"/>
      <c r="E6" s="14" t="s">
        <v>19</v>
      </c>
      <c r="F6" s="2"/>
      <c r="G6" s="66">
        <f>+[2]OCT!$F$5</f>
        <v>275448.74</v>
      </c>
      <c r="H6" s="9"/>
      <c r="I6" s="1"/>
      <c r="J6" s="39"/>
      <c r="L6" s="39"/>
      <c r="M6" s="2"/>
    </row>
    <row r="7" spans="1:13" s="55" customFormat="1" x14ac:dyDescent="0.2">
      <c r="A7" s="2"/>
      <c r="B7" s="2"/>
      <c r="C7" s="4"/>
      <c r="D7" s="2"/>
      <c r="E7" s="18" t="s">
        <v>20</v>
      </c>
      <c r="F7" s="2"/>
      <c r="G7" s="66">
        <f>+[3]OCT!$F$6</f>
        <v>396557.11</v>
      </c>
      <c r="H7" s="9"/>
      <c r="I7" s="1"/>
      <c r="J7" s="39"/>
      <c r="L7" s="39"/>
      <c r="M7" s="2"/>
    </row>
    <row r="8" spans="1:13" s="55" customFormat="1" x14ac:dyDescent="0.2">
      <c r="A8" s="2"/>
      <c r="B8" s="2"/>
      <c r="C8" s="4"/>
      <c r="D8" s="2"/>
      <c r="E8" s="18" t="s">
        <v>21</v>
      </c>
      <c r="F8" s="2"/>
      <c r="G8" s="2"/>
      <c r="H8" s="9"/>
      <c r="I8" s="1"/>
      <c r="J8" s="39"/>
      <c r="L8" s="39"/>
      <c r="M8" s="2"/>
    </row>
    <row r="9" spans="1:13" s="55" customFormat="1" x14ac:dyDescent="0.2">
      <c r="A9" s="2"/>
      <c r="B9" s="2"/>
      <c r="C9" s="4"/>
      <c r="D9" s="2"/>
      <c r="E9" s="18" t="s">
        <v>22</v>
      </c>
      <c r="F9" s="2"/>
      <c r="G9" s="2"/>
      <c r="H9" s="9"/>
      <c r="I9" s="1"/>
      <c r="J9" s="39"/>
      <c r="L9" s="39"/>
      <c r="M9" s="2"/>
    </row>
    <row r="10" spans="1:13" s="55" customFormat="1" x14ac:dyDescent="0.2">
      <c r="A10" s="2"/>
      <c r="B10" s="2"/>
      <c r="C10" s="4"/>
      <c r="D10" s="2"/>
      <c r="E10" s="18" t="s">
        <v>23</v>
      </c>
      <c r="F10" s="2"/>
      <c r="G10" s="2"/>
      <c r="H10" s="9"/>
      <c r="I10" s="1"/>
      <c r="J10" s="39"/>
      <c r="L10" s="39"/>
      <c r="M10" s="2"/>
    </row>
    <row r="12" spans="1:13" s="55" customFormat="1" x14ac:dyDescent="0.2">
      <c r="A12" s="8" t="s">
        <v>2</v>
      </c>
      <c r="B12" s="8" t="s">
        <v>3</v>
      </c>
      <c r="C12" s="4"/>
      <c r="D12" s="2"/>
      <c r="E12" s="5"/>
      <c r="F12" s="2"/>
      <c r="G12" s="2"/>
      <c r="H12" s="2"/>
      <c r="I12" s="1"/>
      <c r="J12" s="39"/>
      <c r="L12" s="39"/>
      <c r="M12" s="2"/>
    </row>
    <row r="13" spans="1:13" s="55" customFormat="1" x14ac:dyDescent="0.2">
      <c r="A13" s="2"/>
      <c r="B13" s="2"/>
      <c r="C13" s="4"/>
      <c r="D13" s="2"/>
      <c r="E13" s="5"/>
      <c r="F13" s="2"/>
      <c r="G13" s="2"/>
      <c r="H13" s="12">
        <f>+SUM(G15:G21)</f>
        <v>914900.68</v>
      </c>
      <c r="I13" s="1"/>
      <c r="J13" s="39"/>
      <c r="L13" s="39"/>
      <c r="M13" s="2"/>
    </row>
    <row r="14" spans="1:13" s="55" customFormat="1" x14ac:dyDescent="0.2">
      <c r="A14" s="2"/>
      <c r="B14" s="65" t="s">
        <v>4</v>
      </c>
      <c r="C14" s="65" t="s">
        <v>5</v>
      </c>
      <c r="D14" s="65" t="s">
        <v>6</v>
      </c>
      <c r="E14" s="5"/>
      <c r="F14" s="2"/>
      <c r="G14" s="65" t="s">
        <v>7</v>
      </c>
      <c r="H14" s="10"/>
      <c r="I14" s="10"/>
      <c r="J14" s="39"/>
      <c r="L14" s="39"/>
      <c r="M14" s="2"/>
    </row>
    <row r="15" spans="1:13" s="55" customFormat="1" x14ac:dyDescent="0.2">
      <c r="A15" s="2"/>
      <c r="B15" s="2"/>
      <c r="C15" s="11"/>
      <c r="D15" s="2" t="s">
        <v>18</v>
      </c>
      <c r="E15" s="5"/>
      <c r="F15" s="2"/>
      <c r="G15" s="12">
        <f>+'[1]OCT '!$H$8</f>
        <v>824314.93</v>
      </c>
      <c r="H15" s="38"/>
      <c r="I15" s="10"/>
      <c r="J15" s="56"/>
      <c r="L15" s="39"/>
      <c r="M15" s="2"/>
    </row>
    <row r="16" spans="1:13" s="55" customFormat="1" x14ac:dyDescent="0.2">
      <c r="A16" s="2"/>
      <c r="B16" s="2"/>
      <c r="C16" s="13"/>
      <c r="D16" s="14" t="s">
        <v>19</v>
      </c>
      <c r="E16" s="15"/>
      <c r="F16" s="14"/>
      <c r="G16" s="49">
        <f>+[2]OCT!$F$8</f>
        <v>90585.750000000015</v>
      </c>
      <c r="H16" s="61"/>
      <c r="I16" s="10"/>
      <c r="J16" s="39"/>
      <c r="L16" s="39"/>
      <c r="M16" s="2"/>
    </row>
    <row r="17" spans="1:13" s="55" customFormat="1" x14ac:dyDescent="0.2">
      <c r="A17" s="2"/>
      <c r="B17" s="18"/>
      <c r="C17" s="19"/>
      <c r="D17" s="18" t="s">
        <v>20</v>
      </c>
      <c r="E17" s="18"/>
      <c r="F17" s="14"/>
      <c r="G17" s="47">
        <f>+[3]ENE!$F$9</f>
        <v>0</v>
      </c>
      <c r="H17" s="61"/>
      <c r="I17" s="10"/>
      <c r="J17" s="39"/>
      <c r="L17" s="39"/>
      <c r="M17" s="2"/>
    </row>
    <row r="18" spans="1:13" s="55" customFormat="1" x14ac:dyDescent="0.2">
      <c r="A18" s="2"/>
      <c r="B18" s="18"/>
      <c r="C18" s="19"/>
      <c r="D18" s="18" t="s">
        <v>21</v>
      </c>
      <c r="E18" s="18"/>
      <c r="F18" s="14"/>
      <c r="G18" s="47"/>
      <c r="H18" s="61"/>
      <c r="I18" s="10"/>
      <c r="J18" s="39"/>
      <c r="L18" s="39"/>
      <c r="M18" s="2"/>
    </row>
    <row r="19" spans="1:13" s="55" customFormat="1" x14ac:dyDescent="0.2">
      <c r="A19" s="2"/>
      <c r="B19" s="18"/>
      <c r="C19" s="19"/>
      <c r="D19" s="18" t="s">
        <v>22</v>
      </c>
      <c r="E19" s="18"/>
      <c r="F19" s="14"/>
      <c r="G19" s="47"/>
      <c r="H19" s="61"/>
      <c r="I19" s="10"/>
      <c r="J19" s="39"/>
      <c r="L19" s="39"/>
      <c r="M19" s="2"/>
    </row>
    <row r="20" spans="1:13" s="55" customFormat="1" x14ac:dyDescent="0.2">
      <c r="A20" s="2"/>
      <c r="B20" s="18"/>
      <c r="C20" s="19"/>
      <c r="D20" s="18" t="s">
        <v>23</v>
      </c>
      <c r="E20" s="18"/>
      <c r="F20" s="14"/>
      <c r="G20" s="47">
        <f>+[6]ENE!$D$9</f>
        <v>0</v>
      </c>
      <c r="H20" s="61"/>
      <c r="I20" s="10"/>
      <c r="J20" s="39"/>
      <c r="L20" s="39"/>
      <c r="M20" s="2"/>
    </row>
    <row r="21" spans="1:13" s="55" customFormat="1" x14ac:dyDescent="0.2">
      <c r="A21" s="2"/>
      <c r="B21" s="18"/>
      <c r="C21" s="19"/>
      <c r="D21" s="18"/>
      <c r="E21" s="18"/>
      <c r="F21" s="14"/>
      <c r="G21" s="47"/>
      <c r="H21" s="61"/>
      <c r="I21" s="10"/>
      <c r="J21" s="39"/>
      <c r="L21" s="39"/>
      <c r="M21" s="2"/>
    </row>
    <row r="22" spans="1:13" s="55" customFormat="1" ht="12" customHeight="1" x14ac:dyDescent="0.2">
      <c r="A22" s="2"/>
      <c r="B22" s="20"/>
      <c r="C22" s="11"/>
      <c r="D22" s="21"/>
      <c r="E22" s="22"/>
      <c r="F22" s="2"/>
      <c r="G22" s="23"/>
      <c r="H22" s="17"/>
      <c r="I22" s="10"/>
      <c r="J22" s="56"/>
      <c r="L22" s="39"/>
      <c r="M22" s="2"/>
    </row>
    <row r="23" spans="1:13" s="55" customFormat="1" x14ac:dyDescent="0.2">
      <c r="A23" s="8" t="s">
        <v>8</v>
      </c>
      <c r="B23" s="8" t="s">
        <v>9</v>
      </c>
      <c r="C23" s="4"/>
      <c r="D23" s="2"/>
      <c r="E23" s="5"/>
      <c r="F23" s="2"/>
      <c r="G23" s="2"/>
      <c r="H23" s="9">
        <f>+SUM(G24:G31)</f>
        <v>899774.87</v>
      </c>
      <c r="I23" s="1"/>
      <c r="J23" s="39"/>
      <c r="L23" s="39"/>
      <c r="M23" s="2"/>
    </row>
    <row r="24" spans="1:13" s="55" customFormat="1" x14ac:dyDescent="0.2">
      <c r="A24" s="2"/>
      <c r="B24" s="2"/>
      <c r="C24" s="4"/>
      <c r="D24" s="2" t="s">
        <v>18</v>
      </c>
      <c r="E24" s="5"/>
      <c r="F24" s="2"/>
      <c r="G24" s="12">
        <f>+'[1]OCT '!$H$24</f>
        <v>899774.87</v>
      </c>
      <c r="H24" s="2"/>
      <c r="I24" s="1"/>
      <c r="J24" s="39"/>
      <c r="L24" s="39"/>
      <c r="M24" s="2"/>
    </row>
    <row r="25" spans="1:13" s="55" customFormat="1" x14ac:dyDescent="0.2">
      <c r="A25" s="2"/>
      <c r="B25" s="18"/>
      <c r="C25" s="24"/>
      <c r="D25" s="14" t="s">
        <v>19</v>
      </c>
      <c r="E25" s="18"/>
      <c r="F25" s="18"/>
      <c r="G25" s="47"/>
      <c r="H25" s="38"/>
      <c r="I25" s="1"/>
      <c r="J25" s="39"/>
      <c r="L25" s="39"/>
      <c r="M25" s="2"/>
    </row>
    <row r="26" spans="1:13" s="55" customFormat="1" x14ac:dyDescent="0.2">
      <c r="A26" s="2"/>
      <c r="B26" s="2"/>
      <c r="C26" s="11"/>
      <c r="D26" s="18" t="s">
        <v>20</v>
      </c>
      <c r="E26" s="5"/>
      <c r="F26" s="2"/>
      <c r="G26" s="48">
        <f>+[3]ENE!$F$14</f>
        <v>0</v>
      </c>
      <c r="H26" s="60"/>
      <c r="I26" s="10"/>
      <c r="J26" s="39"/>
      <c r="L26" s="39"/>
      <c r="M26" s="2"/>
    </row>
    <row r="27" spans="1:13" s="55" customFormat="1" x14ac:dyDescent="0.2">
      <c r="A27" s="2"/>
      <c r="B27" s="2"/>
      <c r="C27" s="11"/>
      <c r="D27" s="18" t="s">
        <v>21</v>
      </c>
      <c r="E27" s="5"/>
      <c r="F27" s="2"/>
      <c r="G27" s="48"/>
      <c r="H27" s="38"/>
      <c r="I27" s="2"/>
      <c r="J27" s="39"/>
      <c r="L27" s="39"/>
      <c r="M27" s="2"/>
    </row>
    <row r="28" spans="1:13" s="55" customFormat="1" x14ac:dyDescent="0.2">
      <c r="A28" s="2"/>
      <c r="B28" s="18"/>
      <c r="C28" s="19"/>
      <c r="D28" s="18" t="s">
        <v>22</v>
      </c>
      <c r="E28" s="18"/>
      <c r="F28" s="14"/>
      <c r="G28" s="47"/>
      <c r="H28" s="62"/>
      <c r="I28" s="1"/>
      <c r="J28" s="39"/>
      <c r="L28" s="39"/>
      <c r="M28" s="2"/>
    </row>
    <row r="29" spans="1:13" s="55" customFormat="1" x14ac:dyDescent="0.2">
      <c r="A29" s="2"/>
      <c r="B29" s="18"/>
      <c r="C29" s="19"/>
      <c r="D29" s="18" t="s">
        <v>23</v>
      </c>
      <c r="E29" s="18"/>
      <c r="F29" s="14"/>
      <c r="G29" s="47">
        <f>+[6]ENE!$D$14</f>
        <v>0</v>
      </c>
      <c r="H29" s="62"/>
      <c r="I29" s="1"/>
      <c r="J29" s="39"/>
      <c r="L29" s="39"/>
      <c r="M29" s="2"/>
    </row>
    <row r="30" spans="1:13" s="55" customFormat="1" x14ac:dyDescent="0.2">
      <c r="A30" s="2"/>
      <c r="B30" s="18"/>
      <c r="C30" s="19"/>
      <c r="D30" s="18"/>
      <c r="E30" s="18"/>
      <c r="F30" s="14"/>
      <c r="G30" s="47"/>
      <c r="H30" s="62"/>
      <c r="I30" s="1"/>
      <c r="J30" s="39"/>
      <c r="L30" s="39"/>
      <c r="M30" s="2"/>
    </row>
    <row r="31" spans="1:13" s="55" customFormat="1" x14ac:dyDescent="0.2">
      <c r="A31" s="2"/>
      <c r="B31" s="18"/>
      <c r="C31" s="19"/>
      <c r="D31" s="18"/>
      <c r="E31" s="18"/>
      <c r="F31" s="14"/>
      <c r="G31" s="47"/>
      <c r="H31" s="62"/>
      <c r="I31" s="1"/>
      <c r="J31" s="39"/>
      <c r="L31" s="39"/>
      <c r="M31" s="2"/>
    </row>
    <row r="32" spans="1:13" s="55" customFormat="1" x14ac:dyDescent="0.2">
      <c r="A32" s="2"/>
      <c r="B32" s="18"/>
      <c r="C32" s="19"/>
      <c r="D32" s="18"/>
      <c r="E32" s="18"/>
      <c r="F32" s="14"/>
      <c r="G32" s="47"/>
      <c r="H32" s="62"/>
      <c r="I32" s="1"/>
      <c r="J32" s="39"/>
      <c r="L32" s="39"/>
      <c r="M32" s="2"/>
    </row>
    <row r="33" spans="1:13" s="55" customFormat="1" x14ac:dyDescent="0.2">
      <c r="A33" s="2"/>
      <c r="B33" s="20"/>
      <c r="C33" s="25"/>
      <c r="D33" s="20"/>
      <c r="E33" s="20"/>
      <c r="F33" s="2"/>
      <c r="G33" s="26"/>
      <c r="H33" s="27"/>
      <c r="I33" s="1"/>
      <c r="J33" s="39"/>
      <c r="L33" s="39"/>
      <c r="M33" s="2"/>
    </row>
    <row r="34" spans="1:13" s="55" customFormat="1" x14ac:dyDescent="0.2">
      <c r="A34" s="8" t="s">
        <v>2</v>
      </c>
      <c r="B34" s="8" t="s">
        <v>10</v>
      </c>
      <c r="C34" s="4"/>
      <c r="D34" s="2"/>
      <c r="E34" s="5"/>
      <c r="F34" s="2"/>
      <c r="G34" s="2"/>
      <c r="H34" s="28">
        <f>+SUM(G35:G40)</f>
        <v>21018.89</v>
      </c>
      <c r="I34" s="1"/>
      <c r="J34" s="39" t="s">
        <v>11</v>
      </c>
      <c r="L34" s="39"/>
      <c r="M34" s="2"/>
    </row>
    <row r="35" spans="1:13" s="55" customFormat="1" x14ac:dyDescent="0.2">
      <c r="A35" s="2"/>
      <c r="B35" s="2"/>
      <c r="C35" s="4"/>
      <c r="D35" s="2" t="s">
        <v>18</v>
      </c>
      <c r="E35" s="5"/>
      <c r="F35" s="2"/>
      <c r="G35" s="66">
        <f>+'[1]OCT '!$H$38</f>
        <v>12188.89</v>
      </c>
      <c r="H35" s="2"/>
      <c r="I35" s="1"/>
      <c r="J35" s="39"/>
      <c r="L35" s="39"/>
      <c r="M35" s="2"/>
    </row>
    <row r="36" spans="1:13" s="55" customFormat="1" x14ac:dyDescent="0.2">
      <c r="A36" s="2"/>
      <c r="B36" s="2"/>
      <c r="C36" s="29"/>
      <c r="D36" s="14" t="s">
        <v>19</v>
      </c>
      <c r="E36" s="15"/>
      <c r="F36" s="14"/>
      <c r="G36" s="16">
        <f>+[2]OCT!$F$19</f>
        <v>8830</v>
      </c>
      <c r="H36" s="38"/>
      <c r="I36" s="2"/>
      <c r="J36" s="39"/>
      <c r="L36" s="39"/>
      <c r="M36" s="2"/>
    </row>
    <row r="37" spans="1:13" x14ac:dyDescent="0.2">
      <c r="C37" s="30"/>
      <c r="D37" s="18" t="s">
        <v>20</v>
      </c>
      <c r="E37" s="2"/>
      <c r="F37" s="14"/>
      <c r="G37" s="53"/>
      <c r="H37" s="38"/>
      <c r="I37" s="2"/>
    </row>
    <row r="38" spans="1:13" x14ac:dyDescent="0.2">
      <c r="C38" s="30"/>
      <c r="D38" s="18" t="s">
        <v>21</v>
      </c>
      <c r="E38" s="2"/>
      <c r="F38" s="14"/>
      <c r="G38" s="53"/>
      <c r="H38" s="1"/>
      <c r="I38" s="2"/>
    </row>
    <row r="39" spans="1:13" x14ac:dyDescent="0.2">
      <c r="C39" s="30"/>
      <c r="D39" s="18" t="s">
        <v>22</v>
      </c>
      <c r="E39" s="2"/>
      <c r="F39" s="14"/>
      <c r="G39" s="53"/>
      <c r="H39" s="1"/>
      <c r="I39" s="2"/>
    </row>
    <row r="40" spans="1:13" x14ac:dyDescent="0.2">
      <c r="C40" s="30"/>
      <c r="D40" s="18" t="s">
        <v>23</v>
      </c>
      <c r="E40" s="2"/>
      <c r="F40" s="14"/>
      <c r="G40" s="53">
        <f>+[6]ENE!$D$18</f>
        <v>0</v>
      </c>
      <c r="H40" s="1"/>
      <c r="I40" s="2"/>
    </row>
    <row r="41" spans="1:13" x14ac:dyDescent="0.2">
      <c r="C41" s="30"/>
      <c r="D41" s="50"/>
      <c r="E41" s="2"/>
      <c r="F41" s="14"/>
      <c r="G41" s="53"/>
      <c r="H41" s="1"/>
      <c r="I41" s="2"/>
    </row>
    <row r="42" spans="1:13" x14ac:dyDescent="0.2">
      <c r="A42" s="8" t="s">
        <v>8</v>
      </c>
      <c r="B42" s="8" t="s">
        <v>12</v>
      </c>
      <c r="C42" s="33"/>
      <c r="D42" s="14"/>
      <c r="E42" s="15"/>
      <c r="F42" s="14"/>
      <c r="H42" s="34">
        <f>+G43+G44+G45+G46+G47+G48</f>
        <v>207120.81</v>
      </c>
      <c r="I42" s="2"/>
      <c r="J42" s="55"/>
    </row>
    <row r="43" spans="1:13" x14ac:dyDescent="0.2">
      <c r="C43" s="37"/>
      <c r="D43" s="2" t="s">
        <v>18</v>
      </c>
      <c r="E43" s="35"/>
      <c r="F43" s="36"/>
      <c r="G43" s="66">
        <f>+'[1]OCT '!$H$43</f>
        <v>205960.81</v>
      </c>
      <c r="H43" s="38"/>
      <c r="K43" s="39"/>
    </row>
    <row r="44" spans="1:13" x14ac:dyDescent="0.2">
      <c r="C44" s="30"/>
      <c r="D44" s="14" t="s">
        <v>19</v>
      </c>
      <c r="E44" s="35"/>
      <c r="F44" s="36"/>
      <c r="G44" s="53">
        <f>+[2]OCT!$F$23</f>
        <v>1160</v>
      </c>
      <c r="H44" s="38"/>
      <c r="K44" s="39"/>
    </row>
    <row r="45" spans="1:13" x14ac:dyDescent="0.2">
      <c r="C45" s="30"/>
      <c r="D45" s="18" t="s">
        <v>20</v>
      </c>
      <c r="E45" s="31"/>
      <c r="F45" s="36"/>
      <c r="G45" s="53"/>
      <c r="H45" s="38"/>
      <c r="K45" s="39"/>
    </row>
    <row r="46" spans="1:13" x14ac:dyDescent="0.2">
      <c r="C46" s="30"/>
      <c r="D46" s="18" t="s">
        <v>21</v>
      </c>
      <c r="E46" s="35"/>
      <c r="F46" s="36"/>
      <c r="G46" s="53"/>
      <c r="H46" s="38"/>
      <c r="K46" s="39"/>
    </row>
    <row r="47" spans="1:13" x14ac:dyDescent="0.2">
      <c r="C47" s="32"/>
      <c r="D47" s="18" t="s">
        <v>22</v>
      </c>
      <c r="E47" s="35"/>
      <c r="F47" s="36"/>
      <c r="G47" s="64"/>
      <c r="H47" s="38"/>
      <c r="K47" s="39"/>
    </row>
    <row r="48" spans="1:13" x14ac:dyDescent="0.2">
      <c r="C48" s="30"/>
      <c r="D48" s="18" t="s">
        <v>23</v>
      </c>
      <c r="E48" s="35"/>
      <c r="F48" s="36"/>
      <c r="G48" s="53"/>
      <c r="H48" s="38"/>
      <c r="K48" s="39"/>
    </row>
    <row r="49" spans="3:11" x14ac:dyDescent="0.2">
      <c r="C49" s="30"/>
      <c r="D49" s="51"/>
      <c r="E49" s="35"/>
      <c r="F49" s="36"/>
      <c r="G49" s="54"/>
      <c r="H49" s="38"/>
      <c r="J49" s="57"/>
      <c r="K49" s="57"/>
    </row>
    <row r="50" spans="3:11" x14ac:dyDescent="0.2">
      <c r="C50" s="30"/>
      <c r="D50" s="50"/>
      <c r="E50" s="35"/>
      <c r="F50" s="36"/>
      <c r="G50" s="53"/>
      <c r="H50" s="38"/>
      <c r="J50" s="57"/>
      <c r="K50" s="57"/>
    </row>
    <row r="51" spans="3:11" x14ac:dyDescent="0.2">
      <c r="C51" s="30"/>
      <c r="D51" s="50"/>
      <c r="E51" s="35"/>
      <c r="F51" s="36"/>
      <c r="G51" s="53"/>
      <c r="H51" s="38"/>
      <c r="J51" s="57"/>
      <c r="K51" s="39"/>
    </row>
    <row r="52" spans="3:11" x14ac:dyDescent="0.2">
      <c r="C52" s="30"/>
      <c r="D52" s="50"/>
      <c r="E52" s="35"/>
      <c r="F52" s="36"/>
      <c r="G52" s="53"/>
      <c r="H52" s="38"/>
      <c r="J52" s="57"/>
      <c r="K52" s="39"/>
    </row>
    <row r="53" spans="3:11" x14ac:dyDescent="0.2">
      <c r="C53" s="30"/>
      <c r="D53" s="50"/>
      <c r="E53" s="35"/>
      <c r="F53" s="36"/>
      <c r="G53" s="53"/>
      <c r="H53" s="38"/>
      <c r="J53" s="57"/>
      <c r="K53" s="39"/>
    </row>
    <row r="54" spans="3:11" x14ac:dyDescent="0.2">
      <c r="C54" s="30"/>
      <c r="D54" s="50"/>
      <c r="E54" s="35"/>
      <c r="F54" s="36"/>
      <c r="G54" s="53"/>
      <c r="H54" s="38"/>
      <c r="J54" s="57"/>
      <c r="K54" s="39"/>
    </row>
    <row r="55" spans="3:11" x14ac:dyDescent="0.2">
      <c r="C55" s="30"/>
      <c r="D55" s="50"/>
      <c r="E55" s="35"/>
      <c r="F55" s="36"/>
      <c r="G55" s="53"/>
      <c r="H55" s="38"/>
      <c r="J55" s="57"/>
      <c r="K55" s="39"/>
    </row>
    <row r="56" spans="3:11" x14ac:dyDescent="0.2">
      <c r="C56" s="30"/>
      <c r="D56" s="50"/>
      <c r="E56" s="35"/>
      <c r="F56" s="36"/>
      <c r="G56" s="53"/>
      <c r="H56" s="38"/>
      <c r="J56" s="57"/>
      <c r="K56" s="39"/>
    </row>
    <row r="57" spans="3:11" x14ac:dyDescent="0.2">
      <c r="C57" s="30"/>
      <c r="D57" s="50"/>
      <c r="E57" s="35"/>
      <c r="F57" s="36"/>
      <c r="G57" s="53"/>
      <c r="H57" s="38"/>
      <c r="J57" s="57"/>
      <c r="K57" s="39"/>
    </row>
    <row r="58" spans="3:11" x14ac:dyDescent="0.2">
      <c r="C58" s="30"/>
      <c r="D58" s="52"/>
      <c r="E58" s="35"/>
      <c r="F58" s="36"/>
      <c r="G58" s="53"/>
      <c r="H58" s="38"/>
      <c r="J58" s="57"/>
      <c r="K58" s="39"/>
    </row>
    <row r="59" spans="3:11" x14ac:dyDescent="0.2">
      <c r="C59" s="30"/>
      <c r="D59" s="50"/>
      <c r="G59" s="53"/>
      <c r="H59" s="38"/>
      <c r="J59" s="57"/>
      <c r="K59" s="39"/>
    </row>
    <row r="60" spans="3:11" x14ac:dyDescent="0.2">
      <c r="C60" s="30"/>
      <c r="D60" s="50"/>
    </row>
    <row r="61" spans="3:11" x14ac:dyDescent="0.2">
      <c r="D61" s="2" t="s">
        <v>13</v>
      </c>
      <c r="E61" s="8" t="s">
        <v>14</v>
      </c>
      <c r="G61" s="3">
        <f>+H13+H4-H23+H34-H42</f>
        <v>3445363.9200000009</v>
      </c>
    </row>
    <row r="62" spans="3:11" ht="12" thickBot="1" x14ac:dyDescent="0.25">
      <c r="E62" s="8" t="s">
        <v>15</v>
      </c>
      <c r="G62" s="40">
        <f>+SUM(F63:F68)</f>
        <v>3445315.589999984</v>
      </c>
      <c r="I62" s="16"/>
      <c r="J62" s="58"/>
    </row>
    <row r="63" spans="3:11" ht="12" thickTop="1" x14ac:dyDescent="0.2">
      <c r="E63" s="2" t="s">
        <v>18</v>
      </c>
      <c r="F63" s="66">
        <f>+'[1]OCT '!$G$72</f>
        <v>2675008.4199999841</v>
      </c>
      <c r="G63" s="67"/>
      <c r="I63" s="16"/>
      <c r="J63" s="58"/>
    </row>
    <row r="64" spans="3:11" x14ac:dyDescent="0.2">
      <c r="E64" s="14" t="s">
        <v>19</v>
      </c>
      <c r="F64" s="66">
        <f>+[2]OCT!$F$28</f>
        <v>373749.50000000023</v>
      </c>
      <c r="G64" s="67"/>
      <c r="I64" s="16"/>
      <c r="J64" s="58"/>
    </row>
    <row r="65" spans="3:13" x14ac:dyDescent="0.2">
      <c r="E65" s="18" t="s">
        <v>20</v>
      </c>
      <c r="F65" s="66">
        <f>+[3]OCT!$F$26</f>
        <v>396557.09</v>
      </c>
      <c r="G65" s="67"/>
      <c r="I65" s="16"/>
      <c r="J65" s="58"/>
    </row>
    <row r="66" spans="3:13" x14ac:dyDescent="0.2">
      <c r="E66" s="18" t="s">
        <v>21</v>
      </c>
      <c r="F66" s="66"/>
      <c r="G66" s="67"/>
      <c r="I66" s="16"/>
      <c r="J66" s="58"/>
    </row>
    <row r="67" spans="3:13" x14ac:dyDescent="0.2">
      <c r="E67" s="18" t="s">
        <v>22</v>
      </c>
      <c r="F67" s="66"/>
      <c r="G67" s="67"/>
      <c r="I67" s="16"/>
      <c r="J67" s="58"/>
    </row>
    <row r="68" spans="3:13" x14ac:dyDescent="0.2">
      <c r="E68" s="18" t="s">
        <v>23</v>
      </c>
      <c r="F68" s="66">
        <v>0.57999999999999996</v>
      </c>
      <c r="G68" s="67"/>
      <c r="I68" s="16"/>
      <c r="J68" s="58"/>
    </row>
    <row r="69" spans="3:13" x14ac:dyDescent="0.2">
      <c r="E69" s="8" t="s">
        <v>16</v>
      </c>
      <c r="G69" s="41">
        <f>+G61-G62</f>
        <v>48.330000016838312</v>
      </c>
      <c r="H69" s="12" t="s">
        <v>13</v>
      </c>
      <c r="I69" s="42"/>
    </row>
    <row r="71" spans="3:13" x14ac:dyDescent="0.2">
      <c r="G71" s="12"/>
    </row>
    <row r="73" spans="3:13" x14ac:dyDescent="0.2">
      <c r="C73" s="65"/>
      <c r="D73" s="4"/>
      <c r="E73" s="2"/>
      <c r="F73" s="5"/>
    </row>
    <row r="74" spans="3:13" ht="15" x14ac:dyDescent="0.25">
      <c r="C74" s="43"/>
      <c r="D74" s="44"/>
      <c r="E74"/>
      <c r="F74"/>
      <c r="G74"/>
      <c r="H74"/>
      <c r="I74"/>
      <c r="J74" s="59"/>
      <c r="K74" s="59"/>
      <c r="L74" s="59"/>
      <c r="M74" s="45"/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G5" sqref="G5:G10"/>
    </sheetView>
  </sheetViews>
  <sheetFormatPr baseColWidth="10" defaultRowHeight="11.25" x14ac:dyDescent="0.2"/>
  <cols>
    <col min="1" max="1" width="1.85546875" style="2" bestFit="1" customWidth="1"/>
    <col min="2" max="2" width="9.42578125" style="2" customWidth="1"/>
    <col min="3" max="3" width="8.7109375" style="4" bestFit="1" customWidth="1"/>
    <col min="4" max="4" width="13.85546875" style="2" customWidth="1"/>
    <col min="5" max="5" width="36.85546875" style="5" customWidth="1"/>
    <col min="6" max="6" width="13.7109375" style="2" customWidth="1"/>
    <col min="7" max="8" width="12" style="2" bestFit="1" customWidth="1"/>
    <col min="9" max="9" width="18.5703125" style="1" bestFit="1" customWidth="1"/>
    <col min="10" max="10" width="20.7109375" style="39" bestFit="1" customWidth="1"/>
    <col min="11" max="11" width="9" style="55" bestFit="1" customWidth="1"/>
    <col min="12" max="12" width="11.42578125" style="39"/>
    <col min="13" max="16384" width="11.42578125" style="2"/>
  </cols>
  <sheetData>
    <row r="1" spans="1:13" ht="15.75" customHeight="1" x14ac:dyDescent="0.2">
      <c r="A1" s="69" t="s">
        <v>0</v>
      </c>
      <c r="B1" s="69"/>
      <c r="C1" s="69"/>
      <c r="D1" s="69"/>
      <c r="E1" s="69"/>
      <c r="F1" s="69"/>
      <c r="G1" s="69"/>
      <c r="H1" s="69"/>
    </row>
    <row r="2" spans="1:13" ht="15.75" customHeight="1" x14ac:dyDescent="0.2">
      <c r="A2" s="69" t="s">
        <v>33</v>
      </c>
      <c r="B2" s="69"/>
      <c r="C2" s="69"/>
      <c r="D2" s="69"/>
      <c r="E2" s="69"/>
      <c r="F2" s="69"/>
      <c r="G2" s="69"/>
      <c r="H2" s="69"/>
    </row>
    <row r="3" spans="1:13" ht="16.5" customHeight="1" thickBot="1" x14ac:dyDescent="0.25">
      <c r="A3" s="70"/>
      <c r="B3" s="70"/>
      <c r="C3" s="70"/>
      <c r="D3" s="70"/>
      <c r="E3" s="70"/>
      <c r="F3" s="70"/>
      <c r="G3" s="70"/>
      <c r="H3" s="70"/>
    </row>
    <row r="4" spans="1:13" s="55" customFormat="1" ht="12" thickTop="1" x14ac:dyDescent="0.2">
      <c r="A4" s="2"/>
      <c r="B4" s="2"/>
      <c r="C4" s="4"/>
      <c r="D4" s="2"/>
      <c r="E4" s="6" t="s">
        <v>1</v>
      </c>
      <c r="F4" s="2"/>
      <c r="G4" s="2"/>
      <c r="H4" s="9">
        <f>+SUM(G5:G11)</f>
        <v>1978235.210000003</v>
      </c>
      <c r="I4" s="1"/>
      <c r="J4" s="39"/>
      <c r="L4" s="39"/>
      <c r="M4" s="2"/>
    </row>
    <row r="5" spans="1:13" s="55" customFormat="1" x14ac:dyDescent="0.2">
      <c r="A5" s="2"/>
      <c r="B5" s="2"/>
      <c r="C5" s="4"/>
      <c r="D5" s="2"/>
      <c r="E5" s="2" t="s">
        <v>18</v>
      </c>
      <c r="F5" s="2"/>
      <c r="G5" s="66">
        <f>+[1]NOV!$H$6</f>
        <v>1780034.3500000029</v>
      </c>
      <c r="H5" s="9"/>
      <c r="I5" s="1"/>
      <c r="J5" s="39"/>
      <c r="L5" s="39"/>
      <c r="M5" s="2"/>
    </row>
    <row r="6" spans="1:13" s="55" customFormat="1" x14ac:dyDescent="0.2">
      <c r="A6" s="2"/>
      <c r="B6" s="2"/>
      <c r="C6" s="4"/>
      <c r="D6" s="2"/>
      <c r="E6" s="14" t="s">
        <v>19</v>
      </c>
      <c r="F6" s="2"/>
      <c r="G6" s="66">
        <f>+[2]NOV!$F$5</f>
        <v>60244.05</v>
      </c>
      <c r="H6" s="9"/>
      <c r="I6" s="1"/>
      <c r="J6" s="39"/>
      <c r="L6" s="39"/>
      <c r="M6" s="2"/>
    </row>
    <row r="7" spans="1:13" s="55" customFormat="1" x14ac:dyDescent="0.2">
      <c r="A7" s="2"/>
      <c r="B7" s="2"/>
      <c r="C7" s="4"/>
      <c r="D7" s="2"/>
      <c r="E7" s="18" t="s">
        <v>20</v>
      </c>
      <c r="F7" s="2"/>
      <c r="G7" s="66">
        <f>+[3]NOV!$F$6</f>
        <v>137956.81</v>
      </c>
      <c r="H7" s="9"/>
      <c r="I7" s="1"/>
      <c r="J7" s="39"/>
      <c r="L7" s="39"/>
      <c r="M7" s="2"/>
    </row>
    <row r="8" spans="1:13" s="55" customFormat="1" x14ac:dyDescent="0.2">
      <c r="A8" s="2"/>
      <c r="B8" s="2"/>
      <c r="C8" s="4"/>
      <c r="D8" s="2"/>
      <c r="E8" s="18" t="s">
        <v>21</v>
      </c>
      <c r="F8" s="2"/>
      <c r="G8" s="66"/>
      <c r="H8" s="9"/>
      <c r="I8" s="1"/>
      <c r="J8" s="39"/>
      <c r="L8" s="39"/>
      <c r="M8" s="2"/>
    </row>
    <row r="9" spans="1:13" s="55" customFormat="1" x14ac:dyDescent="0.2">
      <c r="A9" s="2"/>
      <c r="B9" s="2"/>
      <c r="C9" s="4"/>
      <c r="D9" s="2"/>
      <c r="E9" s="18" t="s">
        <v>22</v>
      </c>
      <c r="F9" s="2"/>
      <c r="G9" s="66"/>
      <c r="H9" s="9"/>
      <c r="I9" s="1"/>
      <c r="J9" s="39"/>
      <c r="L9" s="39"/>
      <c r="M9" s="2"/>
    </row>
    <row r="10" spans="1:13" s="55" customFormat="1" x14ac:dyDescent="0.2">
      <c r="A10" s="2"/>
      <c r="B10" s="2"/>
      <c r="C10" s="4"/>
      <c r="D10" s="2"/>
      <c r="E10" s="18" t="s">
        <v>23</v>
      </c>
      <c r="F10" s="2"/>
      <c r="G10" s="66"/>
      <c r="H10" s="9"/>
      <c r="I10" s="1"/>
      <c r="J10" s="39"/>
      <c r="L10" s="39"/>
      <c r="M10" s="2"/>
    </row>
    <row r="12" spans="1:13" s="55" customFormat="1" x14ac:dyDescent="0.2">
      <c r="A12" s="8" t="s">
        <v>2</v>
      </c>
      <c r="B12" s="8" t="s">
        <v>3</v>
      </c>
      <c r="C12" s="4"/>
      <c r="D12" s="2"/>
      <c r="E12" s="5"/>
      <c r="F12" s="2"/>
      <c r="G12" s="2"/>
      <c r="H12" s="2"/>
      <c r="I12" s="1"/>
      <c r="J12" s="39"/>
      <c r="L12" s="39"/>
      <c r="M12" s="2"/>
    </row>
    <row r="13" spans="1:13" s="55" customFormat="1" x14ac:dyDescent="0.2">
      <c r="A13" s="2"/>
      <c r="B13" s="2"/>
      <c r="C13" s="4"/>
      <c r="D13" s="2"/>
      <c r="E13" s="5"/>
      <c r="F13" s="2"/>
      <c r="G13" s="2"/>
      <c r="H13" s="12">
        <f>+SUM(G15:G21)</f>
        <v>685308.60999999987</v>
      </c>
      <c r="I13" s="1"/>
      <c r="J13" s="39"/>
      <c r="L13" s="39"/>
      <c r="M13" s="2"/>
    </row>
    <row r="14" spans="1:13" s="55" customFormat="1" x14ac:dyDescent="0.2">
      <c r="A14" s="2"/>
      <c r="B14" s="65" t="s">
        <v>4</v>
      </c>
      <c r="C14" s="65" t="s">
        <v>5</v>
      </c>
      <c r="D14" s="65" t="s">
        <v>6</v>
      </c>
      <c r="E14" s="5"/>
      <c r="F14" s="2"/>
      <c r="G14" s="65" t="s">
        <v>7</v>
      </c>
      <c r="H14" s="10"/>
      <c r="I14" s="10"/>
      <c r="J14" s="39"/>
      <c r="L14" s="39"/>
      <c r="M14" s="2"/>
    </row>
    <row r="15" spans="1:13" s="55" customFormat="1" x14ac:dyDescent="0.2">
      <c r="A15" s="2"/>
      <c r="B15" s="2"/>
      <c r="C15" s="11"/>
      <c r="D15" s="2" t="s">
        <v>18</v>
      </c>
      <c r="E15" s="5"/>
      <c r="F15" s="2"/>
      <c r="G15" s="12">
        <f>+[1]NOV!$H$8</f>
        <v>680932.61999999988</v>
      </c>
      <c r="H15" s="38"/>
      <c r="I15" s="10"/>
      <c r="J15" s="56"/>
      <c r="L15" s="39"/>
      <c r="M15" s="2"/>
    </row>
    <row r="16" spans="1:13" s="55" customFormat="1" x14ac:dyDescent="0.2">
      <c r="A16" s="2"/>
      <c r="B16" s="2"/>
      <c r="C16" s="13"/>
      <c r="D16" s="14" t="s">
        <v>19</v>
      </c>
      <c r="E16" s="15"/>
      <c r="F16" s="14"/>
      <c r="G16" s="49">
        <f>+[2]NOV!$F$8</f>
        <v>4375.99</v>
      </c>
      <c r="H16" s="61"/>
      <c r="I16" s="10"/>
      <c r="J16" s="39"/>
      <c r="L16" s="39"/>
      <c r="M16" s="2"/>
    </row>
    <row r="17" spans="1:13" s="55" customFormat="1" x14ac:dyDescent="0.2">
      <c r="A17" s="2"/>
      <c r="B17" s="18"/>
      <c r="C17" s="19"/>
      <c r="D17" s="18" t="s">
        <v>20</v>
      </c>
      <c r="E17" s="18"/>
      <c r="F17" s="14"/>
      <c r="G17" s="47">
        <f>+[3]ENE!$F$9</f>
        <v>0</v>
      </c>
      <c r="H17" s="61"/>
      <c r="I17" s="10"/>
      <c r="J17" s="39"/>
      <c r="L17" s="39"/>
      <c r="M17" s="2"/>
    </row>
    <row r="18" spans="1:13" s="55" customFormat="1" x14ac:dyDescent="0.2">
      <c r="A18" s="2"/>
      <c r="B18" s="18"/>
      <c r="C18" s="19"/>
      <c r="D18" s="18" t="s">
        <v>21</v>
      </c>
      <c r="E18" s="18"/>
      <c r="F18" s="14"/>
      <c r="G18" s="47"/>
      <c r="H18" s="61"/>
      <c r="I18" s="10"/>
      <c r="J18" s="39"/>
      <c r="L18" s="39"/>
      <c r="M18" s="2"/>
    </row>
    <row r="19" spans="1:13" s="55" customFormat="1" x14ac:dyDescent="0.2">
      <c r="A19" s="2"/>
      <c r="B19" s="18"/>
      <c r="C19" s="19"/>
      <c r="D19" s="18" t="s">
        <v>22</v>
      </c>
      <c r="E19" s="18"/>
      <c r="F19" s="14"/>
      <c r="G19" s="47"/>
      <c r="H19" s="61"/>
      <c r="I19" s="10"/>
      <c r="J19" s="39"/>
      <c r="L19" s="39"/>
      <c r="M19" s="2"/>
    </row>
    <row r="20" spans="1:13" s="55" customFormat="1" x14ac:dyDescent="0.2">
      <c r="A20" s="2"/>
      <c r="B20" s="18"/>
      <c r="C20" s="19"/>
      <c r="D20" s="18" t="s">
        <v>23</v>
      </c>
      <c r="E20" s="18"/>
      <c r="F20" s="14"/>
      <c r="G20" s="47">
        <f>+[6]ENE!$D$9</f>
        <v>0</v>
      </c>
      <c r="H20" s="61"/>
      <c r="I20" s="10"/>
      <c r="J20" s="39"/>
      <c r="L20" s="39"/>
      <c r="M20" s="2"/>
    </row>
    <row r="21" spans="1:13" s="55" customFormat="1" x14ac:dyDescent="0.2">
      <c r="A21" s="2"/>
      <c r="B21" s="18"/>
      <c r="C21" s="19"/>
      <c r="D21" s="18"/>
      <c r="E21" s="18"/>
      <c r="F21" s="14"/>
      <c r="G21" s="47"/>
      <c r="H21" s="61"/>
      <c r="I21" s="10"/>
      <c r="J21" s="39"/>
      <c r="L21" s="39"/>
      <c r="M21" s="2"/>
    </row>
    <row r="22" spans="1:13" s="55" customFormat="1" ht="12" customHeight="1" x14ac:dyDescent="0.2">
      <c r="A22" s="2"/>
      <c r="B22" s="20"/>
      <c r="C22" s="11"/>
      <c r="D22" s="21"/>
      <c r="E22" s="22"/>
      <c r="F22" s="2"/>
      <c r="G22" s="23"/>
      <c r="H22" s="17"/>
      <c r="I22" s="10"/>
      <c r="J22" s="56"/>
      <c r="L22" s="39"/>
      <c r="M22" s="2"/>
    </row>
    <row r="23" spans="1:13" s="55" customFormat="1" x14ac:dyDescent="0.2">
      <c r="A23" s="8" t="s">
        <v>8</v>
      </c>
      <c r="B23" s="8" t="s">
        <v>9</v>
      </c>
      <c r="C23" s="4"/>
      <c r="D23" s="2"/>
      <c r="E23" s="5"/>
      <c r="F23" s="2"/>
      <c r="G23" s="2"/>
      <c r="H23" s="9">
        <f>+SUM(G24:G31)</f>
        <v>307765.17000000004</v>
      </c>
      <c r="I23" s="1"/>
      <c r="J23" s="39"/>
      <c r="L23" s="39"/>
      <c r="M23" s="2"/>
    </row>
    <row r="24" spans="1:13" s="55" customFormat="1" x14ac:dyDescent="0.2">
      <c r="A24" s="2"/>
      <c r="B24" s="2"/>
      <c r="C24" s="4"/>
      <c r="D24" s="2" t="s">
        <v>18</v>
      </c>
      <c r="E24" s="5"/>
      <c r="F24" s="2"/>
      <c r="G24" s="12">
        <f>+[1]NOV!$H$23</f>
        <v>225765.17</v>
      </c>
      <c r="H24" s="2"/>
      <c r="I24" s="1"/>
      <c r="J24" s="39"/>
      <c r="L24" s="39"/>
      <c r="M24" s="2"/>
    </row>
    <row r="25" spans="1:13" s="55" customFormat="1" x14ac:dyDescent="0.2">
      <c r="A25" s="2"/>
      <c r="B25" s="18"/>
      <c r="C25" s="24"/>
      <c r="D25" s="14" t="s">
        <v>19</v>
      </c>
      <c r="E25" s="18"/>
      <c r="F25" s="18"/>
      <c r="G25" s="47"/>
      <c r="H25" s="38"/>
      <c r="I25" s="1"/>
      <c r="J25" s="39"/>
      <c r="L25" s="39"/>
      <c r="M25" s="2"/>
    </row>
    <row r="26" spans="1:13" s="55" customFormat="1" x14ac:dyDescent="0.2">
      <c r="A26" s="2"/>
      <c r="B26" s="2"/>
      <c r="C26" s="11"/>
      <c r="D26" s="18" t="s">
        <v>20</v>
      </c>
      <c r="E26" s="5"/>
      <c r="F26" s="2"/>
      <c r="G26" s="48">
        <f>+[3]NOV!$F$12</f>
        <v>82000</v>
      </c>
      <c r="H26" s="60"/>
      <c r="I26" s="10"/>
      <c r="J26" s="39"/>
      <c r="L26" s="39"/>
      <c r="M26" s="2"/>
    </row>
    <row r="27" spans="1:13" s="55" customFormat="1" x14ac:dyDescent="0.2">
      <c r="A27" s="2"/>
      <c r="B27" s="2"/>
      <c r="C27" s="11"/>
      <c r="D27" s="18" t="s">
        <v>21</v>
      </c>
      <c r="E27" s="5"/>
      <c r="F27" s="2"/>
      <c r="G27" s="48"/>
      <c r="H27" s="38"/>
      <c r="I27" s="2"/>
      <c r="J27" s="39"/>
      <c r="L27" s="39"/>
      <c r="M27" s="2"/>
    </row>
    <row r="28" spans="1:13" s="55" customFormat="1" x14ac:dyDescent="0.2">
      <c r="A28" s="2"/>
      <c r="B28" s="18"/>
      <c r="C28" s="19"/>
      <c r="D28" s="18" t="s">
        <v>22</v>
      </c>
      <c r="E28" s="18"/>
      <c r="F28" s="14"/>
      <c r="G28" s="47"/>
      <c r="H28" s="62"/>
      <c r="I28" s="1"/>
      <c r="J28" s="39"/>
      <c r="L28" s="39"/>
      <c r="M28" s="2"/>
    </row>
    <row r="29" spans="1:13" s="55" customFormat="1" x14ac:dyDescent="0.2">
      <c r="A29" s="2"/>
      <c r="B29" s="18"/>
      <c r="C29" s="19"/>
      <c r="D29" s="18" t="s">
        <v>23</v>
      </c>
      <c r="E29" s="18"/>
      <c r="F29" s="14"/>
      <c r="G29" s="47">
        <f>+[6]ENE!$D$14</f>
        <v>0</v>
      </c>
      <c r="H29" s="62"/>
      <c r="I29" s="1"/>
      <c r="J29" s="39"/>
      <c r="L29" s="39"/>
      <c r="M29" s="2"/>
    </row>
    <row r="30" spans="1:13" s="55" customFormat="1" x14ac:dyDescent="0.2">
      <c r="A30" s="2"/>
      <c r="B30" s="18"/>
      <c r="C30" s="19"/>
      <c r="D30" s="18"/>
      <c r="E30" s="18"/>
      <c r="F30" s="14"/>
      <c r="G30" s="47"/>
      <c r="H30" s="62"/>
      <c r="I30" s="1"/>
      <c r="J30" s="39"/>
      <c r="L30" s="39"/>
      <c r="M30" s="2"/>
    </row>
    <row r="31" spans="1:13" s="55" customFormat="1" x14ac:dyDescent="0.2">
      <c r="A31" s="2"/>
      <c r="B31" s="18"/>
      <c r="C31" s="19"/>
      <c r="D31" s="18"/>
      <c r="E31" s="18"/>
      <c r="F31" s="14"/>
      <c r="G31" s="47"/>
      <c r="H31" s="62"/>
      <c r="I31" s="1"/>
      <c r="J31" s="39"/>
      <c r="L31" s="39"/>
      <c r="M31" s="2"/>
    </row>
    <row r="32" spans="1:13" s="55" customFormat="1" x14ac:dyDescent="0.2">
      <c r="A32" s="2"/>
      <c r="B32" s="18"/>
      <c r="C32" s="19"/>
      <c r="D32" s="18"/>
      <c r="E32" s="18"/>
      <c r="F32" s="14"/>
      <c r="G32" s="47"/>
      <c r="H32" s="62"/>
      <c r="I32" s="1"/>
      <c r="J32" s="39"/>
      <c r="L32" s="39"/>
      <c r="M32" s="2"/>
    </row>
    <row r="33" spans="1:13" s="55" customFormat="1" x14ac:dyDescent="0.2">
      <c r="A33" s="2"/>
      <c r="B33" s="20"/>
      <c r="C33" s="25"/>
      <c r="D33" s="20"/>
      <c r="E33" s="20"/>
      <c r="F33" s="2"/>
      <c r="G33" s="26"/>
      <c r="H33" s="27"/>
      <c r="I33" s="1"/>
      <c r="J33" s="39"/>
      <c r="L33" s="39"/>
      <c r="M33" s="2"/>
    </row>
    <row r="34" spans="1:13" s="55" customFormat="1" x14ac:dyDescent="0.2">
      <c r="A34" s="8" t="s">
        <v>2</v>
      </c>
      <c r="B34" s="8" t="s">
        <v>10</v>
      </c>
      <c r="C34" s="4"/>
      <c r="D34" s="2"/>
      <c r="E34" s="5"/>
      <c r="F34" s="2"/>
      <c r="G34" s="2"/>
      <c r="H34" s="28">
        <f>+SUM(G35:G40)</f>
        <v>21018.89</v>
      </c>
      <c r="I34" s="1"/>
      <c r="J34" s="39" t="s">
        <v>11</v>
      </c>
      <c r="L34" s="39"/>
      <c r="M34" s="2"/>
    </row>
    <row r="35" spans="1:13" s="55" customFormat="1" x14ac:dyDescent="0.2">
      <c r="A35" s="2"/>
      <c r="B35" s="2"/>
      <c r="C35" s="4"/>
      <c r="D35" s="2" t="s">
        <v>18</v>
      </c>
      <c r="E35" s="5"/>
      <c r="F35" s="2"/>
      <c r="G35" s="66">
        <f>+[1]NOV!$H$38</f>
        <v>12188.89</v>
      </c>
      <c r="H35" s="2"/>
      <c r="I35" s="1"/>
      <c r="J35" s="39"/>
      <c r="L35" s="39"/>
      <c r="M35" s="2"/>
    </row>
    <row r="36" spans="1:13" s="55" customFormat="1" x14ac:dyDescent="0.2">
      <c r="A36" s="2"/>
      <c r="B36" s="2"/>
      <c r="C36" s="29"/>
      <c r="D36" s="14" t="s">
        <v>19</v>
      </c>
      <c r="E36" s="15"/>
      <c r="F36" s="14"/>
      <c r="G36" s="16">
        <f>+[2]NOV!$F$18</f>
        <v>8830</v>
      </c>
      <c r="H36" s="38"/>
      <c r="I36" s="2"/>
      <c r="J36" s="39"/>
      <c r="L36" s="39"/>
      <c r="M36" s="2"/>
    </row>
    <row r="37" spans="1:13" x14ac:dyDescent="0.2">
      <c r="C37" s="30"/>
      <c r="D37" s="18" t="s">
        <v>20</v>
      </c>
      <c r="E37" s="2"/>
      <c r="F37" s="14"/>
      <c r="G37" s="53"/>
      <c r="H37" s="38"/>
      <c r="I37" s="2"/>
    </row>
    <row r="38" spans="1:13" x14ac:dyDescent="0.2">
      <c r="C38" s="30"/>
      <c r="D38" s="18" t="s">
        <v>21</v>
      </c>
      <c r="E38" s="2"/>
      <c r="F38" s="14"/>
      <c r="G38" s="53"/>
      <c r="H38" s="1"/>
      <c r="I38" s="2"/>
    </row>
    <row r="39" spans="1:13" x14ac:dyDescent="0.2">
      <c r="C39" s="30"/>
      <c r="D39" s="18" t="s">
        <v>22</v>
      </c>
      <c r="E39" s="2"/>
      <c r="F39" s="14"/>
      <c r="G39" s="53"/>
      <c r="H39" s="1"/>
      <c r="I39" s="2"/>
    </row>
    <row r="40" spans="1:13" x14ac:dyDescent="0.2">
      <c r="C40" s="30"/>
      <c r="D40" s="18" t="s">
        <v>23</v>
      </c>
      <c r="E40" s="2"/>
      <c r="F40" s="14"/>
      <c r="G40" s="53">
        <f>+[6]ENE!$D$18</f>
        <v>0</v>
      </c>
      <c r="H40" s="1"/>
      <c r="I40" s="2"/>
    </row>
    <row r="41" spans="1:13" x14ac:dyDescent="0.2">
      <c r="C41" s="30"/>
      <c r="D41" s="50"/>
      <c r="E41" s="2"/>
      <c r="F41" s="14"/>
      <c r="G41" s="53"/>
      <c r="H41" s="1"/>
      <c r="I41" s="2"/>
    </row>
    <row r="42" spans="1:13" x14ac:dyDescent="0.2">
      <c r="A42" s="8" t="s">
        <v>8</v>
      </c>
      <c r="B42" s="8" t="s">
        <v>12</v>
      </c>
      <c r="C42" s="33"/>
      <c r="D42" s="14"/>
      <c r="E42" s="15"/>
      <c r="F42" s="14"/>
      <c r="H42" s="34">
        <f>+G43+G44+G45+G46+G47+G48</f>
        <v>457284.19000000006</v>
      </c>
      <c r="I42" s="2"/>
      <c r="J42" s="55"/>
    </row>
    <row r="43" spans="1:13" x14ac:dyDescent="0.2">
      <c r="C43" s="37"/>
      <c r="D43" s="2" t="s">
        <v>18</v>
      </c>
      <c r="E43" s="35"/>
      <c r="F43" s="36"/>
      <c r="G43" s="66">
        <f>+[1]NOV!$H$43</f>
        <v>392814.80000000005</v>
      </c>
      <c r="H43" s="38"/>
      <c r="K43" s="39"/>
    </row>
    <row r="44" spans="1:13" x14ac:dyDescent="0.2">
      <c r="C44" s="30"/>
      <c r="D44" s="14" t="s">
        <v>19</v>
      </c>
      <c r="E44" s="35"/>
      <c r="F44" s="36"/>
      <c r="G44" s="53">
        <f>+[2]NOV!$F$22</f>
        <v>22548.39</v>
      </c>
      <c r="H44" s="38"/>
      <c r="K44" s="39"/>
    </row>
    <row r="45" spans="1:13" x14ac:dyDescent="0.2">
      <c r="C45" s="30"/>
      <c r="D45" s="18" t="s">
        <v>20</v>
      </c>
      <c r="E45" s="31"/>
      <c r="F45" s="36"/>
      <c r="G45" s="68">
        <f>+[3]NOV!$F$20</f>
        <v>41921</v>
      </c>
      <c r="H45" s="38"/>
      <c r="K45" s="39"/>
    </row>
    <row r="46" spans="1:13" x14ac:dyDescent="0.2">
      <c r="C46" s="30"/>
      <c r="D46" s="18" t="s">
        <v>21</v>
      </c>
      <c r="E46" s="35"/>
      <c r="F46" s="36"/>
      <c r="G46" s="53"/>
      <c r="H46" s="38"/>
      <c r="K46" s="39"/>
    </row>
    <row r="47" spans="1:13" x14ac:dyDescent="0.2">
      <c r="C47" s="32"/>
      <c r="D47" s="18" t="s">
        <v>22</v>
      </c>
      <c r="E47" s="35"/>
      <c r="F47" s="36"/>
      <c r="G47" s="64"/>
      <c r="H47" s="38"/>
      <c r="K47" s="39"/>
    </row>
    <row r="48" spans="1:13" x14ac:dyDescent="0.2">
      <c r="C48" s="30"/>
      <c r="D48" s="18" t="s">
        <v>23</v>
      </c>
      <c r="E48" s="35"/>
      <c r="F48" s="36"/>
      <c r="G48" s="53"/>
      <c r="H48" s="38"/>
      <c r="K48" s="39"/>
    </row>
    <row r="49" spans="3:11" x14ac:dyDescent="0.2">
      <c r="C49" s="30"/>
      <c r="D49" s="51"/>
      <c r="E49" s="35"/>
      <c r="F49" s="36"/>
      <c r="G49" s="54"/>
      <c r="H49" s="38"/>
      <c r="J49" s="57"/>
      <c r="K49" s="57"/>
    </row>
    <row r="50" spans="3:11" x14ac:dyDescent="0.2">
      <c r="C50" s="30"/>
      <c r="D50" s="50"/>
      <c r="E50" s="35"/>
      <c r="F50" s="36"/>
      <c r="G50" s="53"/>
      <c r="H50" s="38"/>
      <c r="J50" s="57"/>
      <c r="K50" s="57"/>
    </row>
    <row r="51" spans="3:11" x14ac:dyDescent="0.2">
      <c r="C51" s="30"/>
      <c r="D51" s="50"/>
      <c r="E51" s="35"/>
      <c r="F51" s="36"/>
      <c r="G51" s="53"/>
      <c r="H51" s="38"/>
      <c r="J51" s="57"/>
      <c r="K51" s="39"/>
    </row>
    <row r="52" spans="3:11" x14ac:dyDescent="0.2">
      <c r="C52" s="30"/>
      <c r="D52" s="50"/>
      <c r="E52" s="35"/>
      <c r="F52" s="36"/>
      <c r="G52" s="53"/>
      <c r="H52" s="38"/>
      <c r="J52" s="57"/>
      <c r="K52" s="39"/>
    </row>
    <row r="53" spans="3:11" x14ac:dyDescent="0.2">
      <c r="C53" s="30"/>
      <c r="D53" s="50"/>
      <c r="E53" s="35"/>
      <c r="F53" s="36"/>
      <c r="G53" s="53"/>
      <c r="H53" s="38"/>
      <c r="J53" s="57"/>
      <c r="K53" s="39"/>
    </row>
    <row r="54" spans="3:11" x14ac:dyDescent="0.2">
      <c r="C54" s="30"/>
      <c r="D54" s="50"/>
      <c r="E54" s="35"/>
      <c r="F54" s="36"/>
      <c r="G54" s="53"/>
      <c r="H54" s="38"/>
      <c r="J54" s="57"/>
      <c r="K54" s="39"/>
    </row>
    <row r="55" spans="3:11" x14ac:dyDescent="0.2">
      <c r="C55" s="30"/>
      <c r="D55" s="50"/>
      <c r="E55" s="35"/>
      <c r="F55" s="36"/>
      <c r="G55" s="53"/>
      <c r="H55" s="38"/>
      <c r="J55" s="57"/>
      <c r="K55" s="39"/>
    </row>
    <row r="56" spans="3:11" x14ac:dyDescent="0.2">
      <c r="C56" s="30"/>
      <c r="D56" s="50"/>
      <c r="E56" s="35"/>
      <c r="F56" s="36"/>
      <c r="G56" s="53"/>
      <c r="H56" s="38"/>
      <c r="J56" s="57"/>
      <c r="K56" s="39"/>
    </row>
    <row r="57" spans="3:11" x14ac:dyDescent="0.2">
      <c r="C57" s="30"/>
      <c r="D57" s="50"/>
      <c r="E57" s="35"/>
      <c r="F57" s="36"/>
      <c r="G57" s="53"/>
      <c r="H57" s="38"/>
      <c r="J57" s="57"/>
      <c r="K57" s="39"/>
    </row>
    <row r="58" spans="3:11" x14ac:dyDescent="0.2">
      <c r="C58" s="30"/>
      <c r="D58" s="52"/>
      <c r="E58" s="35"/>
      <c r="F58" s="36"/>
      <c r="G58" s="53"/>
      <c r="H58" s="38"/>
      <c r="J58" s="57"/>
      <c r="K58" s="39"/>
    </row>
    <row r="59" spans="3:11" x14ac:dyDescent="0.2">
      <c r="C59" s="30"/>
      <c r="D59" s="50"/>
      <c r="G59" s="53"/>
      <c r="H59" s="38"/>
      <c r="J59" s="57"/>
      <c r="K59" s="39"/>
    </row>
    <row r="60" spans="3:11" x14ac:dyDescent="0.2">
      <c r="C60" s="30"/>
      <c r="D60" s="50"/>
    </row>
    <row r="61" spans="3:11" x14ac:dyDescent="0.2">
      <c r="D61" s="2" t="s">
        <v>13</v>
      </c>
      <c r="E61" s="8" t="s">
        <v>14</v>
      </c>
      <c r="G61" s="3">
        <f>+H13+H4-H23+H34-H42</f>
        <v>1919513.3500000034</v>
      </c>
    </row>
    <row r="62" spans="3:11" ht="12" thickBot="1" x14ac:dyDescent="0.25">
      <c r="E62" s="8" t="s">
        <v>15</v>
      </c>
      <c r="G62" s="40">
        <f>+SUM(F63:F68)</f>
        <v>1919463.1500000004</v>
      </c>
      <c r="I62" s="16"/>
      <c r="J62" s="58"/>
    </row>
    <row r="63" spans="3:11" ht="12" thickTop="1" x14ac:dyDescent="0.2">
      <c r="E63" s="2" t="s">
        <v>18</v>
      </c>
      <c r="F63" s="66">
        <f>+[1]NOV!$G$63</f>
        <v>1854480.11</v>
      </c>
      <c r="G63" s="67"/>
      <c r="I63" s="16"/>
      <c r="J63" s="58"/>
    </row>
    <row r="64" spans="3:11" x14ac:dyDescent="0.2">
      <c r="E64" s="14" t="s">
        <v>19</v>
      </c>
      <c r="F64" s="66">
        <f>+[2]NOV!$F$31</f>
        <v>50946.670000000362</v>
      </c>
      <c r="G64" s="67"/>
      <c r="I64" s="16"/>
      <c r="J64" s="58"/>
    </row>
    <row r="65" spans="3:13" x14ac:dyDescent="0.2">
      <c r="E65" s="18" t="s">
        <v>20</v>
      </c>
      <c r="F65" s="66">
        <f>+[3]NOV!$F$28</f>
        <v>14035.789999999906</v>
      </c>
      <c r="G65" s="67"/>
      <c r="I65" s="16"/>
      <c r="J65" s="58"/>
    </row>
    <row r="66" spans="3:13" x14ac:dyDescent="0.2">
      <c r="E66" s="18" t="s">
        <v>21</v>
      </c>
      <c r="F66" s="66"/>
      <c r="G66" s="67"/>
      <c r="I66" s="16"/>
      <c r="J66" s="58"/>
    </row>
    <row r="67" spans="3:13" x14ac:dyDescent="0.2">
      <c r="E67" s="18" t="s">
        <v>22</v>
      </c>
      <c r="F67" s="66"/>
      <c r="G67" s="67"/>
      <c r="I67" s="16"/>
      <c r="J67" s="58"/>
    </row>
    <row r="68" spans="3:13" x14ac:dyDescent="0.2">
      <c r="E68" s="18" t="s">
        <v>23</v>
      </c>
      <c r="F68" s="66">
        <v>0.57999999999999996</v>
      </c>
      <c r="G68" s="67"/>
      <c r="I68" s="16"/>
      <c r="J68" s="58"/>
    </row>
    <row r="69" spans="3:13" x14ac:dyDescent="0.2">
      <c r="E69" s="8" t="s">
        <v>16</v>
      </c>
      <c r="G69" s="41">
        <f>+G61-G62</f>
        <v>50.200000002980232</v>
      </c>
      <c r="H69" s="12" t="s">
        <v>13</v>
      </c>
      <c r="I69" s="42"/>
    </row>
    <row r="71" spans="3:13" x14ac:dyDescent="0.2">
      <c r="G71" s="12"/>
    </row>
    <row r="73" spans="3:13" x14ac:dyDescent="0.2">
      <c r="C73" s="65"/>
      <c r="D73" s="4"/>
      <c r="E73" s="2"/>
      <c r="F73" s="5"/>
    </row>
    <row r="74" spans="3:13" ht="15" x14ac:dyDescent="0.25">
      <c r="C74" s="43"/>
      <c r="D74" s="44"/>
      <c r="E74"/>
      <c r="F74"/>
      <c r="G74"/>
      <c r="H74"/>
      <c r="I74"/>
      <c r="J74" s="59"/>
      <c r="K74" s="59"/>
      <c r="L74" s="59"/>
      <c r="M74" s="45"/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workbookViewId="0">
      <selection activeCell="J20" sqref="J20"/>
    </sheetView>
  </sheetViews>
  <sheetFormatPr baseColWidth="10" defaultRowHeight="11.25" x14ac:dyDescent="0.2"/>
  <cols>
    <col min="1" max="1" width="1.85546875" style="2" bestFit="1" customWidth="1"/>
    <col min="2" max="2" width="9.42578125" style="2" customWidth="1"/>
    <col min="3" max="3" width="8.7109375" style="4" bestFit="1" customWidth="1"/>
    <col min="4" max="4" width="13.85546875" style="2" customWidth="1"/>
    <col min="5" max="5" width="36.85546875" style="5" customWidth="1"/>
    <col min="6" max="6" width="13.7109375" style="2" customWidth="1"/>
    <col min="7" max="8" width="12" style="2" bestFit="1" customWidth="1"/>
    <col min="9" max="9" width="18.5703125" style="1" bestFit="1" customWidth="1"/>
    <col min="10" max="10" width="20.7109375" style="39" bestFit="1" customWidth="1"/>
    <col min="11" max="11" width="9" style="55" bestFit="1" customWidth="1"/>
    <col min="12" max="12" width="11.42578125" style="39"/>
    <col min="13" max="16384" width="11.42578125" style="2"/>
  </cols>
  <sheetData>
    <row r="1" spans="1:13" ht="15.75" customHeight="1" x14ac:dyDescent="0.2">
      <c r="A1" s="69" t="s">
        <v>0</v>
      </c>
      <c r="B1" s="69"/>
      <c r="C1" s="69"/>
      <c r="D1" s="69"/>
      <c r="E1" s="69"/>
      <c r="F1" s="69"/>
      <c r="G1" s="69"/>
      <c r="H1" s="69"/>
    </row>
    <row r="2" spans="1:13" ht="15.75" customHeight="1" x14ac:dyDescent="0.2">
      <c r="A2" s="69" t="s">
        <v>34</v>
      </c>
      <c r="B2" s="69"/>
      <c r="C2" s="69"/>
      <c r="D2" s="69"/>
      <c r="E2" s="69"/>
      <c r="F2" s="69"/>
      <c r="G2" s="69"/>
      <c r="H2" s="69"/>
    </row>
    <row r="3" spans="1:13" ht="16.5" customHeight="1" thickBot="1" x14ac:dyDescent="0.25">
      <c r="A3" s="70"/>
      <c r="B3" s="70"/>
      <c r="C3" s="70"/>
      <c r="D3" s="70"/>
      <c r="E3" s="70"/>
      <c r="F3" s="70"/>
      <c r="G3" s="70"/>
      <c r="H3" s="70"/>
    </row>
    <row r="4" spans="1:13" s="55" customFormat="1" ht="12" thickTop="1" x14ac:dyDescent="0.2">
      <c r="A4" s="2"/>
      <c r="B4" s="2"/>
      <c r="C4" s="4"/>
      <c r="D4" s="2"/>
      <c r="E4" s="6" t="s">
        <v>1</v>
      </c>
      <c r="F4" s="2"/>
      <c r="G4" s="2"/>
      <c r="H4" s="9">
        <f>+SUM(G5:G10)</f>
        <v>6377550.5999999978</v>
      </c>
      <c r="I4" s="1"/>
      <c r="J4" s="39"/>
      <c r="L4" s="39"/>
      <c r="M4" s="2"/>
    </row>
    <row r="5" spans="1:13" s="55" customFormat="1" x14ac:dyDescent="0.2">
      <c r="A5" s="2"/>
      <c r="B5" s="2"/>
      <c r="C5" s="4"/>
      <c r="D5" s="2"/>
      <c r="E5" s="2" t="s">
        <v>18</v>
      </c>
      <c r="F5" s="2"/>
      <c r="G5" s="66">
        <f>+[1]Hoja1!$H$6</f>
        <v>4932239.2199999979</v>
      </c>
      <c r="H5" s="9"/>
      <c r="I5" s="1"/>
      <c r="J5" s="39"/>
      <c r="L5" s="39"/>
      <c r="M5" s="2"/>
    </row>
    <row r="6" spans="1:13" s="55" customFormat="1" x14ac:dyDescent="0.2">
      <c r="A6" s="2"/>
      <c r="B6" s="2"/>
      <c r="C6" s="4"/>
      <c r="D6" s="2"/>
      <c r="E6" s="14" t="s">
        <v>19</v>
      </c>
      <c r="F6" s="2"/>
      <c r="G6" s="66">
        <f>+[2]DIC!$F$5</f>
        <v>286392.34999999969</v>
      </c>
      <c r="H6" s="9"/>
      <c r="I6" s="1"/>
      <c r="J6" s="39"/>
      <c r="L6" s="39"/>
      <c r="M6" s="2"/>
    </row>
    <row r="7" spans="1:13" s="55" customFormat="1" x14ac:dyDescent="0.2">
      <c r="A7" s="2"/>
      <c r="B7" s="2"/>
      <c r="C7" s="4"/>
      <c r="D7" s="2"/>
      <c r="E7" s="18" t="s">
        <v>20</v>
      </c>
      <c r="F7" s="2"/>
      <c r="G7" s="66">
        <f>+[3]DIC!$F$6</f>
        <v>1158919.0300000003</v>
      </c>
      <c r="H7" s="9"/>
      <c r="I7" s="1"/>
      <c r="J7" s="39"/>
      <c r="L7" s="39"/>
      <c r="M7" s="2"/>
    </row>
    <row r="8" spans="1:13" s="55" customFormat="1" x14ac:dyDescent="0.2">
      <c r="A8" s="2"/>
      <c r="B8" s="2"/>
      <c r="C8" s="4"/>
      <c r="D8" s="2"/>
      <c r="E8" s="18" t="s">
        <v>21</v>
      </c>
      <c r="F8" s="2"/>
      <c r="G8" s="2"/>
      <c r="H8" s="9"/>
      <c r="I8" s="1"/>
      <c r="J8" s="39"/>
      <c r="L8" s="39"/>
      <c r="M8" s="2"/>
    </row>
    <row r="9" spans="1:13" s="55" customFormat="1" x14ac:dyDescent="0.2">
      <c r="A9" s="2"/>
      <c r="B9" s="2"/>
      <c r="C9" s="4"/>
      <c r="D9" s="2"/>
      <c r="E9" s="18" t="s">
        <v>22</v>
      </c>
      <c r="F9" s="2"/>
      <c r="G9" s="2"/>
      <c r="H9" s="9"/>
      <c r="I9" s="1"/>
      <c r="J9" s="39"/>
      <c r="L9" s="39"/>
      <c r="M9" s="2"/>
    </row>
    <row r="10" spans="1:13" s="55" customFormat="1" x14ac:dyDescent="0.2">
      <c r="A10" s="2"/>
      <c r="B10" s="2"/>
      <c r="C10" s="4"/>
      <c r="D10" s="2"/>
      <c r="E10" s="18" t="s">
        <v>23</v>
      </c>
      <c r="F10" s="2"/>
      <c r="G10" s="2"/>
      <c r="H10" s="9"/>
      <c r="I10" s="1"/>
      <c r="J10" s="39"/>
      <c r="L10" s="39"/>
      <c r="M10" s="2"/>
    </row>
    <row r="12" spans="1:13" s="55" customFormat="1" x14ac:dyDescent="0.2">
      <c r="A12" s="8" t="s">
        <v>2</v>
      </c>
      <c r="B12" s="8" t="s">
        <v>3</v>
      </c>
      <c r="C12" s="4"/>
      <c r="D12" s="2"/>
      <c r="E12" s="5"/>
      <c r="F12" s="2"/>
      <c r="G12" s="2"/>
      <c r="H12" s="2"/>
      <c r="I12" s="1"/>
      <c r="J12" s="39"/>
      <c r="L12" s="39"/>
      <c r="M12" s="2"/>
    </row>
    <row r="13" spans="1:13" s="55" customFormat="1" x14ac:dyDescent="0.2">
      <c r="A13" s="2"/>
      <c r="B13" s="2"/>
      <c r="C13" s="4"/>
      <c r="D13" s="2"/>
      <c r="E13" s="5"/>
      <c r="F13" s="2"/>
      <c r="G13" s="2"/>
      <c r="H13" s="12">
        <f>+SUM(G15:G21)</f>
        <v>792229.59</v>
      </c>
      <c r="I13" s="1"/>
      <c r="J13" s="39"/>
      <c r="L13" s="39"/>
      <c r="M13" s="2"/>
    </row>
    <row r="14" spans="1:13" s="55" customFormat="1" x14ac:dyDescent="0.2">
      <c r="A14" s="2"/>
      <c r="B14" s="65" t="s">
        <v>4</v>
      </c>
      <c r="C14" s="65" t="s">
        <v>5</v>
      </c>
      <c r="D14" s="65" t="s">
        <v>6</v>
      </c>
      <c r="E14" s="5"/>
      <c r="F14" s="2"/>
      <c r="G14" s="65" t="s">
        <v>7</v>
      </c>
      <c r="H14" s="10"/>
      <c r="I14" s="10"/>
      <c r="J14" s="39"/>
      <c r="L14" s="39"/>
      <c r="M14" s="2"/>
    </row>
    <row r="15" spans="1:13" s="55" customFormat="1" x14ac:dyDescent="0.2">
      <c r="A15" s="2"/>
      <c r="B15" s="2"/>
      <c r="C15" s="11"/>
      <c r="D15" s="2" t="s">
        <v>18</v>
      </c>
      <c r="E15" s="5"/>
      <c r="F15" s="2"/>
      <c r="G15" s="12">
        <f>+[1]Hoja1!$H$8</f>
        <v>761970.71</v>
      </c>
      <c r="H15" s="38"/>
      <c r="I15" s="10"/>
      <c r="J15" s="56"/>
      <c r="L15" s="39"/>
      <c r="M15" s="2"/>
    </row>
    <row r="16" spans="1:13" s="55" customFormat="1" x14ac:dyDescent="0.2">
      <c r="A16" s="2"/>
      <c r="B16" s="2"/>
      <c r="C16" s="13"/>
      <c r="D16" s="14" t="s">
        <v>19</v>
      </c>
      <c r="E16" s="15"/>
      <c r="F16" s="14"/>
      <c r="G16" s="49">
        <f>+[2]DIC!$F$8</f>
        <v>30258.880000000001</v>
      </c>
      <c r="H16" s="61"/>
      <c r="I16" s="10"/>
      <c r="J16" s="39"/>
      <c r="L16" s="39"/>
      <c r="M16" s="2"/>
    </row>
    <row r="17" spans="1:13" s="55" customFormat="1" x14ac:dyDescent="0.2">
      <c r="A17" s="2"/>
      <c r="B17" s="18"/>
      <c r="C17" s="19"/>
      <c r="D17" s="18" t="s">
        <v>20</v>
      </c>
      <c r="E17" s="18"/>
      <c r="F17" s="14"/>
      <c r="G17" s="47">
        <f>+[3]ENE!$F$9</f>
        <v>0</v>
      </c>
      <c r="H17" s="61"/>
      <c r="I17" s="10"/>
      <c r="J17" s="39"/>
      <c r="L17" s="39"/>
      <c r="M17" s="2"/>
    </row>
    <row r="18" spans="1:13" s="55" customFormat="1" x14ac:dyDescent="0.2">
      <c r="A18" s="2"/>
      <c r="B18" s="18"/>
      <c r="C18" s="19"/>
      <c r="D18" s="18" t="s">
        <v>21</v>
      </c>
      <c r="E18" s="18"/>
      <c r="F18" s="14"/>
      <c r="G18" s="47"/>
      <c r="H18" s="61"/>
      <c r="I18" s="10"/>
      <c r="J18" s="39"/>
      <c r="L18" s="39"/>
      <c r="M18" s="2"/>
    </row>
    <row r="19" spans="1:13" s="55" customFormat="1" x14ac:dyDescent="0.2">
      <c r="A19" s="2"/>
      <c r="B19" s="18"/>
      <c r="C19" s="19"/>
      <c r="D19" s="18" t="s">
        <v>22</v>
      </c>
      <c r="E19" s="18"/>
      <c r="F19" s="14"/>
      <c r="G19" s="47"/>
      <c r="H19" s="61"/>
      <c r="I19" s="10"/>
      <c r="J19" s="39"/>
      <c r="L19" s="39"/>
      <c r="M19" s="2"/>
    </row>
    <row r="20" spans="1:13" s="55" customFormat="1" x14ac:dyDescent="0.2">
      <c r="A20" s="2"/>
      <c r="B20" s="18"/>
      <c r="C20" s="19"/>
      <c r="D20" s="18" t="s">
        <v>23</v>
      </c>
      <c r="E20" s="18"/>
      <c r="F20" s="14"/>
      <c r="G20" s="47">
        <f>+[6]ENE!$D$9</f>
        <v>0</v>
      </c>
      <c r="H20" s="61"/>
      <c r="I20" s="10"/>
      <c r="J20" s="39"/>
      <c r="L20" s="39"/>
      <c r="M20" s="2"/>
    </row>
    <row r="21" spans="1:13" s="55" customFormat="1" x14ac:dyDescent="0.2">
      <c r="A21" s="2"/>
      <c r="B21" s="18"/>
      <c r="C21" s="19"/>
      <c r="D21" s="18"/>
      <c r="E21" s="18"/>
      <c r="F21" s="14"/>
      <c r="G21" s="47"/>
      <c r="H21" s="61"/>
      <c r="I21" s="10"/>
      <c r="J21" s="39"/>
      <c r="L21" s="39"/>
      <c r="M21" s="2"/>
    </row>
    <row r="22" spans="1:13" s="55" customFormat="1" ht="12" customHeight="1" x14ac:dyDescent="0.2">
      <c r="A22" s="2"/>
      <c r="B22" s="20"/>
      <c r="C22" s="11"/>
      <c r="D22" s="21"/>
      <c r="E22" s="22"/>
      <c r="F22" s="2"/>
      <c r="G22" s="23"/>
      <c r="H22" s="17"/>
      <c r="I22" s="10"/>
      <c r="J22" s="56"/>
      <c r="L22" s="39"/>
      <c r="M22" s="2"/>
    </row>
    <row r="23" spans="1:13" s="55" customFormat="1" x14ac:dyDescent="0.2">
      <c r="A23" s="8" t="s">
        <v>8</v>
      </c>
      <c r="B23" s="8" t="s">
        <v>9</v>
      </c>
      <c r="C23" s="4"/>
      <c r="D23" s="2"/>
      <c r="E23" s="5"/>
      <c r="F23" s="2"/>
      <c r="G23" s="2"/>
      <c r="H23" s="9">
        <f>+SUM(G24:G31)</f>
        <v>704722.61</v>
      </c>
      <c r="I23" s="1"/>
      <c r="J23" s="39"/>
      <c r="L23" s="39"/>
      <c r="M23" s="2"/>
    </row>
    <row r="24" spans="1:13" s="55" customFormat="1" x14ac:dyDescent="0.2">
      <c r="A24" s="2"/>
      <c r="B24" s="2"/>
      <c r="C24" s="4"/>
      <c r="D24" s="2" t="s">
        <v>18</v>
      </c>
      <c r="E24" s="5"/>
      <c r="F24" s="2"/>
      <c r="G24" s="12">
        <f>+[1]Hoja1!$H$19</f>
        <v>61722.61</v>
      </c>
      <c r="H24" s="2"/>
      <c r="I24" s="1"/>
      <c r="J24" s="39"/>
      <c r="L24" s="39"/>
      <c r="M24" s="2"/>
    </row>
    <row r="25" spans="1:13" s="55" customFormat="1" x14ac:dyDescent="0.2">
      <c r="A25" s="2"/>
      <c r="B25" s="18"/>
      <c r="C25" s="24"/>
      <c r="D25" s="14" t="s">
        <v>19</v>
      </c>
      <c r="E25" s="18"/>
      <c r="F25" s="18"/>
      <c r="G25" s="47"/>
      <c r="H25" s="38"/>
      <c r="I25" s="1"/>
      <c r="J25" s="39"/>
      <c r="L25" s="39"/>
      <c r="M25" s="2"/>
    </row>
    <row r="26" spans="1:13" s="55" customFormat="1" x14ac:dyDescent="0.2">
      <c r="A26" s="2"/>
      <c r="B26" s="2"/>
      <c r="C26" s="11"/>
      <c r="D26" s="18" t="s">
        <v>20</v>
      </c>
      <c r="E26" s="5"/>
      <c r="F26" s="2"/>
      <c r="G26" s="48">
        <f>+[3]DIC!$F$12</f>
        <v>643000</v>
      </c>
      <c r="H26" s="60"/>
      <c r="I26" s="10"/>
      <c r="J26" s="39"/>
      <c r="L26" s="39"/>
      <c r="M26" s="2"/>
    </row>
    <row r="27" spans="1:13" s="55" customFormat="1" x14ac:dyDescent="0.2">
      <c r="A27" s="2"/>
      <c r="B27" s="2"/>
      <c r="C27" s="11"/>
      <c r="D27" s="18" t="s">
        <v>21</v>
      </c>
      <c r="E27" s="5"/>
      <c r="F27" s="2"/>
      <c r="G27" s="48"/>
      <c r="H27" s="38"/>
      <c r="I27" s="2"/>
      <c r="J27" s="39"/>
      <c r="L27" s="39"/>
      <c r="M27" s="2"/>
    </row>
    <row r="28" spans="1:13" s="55" customFormat="1" x14ac:dyDescent="0.2">
      <c r="A28" s="2"/>
      <c r="B28" s="18"/>
      <c r="C28" s="19"/>
      <c r="D28" s="18" t="s">
        <v>22</v>
      </c>
      <c r="E28" s="18"/>
      <c r="F28" s="14"/>
      <c r="G28" s="47"/>
      <c r="H28" s="62"/>
      <c r="I28" s="1"/>
      <c r="J28" s="39"/>
      <c r="L28" s="39"/>
      <c r="M28" s="2"/>
    </row>
    <row r="29" spans="1:13" s="55" customFormat="1" x14ac:dyDescent="0.2">
      <c r="A29" s="2"/>
      <c r="B29" s="18"/>
      <c r="C29" s="19"/>
      <c r="D29" s="18" t="s">
        <v>23</v>
      </c>
      <c r="E29" s="18"/>
      <c r="F29" s="14"/>
      <c r="G29" s="47">
        <f>+[6]ENE!$D$14</f>
        <v>0</v>
      </c>
      <c r="H29" s="62"/>
      <c r="I29" s="1"/>
      <c r="J29" s="39"/>
      <c r="L29" s="39"/>
      <c r="M29" s="2"/>
    </row>
    <row r="30" spans="1:13" s="55" customFormat="1" x14ac:dyDescent="0.2">
      <c r="A30" s="2"/>
      <c r="B30" s="18"/>
      <c r="C30" s="19"/>
      <c r="D30" s="18"/>
      <c r="E30" s="18"/>
      <c r="F30" s="14"/>
      <c r="G30" s="47"/>
      <c r="H30" s="62"/>
      <c r="I30" s="1"/>
      <c r="J30" s="39"/>
      <c r="L30" s="39"/>
      <c r="M30" s="2"/>
    </row>
    <row r="31" spans="1:13" s="55" customFormat="1" x14ac:dyDescent="0.2">
      <c r="A31" s="2"/>
      <c r="B31" s="18"/>
      <c r="C31" s="19"/>
      <c r="D31" s="18"/>
      <c r="E31" s="18"/>
      <c r="F31" s="14"/>
      <c r="G31" s="47"/>
      <c r="H31" s="62"/>
      <c r="I31" s="1"/>
      <c r="J31" s="39"/>
      <c r="L31" s="39"/>
      <c r="M31" s="2"/>
    </row>
    <row r="32" spans="1:13" s="55" customFormat="1" x14ac:dyDescent="0.2">
      <c r="A32" s="2"/>
      <c r="B32" s="18"/>
      <c r="C32" s="19"/>
      <c r="D32" s="18"/>
      <c r="E32" s="18"/>
      <c r="F32" s="14"/>
      <c r="G32" s="47"/>
      <c r="H32" s="62"/>
      <c r="I32" s="1"/>
      <c r="J32" s="39"/>
      <c r="L32" s="39"/>
      <c r="M32" s="2"/>
    </row>
    <row r="33" spans="1:13" s="55" customFormat="1" x14ac:dyDescent="0.2">
      <c r="A33" s="2"/>
      <c r="B33" s="20"/>
      <c r="C33" s="25"/>
      <c r="D33" s="20"/>
      <c r="E33" s="20"/>
      <c r="F33" s="2"/>
      <c r="G33" s="26"/>
      <c r="H33" s="27"/>
      <c r="I33" s="1"/>
      <c r="J33" s="39"/>
      <c r="L33" s="39"/>
      <c r="M33" s="2"/>
    </row>
    <row r="34" spans="1:13" s="55" customFormat="1" x14ac:dyDescent="0.2">
      <c r="A34" s="8" t="s">
        <v>2</v>
      </c>
      <c r="B34" s="8" t="s">
        <v>10</v>
      </c>
      <c r="C34" s="4"/>
      <c r="D34" s="2"/>
      <c r="E34" s="5"/>
      <c r="F34" s="2"/>
      <c r="G34" s="2"/>
      <c r="H34" s="28">
        <f>+SUM(G35:G40)</f>
        <v>10500</v>
      </c>
      <c r="I34" s="1"/>
      <c r="J34" s="39" t="s">
        <v>11</v>
      </c>
      <c r="L34" s="39"/>
      <c r="M34" s="2"/>
    </row>
    <row r="35" spans="1:13" s="55" customFormat="1" x14ac:dyDescent="0.2">
      <c r="A35" s="2"/>
      <c r="B35" s="2"/>
      <c r="C35" s="4"/>
      <c r="D35" s="2" t="s">
        <v>18</v>
      </c>
      <c r="E35" s="5"/>
      <c r="F35" s="2"/>
      <c r="G35" s="66">
        <f>+[1]Hoja1!$H$30</f>
        <v>10500</v>
      </c>
      <c r="H35" s="2"/>
      <c r="I35" s="1"/>
      <c r="J35" s="39"/>
      <c r="L35" s="39"/>
      <c r="M35" s="2"/>
    </row>
    <row r="36" spans="1:13" s="55" customFormat="1" x14ac:dyDescent="0.2">
      <c r="A36" s="2"/>
      <c r="B36" s="2"/>
      <c r="C36" s="29"/>
      <c r="D36" s="14" t="s">
        <v>19</v>
      </c>
      <c r="E36" s="15"/>
      <c r="F36" s="14"/>
      <c r="G36" s="16"/>
      <c r="H36" s="38"/>
      <c r="I36" s="2"/>
      <c r="J36" s="39"/>
      <c r="L36" s="39"/>
      <c r="M36" s="2"/>
    </row>
    <row r="37" spans="1:13" x14ac:dyDescent="0.2">
      <c r="C37" s="30"/>
      <c r="D37" s="18" t="s">
        <v>20</v>
      </c>
      <c r="E37" s="2"/>
      <c r="F37" s="14"/>
      <c r="G37" s="53"/>
      <c r="H37" s="38"/>
      <c r="I37" s="2"/>
    </row>
    <row r="38" spans="1:13" x14ac:dyDescent="0.2">
      <c r="C38" s="30"/>
      <c r="D38" s="18" t="s">
        <v>21</v>
      </c>
      <c r="E38" s="2"/>
      <c r="F38" s="14"/>
      <c r="G38" s="53"/>
      <c r="H38" s="1"/>
      <c r="I38" s="2"/>
    </row>
    <row r="39" spans="1:13" x14ac:dyDescent="0.2">
      <c r="C39" s="30"/>
      <c r="D39" s="18" t="s">
        <v>22</v>
      </c>
      <c r="E39" s="2"/>
      <c r="F39" s="14"/>
      <c r="G39" s="53"/>
      <c r="H39" s="1"/>
      <c r="I39" s="2"/>
    </row>
    <row r="40" spans="1:13" x14ac:dyDescent="0.2">
      <c r="C40" s="30"/>
      <c r="D40" s="18" t="s">
        <v>23</v>
      </c>
      <c r="E40" s="2"/>
      <c r="F40" s="14"/>
      <c r="G40" s="53">
        <f>+[6]ENE!$D$18</f>
        <v>0</v>
      </c>
      <c r="H40" s="1"/>
      <c r="I40" s="2"/>
    </row>
    <row r="41" spans="1:13" x14ac:dyDescent="0.2">
      <c r="C41" s="30"/>
      <c r="D41" s="50"/>
      <c r="E41" s="2"/>
      <c r="F41" s="14"/>
      <c r="G41" s="53"/>
      <c r="H41" s="1"/>
      <c r="I41" s="2"/>
    </row>
    <row r="42" spans="1:13" x14ac:dyDescent="0.2">
      <c r="A42" s="8" t="s">
        <v>8</v>
      </c>
      <c r="B42" s="8" t="s">
        <v>12</v>
      </c>
      <c r="C42" s="33"/>
      <c r="D42" s="14"/>
      <c r="E42" s="15"/>
      <c r="F42" s="14"/>
      <c r="H42" s="34">
        <f>+G43+G44+G45+G46+G47+G48</f>
        <v>514456.8</v>
      </c>
      <c r="I42" s="2"/>
      <c r="J42" s="55"/>
    </row>
    <row r="43" spans="1:13" x14ac:dyDescent="0.2">
      <c r="C43" s="37"/>
      <c r="D43" s="2" t="s">
        <v>18</v>
      </c>
      <c r="E43" s="35"/>
      <c r="F43" s="36"/>
      <c r="G43" s="66">
        <f>+[1]Hoja1!$H$35</f>
        <v>135671.56</v>
      </c>
      <c r="H43" s="38"/>
      <c r="K43" s="39"/>
    </row>
    <row r="44" spans="1:13" x14ac:dyDescent="0.2">
      <c r="C44" s="30"/>
      <c r="D44" s="14" t="s">
        <v>19</v>
      </c>
      <c r="E44" s="35"/>
      <c r="F44" s="36"/>
      <c r="G44" s="53">
        <f>+[2]DIC!$F$20</f>
        <v>17125.43</v>
      </c>
      <c r="H44" s="38"/>
      <c r="K44" s="39"/>
    </row>
    <row r="45" spans="1:13" x14ac:dyDescent="0.2">
      <c r="C45" s="30"/>
      <c r="D45" s="18" t="s">
        <v>20</v>
      </c>
      <c r="E45" s="31"/>
      <c r="F45" s="36"/>
      <c r="G45" s="68">
        <f>+[3]DIC!$F$20</f>
        <v>361659.81</v>
      </c>
      <c r="H45" s="38"/>
      <c r="K45" s="39"/>
    </row>
    <row r="46" spans="1:13" x14ac:dyDescent="0.2">
      <c r="C46" s="30"/>
      <c r="D46" s="18" t="s">
        <v>21</v>
      </c>
      <c r="E46" s="35"/>
      <c r="F46" s="36"/>
      <c r="G46" s="53"/>
      <c r="H46" s="38"/>
      <c r="K46" s="39"/>
    </row>
    <row r="47" spans="1:13" x14ac:dyDescent="0.2">
      <c r="C47" s="32"/>
      <c r="D47" s="18" t="s">
        <v>22</v>
      </c>
      <c r="E47" s="35"/>
      <c r="F47" s="36"/>
      <c r="G47" s="64"/>
      <c r="H47" s="38"/>
      <c r="K47" s="39"/>
    </row>
    <row r="48" spans="1:13" x14ac:dyDescent="0.2">
      <c r="C48" s="30"/>
      <c r="D48" s="18" t="s">
        <v>23</v>
      </c>
      <c r="E48" s="35"/>
      <c r="F48" s="36"/>
      <c r="G48" s="53"/>
      <c r="H48" s="38"/>
      <c r="K48" s="39"/>
    </row>
    <row r="49" spans="3:11" x14ac:dyDescent="0.2">
      <c r="C49" s="30"/>
      <c r="D49" s="51"/>
      <c r="E49" s="35"/>
      <c r="F49" s="36"/>
      <c r="G49" s="54"/>
      <c r="H49" s="38"/>
      <c r="J49" s="57"/>
      <c r="K49" s="57"/>
    </row>
    <row r="50" spans="3:11" x14ac:dyDescent="0.2">
      <c r="C50" s="30"/>
      <c r="D50" s="50"/>
      <c r="E50" s="35"/>
      <c r="F50" s="36"/>
      <c r="G50" s="53"/>
      <c r="H50" s="38"/>
      <c r="J50" s="57"/>
      <c r="K50" s="57"/>
    </row>
    <row r="51" spans="3:11" x14ac:dyDescent="0.2">
      <c r="C51" s="30"/>
      <c r="D51" s="50"/>
      <c r="E51" s="35"/>
      <c r="F51" s="36"/>
      <c r="G51" s="53"/>
      <c r="H51" s="38"/>
      <c r="J51" s="57"/>
      <c r="K51" s="39"/>
    </row>
    <row r="52" spans="3:11" x14ac:dyDescent="0.2">
      <c r="C52" s="30"/>
      <c r="D52" s="50"/>
      <c r="E52" s="35"/>
      <c r="F52" s="36"/>
      <c r="G52" s="53"/>
      <c r="H52" s="38"/>
      <c r="J52" s="57"/>
      <c r="K52" s="39"/>
    </row>
    <row r="53" spans="3:11" x14ac:dyDescent="0.2">
      <c r="C53" s="30"/>
      <c r="D53" s="50"/>
      <c r="E53" s="35"/>
      <c r="F53" s="36"/>
      <c r="G53" s="53"/>
      <c r="H53" s="38"/>
      <c r="J53" s="57"/>
      <c r="K53" s="39"/>
    </row>
    <row r="54" spans="3:11" x14ac:dyDescent="0.2">
      <c r="C54" s="30"/>
      <c r="D54" s="50"/>
      <c r="E54" s="35"/>
      <c r="F54" s="36"/>
      <c r="G54" s="53"/>
      <c r="H54" s="38"/>
      <c r="J54" s="57"/>
      <c r="K54" s="39"/>
    </row>
    <row r="55" spans="3:11" x14ac:dyDescent="0.2">
      <c r="C55" s="30"/>
      <c r="D55" s="50"/>
      <c r="E55" s="35"/>
      <c r="F55" s="36"/>
      <c r="G55" s="53"/>
      <c r="H55" s="38"/>
      <c r="J55" s="57"/>
      <c r="K55" s="39"/>
    </row>
    <row r="56" spans="3:11" x14ac:dyDescent="0.2">
      <c r="C56" s="30"/>
      <c r="D56" s="50"/>
      <c r="E56" s="35"/>
      <c r="F56" s="36"/>
      <c r="G56" s="53"/>
      <c r="H56" s="38"/>
      <c r="J56" s="57"/>
      <c r="K56" s="39"/>
    </row>
    <row r="57" spans="3:11" x14ac:dyDescent="0.2">
      <c r="C57" s="30"/>
      <c r="D57" s="50"/>
      <c r="E57" s="35"/>
      <c r="F57" s="36"/>
      <c r="G57" s="53"/>
      <c r="H57" s="38"/>
      <c r="J57" s="57"/>
      <c r="K57" s="39"/>
    </row>
    <row r="58" spans="3:11" x14ac:dyDescent="0.2">
      <c r="C58" s="30"/>
      <c r="D58" s="52"/>
      <c r="E58" s="35"/>
      <c r="F58" s="36"/>
      <c r="G58" s="53"/>
      <c r="H58" s="38"/>
      <c r="J58" s="57"/>
      <c r="K58" s="39"/>
    </row>
    <row r="59" spans="3:11" x14ac:dyDescent="0.2">
      <c r="C59" s="30"/>
      <c r="D59" s="50"/>
      <c r="G59" s="53"/>
      <c r="H59" s="38"/>
      <c r="J59" s="57"/>
      <c r="K59" s="39"/>
    </row>
    <row r="60" spans="3:11" x14ac:dyDescent="0.2">
      <c r="C60" s="30"/>
      <c r="D60" s="50"/>
    </row>
    <row r="61" spans="3:11" x14ac:dyDescent="0.2">
      <c r="D61" s="2" t="s">
        <v>13</v>
      </c>
      <c r="E61" s="8" t="s">
        <v>14</v>
      </c>
      <c r="G61" s="3">
        <f>+H13+H4-H23+H34-H42</f>
        <v>5961100.7799999975</v>
      </c>
    </row>
    <row r="62" spans="3:11" ht="12" thickBot="1" x14ac:dyDescent="0.25">
      <c r="E62" s="8" t="s">
        <v>15</v>
      </c>
      <c r="G62" s="40">
        <f>+SUM(F63:F68)</f>
        <v>5961050.830000001</v>
      </c>
      <c r="I62" s="16"/>
      <c r="J62" s="58"/>
    </row>
    <row r="63" spans="3:11" ht="12" thickTop="1" x14ac:dyDescent="0.2">
      <c r="E63" s="2" t="s">
        <v>18</v>
      </c>
      <c r="F63" s="66">
        <f>+[1]Hoja1!$G$51</f>
        <v>5507219.9000000013</v>
      </c>
      <c r="G63" s="67"/>
      <c r="I63" s="16"/>
      <c r="J63" s="58"/>
    </row>
    <row r="64" spans="3:11" x14ac:dyDescent="0.2">
      <c r="E64" s="14" t="s">
        <v>19</v>
      </c>
      <c r="F64" s="66">
        <f>+[2]DIC!$F$27</f>
        <v>299571.14999999967</v>
      </c>
      <c r="G64" s="67"/>
      <c r="I64" s="16"/>
      <c r="J64" s="58"/>
    </row>
    <row r="65" spans="3:13" x14ac:dyDescent="0.2">
      <c r="E65" s="18" t="s">
        <v>20</v>
      </c>
      <c r="F65" s="66">
        <f>+[3]DIC!$F$28</f>
        <v>154259.20000000007</v>
      </c>
      <c r="G65" s="67"/>
      <c r="I65" s="16"/>
      <c r="J65" s="58"/>
    </row>
    <row r="66" spans="3:13" x14ac:dyDescent="0.2">
      <c r="E66" s="18" t="s">
        <v>21</v>
      </c>
      <c r="F66" s="66"/>
      <c r="G66" s="67"/>
      <c r="I66" s="16"/>
      <c r="J66" s="58"/>
    </row>
    <row r="67" spans="3:13" x14ac:dyDescent="0.2">
      <c r="E67" s="18" t="s">
        <v>22</v>
      </c>
      <c r="F67" s="66"/>
      <c r="G67" s="67"/>
      <c r="I67" s="16"/>
      <c r="J67" s="58"/>
    </row>
    <row r="68" spans="3:13" x14ac:dyDescent="0.2">
      <c r="E68" s="18" t="s">
        <v>23</v>
      </c>
      <c r="F68" s="66">
        <v>0.57999999999999996</v>
      </c>
      <c r="G68" s="67"/>
      <c r="I68" s="16"/>
      <c r="J68" s="58"/>
    </row>
    <row r="69" spans="3:13" x14ac:dyDescent="0.2">
      <c r="E69" s="8" t="s">
        <v>16</v>
      </c>
      <c r="G69" s="41">
        <f>+G61-G62</f>
        <v>49.949999996460974</v>
      </c>
      <c r="H69" s="12" t="s">
        <v>13</v>
      </c>
      <c r="I69" s="42"/>
    </row>
    <row r="71" spans="3:13" x14ac:dyDescent="0.2">
      <c r="G71" s="12"/>
    </row>
    <row r="73" spans="3:13" x14ac:dyDescent="0.2">
      <c r="C73" s="65"/>
      <c r="D73" s="4"/>
      <c r="E73" s="2"/>
      <c r="F73" s="5"/>
    </row>
    <row r="74" spans="3:13" ht="15" x14ac:dyDescent="0.25">
      <c r="C74" s="43"/>
      <c r="D74" s="44"/>
      <c r="E74"/>
      <c r="F74"/>
      <c r="G74"/>
      <c r="H74"/>
      <c r="I74"/>
      <c r="J74" s="59"/>
      <c r="K74" s="59"/>
      <c r="L74" s="59"/>
      <c r="M74" s="45"/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G5" sqref="G5:G10"/>
    </sheetView>
  </sheetViews>
  <sheetFormatPr baseColWidth="10" defaultRowHeight="11.25" x14ac:dyDescent="0.2"/>
  <cols>
    <col min="1" max="1" width="1.85546875" style="2" bestFit="1" customWidth="1"/>
    <col min="2" max="2" width="9.42578125" style="2" customWidth="1"/>
    <col min="3" max="3" width="8.7109375" style="4" bestFit="1" customWidth="1"/>
    <col min="4" max="4" width="13.85546875" style="2" customWidth="1"/>
    <col min="5" max="5" width="36.85546875" style="5" customWidth="1"/>
    <col min="6" max="6" width="13.7109375" style="2" customWidth="1"/>
    <col min="7" max="8" width="12" style="2" bestFit="1" customWidth="1"/>
    <col min="9" max="9" width="18.5703125" style="1" bestFit="1" customWidth="1"/>
    <col min="10" max="10" width="20.7109375" style="39" bestFit="1" customWidth="1"/>
    <col min="11" max="11" width="9" style="55" bestFit="1" customWidth="1"/>
    <col min="12" max="12" width="11.42578125" style="39"/>
    <col min="13" max="16384" width="11.42578125" style="2"/>
  </cols>
  <sheetData>
    <row r="1" spans="1:13" ht="15.75" customHeight="1" x14ac:dyDescent="0.2">
      <c r="A1" s="69" t="s">
        <v>0</v>
      </c>
      <c r="B1" s="69"/>
      <c r="C1" s="69"/>
      <c r="D1" s="69"/>
      <c r="E1" s="69"/>
      <c r="F1" s="69"/>
      <c r="G1" s="69"/>
      <c r="H1" s="69"/>
    </row>
    <row r="2" spans="1:13" ht="15.75" customHeight="1" x14ac:dyDescent="0.2">
      <c r="A2" s="69" t="s">
        <v>24</v>
      </c>
      <c r="B2" s="69"/>
      <c r="C2" s="69"/>
      <c r="D2" s="69"/>
      <c r="E2" s="69"/>
      <c r="F2" s="69"/>
      <c r="G2" s="69"/>
      <c r="H2" s="69"/>
    </row>
    <row r="3" spans="1:13" ht="16.5" customHeight="1" thickBot="1" x14ac:dyDescent="0.25">
      <c r="A3" s="70"/>
      <c r="B3" s="70"/>
      <c r="C3" s="70"/>
      <c r="D3" s="70"/>
      <c r="E3" s="70"/>
      <c r="F3" s="70"/>
      <c r="G3" s="70"/>
      <c r="H3" s="70"/>
    </row>
    <row r="4" spans="1:13" ht="12" thickTop="1" x14ac:dyDescent="0.2">
      <c r="E4" s="6" t="s">
        <v>1</v>
      </c>
      <c r="H4" s="9">
        <f>+SUM(G5:G10)</f>
        <v>2136974.44</v>
      </c>
    </row>
    <row r="5" spans="1:13" s="55" customFormat="1" x14ac:dyDescent="0.2">
      <c r="A5" s="2"/>
      <c r="B5" s="2"/>
      <c r="C5" s="4"/>
      <c r="D5" s="2"/>
      <c r="E5" s="2" t="s">
        <v>18</v>
      </c>
      <c r="F5" s="2"/>
      <c r="G5" s="66">
        <f>+[1]FEB!$H$6</f>
        <v>1334042.3899999999</v>
      </c>
      <c r="I5" s="1"/>
      <c r="J5" s="39"/>
      <c r="L5" s="39"/>
      <c r="M5" s="2"/>
    </row>
    <row r="6" spans="1:13" s="55" customFormat="1" x14ac:dyDescent="0.2">
      <c r="A6" s="2"/>
      <c r="B6" s="2"/>
      <c r="C6" s="4"/>
      <c r="D6" s="2"/>
      <c r="E6" s="14" t="s">
        <v>19</v>
      </c>
      <c r="F6" s="2"/>
      <c r="G6" s="66">
        <f>+[2]FEB!$F$5</f>
        <v>491809.81</v>
      </c>
      <c r="H6" s="9"/>
      <c r="I6" s="1"/>
      <c r="J6" s="39"/>
      <c r="L6" s="39"/>
      <c r="M6" s="2"/>
    </row>
    <row r="7" spans="1:13" s="55" customFormat="1" x14ac:dyDescent="0.2">
      <c r="A7" s="2"/>
      <c r="B7" s="2"/>
      <c r="C7" s="4"/>
      <c r="D7" s="2"/>
      <c r="E7" s="18" t="s">
        <v>20</v>
      </c>
      <c r="F7" s="2"/>
      <c r="G7" s="66">
        <f>+[3]FEB!$F$6</f>
        <v>100364.01</v>
      </c>
      <c r="H7" s="9"/>
      <c r="I7" s="1"/>
      <c r="J7" s="39"/>
      <c r="L7" s="39"/>
      <c r="M7" s="2"/>
    </row>
    <row r="8" spans="1:13" s="55" customFormat="1" x14ac:dyDescent="0.2">
      <c r="A8" s="2"/>
      <c r="B8" s="2"/>
      <c r="C8" s="4"/>
      <c r="D8" s="2"/>
      <c r="E8" s="18" t="s">
        <v>21</v>
      </c>
      <c r="F8" s="2"/>
      <c r="G8" s="66">
        <f>+[4]FEB!$D$6</f>
        <v>90603.48</v>
      </c>
      <c r="H8" s="9"/>
      <c r="I8" s="1"/>
      <c r="J8" s="39"/>
      <c r="L8" s="39"/>
      <c r="M8" s="2"/>
    </row>
    <row r="9" spans="1:13" s="55" customFormat="1" x14ac:dyDescent="0.2">
      <c r="A9" s="2"/>
      <c r="B9" s="2"/>
      <c r="C9" s="4"/>
      <c r="D9" s="2"/>
      <c r="E9" s="18" t="s">
        <v>22</v>
      </c>
      <c r="F9" s="2"/>
      <c r="G9" s="66">
        <f>+[5]FEB!$F$6</f>
        <v>30020.2</v>
      </c>
      <c r="H9" s="9"/>
      <c r="I9" s="1"/>
      <c r="J9" s="39"/>
      <c r="L9" s="39"/>
      <c r="M9" s="2"/>
    </row>
    <row r="10" spans="1:13" s="55" customFormat="1" x14ac:dyDescent="0.2">
      <c r="A10" s="2"/>
      <c r="B10" s="2"/>
      <c r="C10" s="4"/>
      <c r="D10" s="2"/>
      <c r="E10" s="18" t="s">
        <v>23</v>
      </c>
      <c r="F10" s="2"/>
      <c r="G10" s="66">
        <f>+[6]FEB!$E$6</f>
        <v>90134.55</v>
      </c>
      <c r="H10" s="9"/>
      <c r="I10" s="1"/>
      <c r="J10" s="39"/>
      <c r="L10" s="39"/>
      <c r="M10" s="2"/>
    </row>
    <row r="12" spans="1:13" s="55" customFormat="1" x14ac:dyDescent="0.2">
      <c r="A12" s="8" t="s">
        <v>2</v>
      </c>
      <c r="B12" s="8" t="s">
        <v>3</v>
      </c>
      <c r="C12" s="4"/>
      <c r="D12" s="2"/>
      <c r="E12" s="5"/>
      <c r="F12" s="2"/>
      <c r="G12" s="2"/>
      <c r="H12" s="2"/>
      <c r="I12" s="1"/>
      <c r="J12" s="39"/>
      <c r="L12" s="39"/>
      <c r="M12" s="2"/>
    </row>
    <row r="13" spans="1:13" x14ac:dyDescent="0.2">
      <c r="H13" s="12">
        <f>+SUM(G15:G21)</f>
        <v>703928.72</v>
      </c>
    </row>
    <row r="14" spans="1:13" s="55" customFormat="1" x14ac:dyDescent="0.2">
      <c r="A14" s="2"/>
      <c r="B14" s="65" t="s">
        <v>4</v>
      </c>
      <c r="C14" s="65" t="s">
        <v>5</v>
      </c>
      <c r="D14" s="65" t="s">
        <v>6</v>
      </c>
      <c r="E14" s="5"/>
      <c r="F14" s="2"/>
      <c r="G14" s="65" t="s">
        <v>7</v>
      </c>
      <c r="H14" s="10"/>
      <c r="I14" s="10"/>
      <c r="J14" s="39"/>
      <c r="L14" s="39"/>
      <c r="M14" s="2"/>
    </row>
    <row r="15" spans="1:13" s="55" customFormat="1" x14ac:dyDescent="0.2">
      <c r="A15" s="2"/>
      <c r="B15" s="2"/>
      <c r="C15" s="11"/>
      <c r="D15" s="2" t="s">
        <v>18</v>
      </c>
      <c r="E15" s="5"/>
      <c r="F15" s="12"/>
      <c r="G15" s="12">
        <f>+[1]FEB!$H$8</f>
        <v>656338.81999999995</v>
      </c>
      <c r="H15" s="38"/>
      <c r="I15" s="10"/>
      <c r="J15" s="56"/>
      <c r="L15" s="39"/>
      <c r="M15" s="2"/>
    </row>
    <row r="16" spans="1:13" s="55" customFormat="1" x14ac:dyDescent="0.2">
      <c r="A16" s="2"/>
      <c r="B16" s="2"/>
      <c r="C16" s="13"/>
      <c r="D16" s="14" t="s">
        <v>19</v>
      </c>
      <c r="E16" s="15"/>
      <c r="F16" s="14"/>
      <c r="G16" s="49">
        <f>+[2]FEB!$F$8</f>
        <v>45580</v>
      </c>
      <c r="H16" s="61"/>
      <c r="I16" s="10"/>
      <c r="J16" s="39"/>
      <c r="L16" s="39"/>
      <c r="M16" s="2"/>
    </row>
    <row r="17" spans="1:13" s="55" customFormat="1" x14ac:dyDescent="0.2">
      <c r="A17" s="2"/>
      <c r="B17" s="18"/>
      <c r="C17" s="19"/>
      <c r="D17" s="18" t="s">
        <v>20</v>
      </c>
      <c r="E17" s="18"/>
      <c r="F17" s="14"/>
      <c r="G17" s="47">
        <f>+[3]ENE!$F$9</f>
        <v>0</v>
      </c>
      <c r="H17" s="61"/>
      <c r="I17" s="10"/>
      <c r="J17" s="39"/>
      <c r="L17" s="39"/>
      <c r="M17" s="2"/>
    </row>
    <row r="18" spans="1:13" s="55" customFormat="1" x14ac:dyDescent="0.2">
      <c r="A18" s="2"/>
      <c r="B18" s="18"/>
      <c r="C18" s="19"/>
      <c r="D18" s="18" t="s">
        <v>21</v>
      </c>
      <c r="E18" s="18"/>
      <c r="F18" s="14"/>
      <c r="G18" s="47"/>
      <c r="H18" s="61"/>
      <c r="I18" s="10"/>
      <c r="J18" s="39"/>
      <c r="L18" s="39"/>
      <c r="M18" s="2"/>
    </row>
    <row r="19" spans="1:13" s="55" customFormat="1" x14ac:dyDescent="0.2">
      <c r="A19" s="2"/>
      <c r="B19" s="18"/>
      <c r="C19" s="19"/>
      <c r="D19" s="18" t="s">
        <v>22</v>
      </c>
      <c r="E19" s="18"/>
      <c r="F19" s="14"/>
      <c r="G19" s="47"/>
      <c r="H19" s="61"/>
      <c r="I19" s="10"/>
      <c r="J19" s="39"/>
      <c r="L19" s="39"/>
      <c r="M19" s="2"/>
    </row>
    <row r="20" spans="1:13" s="55" customFormat="1" x14ac:dyDescent="0.2">
      <c r="A20" s="2"/>
      <c r="B20" s="18"/>
      <c r="C20" s="19"/>
      <c r="D20" s="18" t="s">
        <v>23</v>
      </c>
      <c r="E20" s="18"/>
      <c r="F20" s="14"/>
      <c r="G20" s="47">
        <f>+[6]FEB!$E$9</f>
        <v>2009.9</v>
      </c>
      <c r="H20" s="61"/>
      <c r="I20" s="10"/>
      <c r="J20" s="39"/>
      <c r="L20" s="39"/>
      <c r="M20" s="2"/>
    </row>
    <row r="21" spans="1:13" s="55" customFormat="1" x14ac:dyDescent="0.2">
      <c r="A21" s="2"/>
      <c r="B21" s="18"/>
      <c r="C21" s="19"/>
      <c r="D21" s="18"/>
      <c r="E21" s="18"/>
      <c r="F21" s="14"/>
      <c r="G21" s="47"/>
      <c r="H21" s="61"/>
      <c r="I21" s="10"/>
      <c r="J21" s="39"/>
      <c r="L21" s="39"/>
      <c r="M21" s="2"/>
    </row>
    <row r="22" spans="1:13" s="55" customFormat="1" ht="12" customHeight="1" x14ac:dyDescent="0.2">
      <c r="A22" s="2"/>
      <c r="B22" s="20"/>
      <c r="C22" s="11"/>
      <c r="D22" s="21"/>
      <c r="E22" s="22"/>
      <c r="F22" s="2"/>
      <c r="G22" s="23"/>
      <c r="H22" s="17"/>
      <c r="I22" s="10"/>
      <c r="J22" s="56"/>
      <c r="L22" s="39"/>
      <c r="M22" s="2"/>
    </row>
    <row r="23" spans="1:13" s="55" customFormat="1" x14ac:dyDescent="0.2">
      <c r="A23" s="8" t="s">
        <v>8</v>
      </c>
      <c r="B23" s="8" t="s">
        <v>9</v>
      </c>
      <c r="C23" s="4"/>
      <c r="D23" s="2"/>
      <c r="E23" s="5"/>
      <c r="F23" s="2"/>
      <c r="G23" s="2"/>
      <c r="H23" s="9">
        <f>+SUM(G24:G31)</f>
        <v>2676547.5799999996</v>
      </c>
      <c r="I23" s="1"/>
      <c r="J23" s="39"/>
      <c r="L23" s="39"/>
      <c r="M23" s="2"/>
    </row>
    <row r="24" spans="1:13" s="55" customFormat="1" x14ac:dyDescent="0.2">
      <c r="A24" s="2"/>
      <c r="B24" s="2"/>
      <c r="C24" s="4"/>
      <c r="D24" s="2" t="s">
        <v>18</v>
      </c>
      <c r="E24" s="5"/>
      <c r="F24" s="2"/>
      <c r="G24" s="12">
        <f>+[1]FEB!$H$28</f>
        <v>2289547.5799999996</v>
      </c>
      <c r="H24" s="2"/>
      <c r="I24" s="1"/>
      <c r="J24" s="39"/>
      <c r="L24" s="39"/>
      <c r="M24" s="2"/>
    </row>
    <row r="25" spans="1:13" s="55" customFormat="1" x14ac:dyDescent="0.2">
      <c r="A25" s="2"/>
      <c r="B25" s="18"/>
      <c r="C25" s="24"/>
      <c r="D25" s="14" t="s">
        <v>19</v>
      </c>
      <c r="E25" s="18"/>
      <c r="F25" s="18"/>
      <c r="G25" s="47"/>
      <c r="H25" s="38"/>
      <c r="I25" s="1"/>
      <c r="J25" s="39"/>
      <c r="L25" s="39"/>
      <c r="M25" s="2"/>
    </row>
    <row r="26" spans="1:13" s="55" customFormat="1" x14ac:dyDescent="0.2">
      <c r="A26" s="2"/>
      <c r="B26" s="2"/>
      <c r="C26" s="11"/>
      <c r="D26" s="18" t="s">
        <v>20</v>
      </c>
      <c r="E26" s="5"/>
      <c r="F26" s="2"/>
      <c r="G26" s="48">
        <f>+[3]FEB!$F$14</f>
        <v>387000</v>
      </c>
      <c r="H26" s="60"/>
      <c r="I26" s="10"/>
      <c r="J26" s="39"/>
      <c r="L26" s="39"/>
      <c r="M26" s="2"/>
    </row>
    <row r="27" spans="1:13" s="55" customFormat="1" x14ac:dyDescent="0.2">
      <c r="A27" s="2"/>
      <c r="B27" s="2"/>
      <c r="C27" s="11"/>
      <c r="D27" s="18" t="s">
        <v>21</v>
      </c>
      <c r="E27" s="5"/>
      <c r="F27" s="2"/>
      <c r="G27" s="48"/>
      <c r="H27" s="38"/>
      <c r="I27" s="2"/>
      <c r="J27" s="39"/>
      <c r="L27" s="39"/>
      <c r="M27" s="2"/>
    </row>
    <row r="28" spans="1:13" s="55" customFormat="1" x14ac:dyDescent="0.2">
      <c r="A28" s="2"/>
      <c r="B28" s="18"/>
      <c r="C28" s="19"/>
      <c r="D28" s="18" t="s">
        <v>22</v>
      </c>
      <c r="E28" s="18"/>
      <c r="F28" s="14"/>
      <c r="G28" s="47"/>
      <c r="H28" s="62"/>
      <c r="I28" s="1"/>
      <c r="J28" s="39"/>
      <c r="L28" s="39"/>
      <c r="M28" s="2"/>
    </row>
    <row r="29" spans="1:13" s="55" customFormat="1" x14ac:dyDescent="0.2">
      <c r="A29" s="2"/>
      <c r="B29" s="18"/>
      <c r="C29" s="19"/>
      <c r="D29" s="18" t="s">
        <v>23</v>
      </c>
      <c r="E29" s="18"/>
      <c r="F29" s="14"/>
      <c r="G29" s="47">
        <f>+[6]ENE!$D$14</f>
        <v>0</v>
      </c>
      <c r="H29" s="62"/>
      <c r="I29" s="1"/>
      <c r="J29" s="39"/>
      <c r="L29" s="39"/>
      <c r="M29" s="2"/>
    </row>
    <row r="30" spans="1:13" s="55" customFormat="1" x14ac:dyDescent="0.2">
      <c r="A30" s="2"/>
      <c r="B30" s="18"/>
      <c r="C30" s="19"/>
      <c r="D30" s="18"/>
      <c r="E30" s="18"/>
      <c r="F30" s="14"/>
      <c r="G30" s="47"/>
      <c r="H30" s="62"/>
      <c r="I30" s="1"/>
      <c r="J30" s="39"/>
      <c r="L30" s="39"/>
      <c r="M30" s="2"/>
    </row>
    <row r="31" spans="1:13" s="55" customFormat="1" x14ac:dyDescent="0.2">
      <c r="A31" s="2"/>
      <c r="B31" s="18"/>
      <c r="C31" s="19"/>
      <c r="D31" s="18"/>
      <c r="E31" s="18"/>
      <c r="F31" s="14"/>
      <c r="G31" s="47"/>
      <c r="H31" s="62"/>
      <c r="I31" s="1"/>
      <c r="J31" s="39"/>
      <c r="L31" s="39"/>
      <c r="M31" s="2"/>
    </row>
    <row r="32" spans="1:13" s="55" customFormat="1" x14ac:dyDescent="0.2">
      <c r="A32" s="2"/>
      <c r="B32" s="18"/>
      <c r="C32" s="19"/>
      <c r="D32" s="18"/>
      <c r="E32" s="18"/>
      <c r="F32" s="14"/>
      <c r="G32" s="47"/>
      <c r="H32" s="62"/>
      <c r="I32" s="1"/>
      <c r="J32" s="39"/>
      <c r="L32" s="39"/>
      <c r="M32" s="2"/>
    </row>
    <row r="33" spans="1:13" s="55" customFormat="1" x14ac:dyDescent="0.2">
      <c r="A33" s="2"/>
      <c r="B33" s="20"/>
      <c r="C33" s="25"/>
      <c r="D33" s="20"/>
      <c r="E33" s="20"/>
      <c r="F33" s="2"/>
      <c r="G33" s="26"/>
      <c r="H33" s="27"/>
      <c r="I33" s="1"/>
      <c r="J33" s="39"/>
      <c r="L33" s="39"/>
      <c r="M33" s="2"/>
    </row>
    <row r="34" spans="1:13" s="55" customFormat="1" x14ac:dyDescent="0.2">
      <c r="A34" s="8" t="s">
        <v>2</v>
      </c>
      <c r="B34" s="8" t="s">
        <v>10</v>
      </c>
      <c r="C34" s="4"/>
      <c r="D34" s="2"/>
      <c r="E34" s="5"/>
      <c r="F34" s="2"/>
      <c r="G34" s="2"/>
      <c r="H34" s="28">
        <f>+SUM(G35:G40)</f>
        <v>18830</v>
      </c>
      <c r="I34" s="1"/>
      <c r="J34" s="39" t="s">
        <v>11</v>
      </c>
      <c r="L34" s="39"/>
      <c r="M34" s="2"/>
    </row>
    <row r="35" spans="1:13" s="55" customFormat="1" x14ac:dyDescent="0.2">
      <c r="A35" s="2"/>
      <c r="B35" s="2"/>
      <c r="C35" s="4"/>
      <c r="D35" s="2" t="s">
        <v>18</v>
      </c>
      <c r="E35" s="5"/>
      <c r="F35" s="2"/>
      <c r="G35" s="66">
        <f>+[1]FEB!$H$40</f>
        <v>10000</v>
      </c>
      <c r="H35" s="2"/>
      <c r="I35" s="1"/>
      <c r="J35" s="39"/>
      <c r="L35" s="39"/>
      <c r="M35" s="2"/>
    </row>
    <row r="36" spans="1:13" s="55" customFormat="1" x14ac:dyDescent="0.2">
      <c r="A36" s="2"/>
      <c r="B36" s="2"/>
      <c r="C36" s="29"/>
      <c r="D36" s="14" t="s">
        <v>19</v>
      </c>
      <c r="E36" s="15"/>
      <c r="F36" s="14"/>
      <c r="G36" s="16">
        <f>+[2]FEB!$F$19</f>
        <v>8830</v>
      </c>
      <c r="H36" s="38"/>
      <c r="I36" s="2"/>
      <c r="J36" s="39"/>
      <c r="L36" s="39"/>
      <c r="M36" s="2"/>
    </row>
    <row r="37" spans="1:13" x14ac:dyDescent="0.2">
      <c r="C37" s="30"/>
      <c r="D37" s="18" t="s">
        <v>20</v>
      </c>
      <c r="E37" s="2"/>
      <c r="F37" s="14"/>
      <c r="G37" s="53"/>
      <c r="H37" s="38"/>
      <c r="I37" s="2"/>
    </row>
    <row r="38" spans="1:13" x14ac:dyDescent="0.2">
      <c r="C38" s="30"/>
      <c r="D38" s="18" t="s">
        <v>21</v>
      </c>
      <c r="E38" s="2"/>
      <c r="F38" s="14"/>
      <c r="G38" s="53"/>
      <c r="H38" s="1"/>
      <c r="I38" s="2"/>
    </row>
    <row r="39" spans="1:13" x14ac:dyDescent="0.2">
      <c r="C39" s="30"/>
      <c r="D39" s="18" t="s">
        <v>22</v>
      </c>
      <c r="E39" s="2"/>
      <c r="F39" s="14"/>
      <c r="G39" s="53"/>
      <c r="H39" s="1"/>
      <c r="I39" s="2"/>
    </row>
    <row r="40" spans="1:13" x14ac:dyDescent="0.2">
      <c r="C40" s="30"/>
      <c r="D40" s="18" t="s">
        <v>23</v>
      </c>
      <c r="E40" s="2"/>
      <c r="F40" s="14"/>
      <c r="G40" s="53">
        <f>+[6]ENE!$D$18</f>
        <v>0</v>
      </c>
      <c r="H40" s="1"/>
      <c r="I40" s="2"/>
    </row>
    <row r="41" spans="1:13" x14ac:dyDescent="0.2">
      <c r="C41" s="30"/>
      <c r="D41" s="50"/>
      <c r="E41" s="2"/>
      <c r="F41" s="14"/>
      <c r="G41" s="53"/>
      <c r="H41" s="1"/>
      <c r="I41" s="2"/>
    </row>
    <row r="42" spans="1:13" x14ac:dyDescent="0.2">
      <c r="A42" s="8" t="s">
        <v>8</v>
      </c>
      <c r="B42" s="8" t="s">
        <v>12</v>
      </c>
      <c r="C42" s="33"/>
      <c r="D42" s="14"/>
      <c r="E42" s="15"/>
      <c r="F42" s="14"/>
      <c r="H42" s="34">
        <f>+G43+G44+G45+G46+G47+G48</f>
        <v>430993.17000000004</v>
      </c>
      <c r="I42" s="2"/>
      <c r="J42" s="55"/>
    </row>
    <row r="43" spans="1:13" x14ac:dyDescent="0.2">
      <c r="C43" s="37"/>
      <c r="D43" s="2" t="s">
        <v>18</v>
      </c>
      <c r="E43" s="35"/>
      <c r="F43" s="36"/>
      <c r="G43" s="66">
        <f>+[1]FEB!$H$44</f>
        <v>249628.17</v>
      </c>
      <c r="H43" s="38"/>
      <c r="K43" s="39"/>
    </row>
    <row r="44" spans="1:13" x14ac:dyDescent="0.2">
      <c r="C44" s="30"/>
      <c r="D44" s="14" t="s">
        <v>19</v>
      </c>
      <c r="E44" s="35"/>
      <c r="F44" s="36"/>
      <c r="G44" s="53">
        <f>+[2]FEB!$F$23</f>
        <v>117185</v>
      </c>
      <c r="H44" s="38"/>
      <c r="K44" s="39"/>
    </row>
    <row r="45" spans="1:13" x14ac:dyDescent="0.2">
      <c r="C45" s="30"/>
      <c r="D45" s="18" t="s">
        <v>20</v>
      </c>
      <c r="E45" s="31"/>
      <c r="F45" s="36"/>
      <c r="G45" s="53">
        <f>+[3]FEB!$F$23</f>
        <v>64180</v>
      </c>
      <c r="H45" s="38"/>
      <c r="K45" s="39"/>
    </row>
    <row r="46" spans="1:13" x14ac:dyDescent="0.2">
      <c r="C46" s="30"/>
      <c r="D46" s="18" t="s">
        <v>21</v>
      </c>
      <c r="E46" s="35"/>
      <c r="F46" s="36"/>
      <c r="G46" s="53"/>
      <c r="H46" s="38"/>
      <c r="K46" s="39"/>
    </row>
    <row r="47" spans="1:13" x14ac:dyDescent="0.2">
      <c r="C47" s="32"/>
      <c r="D47" s="18" t="s">
        <v>22</v>
      </c>
      <c r="E47" s="35"/>
      <c r="F47" s="36"/>
      <c r="G47" s="64"/>
      <c r="H47" s="38"/>
      <c r="K47" s="39"/>
    </row>
    <row r="48" spans="1:13" x14ac:dyDescent="0.2">
      <c r="C48" s="30"/>
      <c r="D48" s="18" t="s">
        <v>23</v>
      </c>
      <c r="E48" s="35"/>
      <c r="F48" s="36"/>
      <c r="G48" s="53"/>
      <c r="H48" s="38"/>
      <c r="K48" s="39"/>
    </row>
    <row r="49" spans="3:11" x14ac:dyDescent="0.2">
      <c r="C49" s="30"/>
      <c r="D49" s="51"/>
      <c r="E49" s="35"/>
      <c r="F49" s="36"/>
      <c r="G49" s="54"/>
      <c r="H49" s="38"/>
      <c r="J49" s="57"/>
      <c r="K49" s="57"/>
    </row>
    <row r="50" spans="3:11" x14ac:dyDescent="0.2">
      <c r="C50" s="30"/>
      <c r="D50" s="50"/>
      <c r="E50" s="35"/>
      <c r="F50" s="36"/>
      <c r="G50" s="53"/>
      <c r="H50" s="38"/>
      <c r="J50" s="57"/>
      <c r="K50" s="57"/>
    </row>
    <row r="51" spans="3:11" x14ac:dyDescent="0.2">
      <c r="C51" s="30"/>
      <c r="D51" s="50"/>
      <c r="E51" s="35"/>
      <c r="F51" s="36"/>
      <c r="G51" s="53"/>
      <c r="H51" s="38"/>
      <c r="J51" s="57"/>
      <c r="K51" s="39"/>
    </row>
    <row r="52" spans="3:11" x14ac:dyDescent="0.2">
      <c r="C52" s="30"/>
      <c r="D52" s="50"/>
      <c r="E52" s="35"/>
      <c r="F52" s="36"/>
      <c r="G52" s="53"/>
      <c r="H52" s="38"/>
      <c r="J52" s="57"/>
      <c r="K52" s="39"/>
    </row>
    <row r="53" spans="3:11" x14ac:dyDescent="0.2">
      <c r="C53" s="30"/>
      <c r="D53" s="50"/>
      <c r="E53" s="35"/>
      <c r="F53" s="36"/>
      <c r="G53" s="53"/>
      <c r="H53" s="38"/>
      <c r="J53" s="57"/>
      <c r="K53" s="39"/>
    </row>
    <row r="54" spans="3:11" x14ac:dyDescent="0.2">
      <c r="C54" s="30"/>
      <c r="D54" s="50"/>
      <c r="E54" s="35"/>
      <c r="F54" s="36"/>
      <c r="G54" s="53"/>
      <c r="H54" s="38"/>
      <c r="J54" s="57"/>
      <c r="K54" s="39"/>
    </row>
    <row r="55" spans="3:11" x14ac:dyDescent="0.2">
      <c r="C55" s="30"/>
      <c r="D55" s="50"/>
      <c r="E55" s="35"/>
      <c r="F55" s="36"/>
      <c r="G55" s="53"/>
      <c r="H55" s="38"/>
      <c r="J55" s="57"/>
      <c r="K55" s="39"/>
    </row>
    <row r="56" spans="3:11" x14ac:dyDescent="0.2">
      <c r="C56" s="30"/>
      <c r="D56" s="50"/>
      <c r="E56" s="35"/>
      <c r="F56" s="36"/>
      <c r="G56" s="53"/>
      <c r="H56" s="38"/>
      <c r="J56" s="57"/>
      <c r="K56" s="39"/>
    </row>
    <row r="57" spans="3:11" x14ac:dyDescent="0.2">
      <c r="C57" s="30"/>
      <c r="D57" s="50"/>
      <c r="E57" s="35"/>
      <c r="F57" s="36"/>
      <c r="G57" s="53"/>
      <c r="H57" s="38"/>
      <c r="J57" s="57"/>
      <c r="K57" s="39"/>
    </row>
    <row r="58" spans="3:11" x14ac:dyDescent="0.2">
      <c r="C58" s="30"/>
      <c r="D58" s="52"/>
      <c r="E58" s="35"/>
      <c r="F58" s="36"/>
      <c r="G58" s="53"/>
      <c r="H58" s="38"/>
      <c r="J58" s="57"/>
      <c r="K58" s="39"/>
    </row>
    <row r="59" spans="3:11" x14ac:dyDescent="0.2">
      <c r="C59" s="30"/>
      <c r="D59" s="50"/>
      <c r="G59" s="53"/>
      <c r="H59" s="38"/>
      <c r="J59" s="57"/>
      <c r="K59" s="39"/>
    </row>
    <row r="60" spans="3:11" x14ac:dyDescent="0.2">
      <c r="C60" s="30"/>
      <c r="D60" s="50"/>
    </row>
    <row r="61" spans="3:11" x14ac:dyDescent="0.2">
      <c r="D61" s="2" t="s">
        <v>13</v>
      </c>
      <c r="E61" s="8" t="s">
        <v>14</v>
      </c>
      <c r="G61" s="3">
        <f>+H13+H4-H23+H34-H42</f>
        <v>-247807.5899999995</v>
      </c>
    </row>
    <row r="62" spans="3:11" ht="12" thickBot="1" x14ac:dyDescent="0.25">
      <c r="E62" s="8" t="s">
        <v>15</v>
      </c>
      <c r="G62" s="40">
        <f>+SUM(F63:F68)</f>
        <v>-247662.77000001029</v>
      </c>
      <c r="I62" s="16"/>
      <c r="J62" s="58"/>
    </row>
    <row r="63" spans="3:11" ht="12" thickTop="1" x14ac:dyDescent="0.2">
      <c r="E63" s="2" t="s">
        <v>18</v>
      </c>
      <c r="F63" s="66">
        <f>+[1]FEB!$G$66</f>
        <v>-538711.4700000101</v>
      </c>
      <c r="G63" s="67"/>
      <c r="I63" s="16"/>
      <c r="J63" s="58"/>
    </row>
    <row r="64" spans="3:11" x14ac:dyDescent="0.2">
      <c r="E64" s="14" t="s">
        <v>19</v>
      </c>
      <c r="F64" s="66">
        <f>+[2]FEB!$F$33</f>
        <v>429096.76999999979</v>
      </c>
      <c r="G64" s="67"/>
      <c r="I64" s="16"/>
      <c r="J64" s="58"/>
    </row>
    <row r="65" spans="3:13" x14ac:dyDescent="0.2">
      <c r="E65" s="18" t="s">
        <v>20</v>
      </c>
      <c r="F65" s="66">
        <f>+[3]FEB!$F$28</f>
        <v>-350815.99999999988</v>
      </c>
      <c r="G65" s="67"/>
      <c r="I65" s="16"/>
      <c r="J65" s="58"/>
    </row>
    <row r="66" spans="3:13" x14ac:dyDescent="0.2">
      <c r="E66" s="18" t="s">
        <v>21</v>
      </c>
      <c r="F66" s="66">
        <f>+[4]FEB!$D$28</f>
        <v>90603.860000000015</v>
      </c>
      <c r="G66" s="67"/>
      <c r="I66" s="16"/>
      <c r="J66" s="58"/>
    </row>
    <row r="67" spans="3:13" x14ac:dyDescent="0.2">
      <c r="E67" s="18" t="s">
        <v>22</v>
      </c>
      <c r="F67" s="66">
        <f>+[5]FEB!$F$27</f>
        <v>30020.2</v>
      </c>
      <c r="G67" s="67"/>
      <c r="I67" s="16"/>
      <c r="J67" s="58"/>
    </row>
    <row r="68" spans="3:13" x14ac:dyDescent="0.2">
      <c r="E68" s="18" t="s">
        <v>23</v>
      </c>
      <c r="F68" s="66">
        <f>+[6]FEB!$E$25</f>
        <v>92143.869999999908</v>
      </c>
      <c r="G68" s="67"/>
      <c r="I68" s="16"/>
      <c r="J68" s="58"/>
    </row>
    <row r="69" spans="3:13" x14ac:dyDescent="0.2">
      <c r="E69" s="8"/>
      <c r="G69" s="67"/>
      <c r="I69" s="16"/>
      <c r="J69" s="58"/>
    </row>
    <row r="70" spans="3:13" x14ac:dyDescent="0.2">
      <c r="E70" s="8" t="s">
        <v>16</v>
      </c>
      <c r="G70" s="41">
        <f>+G61-G62</f>
        <v>-144.81999998920946</v>
      </c>
      <c r="H70" s="12" t="s">
        <v>13</v>
      </c>
      <c r="I70" s="42"/>
    </row>
    <row r="72" spans="3:13" x14ac:dyDescent="0.2">
      <c r="G72" s="12"/>
    </row>
    <row r="74" spans="3:13" x14ac:dyDescent="0.2">
      <c r="C74" s="65"/>
      <c r="D74" s="4"/>
      <c r="E74" s="2"/>
      <c r="F74" s="5"/>
    </row>
    <row r="75" spans="3:13" ht="15" x14ac:dyDescent="0.25">
      <c r="C75" s="43"/>
      <c r="D75" s="44"/>
      <c r="E75"/>
      <c r="F75"/>
      <c r="G75"/>
      <c r="H75"/>
      <c r="I75"/>
      <c r="J75" s="59"/>
      <c r="K75" s="59"/>
      <c r="L75" s="59"/>
      <c r="M75" s="45"/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opLeftCell="A46" workbookViewId="0">
      <selection activeCell="F63" sqref="F63:F68"/>
    </sheetView>
  </sheetViews>
  <sheetFormatPr baseColWidth="10" defaultRowHeight="11.25" x14ac:dyDescent="0.2"/>
  <cols>
    <col min="1" max="1" width="1.85546875" style="2" bestFit="1" customWidth="1"/>
    <col min="2" max="2" width="9.42578125" style="2" customWidth="1"/>
    <col min="3" max="3" width="8.7109375" style="4" bestFit="1" customWidth="1"/>
    <col min="4" max="4" width="13.85546875" style="2" customWidth="1"/>
    <col min="5" max="5" width="36.85546875" style="5" customWidth="1"/>
    <col min="6" max="6" width="13.7109375" style="2" customWidth="1"/>
    <col min="7" max="8" width="12" style="2" bestFit="1" customWidth="1"/>
    <col min="9" max="9" width="18.5703125" style="1" bestFit="1" customWidth="1"/>
    <col min="10" max="10" width="20.7109375" style="39" bestFit="1" customWidth="1"/>
    <col min="11" max="11" width="9" style="55" bestFit="1" customWidth="1"/>
    <col min="12" max="12" width="11.42578125" style="39"/>
    <col min="13" max="16384" width="11.42578125" style="2"/>
  </cols>
  <sheetData>
    <row r="1" spans="1:13" ht="15.75" customHeight="1" x14ac:dyDescent="0.2">
      <c r="A1" s="69" t="s">
        <v>0</v>
      </c>
      <c r="B1" s="69"/>
      <c r="C1" s="69"/>
      <c r="D1" s="69"/>
      <c r="E1" s="69"/>
      <c r="F1" s="69"/>
      <c r="G1" s="69"/>
      <c r="H1" s="69"/>
    </row>
    <row r="2" spans="1:13" ht="15.75" customHeight="1" x14ac:dyDescent="0.2">
      <c r="A2" s="69" t="s">
        <v>25</v>
      </c>
      <c r="B2" s="69"/>
      <c r="C2" s="69"/>
      <c r="D2" s="69"/>
      <c r="E2" s="69"/>
      <c r="F2" s="69"/>
      <c r="G2" s="69"/>
      <c r="H2" s="69"/>
    </row>
    <row r="3" spans="1:13" ht="16.5" customHeight="1" thickBot="1" x14ac:dyDescent="0.25">
      <c r="A3" s="70"/>
      <c r="B3" s="70"/>
      <c r="C3" s="70"/>
      <c r="D3" s="70"/>
      <c r="E3" s="70"/>
      <c r="F3" s="70"/>
      <c r="G3" s="70"/>
      <c r="H3" s="70"/>
    </row>
    <row r="4" spans="1:13" s="55" customFormat="1" ht="12" thickTop="1" x14ac:dyDescent="0.2">
      <c r="A4" s="2"/>
      <c r="B4" s="2"/>
      <c r="C4" s="4"/>
      <c r="D4" s="2"/>
      <c r="E4" s="6" t="s">
        <v>1</v>
      </c>
      <c r="F4" s="2"/>
      <c r="G4" s="2"/>
      <c r="H4" s="9">
        <f>+SUM(G5:G10)</f>
        <v>4047922.3199999994</v>
      </c>
      <c r="I4" s="1"/>
      <c r="J4" s="39"/>
      <c r="L4" s="39"/>
      <c r="M4" s="2"/>
    </row>
    <row r="5" spans="1:13" s="55" customFormat="1" x14ac:dyDescent="0.2">
      <c r="A5" s="2"/>
      <c r="B5" s="2"/>
      <c r="C5" s="4"/>
      <c r="D5" s="2"/>
      <c r="E5" s="2" t="s">
        <v>18</v>
      </c>
      <c r="F5" s="2"/>
      <c r="G5" s="66">
        <f>+[1]MAR!$H$6</f>
        <v>2790088.09</v>
      </c>
      <c r="H5" s="9"/>
      <c r="I5" s="1"/>
      <c r="J5" s="39"/>
      <c r="L5" s="39"/>
      <c r="M5" s="2"/>
    </row>
    <row r="6" spans="1:13" s="55" customFormat="1" x14ac:dyDescent="0.2">
      <c r="A6" s="2"/>
      <c r="B6" s="2"/>
      <c r="C6" s="4"/>
      <c r="D6" s="2"/>
      <c r="E6" s="14" t="s">
        <v>19</v>
      </c>
      <c r="F6" s="2"/>
      <c r="G6" s="66">
        <f>+[2]MAR!$F$5</f>
        <v>131732.54</v>
      </c>
      <c r="H6" s="9"/>
      <c r="I6" s="1"/>
      <c r="J6" s="39"/>
      <c r="L6" s="39"/>
      <c r="M6" s="2"/>
    </row>
    <row r="7" spans="1:13" s="55" customFormat="1" x14ac:dyDescent="0.2">
      <c r="A7" s="2"/>
      <c r="B7" s="2"/>
      <c r="C7" s="4"/>
      <c r="D7" s="2"/>
      <c r="E7" s="18" t="s">
        <v>20</v>
      </c>
      <c r="F7" s="2"/>
      <c r="G7" s="66">
        <f>+[3]MAR!$F$6</f>
        <v>6324.53</v>
      </c>
      <c r="H7" s="9"/>
      <c r="I7" s="1"/>
      <c r="J7" s="39"/>
      <c r="L7" s="39"/>
      <c r="M7" s="2"/>
    </row>
    <row r="8" spans="1:13" s="55" customFormat="1" x14ac:dyDescent="0.2">
      <c r="A8" s="2"/>
      <c r="B8" s="2"/>
      <c r="C8" s="4"/>
      <c r="D8" s="2"/>
      <c r="E8" s="18" t="s">
        <v>21</v>
      </c>
      <c r="F8" s="2"/>
      <c r="G8" s="66">
        <f>+[4]MAR!$E$6</f>
        <v>654648.38</v>
      </c>
      <c r="H8" s="9"/>
      <c r="I8" s="1"/>
      <c r="J8" s="39"/>
      <c r="L8" s="39"/>
      <c r="M8" s="2"/>
    </row>
    <row r="9" spans="1:13" s="55" customFormat="1" x14ac:dyDescent="0.2">
      <c r="A9" s="2"/>
      <c r="B9" s="2"/>
      <c r="C9" s="4"/>
      <c r="D9" s="2"/>
      <c r="E9" s="18" t="s">
        <v>22</v>
      </c>
      <c r="F9" s="2"/>
      <c r="G9" s="66">
        <f>+[5]MAR!$F$6</f>
        <v>458804.52</v>
      </c>
      <c r="H9" s="9"/>
      <c r="I9" s="1"/>
      <c r="J9" s="39"/>
      <c r="L9" s="39"/>
      <c r="M9" s="2"/>
    </row>
    <row r="10" spans="1:13" s="55" customFormat="1" x14ac:dyDescent="0.2">
      <c r="A10" s="2"/>
      <c r="B10" s="2"/>
      <c r="C10" s="4"/>
      <c r="D10" s="2"/>
      <c r="E10" s="18" t="s">
        <v>23</v>
      </c>
      <c r="F10" s="2"/>
      <c r="G10" s="66">
        <f>+[6]MAR!$D$6</f>
        <v>6324.26</v>
      </c>
      <c r="H10" s="9"/>
      <c r="I10" s="1"/>
      <c r="J10" s="39"/>
      <c r="L10" s="39"/>
      <c r="M10" s="2"/>
    </row>
    <row r="12" spans="1:13" s="55" customFormat="1" x14ac:dyDescent="0.2">
      <c r="A12" s="8" t="s">
        <v>2</v>
      </c>
      <c r="B12" s="8" t="s">
        <v>3</v>
      </c>
      <c r="C12" s="4"/>
      <c r="D12" s="2"/>
      <c r="E12" s="5"/>
      <c r="F12" s="2"/>
      <c r="G12" s="2"/>
      <c r="H12" s="2"/>
      <c r="I12" s="1"/>
      <c r="J12" s="39"/>
      <c r="L12" s="39"/>
      <c r="M12" s="2"/>
    </row>
    <row r="13" spans="1:13" s="55" customFormat="1" x14ac:dyDescent="0.2">
      <c r="A13" s="2"/>
      <c r="B13" s="2"/>
      <c r="C13" s="4"/>
      <c r="D13" s="2"/>
      <c r="E13" s="5"/>
      <c r="F13" s="2"/>
      <c r="G13" s="2"/>
      <c r="H13" s="12">
        <f>+SUM(G15:G21)</f>
        <v>249616.35</v>
      </c>
      <c r="I13" s="1"/>
      <c r="J13" s="39"/>
      <c r="L13" s="39"/>
      <c r="M13" s="2"/>
    </row>
    <row r="14" spans="1:13" s="55" customFormat="1" x14ac:dyDescent="0.2">
      <c r="A14" s="2"/>
      <c r="B14" s="65" t="s">
        <v>4</v>
      </c>
      <c r="C14" s="65" t="s">
        <v>5</v>
      </c>
      <c r="D14" s="65" t="s">
        <v>6</v>
      </c>
      <c r="E14" s="5"/>
      <c r="F14" s="2"/>
      <c r="G14" s="65" t="s">
        <v>7</v>
      </c>
      <c r="H14" s="10"/>
      <c r="I14" s="10"/>
      <c r="J14" s="39"/>
      <c r="L14" s="39"/>
      <c r="M14" s="2"/>
    </row>
    <row r="15" spans="1:13" s="55" customFormat="1" x14ac:dyDescent="0.2">
      <c r="A15" s="2"/>
      <c r="B15" s="2"/>
      <c r="C15" s="11"/>
      <c r="D15" s="2" t="s">
        <v>18</v>
      </c>
      <c r="E15" s="5"/>
      <c r="F15" s="2"/>
      <c r="G15" s="12">
        <f>+[1]MAR!$H$8</f>
        <v>196835.09</v>
      </c>
      <c r="H15" s="38"/>
      <c r="I15" s="10"/>
      <c r="J15" s="56"/>
      <c r="L15" s="39"/>
      <c r="M15" s="2"/>
    </row>
    <row r="16" spans="1:13" s="55" customFormat="1" x14ac:dyDescent="0.2">
      <c r="A16" s="2"/>
      <c r="B16" s="2"/>
      <c r="C16" s="13"/>
      <c r="D16" s="14" t="s">
        <v>19</v>
      </c>
      <c r="E16" s="15"/>
      <c r="F16" s="14"/>
      <c r="G16" s="49">
        <f>+[2]MAR!$F$8</f>
        <v>52781.26</v>
      </c>
      <c r="H16" s="61"/>
      <c r="I16" s="10"/>
      <c r="J16" s="39"/>
      <c r="L16" s="39"/>
      <c r="M16" s="2"/>
    </row>
    <row r="17" spans="1:13" s="55" customFormat="1" x14ac:dyDescent="0.2">
      <c r="A17" s="2"/>
      <c r="B17" s="18"/>
      <c r="C17" s="19"/>
      <c r="D17" s="18" t="s">
        <v>20</v>
      </c>
      <c r="E17" s="18"/>
      <c r="F17" s="14"/>
      <c r="G17" s="47">
        <f>+[3]ENE!$F$9</f>
        <v>0</v>
      </c>
      <c r="H17" s="61"/>
      <c r="I17" s="10"/>
      <c r="J17" s="39"/>
      <c r="L17" s="39"/>
      <c r="M17" s="2"/>
    </row>
    <row r="18" spans="1:13" s="55" customFormat="1" x14ac:dyDescent="0.2">
      <c r="A18" s="2"/>
      <c r="B18" s="18"/>
      <c r="C18" s="19"/>
      <c r="D18" s="18" t="s">
        <v>21</v>
      </c>
      <c r="E18" s="18"/>
      <c r="F18" s="14"/>
      <c r="G18" s="47"/>
      <c r="H18" s="61"/>
      <c r="I18" s="10"/>
      <c r="J18" s="39"/>
      <c r="L18" s="39"/>
      <c r="M18" s="2"/>
    </row>
    <row r="19" spans="1:13" s="55" customFormat="1" x14ac:dyDescent="0.2">
      <c r="A19" s="2"/>
      <c r="B19" s="18"/>
      <c r="C19" s="19"/>
      <c r="D19" s="18" t="s">
        <v>22</v>
      </c>
      <c r="E19" s="18"/>
      <c r="F19" s="14"/>
      <c r="G19" s="47"/>
      <c r="H19" s="61"/>
      <c r="I19" s="10"/>
      <c r="J19" s="39"/>
      <c r="L19" s="39"/>
      <c r="M19" s="2"/>
    </row>
    <row r="20" spans="1:13" s="55" customFormat="1" x14ac:dyDescent="0.2">
      <c r="A20" s="2"/>
      <c r="B20" s="18"/>
      <c r="C20" s="19"/>
      <c r="D20" s="18" t="s">
        <v>23</v>
      </c>
      <c r="E20" s="18"/>
      <c r="F20" s="14"/>
      <c r="G20" s="47">
        <f>+[6]ENE!$D$9</f>
        <v>0</v>
      </c>
      <c r="H20" s="61"/>
      <c r="I20" s="10"/>
      <c r="J20" s="39"/>
      <c r="L20" s="39"/>
      <c r="M20" s="2"/>
    </row>
    <row r="21" spans="1:13" s="55" customFormat="1" x14ac:dyDescent="0.2">
      <c r="A21" s="2"/>
      <c r="B21" s="18"/>
      <c r="C21" s="19"/>
      <c r="D21" s="18"/>
      <c r="E21" s="18"/>
      <c r="F21" s="14"/>
      <c r="G21" s="47"/>
      <c r="H21" s="61"/>
      <c r="I21" s="10"/>
      <c r="J21" s="39"/>
      <c r="L21" s="39"/>
      <c r="M21" s="2"/>
    </row>
    <row r="22" spans="1:13" s="55" customFormat="1" ht="12" customHeight="1" x14ac:dyDescent="0.2">
      <c r="A22" s="2"/>
      <c r="B22" s="20"/>
      <c r="C22" s="11"/>
      <c r="D22" s="21"/>
      <c r="E22" s="22"/>
      <c r="F22" s="2"/>
      <c r="G22" s="23"/>
      <c r="H22" s="17"/>
      <c r="I22" s="10"/>
      <c r="J22" s="56"/>
      <c r="L22" s="39"/>
      <c r="M22" s="2"/>
    </row>
    <row r="23" spans="1:13" s="55" customFormat="1" x14ac:dyDescent="0.2">
      <c r="A23" s="8" t="s">
        <v>8</v>
      </c>
      <c r="B23" s="8" t="s">
        <v>9</v>
      </c>
      <c r="C23" s="4"/>
      <c r="D23" s="2"/>
      <c r="E23" s="5"/>
      <c r="F23" s="2"/>
      <c r="G23" s="2"/>
      <c r="H23" s="9">
        <f>+SUM(G24:G31)</f>
        <v>1781745.1</v>
      </c>
      <c r="I23" s="1"/>
      <c r="J23" s="39"/>
      <c r="L23" s="39"/>
      <c r="M23" s="2"/>
    </row>
    <row r="24" spans="1:13" s="55" customFormat="1" x14ac:dyDescent="0.2">
      <c r="A24" s="2"/>
      <c r="B24" s="2"/>
      <c r="C24" s="4"/>
      <c r="D24" s="2" t="s">
        <v>18</v>
      </c>
      <c r="E24" s="5"/>
      <c r="F24" s="2"/>
      <c r="G24" s="12">
        <f>+[1]MAR!$H$25</f>
        <v>689745.1</v>
      </c>
      <c r="H24" s="2"/>
      <c r="I24" s="1"/>
      <c r="J24" s="39"/>
      <c r="L24" s="39"/>
      <c r="M24" s="2"/>
    </row>
    <row r="25" spans="1:13" s="55" customFormat="1" x14ac:dyDescent="0.2">
      <c r="A25" s="2"/>
      <c r="B25" s="18"/>
      <c r="C25" s="24"/>
      <c r="D25" s="14" t="s">
        <v>19</v>
      </c>
      <c r="E25" s="18"/>
      <c r="F25" s="18"/>
      <c r="G25" s="47"/>
      <c r="H25" s="38"/>
      <c r="I25" s="1"/>
      <c r="J25" s="39"/>
      <c r="L25" s="39"/>
      <c r="M25" s="2"/>
    </row>
    <row r="26" spans="1:13" s="55" customFormat="1" x14ac:dyDescent="0.2">
      <c r="A26" s="2"/>
      <c r="B26" s="2"/>
      <c r="C26" s="11"/>
      <c r="D26" s="18" t="s">
        <v>20</v>
      </c>
      <c r="E26" s="5"/>
      <c r="F26" s="2"/>
      <c r="G26" s="48">
        <f>+[3]ENE!$F$14</f>
        <v>0</v>
      </c>
      <c r="H26" s="60"/>
      <c r="I26" s="10"/>
      <c r="J26" s="39"/>
      <c r="L26" s="39"/>
      <c r="M26" s="2"/>
    </row>
    <row r="27" spans="1:13" s="55" customFormat="1" x14ac:dyDescent="0.2">
      <c r="A27" s="2"/>
      <c r="B27" s="2"/>
      <c r="C27" s="11"/>
      <c r="D27" s="18" t="s">
        <v>21</v>
      </c>
      <c r="E27" s="5"/>
      <c r="F27" s="2"/>
      <c r="G27" s="48">
        <f>+[4]MAR!$E$14</f>
        <v>644000</v>
      </c>
      <c r="H27" s="38"/>
      <c r="I27" s="2"/>
      <c r="J27" s="39"/>
      <c r="L27" s="39"/>
      <c r="M27" s="2"/>
    </row>
    <row r="28" spans="1:13" s="55" customFormat="1" x14ac:dyDescent="0.2">
      <c r="A28" s="2"/>
      <c r="B28" s="18"/>
      <c r="C28" s="19"/>
      <c r="D28" s="18" t="s">
        <v>22</v>
      </c>
      <c r="E28" s="18"/>
      <c r="F28" s="14"/>
      <c r="G28" s="47">
        <f>+[5]MAR!$F$13</f>
        <v>448000</v>
      </c>
      <c r="H28" s="62"/>
      <c r="I28" s="1"/>
      <c r="J28" s="39"/>
      <c r="L28" s="39"/>
      <c r="M28" s="2"/>
    </row>
    <row r="29" spans="1:13" s="55" customFormat="1" x14ac:dyDescent="0.2">
      <c r="A29" s="2"/>
      <c r="B29" s="18"/>
      <c r="C29" s="19"/>
      <c r="D29" s="18" t="s">
        <v>23</v>
      </c>
      <c r="E29" s="18"/>
      <c r="F29" s="14"/>
      <c r="G29" s="47">
        <f>+[6]ENE!$D$14</f>
        <v>0</v>
      </c>
      <c r="H29" s="62"/>
      <c r="I29" s="1"/>
      <c r="J29" s="39"/>
      <c r="L29" s="39"/>
      <c r="M29" s="2"/>
    </row>
    <row r="30" spans="1:13" s="55" customFormat="1" x14ac:dyDescent="0.2">
      <c r="A30" s="2"/>
      <c r="B30" s="18"/>
      <c r="C30" s="19"/>
      <c r="D30" s="18"/>
      <c r="E30" s="18"/>
      <c r="F30" s="14"/>
      <c r="G30" s="47"/>
      <c r="H30" s="62"/>
      <c r="I30" s="1"/>
      <c r="J30" s="39"/>
      <c r="L30" s="39"/>
      <c r="M30" s="2"/>
    </row>
    <row r="31" spans="1:13" s="55" customFormat="1" x14ac:dyDescent="0.2">
      <c r="A31" s="2"/>
      <c r="B31" s="18"/>
      <c r="C31" s="19"/>
      <c r="D31" s="18"/>
      <c r="E31" s="18"/>
      <c r="F31" s="14"/>
      <c r="G31" s="47"/>
      <c r="H31" s="62"/>
      <c r="I31" s="1"/>
      <c r="J31" s="39"/>
      <c r="L31" s="39"/>
      <c r="M31" s="2"/>
    </row>
    <row r="32" spans="1:13" s="55" customFormat="1" x14ac:dyDescent="0.2">
      <c r="A32" s="2"/>
      <c r="B32" s="18"/>
      <c r="C32" s="19"/>
      <c r="D32" s="18"/>
      <c r="E32" s="18"/>
      <c r="F32" s="14"/>
      <c r="G32" s="47"/>
      <c r="H32" s="62"/>
      <c r="I32" s="1"/>
      <c r="J32" s="39"/>
      <c r="L32" s="39"/>
      <c r="M32" s="2"/>
    </row>
    <row r="33" spans="1:13" s="55" customFormat="1" x14ac:dyDescent="0.2">
      <c r="A33" s="2"/>
      <c r="B33" s="20"/>
      <c r="C33" s="25"/>
      <c r="D33" s="20"/>
      <c r="E33" s="20"/>
      <c r="F33" s="2"/>
      <c r="G33" s="26"/>
      <c r="H33" s="27"/>
      <c r="I33" s="1"/>
      <c r="J33" s="39"/>
      <c r="L33" s="39"/>
      <c r="M33" s="2"/>
    </row>
    <row r="34" spans="1:13" s="55" customFormat="1" x14ac:dyDescent="0.2">
      <c r="A34" s="8" t="s">
        <v>2</v>
      </c>
      <c r="B34" s="8" t="s">
        <v>10</v>
      </c>
      <c r="C34" s="4"/>
      <c r="D34" s="2"/>
      <c r="E34" s="5"/>
      <c r="F34" s="2"/>
      <c r="G34" s="2"/>
      <c r="H34" s="28">
        <f>+SUM(G35:G40)</f>
        <v>18830</v>
      </c>
      <c r="I34" s="1"/>
      <c r="J34" s="39" t="s">
        <v>11</v>
      </c>
      <c r="L34" s="39"/>
      <c r="M34" s="2"/>
    </row>
    <row r="35" spans="1:13" s="55" customFormat="1" x14ac:dyDescent="0.2">
      <c r="A35" s="2"/>
      <c r="B35" s="2"/>
      <c r="C35" s="4"/>
      <c r="D35" s="2" t="s">
        <v>18</v>
      </c>
      <c r="E35" s="5"/>
      <c r="F35" s="2"/>
      <c r="G35" s="66">
        <f>+[1]MAR!$H$41</f>
        <v>10000</v>
      </c>
      <c r="H35" s="2"/>
      <c r="I35" s="1"/>
      <c r="J35" s="39"/>
      <c r="L35" s="39"/>
      <c r="M35" s="2"/>
    </row>
    <row r="36" spans="1:13" s="55" customFormat="1" x14ac:dyDescent="0.2">
      <c r="A36" s="2"/>
      <c r="B36" s="2"/>
      <c r="C36" s="29"/>
      <c r="D36" s="14" t="s">
        <v>19</v>
      </c>
      <c r="E36" s="15"/>
      <c r="F36" s="14"/>
      <c r="G36" s="16">
        <f>+[2]MAR!$F$19</f>
        <v>8830</v>
      </c>
      <c r="H36" s="38"/>
      <c r="I36" s="2"/>
      <c r="J36" s="39"/>
      <c r="L36" s="39"/>
      <c r="M36" s="2"/>
    </row>
    <row r="37" spans="1:13" x14ac:dyDescent="0.2">
      <c r="C37" s="30"/>
      <c r="D37" s="18" t="s">
        <v>20</v>
      </c>
      <c r="E37" s="2"/>
      <c r="F37" s="14"/>
      <c r="G37" s="53"/>
      <c r="H37" s="38"/>
      <c r="I37" s="2"/>
    </row>
    <row r="38" spans="1:13" x14ac:dyDescent="0.2">
      <c r="C38" s="30"/>
      <c r="D38" s="18" t="s">
        <v>21</v>
      </c>
      <c r="E38" s="2"/>
      <c r="F38" s="14"/>
      <c r="G38" s="53"/>
      <c r="H38" s="1"/>
      <c r="I38" s="2"/>
    </row>
    <row r="39" spans="1:13" x14ac:dyDescent="0.2">
      <c r="C39" s="30"/>
      <c r="D39" s="18" t="s">
        <v>22</v>
      </c>
      <c r="E39" s="2"/>
      <c r="F39" s="14"/>
      <c r="G39" s="53"/>
      <c r="H39" s="1"/>
      <c r="I39" s="2"/>
    </row>
    <row r="40" spans="1:13" x14ac:dyDescent="0.2">
      <c r="C40" s="30"/>
      <c r="D40" s="18" t="s">
        <v>23</v>
      </c>
      <c r="E40" s="2"/>
      <c r="F40" s="14"/>
      <c r="G40" s="53">
        <f>+[6]ENE!$D$18</f>
        <v>0</v>
      </c>
      <c r="H40" s="1"/>
      <c r="I40" s="2"/>
    </row>
    <row r="41" spans="1:13" x14ac:dyDescent="0.2">
      <c r="C41" s="30"/>
      <c r="D41" s="50"/>
      <c r="E41" s="2"/>
      <c r="F41" s="14"/>
      <c r="G41" s="53"/>
      <c r="H41" s="1"/>
      <c r="I41" s="2"/>
    </row>
    <row r="42" spans="1:13" x14ac:dyDescent="0.2">
      <c r="A42" s="8" t="s">
        <v>8</v>
      </c>
      <c r="B42" s="8" t="s">
        <v>12</v>
      </c>
      <c r="C42" s="33"/>
      <c r="D42" s="14"/>
      <c r="E42" s="15"/>
      <c r="F42" s="14"/>
      <c r="H42" s="34">
        <f>+G43+G44+G45+G46+G47+G48</f>
        <v>270647.36</v>
      </c>
      <c r="I42" s="2"/>
      <c r="J42" s="55"/>
    </row>
    <row r="43" spans="1:13" x14ac:dyDescent="0.2">
      <c r="C43" s="37"/>
      <c r="D43" s="2" t="s">
        <v>18</v>
      </c>
      <c r="E43" s="35"/>
      <c r="F43" s="36"/>
      <c r="G43" s="66">
        <f>+[1]MAR!$H$45</f>
        <v>85684.68</v>
      </c>
      <c r="H43" s="38"/>
      <c r="K43" s="39"/>
    </row>
    <row r="44" spans="1:13" x14ac:dyDescent="0.2">
      <c r="C44" s="30"/>
      <c r="D44" s="14" t="s">
        <v>19</v>
      </c>
      <c r="E44" s="35"/>
      <c r="F44" s="36"/>
      <c r="G44" s="53">
        <f>+[2]MAR!$F$23</f>
        <v>184962.68</v>
      </c>
      <c r="H44" s="38"/>
      <c r="K44" s="39"/>
    </row>
    <row r="45" spans="1:13" x14ac:dyDescent="0.2">
      <c r="C45" s="30"/>
      <c r="D45" s="18" t="s">
        <v>20</v>
      </c>
      <c r="E45" s="31"/>
      <c r="F45" s="36"/>
      <c r="G45" s="53"/>
      <c r="H45" s="38"/>
      <c r="K45" s="39"/>
    </row>
    <row r="46" spans="1:13" x14ac:dyDescent="0.2">
      <c r="C46" s="30"/>
      <c r="D46" s="18" t="s">
        <v>21</v>
      </c>
      <c r="E46" s="35"/>
      <c r="F46" s="36"/>
      <c r="G46" s="53"/>
      <c r="H46" s="38"/>
      <c r="K46" s="39"/>
    </row>
    <row r="47" spans="1:13" x14ac:dyDescent="0.2">
      <c r="C47" s="32"/>
      <c r="D47" s="18" t="s">
        <v>22</v>
      </c>
      <c r="E47" s="35"/>
      <c r="F47" s="36"/>
      <c r="G47" s="64"/>
      <c r="H47" s="38"/>
      <c r="K47" s="39"/>
    </row>
    <row r="48" spans="1:13" x14ac:dyDescent="0.2">
      <c r="C48" s="30"/>
      <c r="D48" s="18" t="s">
        <v>23</v>
      </c>
      <c r="E48" s="35"/>
      <c r="F48" s="36"/>
      <c r="G48" s="53"/>
      <c r="H48" s="38"/>
      <c r="K48" s="39"/>
    </row>
    <row r="49" spans="3:11" x14ac:dyDescent="0.2">
      <c r="C49" s="30"/>
      <c r="D49" s="51"/>
      <c r="E49" s="35"/>
      <c r="F49" s="36"/>
      <c r="G49" s="54"/>
      <c r="H49" s="38"/>
      <c r="J49" s="57"/>
      <c r="K49" s="57"/>
    </row>
    <row r="50" spans="3:11" x14ac:dyDescent="0.2">
      <c r="C50" s="30"/>
      <c r="D50" s="50"/>
      <c r="E50" s="35"/>
      <c r="F50" s="36"/>
      <c r="G50" s="53"/>
      <c r="H50" s="38"/>
      <c r="J50" s="57"/>
      <c r="K50" s="57"/>
    </row>
    <row r="51" spans="3:11" x14ac:dyDescent="0.2">
      <c r="C51" s="30"/>
      <c r="D51" s="50"/>
      <c r="E51" s="35"/>
      <c r="F51" s="36"/>
      <c r="G51" s="53"/>
      <c r="H51" s="38"/>
      <c r="J51" s="57"/>
      <c r="K51" s="39"/>
    </row>
    <row r="52" spans="3:11" x14ac:dyDescent="0.2">
      <c r="C52" s="30"/>
      <c r="D52" s="50"/>
      <c r="E52" s="35"/>
      <c r="F52" s="36"/>
      <c r="G52" s="53"/>
      <c r="H52" s="38"/>
      <c r="J52" s="57"/>
      <c r="K52" s="39"/>
    </row>
    <row r="53" spans="3:11" x14ac:dyDescent="0.2">
      <c r="C53" s="30"/>
      <c r="D53" s="50"/>
      <c r="E53" s="35"/>
      <c r="F53" s="36"/>
      <c r="G53" s="53"/>
      <c r="H53" s="38"/>
      <c r="J53" s="57"/>
      <c r="K53" s="39"/>
    </row>
    <row r="54" spans="3:11" x14ac:dyDescent="0.2">
      <c r="C54" s="30"/>
      <c r="D54" s="50"/>
      <c r="E54" s="35"/>
      <c r="F54" s="36"/>
      <c r="G54" s="53"/>
      <c r="H54" s="38"/>
      <c r="J54" s="57"/>
      <c r="K54" s="39"/>
    </row>
    <row r="55" spans="3:11" x14ac:dyDescent="0.2">
      <c r="C55" s="30"/>
      <c r="D55" s="50"/>
      <c r="E55" s="35"/>
      <c r="F55" s="36"/>
      <c r="G55" s="53"/>
      <c r="H55" s="38"/>
      <c r="J55" s="57"/>
      <c r="K55" s="39"/>
    </row>
    <row r="56" spans="3:11" x14ac:dyDescent="0.2">
      <c r="C56" s="30"/>
      <c r="D56" s="50"/>
      <c r="E56" s="35"/>
      <c r="F56" s="36"/>
      <c r="G56" s="53"/>
      <c r="H56" s="38"/>
      <c r="J56" s="57"/>
      <c r="K56" s="39"/>
    </row>
    <row r="57" spans="3:11" x14ac:dyDescent="0.2">
      <c r="C57" s="30"/>
      <c r="D57" s="50"/>
      <c r="E57" s="35"/>
      <c r="F57" s="36"/>
      <c r="G57" s="53"/>
      <c r="H57" s="38"/>
      <c r="J57" s="57"/>
      <c r="K57" s="39"/>
    </row>
    <row r="58" spans="3:11" x14ac:dyDescent="0.2">
      <c r="C58" s="30"/>
      <c r="D58" s="52"/>
      <c r="E58" s="35"/>
      <c r="F58" s="36"/>
      <c r="G58" s="53"/>
      <c r="H58" s="38"/>
      <c r="J58" s="57"/>
      <c r="K58" s="39"/>
    </row>
    <row r="59" spans="3:11" x14ac:dyDescent="0.2">
      <c r="C59" s="30"/>
      <c r="D59" s="50"/>
      <c r="G59" s="53"/>
      <c r="H59" s="38"/>
      <c r="J59" s="57"/>
      <c r="K59" s="39"/>
    </row>
    <row r="60" spans="3:11" x14ac:dyDescent="0.2">
      <c r="C60" s="30"/>
      <c r="D60" s="50"/>
    </row>
    <row r="61" spans="3:11" x14ac:dyDescent="0.2">
      <c r="D61" s="2" t="s">
        <v>13</v>
      </c>
      <c r="E61" s="8" t="s">
        <v>14</v>
      </c>
      <c r="G61" s="3">
        <f>+H13+H4-H23+H34-H42</f>
        <v>2263976.209999999</v>
      </c>
    </row>
    <row r="62" spans="3:11" ht="12" thickBot="1" x14ac:dyDescent="0.25">
      <c r="E62" s="8" t="s">
        <v>15</v>
      </c>
      <c r="G62" s="40">
        <f>+SUM(F63:F68)</f>
        <v>2264122.779999997</v>
      </c>
      <c r="I62" s="16"/>
      <c r="J62" s="58"/>
    </row>
    <row r="63" spans="3:11" ht="12" thickTop="1" x14ac:dyDescent="0.2">
      <c r="E63" s="2" t="s">
        <v>18</v>
      </c>
      <c r="F63" s="66">
        <f>+[1]MAR!$G$72</f>
        <v>2221578.2299999977</v>
      </c>
      <c r="G63" s="67"/>
      <c r="I63" s="16"/>
      <c r="J63" s="58"/>
    </row>
    <row r="64" spans="3:11" x14ac:dyDescent="0.2">
      <c r="E64" s="14" t="s">
        <v>19</v>
      </c>
      <c r="F64" s="66">
        <f>+[2]MAR!$F$31</f>
        <v>8443.0699999998324</v>
      </c>
      <c r="G64" s="67"/>
      <c r="I64" s="16"/>
      <c r="J64" s="58"/>
    </row>
    <row r="65" spans="3:13" x14ac:dyDescent="0.2">
      <c r="E65" s="18" t="s">
        <v>20</v>
      </c>
      <c r="F65" s="66">
        <f>+[3]MAR!$F$27</f>
        <v>6324.5200000001096</v>
      </c>
      <c r="G65" s="67"/>
      <c r="I65" s="16"/>
      <c r="J65" s="58"/>
    </row>
    <row r="66" spans="3:13" x14ac:dyDescent="0.2">
      <c r="E66" s="18" t="s">
        <v>21</v>
      </c>
      <c r="F66" s="66">
        <f>+[4]MAR!$E$30</f>
        <v>10648.760000000009</v>
      </c>
      <c r="G66" s="67"/>
      <c r="I66" s="16"/>
      <c r="J66" s="58"/>
    </row>
    <row r="67" spans="3:13" x14ac:dyDescent="0.2">
      <c r="E67" s="18" t="s">
        <v>22</v>
      </c>
      <c r="F67" s="66">
        <f>+[5]MAR!$F$27</f>
        <v>10804.520000000019</v>
      </c>
      <c r="G67" s="67"/>
      <c r="I67" s="16"/>
      <c r="J67" s="58"/>
    </row>
    <row r="68" spans="3:13" x14ac:dyDescent="0.2">
      <c r="E68" s="18" t="s">
        <v>23</v>
      </c>
      <c r="F68" s="66">
        <f>+[6]MAR!$D$26</f>
        <v>6323.6799999999057</v>
      </c>
      <c r="G68" s="67"/>
      <c r="I68" s="16"/>
      <c r="J68" s="58"/>
    </row>
    <row r="69" spans="3:13" x14ac:dyDescent="0.2">
      <c r="E69" s="8" t="s">
        <v>16</v>
      </c>
      <c r="G69" s="41">
        <f>+G61-G62</f>
        <v>-146.56999999796972</v>
      </c>
      <c r="H69" s="12" t="s">
        <v>13</v>
      </c>
      <c r="I69" s="42"/>
    </row>
    <row r="71" spans="3:13" x14ac:dyDescent="0.2">
      <c r="G71" s="12"/>
    </row>
    <row r="73" spans="3:13" x14ac:dyDescent="0.2">
      <c r="C73" s="65"/>
      <c r="D73" s="4"/>
      <c r="E73" s="2"/>
      <c r="F73" s="5"/>
    </row>
    <row r="74" spans="3:13" ht="15" x14ac:dyDescent="0.25">
      <c r="C74" s="43"/>
      <c r="D74" s="44"/>
      <c r="E74"/>
      <c r="F74"/>
      <c r="G74"/>
      <c r="H74"/>
      <c r="I74"/>
      <c r="J74" s="59"/>
      <c r="K74" s="59"/>
      <c r="L74" s="59"/>
      <c r="M74" s="45"/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G5" sqref="G5:G10"/>
    </sheetView>
  </sheetViews>
  <sheetFormatPr baseColWidth="10" defaultRowHeight="11.25" x14ac:dyDescent="0.2"/>
  <cols>
    <col min="1" max="1" width="1.85546875" style="2" bestFit="1" customWidth="1"/>
    <col min="2" max="2" width="9.42578125" style="2" customWidth="1"/>
    <col min="3" max="3" width="8.7109375" style="4" bestFit="1" customWidth="1"/>
    <col min="4" max="4" width="13.85546875" style="2" customWidth="1"/>
    <col min="5" max="5" width="36.85546875" style="5" customWidth="1"/>
    <col min="6" max="6" width="13.7109375" style="2" customWidth="1"/>
    <col min="7" max="8" width="12" style="2" bestFit="1" customWidth="1"/>
    <col min="9" max="9" width="18.5703125" style="1" bestFit="1" customWidth="1"/>
    <col min="10" max="10" width="20.7109375" style="39" bestFit="1" customWidth="1"/>
    <col min="11" max="11" width="9" style="55" bestFit="1" customWidth="1"/>
    <col min="12" max="12" width="11.42578125" style="39"/>
    <col min="13" max="16384" width="11.42578125" style="2"/>
  </cols>
  <sheetData>
    <row r="1" spans="1:13" ht="15.75" customHeight="1" x14ac:dyDescent="0.2">
      <c r="A1" s="69" t="s">
        <v>0</v>
      </c>
      <c r="B1" s="69"/>
      <c r="C1" s="69"/>
      <c r="D1" s="69"/>
      <c r="E1" s="69"/>
      <c r="F1" s="69"/>
      <c r="G1" s="69"/>
      <c r="H1" s="69"/>
    </row>
    <row r="2" spans="1:13" ht="15.75" customHeight="1" x14ac:dyDescent="0.2">
      <c r="A2" s="69" t="s">
        <v>26</v>
      </c>
      <c r="B2" s="69"/>
      <c r="C2" s="69"/>
      <c r="D2" s="69"/>
      <c r="E2" s="69"/>
      <c r="F2" s="69"/>
      <c r="G2" s="69"/>
      <c r="H2" s="69"/>
    </row>
    <row r="3" spans="1:13" ht="16.5" customHeight="1" thickBot="1" x14ac:dyDescent="0.25">
      <c r="A3" s="70"/>
      <c r="B3" s="70"/>
      <c r="C3" s="70"/>
      <c r="D3" s="70"/>
      <c r="E3" s="70"/>
      <c r="F3" s="70"/>
      <c r="G3" s="70"/>
      <c r="H3" s="70"/>
    </row>
    <row r="4" spans="1:13" s="55" customFormat="1" ht="12" thickTop="1" x14ac:dyDescent="0.2">
      <c r="A4" s="2"/>
      <c r="B4" s="2"/>
      <c r="C4" s="4"/>
      <c r="D4" s="2"/>
      <c r="E4" s="6" t="s">
        <v>1</v>
      </c>
      <c r="F4" s="2"/>
      <c r="G4" s="2"/>
      <c r="H4" s="9">
        <f>+SUM(G5:G10)</f>
        <v>2844967.339999998</v>
      </c>
      <c r="I4" s="1"/>
      <c r="J4" s="39"/>
      <c r="L4" s="39"/>
      <c r="M4" s="2"/>
    </row>
    <row r="5" spans="1:13" s="55" customFormat="1" x14ac:dyDescent="0.2">
      <c r="A5" s="2"/>
      <c r="B5" s="2"/>
      <c r="C5" s="4"/>
      <c r="D5" s="2"/>
      <c r="E5" s="2" t="s">
        <v>18</v>
      </c>
      <c r="F5" s="2"/>
      <c r="G5" s="66">
        <f>+[1]ABR!$H$6</f>
        <v>1592012.639999998</v>
      </c>
      <c r="H5" s="9"/>
      <c r="I5" s="1"/>
      <c r="J5" s="39"/>
      <c r="L5" s="39"/>
      <c r="M5" s="2"/>
    </row>
    <row r="6" spans="1:13" s="55" customFormat="1" x14ac:dyDescent="0.2">
      <c r="A6" s="2"/>
      <c r="B6" s="2"/>
      <c r="C6" s="4"/>
      <c r="D6" s="2"/>
      <c r="E6" s="14" t="s">
        <v>19</v>
      </c>
      <c r="F6" s="2"/>
      <c r="G6" s="66">
        <f>+[2]ABR!$F$5</f>
        <v>1213070.1100000001</v>
      </c>
      <c r="H6" s="9"/>
      <c r="I6" s="1"/>
      <c r="J6" s="39"/>
      <c r="L6" s="39"/>
      <c r="M6" s="2"/>
    </row>
    <row r="7" spans="1:13" s="55" customFormat="1" x14ac:dyDescent="0.2">
      <c r="A7" s="2"/>
      <c r="B7" s="2"/>
      <c r="C7" s="4"/>
      <c r="D7" s="2"/>
      <c r="E7" s="18" t="s">
        <v>20</v>
      </c>
      <c r="F7" s="2"/>
      <c r="G7" s="66">
        <f>+[3]ABR!$F$6</f>
        <v>32809.589999999997</v>
      </c>
      <c r="H7" s="9"/>
      <c r="I7" s="1"/>
      <c r="J7" s="39"/>
      <c r="L7" s="39"/>
      <c r="M7" s="2"/>
    </row>
    <row r="8" spans="1:13" s="55" customFormat="1" x14ac:dyDescent="0.2">
      <c r="A8" s="2"/>
      <c r="B8" s="2"/>
      <c r="C8" s="4"/>
      <c r="D8" s="2"/>
      <c r="E8" s="18" t="s">
        <v>21</v>
      </c>
      <c r="F8" s="2"/>
      <c r="G8" s="66"/>
      <c r="H8" s="9"/>
      <c r="I8" s="1"/>
      <c r="J8" s="39"/>
      <c r="L8" s="39"/>
      <c r="M8" s="2"/>
    </row>
    <row r="9" spans="1:13" s="55" customFormat="1" x14ac:dyDescent="0.2">
      <c r="A9" s="2"/>
      <c r="B9" s="2"/>
      <c r="C9" s="4"/>
      <c r="D9" s="2"/>
      <c r="E9" s="18" t="s">
        <v>22</v>
      </c>
      <c r="F9" s="2"/>
      <c r="G9" s="66"/>
      <c r="H9" s="9"/>
      <c r="I9" s="1"/>
      <c r="J9" s="39"/>
      <c r="L9" s="39"/>
      <c r="M9" s="2"/>
    </row>
    <row r="10" spans="1:13" s="55" customFormat="1" x14ac:dyDescent="0.2">
      <c r="A10" s="2"/>
      <c r="B10" s="2"/>
      <c r="C10" s="4"/>
      <c r="D10" s="2"/>
      <c r="E10" s="18" t="s">
        <v>23</v>
      </c>
      <c r="F10" s="2"/>
      <c r="G10" s="66">
        <f>+[6]ABR!$E$6</f>
        <v>7075</v>
      </c>
      <c r="H10" s="9"/>
      <c r="I10" s="1"/>
      <c r="J10" s="39"/>
      <c r="L10" s="39"/>
      <c r="M10" s="2"/>
    </row>
    <row r="12" spans="1:13" s="55" customFormat="1" x14ac:dyDescent="0.2">
      <c r="A12" s="8" t="s">
        <v>2</v>
      </c>
      <c r="B12" s="8" t="s">
        <v>3</v>
      </c>
      <c r="C12" s="4"/>
      <c r="D12" s="2"/>
      <c r="E12" s="5"/>
      <c r="F12" s="2"/>
      <c r="G12" s="2"/>
      <c r="H12" s="2"/>
      <c r="I12" s="1"/>
      <c r="J12" s="39"/>
      <c r="L12" s="39"/>
      <c r="M12" s="2"/>
    </row>
    <row r="13" spans="1:13" s="55" customFormat="1" x14ac:dyDescent="0.2">
      <c r="A13" s="2"/>
      <c r="B13" s="2"/>
      <c r="C13" s="4"/>
      <c r="D13" s="2"/>
      <c r="E13" s="5"/>
      <c r="F13" s="2"/>
      <c r="G13" s="2"/>
      <c r="H13" s="12">
        <f>+SUM(G15:G21)</f>
        <v>787221.15</v>
      </c>
      <c r="I13" s="1"/>
      <c r="J13" s="39"/>
      <c r="L13" s="39"/>
      <c r="M13" s="2"/>
    </row>
    <row r="14" spans="1:13" s="55" customFormat="1" x14ac:dyDescent="0.2">
      <c r="A14" s="2"/>
      <c r="B14" s="65" t="s">
        <v>4</v>
      </c>
      <c r="C14" s="65" t="s">
        <v>5</v>
      </c>
      <c r="D14" s="65" t="s">
        <v>6</v>
      </c>
      <c r="E14" s="5"/>
      <c r="F14" s="2"/>
      <c r="G14" s="65" t="s">
        <v>7</v>
      </c>
      <c r="H14" s="10"/>
      <c r="I14" s="10"/>
      <c r="J14" s="39"/>
      <c r="L14" s="39"/>
      <c r="M14" s="2"/>
    </row>
    <row r="15" spans="1:13" s="55" customFormat="1" x14ac:dyDescent="0.2">
      <c r="A15" s="2"/>
      <c r="B15" s="2"/>
      <c r="C15" s="11"/>
      <c r="D15" s="2" t="s">
        <v>18</v>
      </c>
      <c r="E15" s="5"/>
      <c r="F15" s="2"/>
      <c r="G15" s="12">
        <f>+[1]ABR!$H$8</f>
        <v>726586.45000000007</v>
      </c>
      <c r="H15" s="38"/>
      <c r="I15" s="10"/>
      <c r="J15" s="56"/>
      <c r="L15" s="39"/>
      <c r="M15" s="2"/>
    </row>
    <row r="16" spans="1:13" s="55" customFormat="1" x14ac:dyDescent="0.2">
      <c r="A16" s="2"/>
      <c r="B16" s="2"/>
      <c r="C16" s="13"/>
      <c r="D16" s="14" t="s">
        <v>19</v>
      </c>
      <c r="E16" s="15"/>
      <c r="F16" s="14"/>
      <c r="G16" s="49">
        <f>+[2]ABR!$F$8</f>
        <v>60634.7</v>
      </c>
      <c r="H16" s="61"/>
      <c r="I16" s="10"/>
      <c r="J16" s="39"/>
      <c r="L16" s="39"/>
      <c r="M16" s="2"/>
    </row>
    <row r="17" spans="1:13" s="55" customFormat="1" x14ac:dyDescent="0.2">
      <c r="A17" s="2"/>
      <c r="B17" s="18"/>
      <c r="C17" s="19"/>
      <c r="D17" s="18" t="s">
        <v>20</v>
      </c>
      <c r="E17" s="18"/>
      <c r="F17" s="14"/>
      <c r="G17" s="47">
        <f>+[3]ENE!$F$9</f>
        <v>0</v>
      </c>
      <c r="H17" s="61"/>
      <c r="I17" s="10"/>
      <c r="J17" s="39"/>
      <c r="L17" s="39"/>
      <c r="M17" s="2"/>
    </row>
    <row r="18" spans="1:13" s="55" customFormat="1" x14ac:dyDescent="0.2">
      <c r="A18" s="2"/>
      <c r="B18" s="18"/>
      <c r="C18" s="19"/>
      <c r="D18" s="18" t="s">
        <v>21</v>
      </c>
      <c r="E18" s="18"/>
      <c r="F18" s="14"/>
      <c r="G18" s="47"/>
      <c r="H18" s="61"/>
      <c r="I18" s="10"/>
      <c r="J18" s="39"/>
      <c r="L18" s="39"/>
      <c r="M18" s="2"/>
    </row>
    <row r="19" spans="1:13" s="55" customFormat="1" x14ac:dyDescent="0.2">
      <c r="A19" s="2"/>
      <c r="B19" s="18"/>
      <c r="C19" s="19"/>
      <c r="D19" s="18" t="s">
        <v>22</v>
      </c>
      <c r="E19" s="18"/>
      <c r="F19" s="14"/>
      <c r="G19" s="47"/>
      <c r="H19" s="61"/>
      <c r="I19" s="10"/>
      <c r="J19" s="39"/>
      <c r="L19" s="39"/>
      <c r="M19" s="2"/>
    </row>
    <row r="20" spans="1:13" s="55" customFormat="1" x14ac:dyDescent="0.2">
      <c r="A20" s="2"/>
      <c r="B20" s="18"/>
      <c r="C20" s="19"/>
      <c r="D20" s="18" t="s">
        <v>23</v>
      </c>
      <c r="E20" s="18"/>
      <c r="F20" s="14"/>
      <c r="G20" s="47">
        <f>+[6]ENE!$D$9</f>
        <v>0</v>
      </c>
      <c r="H20" s="61"/>
      <c r="I20" s="10"/>
      <c r="J20" s="39"/>
      <c r="L20" s="39"/>
      <c r="M20" s="2"/>
    </row>
    <row r="21" spans="1:13" s="55" customFormat="1" x14ac:dyDescent="0.2">
      <c r="A21" s="2"/>
      <c r="B21" s="18"/>
      <c r="C21" s="19"/>
      <c r="D21" s="18"/>
      <c r="E21" s="18"/>
      <c r="F21" s="14"/>
      <c r="G21" s="47"/>
      <c r="H21" s="61"/>
      <c r="I21" s="10"/>
      <c r="J21" s="39"/>
      <c r="L21" s="39"/>
      <c r="M21" s="2"/>
    </row>
    <row r="22" spans="1:13" s="55" customFormat="1" ht="12" customHeight="1" x14ac:dyDescent="0.2">
      <c r="A22" s="2"/>
      <c r="B22" s="20"/>
      <c r="C22" s="11"/>
      <c r="D22" s="21"/>
      <c r="E22" s="22"/>
      <c r="F22" s="2"/>
      <c r="G22" s="23"/>
      <c r="H22" s="17"/>
      <c r="I22" s="10"/>
      <c r="J22" s="56"/>
      <c r="L22" s="39"/>
      <c r="M22" s="2"/>
    </row>
    <row r="23" spans="1:13" s="55" customFormat="1" x14ac:dyDescent="0.2">
      <c r="A23" s="8" t="s">
        <v>8</v>
      </c>
      <c r="B23" s="8" t="s">
        <v>9</v>
      </c>
      <c r="C23" s="4"/>
      <c r="D23" s="2"/>
      <c r="E23" s="5"/>
      <c r="F23" s="2"/>
      <c r="G23" s="2"/>
      <c r="H23" s="9">
        <f>+SUM(G24:G31)</f>
        <v>1238240.0799999998</v>
      </c>
      <c r="I23" s="1"/>
      <c r="J23" s="39"/>
      <c r="L23" s="39"/>
      <c r="M23" s="2"/>
    </row>
    <row r="24" spans="1:13" s="55" customFormat="1" x14ac:dyDescent="0.2">
      <c r="A24" s="2"/>
      <c r="B24" s="2"/>
      <c r="C24" s="4"/>
      <c r="D24" s="2" t="s">
        <v>18</v>
      </c>
      <c r="E24" s="5"/>
      <c r="F24" s="2"/>
      <c r="G24" s="12">
        <f>+[1]ABR!$H$32</f>
        <v>1159009.0799999998</v>
      </c>
      <c r="H24" s="2"/>
      <c r="I24" s="1"/>
      <c r="J24" s="39"/>
      <c r="L24" s="39"/>
      <c r="M24" s="2"/>
    </row>
    <row r="25" spans="1:13" s="55" customFormat="1" x14ac:dyDescent="0.2">
      <c r="A25" s="2"/>
      <c r="B25" s="18"/>
      <c r="C25" s="24"/>
      <c r="D25" s="14" t="s">
        <v>19</v>
      </c>
      <c r="E25" s="18"/>
      <c r="F25" s="18"/>
      <c r="G25" s="47"/>
      <c r="H25" s="38"/>
      <c r="I25" s="1"/>
      <c r="J25" s="39"/>
      <c r="L25" s="39"/>
      <c r="M25" s="2"/>
    </row>
    <row r="26" spans="1:13" s="55" customFormat="1" x14ac:dyDescent="0.2">
      <c r="A26" s="2"/>
      <c r="B26" s="2"/>
      <c r="C26" s="11"/>
      <c r="D26" s="18" t="s">
        <v>20</v>
      </c>
      <c r="E26" s="5"/>
      <c r="F26" s="2"/>
      <c r="G26" s="48">
        <f>+[3]ABR!$F$14</f>
        <v>79000</v>
      </c>
      <c r="H26" s="60"/>
      <c r="I26" s="10"/>
      <c r="J26" s="39"/>
      <c r="L26" s="39"/>
      <c r="M26" s="2"/>
    </row>
    <row r="27" spans="1:13" s="55" customFormat="1" x14ac:dyDescent="0.2">
      <c r="A27" s="2"/>
      <c r="B27" s="2"/>
      <c r="C27" s="11"/>
      <c r="D27" s="18" t="s">
        <v>21</v>
      </c>
      <c r="E27" s="5"/>
      <c r="F27" s="2"/>
      <c r="G27" s="48">
        <f>+[4]ABR!$D$15</f>
        <v>231</v>
      </c>
      <c r="H27" s="38"/>
      <c r="I27" s="2"/>
      <c r="J27" s="39"/>
      <c r="L27" s="39"/>
      <c r="M27" s="2"/>
    </row>
    <row r="28" spans="1:13" s="55" customFormat="1" x14ac:dyDescent="0.2">
      <c r="A28" s="2"/>
      <c r="B28" s="18"/>
      <c r="C28" s="19"/>
      <c r="D28" s="18" t="s">
        <v>22</v>
      </c>
      <c r="E28" s="18"/>
      <c r="F28" s="14"/>
      <c r="G28" s="47"/>
      <c r="H28" s="62"/>
      <c r="I28" s="1"/>
      <c r="J28" s="39"/>
      <c r="L28" s="39"/>
      <c r="M28" s="2"/>
    </row>
    <row r="29" spans="1:13" s="55" customFormat="1" x14ac:dyDescent="0.2">
      <c r="A29" s="2"/>
      <c r="B29" s="18"/>
      <c r="C29" s="19"/>
      <c r="D29" s="18" t="s">
        <v>23</v>
      </c>
      <c r="E29" s="18"/>
      <c r="F29" s="14"/>
      <c r="G29" s="47">
        <f>+[6]ENE!$D$14</f>
        <v>0</v>
      </c>
      <c r="H29" s="62"/>
      <c r="I29" s="1"/>
      <c r="J29" s="39"/>
      <c r="L29" s="39"/>
      <c r="M29" s="2"/>
    </row>
    <row r="30" spans="1:13" s="55" customFormat="1" x14ac:dyDescent="0.2">
      <c r="A30" s="2"/>
      <c r="B30" s="18"/>
      <c r="C30" s="19"/>
      <c r="D30" s="18"/>
      <c r="E30" s="18"/>
      <c r="F30" s="14"/>
      <c r="G30" s="47"/>
      <c r="H30" s="62"/>
      <c r="I30" s="1"/>
      <c r="J30" s="39"/>
      <c r="L30" s="39"/>
      <c r="M30" s="2"/>
    </row>
    <row r="31" spans="1:13" s="55" customFormat="1" x14ac:dyDescent="0.2">
      <c r="A31" s="2"/>
      <c r="B31" s="18"/>
      <c r="C31" s="19"/>
      <c r="D31" s="18"/>
      <c r="E31" s="18"/>
      <c r="F31" s="14"/>
      <c r="G31" s="47"/>
      <c r="H31" s="62"/>
      <c r="I31" s="1"/>
      <c r="J31" s="39"/>
      <c r="L31" s="39"/>
      <c r="M31" s="2"/>
    </row>
    <row r="32" spans="1:13" s="55" customFormat="1" x14ac:dyDescent="0.2">
      <c r="A32" s="2"/>
      <c r="B32" s="18"/>
      <c r="C32" s="19"/>
      <c r="D32" s="18"/>
      <c r="E32" s="18"/>
      <c r="F32" s="14"/>
      <c r="G32" s="47"/>
      <c r="H32" s="62"/>
      <c r="I32" s="1"/>
      <c r="J32" s="39"/>
      <c r="L32" s="39"/>
      <c r="M32" s="2"/>
    </row>
    <row r="33" spans="1:13" s="55" customFormat="1" x14ac:dyDescent="0.2">
      <c r="A33" s="2"/>
      <c r="B33" s="20"/>
      <c r="C33" s="25"/>
      <c r="D33" s="20"/>
      <c r="E33" s="20"/>
      <c r="F33" s="2"/>
      <c r="G33" s="26"/>
      <c r="H33" s="27"/>
      <c r="I33" s="1"/>
      <c r="J33" s="39"/>
      <c r="L33" s="39"/>
      <c r="M33" s="2"/>
    </row>
    <row r="34" spans="1:13" s="55" customFormat="1" x14ac:dyDescent="0.2">
      <c r="A34" s="8" t="s">
        <v>2</v>
      </c>
      <c r="B34" s="8" t="s">
        <v>10</v>
      </c>
      <c r="C34" s="4"/>
      <c r="D34" s="2"/>
      <c r="E34" s="5"/>
      <c r="F34" s="2"/>
      <c r="G34" s="2"/>
      <c r="H34" s="28">
        <f>+SUM(G35:G40)</f>
        <v>18830</v>
      </c>
      <c r="I34" s="1"/>
      <c r="J34" s="39" t="s">
        <v>11</v>
      </c>
      <c r="L34" s="39"/>
      <c r="M34" s="2"/>
    </row>
    <row r="35" spans="1:13" s="55" customFormat="1" x14ac:dyDescent="0.2">
      <c r="A35" s="2"/>
      <c r="B35" s="2"/>
      <c r="C35" s="4"/>
      <c r="D35" s="2" t="s">
        <v>18</v>
      </c>
      <c r="E35" s="5"/>
      <c r="F35" s="2"/>
      <c r="G35" s="66">
        <f>+[1]ABR!$H$52</f>
        <v>10000</v>
      </c>
      <c r="H35" s="2"/>
      <c r="I35" s="1"/>
      <c r="J35" s="39"/>
      <c r="L35" s="39"/>
      <c r="M35" s="2"/>
    </row>
    <row r="36" spans="1:13" s="55" customFormat="1" x14ac:dyDescent="0.2">
      <c r="A36" s="2"/>
      <c r="B36" s="2"/>
      <c r="C36" s="29"/>
      <c r="D36" s="14" t="s">
        <v>19</v>
      </c>
      <c r="E36" s="15"/>
      <c r="F36" s="14"/>
      <c r="G36" s="16">
        <f>+[2]ABR!$F$19</f>
        <v>8830</v>
      </c>
      <c r="H36" s="38"/>
      <c r="I36" s="2"/>
      <c r="J36" s="39"/>
      <c r="L36" s="39"/>
      <c r="M36" s="2"/>
    </row>
    <row r="37" spans="1:13" x14ac:dyDescent="0.2">
      <c r="C37" s="30"/>
      <c r="D37" s="18" t="s">
        <v>20</v>
      </c>
      <c r="E37" s="2"/>
      <c r="F37" s="14"/>
      <c r="G37" s="53"/>
      <c r="H37" s="38"/>
      <c r="I37" s="2"/>
    </row>
    <row r="38" spans="1:13" x14ac:dyDescent="0.2">
      <c r="C38" s="30"/>
      <c r="D38" s="18" t="s">
        <v>21</v>
      </c>
      <c r="E38" s="2"/>
      <c r="F38" s="14"/>
      <c r="G38" s="53"/>
      <c r="H38" s="1"/>
      <c r="I38" s="2"/>
    </row>
    <row r="39" spans="1:13" x14ac:dyDescent="0.2">
      <c r="C39" s="30"/>
      <c r="D39" s="18" t="s">
        <v>22</v>
      </c>
      <c r="E39" s="2"/>
      <c r="F39" s="14"/>
      <c r="G39" s="53"/>
      <c r="H39" s="1"/>
      <c r="I39" s="2"/>
    </row>
    <row r="40" spans="1:13" x14ac:dyDescent="0.2">
      <c r="C40" s="30"/>
      <c r="D40" s="18" t="s">
        <v>23</v>
      </c>
      <c r="E40" s="2"/>
      <c r="F40" s="14"/>
      <c r="G40" s="53">
        <f>+[6]ENE!$D$18</f>
        <v>0</v>
      </c>
      <c r="H40" s="1"/>
      <c r="I40" s="2"/>
    </row>
    <row r="41" spans="1:13" x14ac:dyDescent="0.2">
      <c r="C41" s="30"/>
      <c r="D41" s="50"/>
      <c r="E41" s="2"/>
      <c r="F41" s="14"/>
      <c r="G41" s="53"/>
      <c r="H41" s="1"/>
      <c r="I41" s="2"/>
    </row>
    <row r="42" spans="1:13" x14ac:dyDescent="0.2">
      <c r="A42" s="8" t="s">
        <v>8</v>
      </c>
      <c r="B42" s="8" t="s">
        <v>12</v>
      </c>
      <c r="C42" s="33"/>
      <c r="D42" s="14"/>
      <c r="E42" s="15"/>
      <c r="F42" s="14"/>
      <c r="H42" s="34">
        <f>+G43+G44+G45+G46+G47+G48</f>
        <v>232462.33000000002</v>
      </c>
      <c r="I42" s="2"/>
      <c r="J42" s="55"/>
    </row>
    <row r="43" spans="1:13" x14ac:dyDescent="0.2">
      <c r="C43" s="37"/>
      <c r="D43" s="2" t="s">
        <v>18</v>
      </c>
      <c r="E43" s="35"/>
      <c r="F43" s="36"/>
      <c r="G43" s="66">
        <f>+[1]ABR!$H$56</f>
        <v>204227.33000000002</v>
      </c>
      <c r="H43" s="38"/>
      <c r="K43" s="39"/>
    </row>
    <row r="44" spans="1:13" x14ac:dyDescent="0.2">
      <c r="C44" s="30"/>
      <c r="D44" s="14" t="s">
        <v>19</v>
      </c>
      <c r="E44" s="35"/>
      <c r="F44" s="36"/>
      <c r="G44" s="53">
        <f>+[2]ABR!$F$23</f>
        <v>1160</v>
      </c>
      <c r="H44" s="38"/>
      <c r="K44" s="39"/>
    </row>
    <row r="45" spans="1:13" x14ac:dyDescent="0.2">
      <c r="C45" s="30"/>
      <c r="D45" s="18" t="s">
        <v>20</v>
      </c>
      <c r="E45" s="31"/>
      <c r="F45" s="36"/>
      <c r="G45" s="53"/>
      <c r="H45" s="38"/>
      <c r="K45" s="39"/>
    </row>
    <row r="46" spans="1:13" x14ac:dyDescent="0.2">
      <c r="C46" s="30"/>
      <c r="D46" s="18" t="s">
        <v>21</v>
      </c>
      <c r="E46" s="35"/>
      <c r="F46" s="36"/>
      <c r="G46" s="53">
        <f>+[4]ABR!$E$22</f>
        <v>20000</v>
      </c>
      <c r="H46" s="38"/>
      <c r="K46" s="39"/>
    </row>
    <row r="47" spans="1:13" x14ac:dyDescent="0.2">
      <c r="C47" s="32"/>
      <c r="D47" s="18" t="s">
        <v>22</v>
      </c>
      <c r="E47" s="35"/>
      <c r="F47" s="36"/>
      <c r="G47" s="64"/>
      <c r="H47" s="38"/>
      <c r="K47" s="39"/>
    </row>
    <row r="48" spans="1:13" x14ac:dyDescent="0.2">
      <c r="C48" s="30"/>
      <c r="D48" s="18" t="s">
        <v>23</v>
      </c>
      <c r="E48" s="35"/>
      <c r="F48" s="36"/>
      <c r="G48" s="53">
        <f>+[6]ABR!$E$22</f>
        <v>7075</v>
      </c>
      <c r="H48" s="38"/>
      <c r="K48" s="39"/>
    </row>
    <row r="49" spans="3:11" x14ac:dyDescent="0.2">
      <c r="C49" s="30"/>
      <c r="D49" s="51"/>
      <c r="E49" s="35"/>
      <c r="F49" s="36"/>
      <c r="G49" s="54"/>
      <c r="H49" s="38"/>
      <c r="J49" s="57"/>
      <c r="K49" s="57"/>
    </row>
    <row r="50" spans="3:11" x14ac:dyDescent="0.2">
      <c r="C50" s="30"/>
      <c r="D50" s="50"/>
      <c r="E50" s="35"/>
      <c r="F50" s="36"/>
      <c r="G50" s="53"/>
      <c r="H50" s="38"/>
      <c r="J50" s="57"/>
      <c r="K50" s="57"/>
    </row>
    <row r="51" spans="3:11" x14ac:dyDescent="0.2">
      <c r="C51" s="30"/>
      <c r="D51" s="50"/>
      <c r="E51" s="35"/>
      <c r="F51" s="36"/>
      <c r="G51" s="53"/>
      <c r="H51" s="38"/>
      <c r="J51" s="57"/>
      <c r="K51" s="39"/>
    </row>
    <row r="52" spans="3:11" x14ac:dyDescent="0.2">
      <c r="C52" s="30"/>
      <c r="D52" s="50"/>
      <c r="E52" s="35"/>
      <c r="F52" s="36"/>
      <c r="G52" s="53"/>
      <c r="H52" s="38"/>
      <c r="J52" s="57"/>
      <c r="K52" s="39"/>
    </row>
    <row r="53" spans="3:11" x14ac:dyDescent="0.2">
      <c r="C53" s="30"/>
      <c r="D53" s="50"/>
      <c r="E53" s="35"/>
      <c r="F53" s="36"/>
      <c r="G53" s="53"/>
      <c r="H53" s="38"/>
      <c r="J53" s="57"/>
      <c r="K53" s="39"/>
    </row>
    <row r="54" spans="3:11" x14ac:dyDescent="0.2">
      <c r="C54" s="30"/>
      <c r="D54" s="50"/>
      <c r="E54" s="35"/>
      <c r="F54" s="36"/>
      <c r="G54" s="53"/>
      <c r="H54" s="38"/>
      <c r="J54" s="57"/>
      <c r="K54" s="39"/>
    </row>
    <row r="55" spans="3:11" x14ac:dyDescent="0.2">
      <c r="C55" s="30"/>
      <c r="D55" s="50"/>
      <c r="E55" s="35"/>
      <c r="F55" s="36"/>
      <c r="G55" s="53"/>
      <c r="H55" s="38"/>
      <c r="J55" s="57"/>
      <c r="K55" s="39"/>
    </row>
    <row r="56" spans="3:11" x14ac:dyDescent="0.2">
      <c r="C56" s="30"/>
      <c r="D56" s="50"/>
      <c r="E56" s="35"/>
      <c r="F56" s="36"/>
      <c r="G56" s="53"/>
      <c r="H56" s="38"/>
      <c r="J56" s="57"/>
      <c r="K56" s="39"/>
    </row>
    <row r="57" spans="3:11" x14ac:dyDescent="0.2">
      <c r="C57" s="30"/>
      <c r="D57" s="50"/>
      <c r="E57" s="35"/>
      <c r="F57" s="36"/>
      <c r="G57" s="53"/>
      <c r="H57" s="38"/>
      <c r="J57" s="57"/>
      <c r="K57" s="39"/>
    </row>
    <row r="58" spans="3:11" x14ac:dyDescent="0.2">
      <c r="C58" s="30"/>
      <c r="D58" s="52"/>
      <c r="E58" s="35"/>
      <c r="F58" s="36"/>
      <c r="G58" s="53"/>
      <c r="H58" s="38"/>
      <c r="J58" s="57"/>
      <c r="K58" s="39"/>
    </row>
    <row r="59" spans="3:11" x14ac:dyDescent="0.2">
      <c r="C59" s="30"/>
      <c r="D59" s="50"/>
      <c r="G59" s="53"/>
      <c r="H59" s="38"/>
      <c r="J59" s="57"/>
      <c r="K59" s="39"/>
    </row>
    <row r="60" spans="3:11" x14ac:dyDescent="0.2">
      <c r="C60" s="30"/>
      <c r="D60" s="50"/>
    </row>
    <row r="61" spans="3:11" x14ac:dyDescent="0.2">
      <c r="D61" s="2" t="s">
        <v>13</v>
      </c>
      <c r="E61" s="8" t="s">
        <v>14</v>
      </c>
      <c r="G61" s="3">
        <f>+H13+H4-H23+H34-H42</f>
        <v>2180316.0799999982</v>
      </c>
    </row>
    <row r="62" spans="3:11" ht="12" thickBot="1" x14ac:dyDescent="0.25">
      <c r="E62" s="8" t="s">
        <v>15</v>
      </c>
      <c r="G62" s="40">
        <f>+SUM(F63:F68)</f>
        <v>2180462.1299999906</v>
      </c>
      <c r="I62" s="16"/>
      <c r="J62" s="58"/>
    </row>
    <row r="63" spans="3:11" ht="12" thickTop="1" x14ac:dyDescent="0.2">
      <c r="E63" s="2" t="s">
        <v>18</v>
      </c>
      <c r="F63" s="66">
        <f>+[1]ABR!$G$77</f>
        <v>965446.93999999086</v>
      </c>
      <c r="G63" s="67"/>
      <c r="I63" s="16"/>
      <c r="J63" s="58"/>
    </row>
    <row r="64" spans="3:11" x14ac:dyDescent="0.2">
      <c r="E64" s="14" t="s">
        <v>19</v>
      </c>
      <c r="F64" s="66">
        <f>+[2]ABR!$F$29</f>
        <v>1281436.8099999998</v>
      </c>
      <c r="G64" s="67"/>
      <c r="I64" s="16"/>
      <c r="J64" s="58"/>
    </row>
    <row r="65" spans="3:13" x14ac:dyDescent="0.2">
      <c r="E65" s="18" t="s">
        <v>20</v>
      </c>
      <c r="F65" s="66">
        <f>+[3]ABR!$F$27</f>
        <v>-46190.419999999947</v>
      </c>
      <c r="G65" s="67"/>
      <c r="I65" s="16"/>
      <c r="J65" s="58"/>
    </row>
    <row r="66" spans="3:13" x14ac:dyDescent="0.2">
      <c r="E66" s="18" t="s">
        <v>21</v>
      </c>
      <c r="F66" s="66">
        <f>+[4]ABR!$E$28</f>
        <v>-20230.62</v>
      </c>
      <c r="G66" s="67"/>
      <c r="I66" s="16"/>
      <c r="J66" s="58"/>
    </row>
    <row r="67" spans="3:13" x14ac:dyDescent="0.2">
      <c r="E67" s="18" t="s">
        <v>22</v>
      </c>
      <c r="F67" s="66"/>
      <c r="G67" s="67"/>
      <c r="I67" s="16"/>
      <c r="J67" s="58"/>
    </row>
    <row r="68" spans="3:13" x14ac:dyDescent="0.2">
      <c r="E68" s="18" t="s">
        <v>23</v>
      </c>
      <c r="F68" s="66">
        <f>+[6]ABR!$E$27</f>
        <v>-0.58000000006541086</v>
      </c>
      <c r="G68" s="67"/>
      <c r="I68" s="16"/>
      <c r="J68" s="58"/>
    </row>
    <row r="69" spans="3:13" x14ac:dyDescent="0.2">
      <c r="E69" s="8" t="s">
        <v>16</v>
      </c>
      <c r="G69" s="41">
        <f>+G61-G62</f>
        <v>-146.04999999236315</v>
      </c>
      <c r="H69" s="12" t="s">
        <v>13</v>
      </c>
      <c r="I69" s="42"/>
    </row>
    <row r="71" spans="3:13" x14ac:dyDescent="0.2">
      <c r="G71" s="12"/>
    </row>
    <row r="73" spans="3:13" x14ac:dyDescent="0.2">
      <c r="C73" s="65"/>
      <c r="D73" s="4"/>
      <c r="E73" s="2"/>
      <c r="F73" s="5"/>
    </row>
    <row r="74" spans="3:13" ht="15" x14ac:dyDescent="0.25">
      <c r="C74" s="43"/>
      <c r="D74" s="44"/>
      <c r="E74"/>
      <c r="F74"/>
      <c r="G74"/>
      <c r="H74"/>
      <c r="I74"/>
      <c r="J74" s="59"/>
      <c r="K74" s="59"/>
      <c r="L74" s="59"/>
      <c r="M74" s="45"/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G5" sqref="G5:G10"/>
    </sheetView>
  </sheetViews>
  <sheetFormatPr baseColWidth="10" defaultRowHeight="11.25" x14ac:dyDescent="0.2"/>
  <cols>
    <col min="1" max="1" width="1.85546875" style="2" bestFit="1" customWidth="1"/>
    <col min="2" max="2" width="9.42578125" style="2" customWidth="1"/>
    <col min="3" max="3" width="8.7109375" style="4" bestFit="1" customWidth="1"/>
    <col min="4" max="4" width="13.85546875" style="2" customWidth="1"/>
    <col min="5" max="5" width="36.85546875" style="5" customWidth="1"/>
    <col min="6" max="6" width="13.7109375" style="2" customWidth="1"/>
    <col min="7" max="7" width="11.140625" style="2" bestFit="1" customWidth="1"/>
    <col min="8" max="8" width="12" style="2" bestFit="1" customWidth="1"/>
    <col min="9" max="9" width="18.5703125" style="1" bestFit="1" customWidth="1"/>
    <col min="10" max="10" width="20.7109375" style="39" bestFit="1" customWidth="1"/>
    <col min="11" max="11" width="9" style="55" bestFit="1" customWidth="1"/>
    <col min="12" max="12" width="11.42578125" style="39"/>
    <col min="13" max="16384" width="11.42578125" style="2"/>
  </cols>
  <sheetData>
    <row r="1" spans="1:13" ht="15.75" customHeight="1" x14ac:dyDescent="0.2">
      <c r="A1" s="69" t="s">
        <v>0</v>
      </c>
      <c r="B1" s="69"/>
      <c r="C1" s="69"/>
      <c r="D1" s="69"/>
      <c r="E1" s="69"/>
      <c r="F1" s="69"/>
      <c r="G1" s="69"/>
      <c r="H1" s="69"/>
    </row>
    <row r="2" spans="1:13" ht="15.75" customHeight="1" x14ac:dyDescent="0.2">
      <c r="A2" s="69" t="s">
        <v>27</v>
      </c>
      <c r="B2" s="69"/>
      <c r="C2" s="69"/>
      <c r="D2" s="69"/>
      <c r="E2" s="69"/>
      <c r="F2" s="69"/>
      <c r="G2" s="69"/>
      <c r="H2" s="69"/>
    </row>
    <row r="3" spans="1:13" ht="16.5" customHeight="1" thickBot="1" x14ac:dyDescent="0.25">
      <c r="A3" s="70"/>
      <c r="B3" s="70"/>
      <c r="C3" s="70"/>
      <c r="D3" s="70"/>
      <c r="E3" s="70"/>
      <c r="F3" s="70"/>
      <c r="G3" s="70"/>
      <c r="H3" s="70"/>
    </row>
    <row r="4" spans="1:13" s="55" customFormat="1" ht="12" thickTop="1" x14ac:dyDescent="0.2">
      <c r="A4" s="2"/>
      <c r="B4" s="2"/>
      <c r="C4" s="4"/>
      <c r="D4" s="2"/>
      <c r="E4" s="6" t="s">
        <v>1</v>
      </c>
      <c r="F4" s="2"/>
      <c r="G4" s="2"/>
      <c r="H4" s="9">
        <f>+SUM(G5:G10)</f>
        <v>1281334.9299999967</v>
      </c>
      <c r="I4" s="1"/>
      <c r="J4" s="39"/>
      <c r="L4" s="39"/>
      <c r="M4" s="2"/>
    </row>
    <row r="5" spans="1:13" s="55" customFormat="1" x14ac:dyDescent="0.2">
      <c r="A5" s="2"/>
      <c r="B5" s="2"/>
      <c r="C5" s="4"/>
      <c r="D5" s="2"/>
      <c r="E5" s="2" t="s">
        <v>18</v>
      </c>
      <c r="F5" s="2"/>
      <c r="G5" s="66">
        <f>+[1]MAY!$H$6</f>
        <v>887791.86999999662</v>
      </c>
      <c r="H5" s="9"/>
      <c r="I5" s="1"/>
      <c r="J5" s="39"/>
      <c r="L5" s="39"/>
      <c r="M5" s="2"/>
    </row>
    <row r="6" spans="1:13" s="55" customFormat="1" x14ac:dyDescent="0.2">
      <c r="A6" s="2"/>
      <c r="B6" s="2"/>
      <c r="C6" s="4"/>
      <c r="D6" s="2"/>
      <c r="E6" s="14" t="s">
        <v>19</v>
      </c>
      <c r="F6" s="2"/>
      <c r="G6" s="66">
        <f>+[2]MAY!$F$5</f>
        <v>322975.81</v>
      </c>
      <c r="H6" s="9"/>
      <c r="I6" s="1"/>
      <c r="J6" s="39"/>
      <c r="L6" s="39"/>
      <c r="M6" s="2"/>
    </row>
    <row r="7" spans="1:13" s="55" customFormat="1" x14ac:dyDescent="0.2">
      <c r="A7" s="2"/>
      <c r="B7" s="2"/>
      <c r="C7" s="4"/>
      <c r="D7" s="2"/>
      <c r="E7" s="18" t="s">
        <v>20</v>
      </c>
      <c r="F7" s="2"/>
      <c r="G7" s="66">
        <f>+[3]MAY!$F$6</f>
        <v>63492.25</v>
      </c>
      <c r="H7" s="9"/>
      <c r="I7" s="1"/>
      <c r="J7" s="39"/>
      <c r="L7" s="39"/>
      <c r="M7" s="2"/>
    </row>
    <row r="8" spans="1:13" s="55" customFormat="1" x14ac:dyDescent="0.2">
      <c r="A8" s="2"/>
      <c r="B8" s="2"/>
      <c r="C8" s="4"/>
      <c r="D8" s="2"/>
      <c r="E8" s="18" t="s">
        <v>21</v>
      </c>
      <c r="F8" s="2"/>
      <c r="G8" s="66"/>
      <c r="H8" s="9"/>
      <c r="I8" s="1"/>
      <c r="J8" s="39"/>
      <c r="L8" s="39"/>
      <c r="M8" s="2"/>
    </row>
    <row r="9" spans="1:13" s="55" customFormat="1" x14ac:dyDescent="0.2">
      <c r="A9" s="2"/>
      <c r="B9" s="2"/>
      <c r="C9" s="4"/>
      <c r="D9" s="2"/>
      <c r="E9" s="18" t="s">
        <v>22</v>
      </c>
      <c r="F9" s="2"/>
      <c r="G9" s="66"/>
      <c r="H9" s="9"/>
      <c r="I9" s="1"/>
      <c r="J9" s="39"/>
      <c r="L9" s="39"/>
      <c r="M9" s="2"/>
    </row>
    <row r="10" spans="1:13" s="55" customFormat="1" x14ac:dyDescent="0.2">
      <c r="A10" s="2"/>
      <c r="B10" s="2"/>
      <c r="C10" s="4"/>
      <c r="D10" s="2"/>
      <c r="E10" s="18" t="s">
        <v>23</v>
      </c>
      <c r="F10" s="2"/>
      <c r="G10" s="66">
        <f>+[6]MAY!$D$6</f>
        <v>7075</v>
      </c>
      <c r="H10" s="9"/>
      <c r="I10" s="1"/>
      <c r="J10" s="39"/>
      <c r="L10" s="39"/>
      <c r="M10" s="2"/>
    </row>
    <row r="12" spans="1:13" s="55" customFormat="1" x14ac:dyDescent="0.2">
      <c r="A12" s="8" t="s">
        <v>2</v>
      </c>
      <c r="B12" s="8" t="s">
        <v>3</v>
      </c>
      <c r="C12" s="4"/>
      <c r="D12" s="2"/>
      <c r="E12" s="5"/>
      <c r="F12" s="2"/>
      <c r="G12" s="2"/>
      <c r="H12" s="2"/>
      <c r="I12" s="1"/>
      <c r="J12" s="39"/>
      <c r="L12" s="39"/>
      <c r="M12" s="2"/>
    </row>
    <row r="13" spans="1:13" s="55" customFormat="1" x14ac:dyDescent="0.2">
      <c r="A13" s="2"/>
      <c r="B13" s="2"/>
      <c r="C13" s="4"/>
      <c r="D13" s="2"/>
      <c r="E13" s="5"/>
      <c r="F13" s="2"/>
      <c r="G13" s="2"/>
      <c r="H13" s="12">
        <f>+SUM(G15:G21)</f>
        <v>751464.61999999988</v>
      </c>
      <c r="I13" s="1"/>
      <c r="J13" s="39"/>
      <c r="L13" s="39"/>
      <c r="M13" s="2"/>
    </row>
    <row r="14" spans="1:13" s="55" customFormat="1" x14ac:dyDescent="0.2">
      <c r="A14" s="2"/>
      <c r="B14" s="65" t="s">
        <v>4</v>
      </c>
      <c r="C14" s="65" t="s">
        <v>5</v>
      </c>
      <c r="D14" s="65" t="s">
        <v>6</v>
      </c>
      <c r="E14" s="5"/>
      <c r="F14" s="2"/>
      <c r="G14" s="65" t="s">
        <v>7</v>
      </c>
      <c r="H14" s="10"/>
      <c r="I14" s="10"/>
      <c r="J14" s="39"/>
      <c r="L14" s="39"/>
      <c r="M14" s="2"/>
    </row>
    <row r="15" spans="1:13" s="55" customFormat="1" x14ac:dyDescent="0.2">
      <c r="A15" s="2"/>
      <c r="B15" s="2"/>
      <c r="C15" s="11"/>
      <c r="D15" s="2" t="s">
        <v>18</v>
      </c>
      <c r="E15" s="5"/>
      <c r="F15" s="2"/>
      <c r="G15" s="12">
        <f>+[1]MAY!$H$8</f>
        <v>686503.89999999991</v>
      </c>
      <c r="H15" s="38"/>
      <c r="I15" s="10"/>
      <c r="J15" s="56"/>
      <c r="L15" s="39"/>
      <c r="M15" s="2"/>
    </row>
    <row r="16" spans="1:13" s="55" customFormat="1" x14ac:dyDescent="0.2">
      <c r="A16" s="2"/>
      <c r="B16" s="2"/>
      <c r="C16" s="13"/>
      <c r="D16" s="14" t="s">
        <v>19</v>
      </c>
      <c r="E16" s="15"/>
      <c r="F16" s="14"/>
      <c r="G16" s="49">
        <f>+[2]MAY!$F$8</f>
        <v>54960.72</v>
      </c>
      <c r="H16" s="61"/>
      <c r="I16" s="10"/>
      <c r="J16" s="39"/>
      <c r="L16" s="39"/>
      <c r="M16" s="2"/>
    </row>
    <row r="17" spans="1:13" s="55" customFormat="1" x14ac:dyDescent="0.2">
      <c r="A17" s="2"/>
      <c r="B17" s="18"/>
      <c r="C17" s="19"/>
      <c r="D17" s="18" t="s">
        <v>20</v>
      </c>
      <c r="E17" s="18"/>
      <c r="F17" s="14"/>
      <c r="G17" s="47">
        <f>+[3]MAY!$F$9</f>
        <v>10000</v>
      </c>
      <c r="H17" s="61"/>
      <c r="I17" s="10"/>
      <c r="J17" s="39"/>
      <c r="L17" s="39"/>
      <c r="M17" s="2"/>
    </row>
    <row r="18" spans="1:13" s="55" customFormat="1" x14ac:dyDescent="0.2">
      <c r="A18" s="2"/>
      <c r="B18" s="18"/>
      <c r="C18" s="19"/>
      <c r="D18" s="18" t="s">
        <v>21</v>
      </c>
      <c r="E18" s="18"/>
      <c r="F18" s="14"/>
      <c r="G18" s="47"/>
      <c r="H18" s="61"/>
      <c r="I18" s="10"/>
      <c r="J18" s="39"/>
      <c r="L18" s="39"/>
      <c r="M18" s="2"/>
    </row>
    <row r="19" spans="1:13" s="55" customFormat="1" x14ac:dyDescent="0.2">
      <c r="A19" s="2"/>
      <c r="B19" s="18"/>
      <c r="C19" s="19"/>
      <c r="D19" s="18" t="s">
        <v>22</v>
      </c>
      <c r="E19" s="18"/>
      <c r="F19" s="14"/>
      <c r="G19" s="47"/>
      <c r="H19" s="61"/>
      <c r="I19" s="10"/>
      <c r="J19" s="39"/>
      <c r="L19" s="39"/>
      <c r="M19" s="2"/>
    </row>
    <row r="20" spans="1:13" s="55" customFormat="1" x14ac:dyDescent="0.2">
      <c r="A20" s="2"/>
      <c r="B20" s="18"/>
      <c r="C20" s="19"/>
      <c r="D20" s="18" t="s">
        <v>23</v>
      </c>
      <c r="E20" s="18"/>
      <c r="F20" s="14"/>
      <c r="G20" s="47">
        <f>+[6]ENE!$D$9</f>
        <v>0</v>
      </c>
      <c r="H20" s="61"/>
      <c r="I20" s="10"/>
      <c r="J20" s="39"/>
      <c r="L20" s="39"/>
      <c r="M20" s="2"/>
    </row>
    <row r="21" spans="1:13" s="55" customFormat="1" x14ac:dyDescent="0.2">
      <c r="A21" s="2"/>
      <c r="B21" s="18"/>
      <c r="C21" s="19"/>
      <c r="D21" s="18"/>
      <c r="E21" s="18"/>
      <c r="F21" s="14"/>
      <c r="G21" s="47"/>
      <c r="H21" s="61"/>
      <c r="I21" s="10"/>
      <c r="J21" s="39"/>
      <c r="L21" s="39"/>
      <c r="M21" s="2"/>
    </row>
    <row r="22" spans="1:13" s="55" customFormat="1" ht="12" customHeight="1" x14ac:dyDescent="0.2">
      <c r="A22" s="2"/>
      <c r="B22" s="20"/>
      <c r="C22" s="11"/>
      <c r="D22" s="21"/>
      <c r="E22" s="22"/>
      <c r="F22" s="2"/>
      <c r="G22" s="23"/>
      <c r="H22" s="17"/>
      <c r="I22" s="10"/>
      <c r="J22" s="56"/>
      <c r="L22" s="39"/>
      <c r="M22" s="2"/>
    </row>
    <row r="23" spans="1:13" s="55" customFormat="1" x14ac:dyDescent="0.2">
      <c r="A23" s="8" t="s">
        <v>8</v>
      </c>
      <c r="B23" s="8" t="s">
        <v>9</v>
      </c>
      <c r="C23" s="4"/>
      <c r="D23" s="2"/>
      <c r="E23" s="5"/>
      <c r="F23" s="2"/>
      <c r="G23" s="2"/>
      <c r="H23" s="9">
        <f>+SUM(G24:G31)</f>
        <v>819025.64999999991</v>
      </c>
      <c r="I23" s="1"/>
      <c r="J23" s="39"/>
      <c r="L23" s="39"/>
      <c r="M23" s="2"/>
    </row>
    <row r="24" spans="1:13" s="55" customFormat="1" x14ac:dyDescent="0.2">
      <c r="A24" s="2"/>
      <c r="B24" s="2"/>
      <c r="C24" s="4"/>
      <c r="D24" s="2" t="s">
        <v>18</v>
      </c>
      <c r="E24" s="5"/>
      <c r="F24" s="2"/>
      <c r="G24" s="12">
        <f>+[1]MAY!$H$36</f>
        <v>819025.64999999991</v>
      </c>
      <c r="H24" s="2"/>
      <c r="I24" s="1"/>
      <c r="J24" s="39"/>
      <c r="L24" s="39"/>
      <c r="M24" s="2"/>
    </row>
    <row r="25" spans="1:13" s="55" customFormat="1" x14ac:dyDescent="0.2">
      <c r="A25" s="2"/>
      <c r="B25" s="18"/>
      <c r="C25" s="24"/>
      <c r="D25" s="14" t="s">
        <v>19</v>
      </c>
      <c r="E25" s="18"/>
      <c r="F25" s="18"/>
      <c r="G25" s="47"/>
      <c r="H25" s="38"/>
      <c r="I25" s="1"/>
      <c r="J25" s="39"/>
      <c r="L25" s="39"/>
      <c r="M25" s="2"/>
    </row>
    <row r="26" spans="1:13" s="55" customFormat="1" x14ac:dyDescent="0.2">
      <c r="A26" s="2"/>
      <c r="B26" s="2"/>
      <c r="C26" s="11"/>
      <c r="D26" s="18" t="s">
        <v>20</v>
      </c>
      <c r="E26" s="5"/>
      <c r="F26" s="2"/>
      <c r="G26" s="48">
        <f>+[3]ENE!$F$14</f>
        <v>0</v>
      </c>
      <c r="H26" s="60"/>
      <c r="I26" s="10"/>
      <c r="J26" s="39"/>
      <c r="L26" s="39"/>
      <c r="M26" s="2"/>
    </row>
    <row r="27" spans="1:13" s="55" customFormat="1" x14ac:dyDescent="0.2">
      <c r="A27" s="2"/>
      <c r="B27" s="2"/>
      <c r="C27" s="11"/>
      <c r="D27" s="18" t="s">
        <v>21</v>
      </c>
      <c r="E27" s="5"/>
      <c r="F27" s="2"/>
      <c r="G27" s="48"/>
      <c r="H27" s="38"/>
      <c r="I27" s="2"/>
      <c r="J27" s="39"/>
      <c r="L27" s="39"/>
      <c r="M27" s="2"/>
    </row>
    <row r="28" spans="1:13" s="55" customFormat="1" x14ac:dyDescent="0.2">
      <c r="A28" s="2"/>
      <c r="B28" s="18"/>
      <c r="C28" s="19"/>
      <c r="D28" s="18" t="s">
        <v>22</v>
      </c>
      <c r="E28" s="18"/>
      <c r="F28" s="14"/>
      <c r="G28" s="47"/>
      <c r="H28" s="62"/>
      <c r="I28" s="1"/>
      <c r="J28" s="39"/>
      <c r="L28" s="39"/>
      <c r="M28" s="2"/>
    </row>
    <row r="29" spans="1:13" s="55" customFormat="1" x14ac:dyDescent="0.2">
      <c r="A29" s="2"/>
      <c r="B29" s="18"/>
      <c r="C29" s="19"/>
      <c r="D29" s="18" t="s">
        <v>23</v>
      </c>
      <c r="E29" s="18"/>
      <c r="F29" s="14"/>
      <c r="G29" s="47">
        <f>+[6]ENE!$D$14</f>
        <v>0</v>
      </c>
      <c r="H29" s="62"/>
      <c r="I29" s="1"/>
      <c r="J29" s="39"/>
      <c r="L29" s="39"/>
      <c r="M29" s="2"/>
    </row>
    <row r="30" spans="1:13" s="55" customFormat="1" x14ac:dyDescent="0.2">
      <c r="A30" s="2"/>
      <c r="B30" s="18"/>
      <c r="C30" s="19"/>
      <c r="D30" s="18"/>
      <c r="E30" s="18"/>
      <c r="F30" s="14"/>
      <c r="G30" s="47"/>
      <c r="H30" s="62"/>
      <c r="I30" s="1"/>
      <c r="J30" s="39"/>
      <c r="L30" s="39"/>
      <c r="M30" s="2"/>
    </row>
    <row r="31" spans="1:13" s="55" customFormat="1" x14ac:dyDescent="0.2">
      <c r="A31" s="2"/>
      <c r="B31" s="18"/>
      <c r="C31" s="19"/>
      <c r="D31" s="18"/>
      <c r="E31" s="18"/>
      <c r="F31" s="14"/>
      <c r="G31" s="47"/>
      <c r="H31" s="62"/>
      <c r="I31" s="1"/>
      <c r="J31" s="39"/>
      <c r="L31" s="39"/>
      <c r="M31" s="2"/>
    </row>
    <row r="32" spans="1:13" s="55" customFormat="1" x14ac:dyDescent="0.2">
      <c r="A32" s="2"/>
      <c r="B32" s="18"/>
      <c r="C32" s="19"/>
      <c r="D32" s="18"/>
      <c r="E32" s="18"/>
      <c r="F32" s="14"/>
      <c r="G32" s="47"/>
      <c r="H32" s="62"/>
      <c r="I32" s="1"/>
      <c r="J32" s="39"/>
      <c r="L32" s="39"/>
      <c r="M32" s="2"/>
    </row>
    <row r="33" spans="1:13" s="55" customFormat="1" x14ac:dyDescent="0.2">
      <c r="A33" s="2"/>
      <c r="B33" s="20"/>
      <c r="C33" s="25"/>
      <c r="D33" s="20"/>
      <c r="E33" s="20"/>
      <c r="F33" s="2"/>
      <c r="G33" s="26"/>
      <c r="H33" s="27"/>
      <c r="I33" s="1"/>
      <c r="J33" s="39"/>
      <c r="L33" s="39"/>
      <c r="M33" s="2"/>
    </row>
    <row r="34" spans="1:13" s="55" customFormat="1" x14ac:dyDescent="0.2">
      <c r="A34" s="8" t="s">
        <v>2</v>
      </c>
      <c r="B34" s="8" t="s">
        <v>10</v>
      </c>
      <c r="C34" s="4"/>
      <c r="D34" s="2"/>
      <c r="E34" s="5"/>
      <c r="F34" s="2"/>
      <c r="G34" s="2"/>
      <c r="H34" s="28">
        <f>+SUM(G35:G40)</f>
        <v>18830</v>
      </c>
      <c r="I34" s="1"/>
      <c r="J34" s="39" t="s">
        <v>11</v>
      </c>
      <c r="L34" s="39"/>
      <c r="M34" s="2"/>
    </row>
    <row r="35" spans="1:13" s="55" customFormat="1" x14ac:dyDescent="0.2">
      <c r="A35" s="2"/>
      <c r="B35" s="2"/>
      <c r="C35" s="4"/>
      <c r="D35" s="2" t="s">
        <v>18</v>
      </c>
      <c r="E35" s="5"/>
      <c r="F35" s="2"/>
      <c r="G35" s="66">
        <f>+[1]MAY!$H$51</f>
        <v>10000</v>
      </c>
      <c r="H35" s="2"/>
      <c r="I35" s="1"/>
      <c r="J35" s="39"/>
      <c r="L35" s="39"/>
      <c r="M35" s="2"/>
    </row>
    <row r="36" spans="1:13" s="55" customFormat="1" x14ac:dyDescent="0.2">
      <c r="A36" s="2"/>
      <c r="B36" s="2"/>
      <c r="C36" s="29"/>
      <c r="D36" s="14" t="s">
        <v>19</v>
      </c>
      <c r="E36" s="15"/>
      <c r="F36" s="14"/>
      <c r="G36" s="16">
        <f>+[2]MAY!$F$20</f>
        <v>8830</v>
      </c>
      <c r="H36" s="38"/>
      <c r="I36" s="2"/>
      <c r="J36" s="39"/>
      <c r="L36" s="39"/>
      <c r="M36" s="2"/>
    </row>
    <row r="37" spans="1:13" x14ac:dyDescent="0.2">
      <c r="C37" s="30"/>
      <c r="D37" s="18" t="s">
        <v>20</v>
      </c>
      <c r="E37" s="2"/>
      <c r="F37" s="14"/>
      <c r="G37" s="53"/>
      <c r="H37" s="38"/>
      <c r="I37" s="2"/>
    </row>
    <row r="38" spans="1:13" x14ac:dyDescent="0.2">
      <c r="C38" s="30"/>
      <c r="D38" s="18" t="s">
        <v>21</v>
      </c>
      <c r="E38" s="2"/>
      <c r="F38" s="14"/>
      <c r="G38" s="53"/>
      <c r="H38" s="1"/>
      <c r="I38" s="2"/>
    </row>
    <row r="39" spans="1:13" x14ac:dyDescent="0.2">
      <c r="C39" s="30"/>
      <c r="D39" s="18" t="s">
        <v>22</v>
      </c>
      <c r="E39" s="2"/>
      <c r="F39" s="14"/>
      <c r="G39" s="53"/>
      <c r="H39" s="1"/>
      <c r="I39" s="2"/>
    </row>
    <row r="40" spans="1:13" x14ac:dyDescent="0.2">
      <c r="C40" s="30"/>
      <c r="D40" s="18" t="s">
        <v>23</v>
      </c>
      <c r="E40" s="2"/>
      <c r="F40" s="14"/>
      <c r="G40" s="53">
        <f>+[6]ENE!$D$18</f>
        <v>0</v>
      </c>
      <c r="H40" s="1"/>
      <c r="I40" s="2"/>
    </row>
    <row r="41" spans="1:13" x14ac:dyDescent="0.2">
      <c r="C41" s="30"/>
      <c r="D41" s="50"/>
      <c r="E41" s="2"/>
      <c r="F41" s="14"/>
      <c r="G41" s="53"/>
      <c r="H41" s="1"/>
      <c r="I41" s="2"/>
    </row>
    <row r="42" spans="1:13" x14ac:dyDescent="0.2">
      <c r="A42" s="8" t="s">
        <v>8</v>
      </c>
      <c r="B42" s="8" t="s">
        <v>12</v>
      </c>
      <c r="C42" s="33"/>
      <c r="D42" s="14"/>
      <c r="E42" s="15"/>
      <c r="F42" s="14"/>
      <c r="H42" s="34">
        <f>+G43+G44+G45+G46+G47+G48</f>
        <v>126279.70000000001</v>
      </c>
      <c r="I42" s="2"/>
      <c r="J42" s="55"/>
    </row>
    <row r="43" spans="1:13" x14ac:dyDescent="0.2">
      <c r="C43" s="37"/>
      <c r="D43" s="2" t="s">
        <v>18</v>
      </c>
      <c r="E43" s="35"/>
      <c r="F43" s="36"/>
      <c r="G43" s="66">
        <f>+[1]MAY!$H$55</f>
        <v>78319.700000000012</v>
      </c>
      <c r="H43" s="38"/>
      <c r="K43" s="39"/>
    </row>
    <row r="44" spans="1:13" x14ac:dyDescent="0.2">
      <c r="C44" s="30"/>
      <c r="D44" s="14" t="s">
        <v>19</v>
      </c>
      <c r="E44" s="35"/>
      <c r="F44" s="36"/>
      <c r="G44" s="53">
        <f>+[2]MAY!$F$24</f>
        <v>7960</v>
      </c>
      <c r="H44" s="38"/>
      <c r="K44" s="39"/>
    </row>
    <row r="45" spans="1:13" x14ac:dyDescent="0.2">
      <c r="C45" s="30"/>
      <c r="D45" s="18" t="s">
        <v>20</v>
      </c>
      <c r="E45" s="31"/>
      <c r="F45" s="36"/>
      <c r="G45" s="53">
        <f>+[3]MAY!$F$21</f>
        <v>40000</v>
      </c>
      <c r="H45" s="38"/>
      <c r="K45" s="39"/>
    </row>
    <row r="46" spans="1:13" x14ac:dyDescent="0.2">
      <c r="C46" s="30"/>
      <c r="D46" s="18" t="s">
        <v>21</v>
      </c>
      <c r="E46" s="35"/>
      <c r="F46" s="36"/>
      <c r="G46" s="53"/>
      <c r="H46" s="38"/>
      <c r="K46" s="39"/>
    </row>
    <row r="47" spans="1:13" x14ac:dyDescent="0.2">
      <c r="C47" s="32"/>
      <c r="D47" s="18" t="s">
        <v>22</v>
      </c>
      <c r="E47" s="35"/>
      <c r="F47" s="36"/>
      <c r="G47" s="64"/>
      <c r="H47" s="38"/>
      <c r="K47" s="39"/>
    </row>
    <row r="48" spans="1:13" x14ac:dyDescent="0.2">
      <c r="C48" s="30"/>
      <c r="D48" s="18" t="s">
        <v>23</v>
      </c>
      <c r="E48" s="35"/>
      <c r="F48" s="36"/>
      <c r="G48" s="53"/>
      <c r="H48" s="38"/>
      <c r="K48" s="39"/>
    </row>
    <row r="49" spans="3:11" x14ac:dyDescent="0.2">
      <c r="C49" s="30"/>
      <c r="D49" s="51"/>
      <c r="E49" s="35"/>
      <c r="F49" s="36"/>
      <c r="G49" s="54"/>
      <c r="H49" s="38"/>
      <c r="J49" s="57"/>
      <c r="K49" s="57"/>
    </row>
    <row r="50" spans="3:11" x14ac:dyDescent="0.2">
      <c r="C50" s="30"/>
      <c r="D50" s="50"/>
      <c r="E50" s="35"/>
      <c r="F50" s="36"/>
      <c r="G50" s="53"/>
      <c r="H50" s="38"/>
      <c r="J50" s="57"/>
      <c r="K50" s="57"/>
    </row>
    <row r="51" spans="3:11" x14ac:dyDescent="0.2">
      <c r="C51" s="30"/>
      <c r="D51" s="50"/>
      <c r="E51" s="35"/>
      <c r="F51" s="36"/>
      <c r="G51" s="53"/>
      <c r="H51" s="38"/>
      <c r="J51" s="57"/>
      <c r="K51" s="39"/>
    </row>
    <row r="52" spans="3:11" x14ac:dyDescent="0.2">
      <c r="C52" s="30"/>
      <c r="D52" s="50"/>
      <c r="E52" s="35"/>
      <c r="F52" s="36"/>
      <c r="G52" s="53"/>
      <c r="H52" s="38"/>
      <c r="J52" s="57"/>
      <c r="K52" s="39"/>
    </row>
    <row r="53" spans="3:11" x14ac:dyDescent="0.2">
      <c r="C53" s="30"/>
      <c r="D53" s="50"/>
      <c r="E53" s="35"/>
      <c r="F53" s="36"/>
      <c r="G53" s="53"/>
      <c r="H53" s="38"/>
      <c r="J53" s="57"/>
      <c r="K53" s="39"/>
    </row>
    <row r="54" spans="3:11" x14ac:dyDescent="0.2">
      <c r="C54" s="30"/>
      <c r="D54" s="50"/>
      <c r="E54" s="35"/>
      <c r="F54" s="36"/>
      <c r="G54" s="53"/>
      <c r="H54" s="38"/>
      <c r="J54" s="57"/>
      <c r="K54" s="39"/>
    </row>
    <row r="55" spans="3:11" x14ac:dyDescent="0.2">
      <c r="C55" s="30"/>
      <c r="D55" s="50"/>
      <c r="E55" s="35"/>
      <c r="F55" s="36"/>
      <c r="G55" s="53"/>
      <c r="H55" s="38"/>
      <c r="J55" s="57"/>
      <c r="K55" s="39"/>
    </row>
    <row r="56" spans="3:11" x14ac:dyDescent="0.2">
      <c r="C56" s="30"/>
      <c r="D56" s="50"/>
      <c r="E56" s="35"/>
      <c r="F56" s="36"/>
      <c r="G56" s="53"/>
      <c r="H56" s="38"/>
      <c r="J56" s="57"/>
      <c r="K56" s="39"/>
    </row>
    <row r="57" spans="3:11" x14ac:dyDescent="0.2">
      <c r="C57" s="30"/>
      <c r="D57" s="50"/>
      <c r="E57" s="35"/>
      <c r="F57" s="36"/>
      <c r="G57" s="53"/>
      <c r="H57" s="38"/>
      <c r="J57" s="57"/>
      <c r="K57" s="39"/>
    </row>
    <row r="58" spans="3:11" x14ac:dyDescent="0.2">
      <c r="C58" s="30"/>
      <c r="D58" s="52"/>
      <c r="E58" s="35"/>
      <c r="F58" s="36"/>
      <c r="G58" s="53"/>
      <c r="H58" s="38"/>
      <c r="J58" s="57"/>
      <c r="K58" s="39"/>
    </row>
    <row r="59" spans="3:11" x14ac:dyDescent="0.2">
      <c r="C59" s="30"/>
      <c r="D59" s="50"/>
      <c r="G59" s="53"/>
      <c r="H59" s="38"/>
      <c r="J59" s="57"/>
      <c r="K59" s="39"/>
    </row>
    <row r="60" spans="3:11" x14ac:dyDescent="0.2">
      <c r="C60" s="30"/>
      <c r="D60" s="50"/>
    </row>
    <row r="61" spans="3:11" x14ac:dyDescent="0.2">
      <c r="D61" s="2" t="s">
        <v>13</v>
      </c>
      <c r="E61" s="8" t="s">
        <v>14</v>
      </c>
      <c r="G61" s="3">
        <f>+H13+H4-H23+H34-H42</f>
        <v>1106324.1999999967</v>
      </c>
    </row>
    <row r="62" spans="3:11" ht="12" thickBot="1" x14ac:dyDescent="0.25">
      <c r="E62" s="8" t="s">
        <v>15</v>
      </c>
      <c r="G62" s="40">
        <f>+SUM(F63:F68)</f>
        <v>1099392.9499999895</v>
      </c>
      <c r="I62" s="16"/>
      <c r="J62" s="58"/>
    </row>
    <row r="63" spans="3:11" ht="12" thickTop="1" x14ac:dyDescent="0.2">
      <c r="E63" s="2" t="s">
        <v>18</v>
      </c>
      <c r="F63" s="66">
        <f>+[1]MAY!$G$74</f>
        <v>686864.79999998957</v>
      </c>
      <c r="G63" s="67"/>
      <c r="I63" s="16"/>
      <c r="J63" s="58"/>
    </row>
    <row r="64" spans="3:11" x14ac:dyDescent="0.2">
      <c r="E64" s="14" t="s">
        <v>19</v>
      </c>
      <c r="F64" s="66">
        <f>+[2]MAY!$F$30</f>
        <v>378868.50000000012</v>
      </c>
      <c r="G64" s="67"/>
      <c r="I64" s="16"/>
      <c r="J64" s="58"/>
    </row>
    <row r="65" spans="3:13" x14ac:dyDescent="0.2">
      <c r="E65" s="18" t="s">
        <v>20</v>
      </c>
      <c r="F65" s="66">
        <f>+[3]MAY!$F$27</f>
        <v>33492.23000000004</v>
      </c>
      <c r="G65" s="67"/>
      <c r="I65" s="16"/>
      <c r="J65" s="58"/>
    </row>
    <row r="66" spans="3:13" x14ac:dyDescent="0.2">
      <c r="E66" s="18" t="s">
        <v>21</v>
      </c>
      <c r="F66" s="66"/>
      <c r="G66" s="67"/>
      <c r="I66" s="16"/>
      <c r="J66" s="58"/>
    </row>
    <row r="67" spans="3:13" x14ac:dyDescent="0.2">
      <c r="E67" s="18" t="s">
        <v>22</v>
      </c>
      <c r="F67" s="66"/>
      <c r="G67" s="67"/>
      <c r="I67" s="16"/>
      <c r="J67" s="58"/>
    </row>
    <row r="68" spans="3:13" x14ac:dyDescent="0.2">
      <c r="E68" s="18" t="s">
        <v>23</v>
      </c>
      <c r="F68" s="66">
        <f>+[6]MAY!$D$26</f>
        <v>167.41999999999825</v>
      </c>
      <c r="G68" s="67"/>
      <c r="I68" s="16"/>
      <c r="J68" s="58"/>
    </row>
    <row r="69" spans="3:13" x14ac:dyDescent="0.2">
      <c r="E69" s="8" t="s">
        <v>16</v>
      </c>
      <c r="G69" s="41">
        <f>+G61-G62</f>
        <v>6931.2500000072177</v>
      </c>
      <c r="H69" s="12" t="s">
        <v>13</v>
      </c>
      <c r="I69" s="42"/>
    </row>
    <row r="71" spans="3:13" x14ac:dyDescent="0.2">
      <c r="G71" s="12"/>
    </row>
    <row r="73" spans="3:13" x14ac:dyDescent="0.2">
      <c r="C73" s="65"/>
      <c r="D73" s="4"/>
      <c r="E73" s="2"/>
      <c r="F73" s="5"/>
    </row>
    <row r="74" spans="3:13" ht="15" x14ac:dyDescent="0.25">
      <c r="C74" s="43"/>
      <c r="D74" s="44"/>
      <c r="E74"/>
      <c r="F74"/>
      <c r="G74"/>
      <c r="H74"/>
      <c r="I74"/>
      <c r="J74" s="59"/>
      <c r="K74" s="59"/>
      <c r="L74" s="59"/>
      <c r="M74" s="45"/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opLeftCell="A25" workbookViewId="0">
      <selection activeCell="F63" sqref="F63:F68"/>
    </sheetView>
  </sheetViews>
  <sheetFormatPr baseColWidth="10" defaultRowHeight="11.25" x14ac:dyDescent="0.2"/>
  <cols>
    <col min="1" max="1" width="1.85546875" style="2" bestFit="1" customWidth="1"/>
    <col min="2" max="2" width="9.42578125" style="2" customWidth="1"/>
    <col min="3" max="3" width="8.7109375" style="4" bestFit="1" customWidth="1"/>
    <col min="4" max="4" width="13.85546875" style="2" customWidth="1"/>
    <col min="5" max="5" width="36.85546875" style="5" customWidth="1"/>
    <col min="6" max="6" width="13.7109375" style="2" customWidth="1"/>
    <col min="7" max="8" width="12" style="2" bestFit="1" customWidth="1"/>
    <col min="9" max="9" width="18.5703125" style="1" bestFit="1" customWidth="1"/>
    <col min="10" max="10" width="20.7109375" style="39" bestFit="1" customWidth="1"/>
    <col min="11" max="11" width="9" style="55" bestFit="1" customWidth="1"/>
    <col min="12" max="12" width="11.42578125" style="39"/>
    <col min="13" max="16384" width="11.42578125" style="2"/>
  </cols>
  <sheetData>
    <row r="1" spans="1:13" ht="15.75" customHeight="1" x14ac:dyDescent="0.2">
      <c r="A1" s="69" t="s">
        <v>0</v>
      </c>
      <c r="B1" s="69"/>
      <c r="C1" s="69"/>
      <c r="D1" s="69"/>
      <c r="E1" s="69"/>
      <c r="F1" s="69"/>
      <c r="G1" s="69"/>
      <c r="H1" s="69"/>
    </row>
    <row r="2" spans="1:13" ht="15.75" customHeight="1" x14ac:dyDescent="0.2">
      <c r="A2" s="69" t="s">
        <v>28</v>
      </c>
      <c r="B2" s="69"/>
      <c r="C2" s="69"/>
      <c r="D2" s="69"/>
      <c r="E2" s="69"/>
      <c r="F2" s="69"/>
      <c r="G2" s="69"/>
      <c r="H2" s="69"/>
    </row>
    <row r="3" spans="1:13" ht="16.5" customHeight="1" thickBot="1" x14ac:dyDescent="0.25">
      <c r="A3" s="70"/>
      <c r="B3" s="70"/>
      <c r="C3" s="70"/>
      <c r="D3" s="70"/>
      <c r="E3" s="70"/>
      <c r="F3" s="70"/>
      <c r="G3" s="70"/>
      <c r="H3" s="70"/>
    </row>
    <row r="4" spans="1:13" s="55" customFormat="1" ht="12" thickTop="1" x14ac:dyDescent="0.2">
      <c r="A4" s="2"/>
      <c r="B4" s="2"/>
      <c r="C4" s="4"/>
      <c r="D4" s="2"/>
      <c r="E4" s="6" t="s">
        <v>1</v>
      </c>
      <c r="F4" s="2"/>
      <c r="G4" s="2"/>
      <c r="H4" s="9">
        <f>+SUM(G5:G10)</f>
        <v>1434118.9799999916</v>
      </c>
      <c r="I4" s="1"/>
      <c r="J4" s="39"/>
      <c r="L4" s="39"/>
      <c r="M4" s="2"/>
    </row>
    <row r="5" spans="1:13" s="55" customFormat="1" x14ac:dyDescent="0.2">
      <c r="A5" s="2"/>
      <c r="B5" s="2"/>
      <c r="C5" s="4"/>
      <c r="D5" s="2"/>
      <c r="E5" s="2" t="s">
        <v>18</v>
      </c>
      <c r="F5" s="2"/>
      <c r="G5" s="66">
        <f>+[1]JUN!$H$6</f>
        <v>1010635.3399999916</v>
      </c>
      <c r="H5" s="9"/>
      <c r="I5" s="1"/>
      <c r="J5" s="39"/>
      <c r="L5" s="39"/>
      <c r="M5" s="2"/>
    </row>
    <row r="6" spans="1:13" s="55" customFormat="1" x14ac:dyDescent="0.2">
      <c r="A6" s="2"/>
      <c r="B6" s="2"/>
      <c r="C6" s="4"/>
      <c r="D6" s="2"/>
      <c r="E6" s="14" t="s">
        <v>19</v>
      </c>
      <c r="F6" s="2"/>
      <c r="G6" s="66">
        <f>+[2]JUN!$F$5</f>
        <v>408285.34</v>
      </c>
      <c r="H6" s="9"/>
      <c r="I6" s="1"/>
      <c r="J6" s="39"/>
      <c r="L6" s="39"/>
      <c r="M6" s="2"/>
    </row>
    <row r="7" spans="1:13" s="55" customFormat="1" x14ac:dyDescent="0.2">
      <c r="A7" s="2"/>
      <c r="B7" s="2"/>
      <c r="C7" s="4"/>
      <c r="D7" s="2"/>
      <c r="E7" s="18" t="s">
        <v>20</v>
      </c>
      <c r="F7" s="2"/>
      <c r="G7" s="66">
        <f>+[3]JUN!$F$6</f>
        <v>9395.0999999999822</v>
      </c>
      <c r="H7" s="9"/>
      <c r="I7" s="1"/>
      <c r="J7" s="39"/>
      <c r="L7" s="39"/>
      <c r="M7" s="2"/>
    </row>
    <row r="8" spans="1:13" s="55" customFormat="1" x14ac:dyDescent="0.2">
      <c r="A8" s="2"/>
      <c r="B8" s="2"/>
      <c r="C8" s="4"/>
      <c r="D8" s="2"/>
      <c r="E8" s="18" t="s">
        <v>21</v>
      </c>
      <c r="F8" s="2"/>
      <c r="G8" s="66"/>
      <c r="H8" s="9"/>
      <c r="I8" s="1"/>
      <c r="J8" s="39"/>
      <c r="L8" s="39"/>
      <c r="M8" s="2"/>
    </row>
    <row r="9" spans="1:13" s="55" customFormat="1" x14ac:dyDescent="0.2">
      <c r="A9" s="2"/>
      <c r="B9" s="2"/>
      <c r="C9" s="4"/>
      <c r="D9" s="2"/>
      <c r="E9" s="18" t="s">
        <v>22</v>
      </c>
      <c r="F9" s="2"/>
      <c r="G9" s="66">
        <f>+[5]JUN!$F$6</f>
        <v>3956</v>
      </c>
      <c r="H9" s="9"/>
      <c r="I9" s="1"/>
      <c r="J9" s="39"/>
      <c r="L9" s="39"/>
      <c r="M9" s="2"/>
    </row>
    <row r="10" spans="1:13" s="55" customFormat="1" x14ac:dyDescent="0.2">
      <c r="A10" s="2"/>
      <c r="B10" s="2"/>
      <c r="C10" s="4"/>
      <c r="D10" s="2"/>
      <c r="E10" s="18" t="s">
        <v>23</v>
      </c>
      <c r="F10" s="2"/>
      <c r="G10" s="66">
        <f>+[6]JUN!$D$6</f>
        <v>1847.2</v>
      </c>
      <c r="H10" s="9"/>
      <c r="I10" s="1"/>
      <c r="J10" s="39"/>
      <c r="L10" s="39"/>
      <c r="M10" s="2"/>
    </row>
    <row r="11" spans="1:13" x14ac:dyDescent="0.2">
      <c r="G11" s="66"/>
    </row>
    <row r="12" spans="1:13" s="55" customFormat="1" x14ac:dyDescent="0.2">
      <c r="A12" s="8" t="s">
        <v>2</v>
      </c>
      <c r="B12" s="8" t="s">
        <v>3</v>
      </c>
      <c r="C12" s="4"/>
      <c r="D12" s="2"/>
      <c r="E12" s="5"/>
      <c r="F12" s="2"/>
      <c r="G12" s="2"/>
      <c r="H12" s="2"/>
      <c r="I12" s="1"/>
      <c r="J12" s="39"/>
      <c r="L12" s="39"/>
      <c r="M12" s="2"/>
    </row>
    <row r="13" spans="1:13" s="55" customFormat="1" x14ac:dyDescent="0.2">
      <c r="A13" s="2"/>
      <c r="B13" s="2"/>
      <c r="C13" s="4"/>
      <c r="D13" s="2"/>
      <c r="E13" s="5"/>
      <c r="F13" s="2"/>
      <c r="G13" s="2"/>
      <c r="H13" s="12">
        <f>+SUM(G15:G21)</f>
        <v>607215.54</v>
      </c>
      <c r="I13" s="1"/>
      <c r="J13" s="39"/>
      <c r="L13" s="39"/>
      <c r="M13" s="2"/>
    </row>
    <row r="14" spans="1:13" s="55" customFormat="1" x14ac:dyDescent="0.2">
      <c r="A14" s="2"/>
      <c r="B14" s="65" t="s">
        <v>4</v>
      </c>
      <c r="C14" s="65" t="s">
        <v>5</v>
      </c>
      <c r="D14" s="65" t="s">
        <v>6</v>
      </c>
      <c r="E14" s="5"/>
      <c r="F14" s="2"/>
      <c r="G14" s="65" t="s">
        <v>7</v>
      </c>
      <c r="H14" s="10"/>
      <c r="I14" s="10"/>
      <c r="J14" s="39"/>
      <c r="L14" s="39"/>
      <c r="M14" s="2"/>
    </row>
    <row r="15" spans="1:13" s="55" customFormat="1" x14ac:dyDescent="0.2">
      <c r="A15" s="2"/>
      <c r="B15" s="2"/>
      <c r="C15" s="11"/>
      <c r="D15" s="2" t="s">
        <v>18</v>
      </c>
      <c r="E15" s="5"/>
      <c r="F15" s="2"/>
      <c r="G15" s="12">
        <f>+[1]JUN!$H$8</f>
        <v>594170.99</v>
      </c>
      <c r="H15" s="38"/>
      <c r="I15" s="10"/>
      <c r="J15" s="56"/>
      <c r="L15" s="39"/>
      <c r="M15" s="2"/>
    </row>
    <row r="16" spans="1:13" s="55" customFormat="1" x14ac:dyDescent="0.2">
      <c r="A16" s="2"/>
      <c r="B16" s="2"/>
      <c r="C16" s="13"/>
      <c r="D16" s="14" t="s">
        <v>19</v>
      </c>
      <c r="E16" s="15"/>
      <c r="F16" s="14"/>
      <c r="G16" s="49">
        <f>+[2]JUN!$F$8</f>
        <v>13044.55</v>
      </c>
      <c r="H16" s="61"/>
      <c r="I16" s="10"/>
      <c r="J16" s="39"/>
      <c r="L16" s="39"/>
      <c r="M16" s="2"/>
    </row>
    <row r="17" spans="1:13" s="55" customFormat="1" x14ac:dyDescent="0.2">
      <c r="A17" s="2"/>
      <c r="B17" s="18"/>
      <c r="C17" s="19"/>
      <c r="D17" s="18" t="s">
        <v>20</v>
      </c>
      <c r="E17" s="18"/>
      <c r="F17" s="14"/>
      <c r="G17" s="47">
        <f>+[3]ENE!$F$9</f>
        <v>0</v>
      </c>
      <c r="H17" s="61"/>
      <c r="I17" s="10"/>
      <c r="J17" s="39"/>
      <c r="L17" s="39"/>
      <c r="M17" s="2"/>
    </row>
    <row r="18" spans="1:13" s="55" customFormat="1" x14ac:dyDescent="0.2">
      <c r="A18" s="2"/>
      <c r="B18" s="18"/>
      <c r="C18" s="19"/>
      <c r="D18" s="18" t="s">
        <v>21</v>
      </c>
      <c r="E18" s="18"/>
      <c r="F18" s="14"/>
      <c r="G18" s="47"/>
      <c r="H18" s="61"/>
      <c r="I18" s="10"/>
      <c r="J18" s="39"/>
      <c r="L18" s="39"/>
      <c r="M18" s="2"/>
    </row>
    <row r="19" spans="1:13" s="55" customFormat="1" x14ac:dyDescent="0.2">
      <c r="A19" s="2"/>
      <c r="B19" s="18"/>
      <c r="C19" s="19"/>
      <c r="D19" s="18" t="s">
        <v>22</v>
      </c>
      <c r="E19" s="18"/>
      <c r="F19" s="14"/>
      <c r="G19" s="47"/>
      <c r="H19" s="61"/>
      <c r="I19" s="10"/>
      <c r="J19" s="39"/>
      <c r="L19" s="39"/>
      <c r="M19" s="2"/>
    </row>
    <row r="20" spans="1:13" s="55" customFormat="1" x14ac:dyDescent="0.2">
      <c r="A20" s="2"/>
      <c r="B20" s="18"/>
      <c r="C20" s="19"/>
      <c r="D20" s="18" t="s">
        <v>23</v>
      </c>
      <c r="E20" s="18"/>
      <c r="F20" s="14"/>
      <c r="G20" s="47">
        <f>+[6]ENE!$D$9</f>
        <v>0</v>
      </c>
      <c r="H20" s="61"/>
      <c r="I20" s="10"/>
      <c r="J20" s="39"/>
      <c r="L20" s="39"/>
      <c r="M20" s="2"/>
    </row>
    <row r="21" spans="1:13" s="55" customFormat="1" x14ac:dyDescent="0.2">
      <c r="A21" s="2"/>
      <c r="B21" s="18"/>
      <c r="C21" s="19"/>
      <c r="D21" s="18"/>
      <c r="E21" s="18"/>
      <c r="F21" s="14"/>
      <c r="G21" s="47"/>
      <c r="H21" s="61"/>
      <c r="I21" s="10"/>
      <c r="J21" s="39"/>
      <c r="L21" s="39"/>
      <c r="M21" s="2"/>
    </row>
    <row r="22" spans="1:13" s="55" customFormat="1" ht="12" customHeight="1" x14ac:dyDescent="0.2">
      <c r="A22" s="2"/>
      <c r="B22" s="20"/>
      <c r="C22" s="11"/>
      <c r="D22" s="21"/>
      <c r="E22" s="22"/>
      <c r="F22" s="2"/>
      <c r="G22" s="23"/>
      <c r="H22" s="17"/>
      <c r="I22" s="10"/>
      <c r="J22" s="56"/>
      <c r="L22" s="39"/>
      <c r="M22" s="2"/>
    </row>
    <row r="23" spans="1:13" s="55" customFormat="1" x14ac:dyDescent="0.2">
      <c r="A23" s="8" t="s">
        <v>8</v>
      </c>
      <c r="B23" s="8" t="s">
        <v>9</v>
      </c>
      <c r="C23" s="4"/>
      <c r="D23" s="2"/>
      <c r="E23" s="5"/>
      <c r="F23" s="2"/>
      <c r="G23" s="2"/>
      <c r="H23" s="9">
        <f>+SUM(G24:G31)</f>
        <v>503661.24</v>
      </c>
      <c r="I23" s="1"/>
      <c r="J23" s="39"/>
      <c r="L23" s="39"/>
      <c r="M23" s="2"/>
    </row>
    <row r="24" spans="1:13" s="55" customFormat="1" x14ac:dyDescent="0.2">
      <c r="A24" s="2"/>
      <c r="B24" s="2"/>
      <c r="C24" s="4"/>
      <c r="D24" s="2" t="s">
        <v>18</v>
      </c>
      <c r="E24" s="5"/>
      <c r="F24" s="2"/>
      <c r="G24" s="12">
        <f>+[1]JUN!$H$25</f>
        <v>503661.24</v>
      </c>
      <c r="H24" s="2"/>
      <c r="I24" s="1"/>
      <c r="J24" s="39"/>
      <c r="L24" s="39"/>
      <c r="M24" s="2"/>
    </row>
    <row r="25" spans="1:13" s="55" customFormat="1" x14ac:dyDescent="0.2">
      <c r="A25" s="2"/>
      <c r="B25" s="18"/>
      <c r="C25" s="24"/>
      <c r="D25" s="14" t="s">
        <v>19</v>
      </c>
      <c r="E25" s="18"/>
      <c r="F25" s="18"/>
      <c r="G25" s="47"/>
      <c r="H25" s="38"/>
      <c r="I25" s="1"/>
      <c r="J25" s="39"/>
      <c r="L25" s="39"/>
      <c r="M25" s="2"/>
    </row>
    <row r="26" spans="1:13" s="55" customFormat="1" x14ac:dyDescent="0.2">
      <c r="A26" s="2"/>
      <c r="B26" s="2"/>
      <c r="C26" s="11"/>
      <c r="D26" s="18" t="s">
        <v>20</v>
      </c>
      <c r="E26" s="5"/>
      <c r="F26" s="2"/>
      <c r="G26" s="48">
        <f>+[3]ENE!$F$14</f>
        <v>0</v>
      </c>
      <c r="H26" s="60"/>
      <c r="I26" s="10"/>
      <c r="J26" s="39"/>
      <c r="L26" s="39"/>
      <c r="M26" s="2"/>
    </row>
    <row r="27" spans="1:13" s="55" customFormat="1" x14ac:dyDescent="0.2">
      <c r="A27" s="2"/>
      <c r="B27" s="2"/>
      <c r="C27" s="11"/>
      <c r="D27" s="18" t="s">
        <v>21</v>
      </c>
      <c r="E27" s="5"/>
      <c r="F27" s="2"/>
      <c r="G27" s="48"/>
      <c r="H27" s="38"/>
      <c r="I27" s="2"/>
      <c r="J27" s="39"/>
      <c r="L27" s="39"/>
      <c r="M27" s="2"/>
    </row>
    <row r="28" spans="1:13" s="55" customFormat="1" x14ac:dyDescent="0.2">
      <c r="A28" s="2"/>
      <c r="B28" s="18"/>
      <c r="C28" s="19"/>
      <c r="D28" s="18" t="s">
        <v>22</v>
      </c>
      <c r="E28" s="18"/>
      <c r="F28" s="14"/>
      <c r="G28" s="47"/>
      <c r="H28" s="62"/>
      <c r="I28" s="1"/>
      <c r="J28" s="39"/>
      <c r="L28" s="39"/>
      <c r="M28" s="2"/>
    </row>
    <row r="29" spans="1:13" s="55" customFormat="1" x14ac:dyDescent="0.2">
      <c r="A29" s="2"/>
      <c r="B29" s="18"/>
      <c r="C29" s="19"/>
      <c r="D29" s="18" t="s">
        <v>23</v>
      </c>
      <c r="E29" s="18"/>
      <c r="F29" s="14"/>
      <c r="G29" s="47">
        <f>+[6]ENE!$D$14</f>
        <v>0</v>
      </c>
      <c r="H29" s="62"/>
      <c r="I29" s="1"/>
      <c r="J29" s="39"/>
      <c r="L29" s="39"/>
      <c r="M29" s="2"/>
    </row>
    <row r="30" spans="1:13" s="55" customFormat="1" x14ac:dyDescent="0.2">
      <c r="A30" s="2"/>
      <c r="B30" s="18"/>
      <c r="C30" s="19"/>
      <c r="D30" s="18"/>
      <c r="E30" s="18"/>
      <c r="F30" s="14"/>
      <c r="G30" s="47"/>
      <c r="H30" s="62"/>
      <c r="I30" s="1"/>
      <c r="J30" s="39"/>
      <c r="L30" s="39"/>
      <c r="M30" s="2"/>
    </row>
    <row r="31" spans="1:13" s="55" customFormat="1" x14ac:dyDescent="0.2">
      <c r="A31" s="2"/>
      <c r="B31" s="18"/>
      <c r="C31" s="19"/>
      <c r="D31" s="18"/>
      <c r="E31" s="18"/>
      <c r="F31" s="14"/>
      <c r="G31" s="47"/>
      <c r="H31" s="62"/>
      <c r="I31" s="1"/>
      <c r="J31" s="39"/>
      <c r="L31" s="39"/>
      <c r="M31" s="2"/>
    </row>
    <row r="32" spans="1:13" s="55" customFormat="1" x14ac:dyDescent="0.2">
      <c r="A32" s="2"/>
      <c r="B32" s="18"/>
      <c r="C32" s="19"/>
      <c r="D32" s="18"/>
      <c r="E32" s="18"/>
      <c r="F32" s="14"/>
      <c r="G32" s="47"/>
      <c r="H32" s="62"/>
      <c r="I32" s="1"/>
      <c r="J32" s="39"/>
      <c r="L32" s="39"/>
      <c r="M32" s="2"/>
    </row>
    <row r="33" spans="1:13" s="55" customFormat="1" x14ac:dyDescent="0.2">
      <c r="A33" s="2"/>
      <c r="B33" s="20"/>
      <c r="C33" s="25"/>
      <c r="D33" s="20"/>
      <c r="E33" s="20"/>
      <c r="F33" s="2"/>
      <c r="G33" s="26"/>
      <c r="H33" s="27"/>
      <c r="I33" s="1"/>
      <c r="J33" s="39"/>
      <c r="L33" s="39"/>
      <c r="M33" s="2"/>
    </row>
    <row r="34" spans="1:13" s="55" customFormat="1" x14ac:dyDescent="0.2">
      <c r="A34" s="8" t="s">
        <v>2</v>
      </c>
      <c r="B34" s="8" t="s">
        <v>10</v>
      </c>
      <c r="C34" s="4"/>
      <c r="D34" s="2"/>
      <c r="E34" s="5"/>
      <c r="F34" s="2"/>
      <c r="G34" s="2"/>
      <c r="H34" s="28">
        <f>+SUM(G35:G40)</f>
        <v>18830</v>
      </c>
      <c r="I34" s="1"/>
      <c r="J34" s="39" t="s">
        <v>11</v>
      </c>
      <c r="L34" s="39"/>
      <c r="M34" s="2"/>
    </row>
    <row r="35" spans="1:13" s="55" customFormat="1" x14ac:dyDescent="0.2">
      <c r="A35" s="2"/>
      <c r="B35" s="2"/>
      <c r="C35" s="4"/>
      <c r="D35" s="2" t="s">
        <v>18</v>
      </c>
      <c r="E35" s="5"/>
      <c r="F35" s="2"/>
      <c r="G35" s="66">
        <f>+[1]JUN!$H$39</f>
        <v>10000</v>
      </c>
      <c r="H35" s="2"/>
      <c r="I35" s="1"/>
      <c r="J35" s="39"/>
      <c r="L35" s="39"/>
      <c r="M35" s="2"/>
    </row>
    <row r="36" spans="1:13" s="55" customFormat="1" x14ac:dyDescent="0.2">
      <c r="A36" s="2"/>
      <c r="B36" s="2"/>
      <c r="C36" s="29"/>
      <c r="D36" s="14" t="s">
        <v>19</v>
      </c>
      <c r="E36" s="15"/>
      <c r="F36" s="14"/>
      <c r="G36" s="16">
        <f>+[2]JUN!$F$18</f>
        <v>8830</v>
      </c>
      <c r="H36" s="38"/>
      <c r="I36" s="2"/>
      <c r="J36" s="39"/>
      <c r="L36" s="39"/>
      <c r="M36" s="2"/>
    </row>
    <row r="37" spans="1:13" x14ac:dyDescent="0.2">
      <c r="C37" s="30"/>
      <c r="D37" s="18" t="s">
        <v>20</v>
      </c>
      <c r="E37" s="2"/>
      <c r="F37" s="14"/>
      <c r="G37" s="53"/>
      <c r="H37" s="38"/>
      <c r="I37" s="2"/>
    </row>
    <row r="38" spans="1:13" x14ac:dyDescent="0.2">
      <c r="C38" s="30"/>
      <c r="D38" s="18" t="s">
        <v>21</v>
      </c>
      <c r="E38" s="2"/>
      <c r="F38" s="14"/>
      <c r="G38" s="53"/>
      <c r="H38" s="1"/>
      <c r="I38" s="2"/>
    </row>
    <row r="39" spans="1:13" x14ac:dyDescent="0.2">
      <c r="C39" s="30"/>
      <c r="D39" s="18" t="s">
        <v>22</v>
      </c>
      <c r="E39" s="2"/>
      <c r="F39" s="14"/>
      <c r="G39" s="53"/>
      <c r="H39" s="1"/>
      <c r="I39" s="2"/>
    </row>
    <row r="40" spans="1:13" x14ac:dyDescent="0.2">
      <c r="C40" s="30"/>
      <c r="D40" s="18" t="s">
        <v>23</v>
      </c>
      <c r="E40" s="2"/>
      <c r="F40" s="14"/>
      <c r="G40" s="53">
        <f>+[6]ENE!$D$18</f>
        <v>0</v>
      </c>
      <c r="H40" s="1"/>
      <c r="I40" s="2"/>
    </row>
    <row r="41" spans="1:13" x14ac:dyDescent="0.2">
      <c r="C41" s="30"/>
      <c r="D41" s="50"/>
      <c r="E41" s="2"/>
      <c r="F41" s="14"/>
      <c r="G41" s="53"/>
      <c r="H41" s="1"/>
      <c r="I41" s="2"/>
    </row>
    <row r="42" spans="1:13" x14ac:dyDescent="0.2">
      <c r="A42" s="8" t="s">
        <v>8</v>
      </c>
      <c r="B42" s="8" t="s">
        <v>12</v>
      </c>
      <c r="C42" s="33"/>
      <c r="D42" s="14"/>
      <c r="E42" s="15"/>
      <c r="F42" s="14"/>
      <c r="H42" s="34">
        <f>+G43+G44+G45+G46+G47+G48</f>
        <v>240337.3</v>
      </c>
      <c r="I42" s="2"/>
      <c r="J42" s="55"/>
    </row>
    <row r="43" spans="1:13" x14ac:dyDescent="0.2">
      <c r="C43" s="37"/>
      <c r="D43" s="2" t="s">
        <v>18</v>
      </c>
      <c r="E43" s="35"/>
      <c r="F43" s="36"/>
      <c r="G43" s="66">
        <f>+[1]JUN!$H$43</f>
        <v>210577.99</v>
      </c>
      <c r="H43" s="38"/>
      <c r="K43" s="39"/>
    </row>
    <row r="44" spans="1:13" x14ac:dyDescent="0.2">
      <c r="C44" s="30"/>
      <c r="D44" s="14" t="s">
        <v>19</v>
      </c>
      <c r="E44" s="35"/>
      <c r="F44" s="36"/>
      <c r="G44" s="53">
        <f>+[2]JUN!$F$22</f>
        <v>9759.31</v>
      </c>
      <c r="H44" s="38"/>
      <c r="K44" s="39"/>
    </row>
    <row r="45" spans="1:13" x14ac:dyDescent="0.2">
      <c r="C45" s="30"/>
      <c r="D45" s="18" t="s">
        <v>20</v>
      </c>
      <c r="E45" s="31"/>
      <c r="F45" s="36"/>
      <c r="G45" s="53">
        <f>+[3]JUN!$F$21</f>
        <v>20000</v>
      </c>
      <c r="H45" s="38"/>
      <c r="K45" s="39"/>
    </row>
    <row r="46" spans="1:13" x14ac:dyDescent="0.2">
      <c r="C46" s="30"/>
      <c r="D46" s="18" t="s">
        <v>21</v>
      </c>
      <c r="E46" s="35"/>
      <c r="F46" s="36"/>
      <c r="G46" s="53"/>
      <c r="H46" s="38"/>
      <c r="K46" s="39"/>
    </row>
    <row r="47" spans="1:13" x14ac:dyDescent="0.2">
      <c r="C47" s="32"/>
      <c r="D47" s="18" t="s">
        <v>22</v>
      </c>
      <c r="E47" s="35"/>
      <c r="F47" s="36"/>
      <c r="G47" s="64"/>
      <c r="H47" s="38"/>
      <c r="K47" s="39"/>
    </row>
    <row r="48" spans="1:13" x14ac:dyDescent="0.2">
      <c r="C48" s="30"/>
      <c r="D48" s="18" t="s">
        <v>23</v>
      </c>
      <c r="E48" s="35"/>
      <c r="F48" s="36"/>
      <c r="G48" s="53"/>
      <c r="H48" s="38"/>
      <c r="K48" s="39"/>
    </row>
    <row r="49" spans="3:11" x14ac:dyDescent="0.2">
      <c r="C49" s="30"/>
      <c r="D49" s="51"/>
      <c r="E49" s="35"/>
      <c r="F49" s="36"/>
      <c r="G49" s="54"/>
      <c r="H49" s="38"/>
      <c r="J49" s="57"/>
      <c r="K49" s="57"/>
    </row>
    <row r="50" spans="3:11" x14ac:dyDescent="0.2">
      <c r="C50" s="30"/>
      <c r="D50" s="50"/>
      <c r="E50" s="35"/>
      <c r="F50" s="36"/>
      <c r="G50" s="53"/>
      <c r="H50" s="38"/>
      <c r="J50" s="57"/>
      <c r="K50" s="57"/>
    </row>
    <row r="51" spans="3:11" x14ac:dyDescent="0.2">
      <c r="C51" s="30"/>
      <c r="D51" s="50"/>
      <c r="E51" s="35"/>
      <c r="F51" s="36"/>
      <c r="G51" s="53"/>
      <c r="H51" s="38"/>
      <c r="J51" s="57"/>
      <c r="K51" s="39"/>
    </row>
    <row r="52" spans="3:11" x14ac:dyDescent="0.2">
      <c r="C52" s="30"/>
      <c r="D52" s="50"/>
      <c r="E52" s="35"/>
      <c r="F52" s="36"/>
      <c r="G52" s="53"/>
      <c r="H52" s="38"/>
      <c r="J52" s="57"/>
      <c r="K52" s="39"/>
    </row>
    <row r="53" spans="3:11" x14ac:dyDescent="0.2">
      <c r="C53" s="30"/>
      <c r="D53" s="50"/>
      <c r="E53" s="35"/>
      <c r="F53" s="36"/>
      <c r="G53" s="53"/>
      <c r="H53" s="38"/>
      <c r="J53" s="57"/>
      <c r="K53" s="39"/>
    </row>
    <row r="54" spans="3:11" x14ac:dyDescent="0.2">
      <c r="C54" s="30"/>
      <c r="D54" s="50"/>
      <c r="E54" s="35"/>
      <c r="F54" s="36"/>
      <c r="G54" s="53"/>
      <c r="H54" s="38"/>
      <c r="J54" s="57"/>
      <c r="K54" s="39"/>
    </row>
    <row r="55" spans="3:11" x14ac:dyDescent="0.2">
      <c r="C55" s="30"/>
      <c r="D55" s="50"/>
      <c r="E55" s="35"/>
      <c r="F55" s="36"/>
      <c r="G55" s="53"/>
      <c r="H55" s="38"/>
      <c r="J55" s="57"/>
      <c r="K55" s="39"/>
    </row>
    <row r="56" spans="3:11" x14ac:dyDescent="0.2">
      <c r="C56" s="30"/>
      <c r="D56" s="50"/>
      <c r="E56" s="35"/>
      <c r="F56" s="36"/>
      <c r="G56" s="53"/>
      <c r="H56" s="38"/>
      <c r="J56" s="57"/>
      <c r="K56" s="39"/>
    </row>
    <row r="57" spans="3:11" x14ac:dyDescent="0.2">
      <c r="C57" s="30"/>
      <c r="D57" s="50"/>
      <c r="E57" s="35"/>
      <c r="F57" s="36"/>
      <c r="G57" s="53"/>
      <c r="H57" s="38"/>
      <c r="J57" s="57"/>
      <c r="K57" s="39"/>
    </row>
    <row r="58" spans="3:11" x14ac:dyDescent="0.2">
      <c r="C58" s="30"/>
      <c r="D58" s="52"/>
      <c r="E58" s="35"/>
      <c r="F58" s="36"/>
      <c r="G58" s="53"/>
      <c r="H58" s="38"/>
      <c r="J58" s="57"/>
      <c r="K58" s="39"/>
    </row>
    <row r="59" spans="3:11" x14ac:dyDescent="0.2">
      <c r="C59" s="30"/>
      <c r="D59" s="50"/>
      <c r="G59" s="53"/>
      <c r="H59" s="38"/>
      <c r="J59" s="57"/>
      <c r="K59" s="39"/>
    </row>
    <row r="60" spans="3:11" x14ac:dyDescent="0.2">
      <c r="C60" s="30"/>
      <c r="D60" s="50"/>
    </row>
    <row r="61" spans="3:11" x14ac:dyDescent="0.2">
      <c r="D61" s="2" t="s">
        <v>13</v>
      </c>
      <c r="E61" s="8" t="s">
        <v>14</v>
      </c>
      <c r="G61" s="3">
        <f>+H13+H4-H23+H34-H42</f>
        <v>1316165.9799999916</v>
      </c>
    </row>
    <row r="62" spans="3:11" ht="12" thickBot="1" x14ac:dyDescent="0.25">
      <c r="E62" s="8" t="s">
        <v>15</v>
      </c>
      <c r="G62" s="40">
        <f>+SUM(F63:F68)</f>
        <v>1316136.5699999854</v>
      </c>
      <c r="I62" s="16"/>
      <c r="J62" s="58"/>
    </row>
    <row r="63" spans="3:11" ht="12" thickTop="1" x14ac:dyDescent="0.2">
      <c r="E63" s="2" t="s">
        <v>18</v>
      </c>
      <c r="F63" s="66">
        <f>+[1]JUN!$G$65</f>
        <v>900476.21999998519</v>
      </c>
      <c r="G63" s="67"/>
      <c r="I63" s="16"/>
      <c r="J63" s="58"/>
    </row>
    <row r="64" spans="3:11" x14ac:dyDescent="0.2">
      <c r="E64" s="14" t="s">
        <v>19</v>
      </c>
      <c r="F64" s="66">
        <f>+[2]JUN!$F$31</f>
        <v>420462.64999999997</v>
      </c>
      <c r="G64" s="67"/>
      <c r="I64" s="16"/>
      <c r="J64" s="58"/>
    </row>
    <row r="65" spans="3:13" x14ac:dyDescent="0.2">
      <c r="E65" s="18" t="s">
        <v>20</v>
      </c>
      <c r="F65" s="66">
        <f>+[3]JUN!$F$27</f>
        <v>-10604.919999999978</v>
      </c>
      <c r="G65" s="67"/>
      <c r="I65" s="16"/>
      <c r="J65" s="58"/>
    </row>
    <row r="66" spans="3:13" x14ac:dyDescent="0.2">
      <c r="E66" s="18" t="s">
        <v>21</v>
      </c>
      <c r="F66" s="66"/>
      <c r="G66" s="67"/>
      <c r="I66" s="16"/>
      <c r="J66" s="58"/>
    </row>
    <row r="67" spans="3:13" x14ac:dyDescent="0.2">
      <c r="E67" s="18" t="s">
        <v>22</v>
      </c>
      <c r="F67" s="66">
        <f>+[5]JUN!$F$27</f>
        <v>3956</v>
      </c>
      <c r="G67" s="67"/>
      <c r="I67" s="16"/>
      <c r="J67" s="58"/>
    </row>
    <row r="68" spans="3:13" x14ac:dyDescent="0.2">
      <c r="E68" s="18" t="s">
        <v>23</v>
      </c>
      <c r="F68" s="66">
        <f>+[6]JUN!$D$26</f>
        <v>1846.62</v>
      </c>
      <c r="G68" s="67"/>
      <c r="I68" s="16"/>
      <c r="J68" s="58"/>
    </row>
    <row r="69" spans="3:13" x14ac:dyDescent="0.2">
      <c r="E69" s="8" t="s">
        <v>16</v>
      </c>
      <c r="G69" s="41">
        <f>+G61-G62</f>
        <v>29.410000006202608</v>
      </c>
      <c r="H69" s="12" t="s">
        <v>13</v>
      </c>
      <c r="I69" s="42"/>
    </row>
    <row r="71" spans="3:13" x14ac:dyDescent="0.2">
      <c r="G71" s="12"/>
    </row>
    <row r="73" spans="3:13" x14ac:dyDescent="0.2">
      <c r="C73" s="65"/>
      <c r="D73" s="4"/>
      <c r="E73" s="2"/>
      <c r="F73" s="5"/>
    </row>
    <row r="74" spans="3:13" ht="15" x14ac:dyDescent="0.25">
      <c r="C74" s="43"/>
      <c r="D74" s="44"/>
      <c r="E74"/>
      <c r="F74"/>
      <c r="G74"/>
      <c r="H74"/>
      <c r="I74"/>
      <c r="J74" s="59"/>
      <c r="K74" s="59"/>
      <c r="L74" s="59"/>
      <c r="M74" s="45"/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G5" sqref="G5:G10"/>
    </sheetView>
  </sheetViews>
  <sheetFormatPr baseColWidth="10" defaultRowHeight="11.25" x14ac:dyDescent="0.2"/>
  <cols>
    <col min="1" max="1" width="1.85546875" style="2" bestFit="1" customWidth="1"/>
    <col min="2" max="2" width="9.42578125" style="2" customWidth="1"/>
    <col min="3" max="3" width="8.7109375" style="4" bestFit="1" customWidth="1"/>
    <col min="4" max="4" width="13.85546875" style="2" customWidth="1"/>
    <col min="5" max="5" width="36.85546875" style="5" customWidth="1"/>
    <col min="6" max="6" width="13.7109375" style="2" customWidth="1"/>
    <col min="7" max="8" width="12" style="2" bestFit="1" customWidth="1"/>
    <col min="9" max="9" width="18.5703125" style="1" bestFit="1" customWidth="1"/>
    <col min="10" max="10" width="20.7109375" style="39" bestFit="1" customWidth="1"/>
    <col min="11" max="11" width="9" style="55" bestFit="1" customWidth="1"/>
    <col min="12" max="12" width="11.42578125" style="39"/>
    <col min="13" max="16384" width="11.42578125" style="2"/>
  </cols>
  <sheetData>
    <row r="1" spans="1:13" ht="15.75" customHeight="1" x14ac:dyDescent="0.2">
      <c r="A1" s="69" t="s">
        <v>0</v>
      </c>
      <c r="B1" s="69"/>
      <c r="C1" s="69"/>
      <c r="D1" s="69"/>
      <c r="E1" s="69"/>
      <c r="F1" s="69"/>
      <c r="G1" s="69"/>
      <c r="H1" s="69"/>
    </row>
    <row r="2" spans="1:13" ht="15.75" customHeight="1" x14ac:dyDescent="0.2">
      <c r="A2" s="69" t="s">
        <v>29</v>
      </c>
      <c r="B2" s="69"/>
      <c r="C2" s="69"/>
      <c r="D2" s="69"/>
      <c r="E2" s="69"/>
      <c r="F2" s="69"/>
      <c r="G2" s="69"/>
      <c r="H2" s="69"/>
    </row>
    <row r="3" spans="1:13" ht="16.5" customHeight="1" thickBot="1" x14ac:dyDescent="0.25">
      <c r="A3" s="70"/>
      <c r="B3" s="70"/>
      <c r="C3" s="70"/>
      <c r="D3" s="70"/>
      <c r="E3" s="70"/>
      <c r="F3" s="70"/>
      <c r="G3" s="70"/>
      <c r="H3" s="70"/>
    </row>
    <row r="4" spans="1:13" s="55" customFormat="1" ht="12" thickTop="1" x14ac:dyDescent="0.2">
      <c r="A4" s="2"/>
      <c r="B4" s="2"/>
      <c r="C4" s="4"/>
      <c r="D4" s="2"/>
      <c r="E4" s="6" t="s">
        <v>1</v>
      </c>
      <c r="F4" s="2"/>
      <c r="G4" s="2"/>
      <c r="H4" s="9">
        <f>+SUM(G5:G10)</f>
        <v>2345220.7799999998</v>
      </c>
      <c r="I4" s="1"/>
      <c r="J4" s="39"/>
      <c r="L4" s="39"/>
      <c r="M4" s="2"/>
    </row>
    <row r="5" spans="1:13" s="55" customFormat="1" x14ac:dyDescent="0.2">
      <c r="A5" s="2"/>
      <c r="B5" s="2"/>
      <c r="C5" s="4"/>
      <c r="D5" s="2"/>
      <c r="E5" s="2" t="s">
        <v>18</v>
      </c>
      <c r="F5" s="2"/>
      <c r="G5" s="66">
        <f>+[1]JUL!$H$6</f>
        <v>1526852.79</v>
      </c>
      <c r="H5" s="9"/>
      <c r="I5" s="1"/>
      <c r="J5" s="39"/>
      <c r="L5" s="39"/>
      <c r="M5" s="2"/>
    </row>
    <row r="6" spans="1:13" s="55" customFormat="1" x14ac:dyDescent="0.2">
      <c r="A6" s="2"/>
      <c r="B6" s="2"/>
      <c r="C6" s="4"/>
      <c r="D6" s="2"/>
      <c r="E6" s="14" t="s">
        <v>19</v>
      </c>
      <c r="F6" s="2"/>
      <c r="G6" s="66">
        <f>+[2]JUL!$F$5</f>
        <v>540179.72</v>
      </c>
      <c r="H6" s="9"/>
      <c r="I6" s="1"/>
      <c r="J6" s="39"/>
      <c r="L6" s="39"/>
      <c r="M6" s="2"/>
    </row>
    <row r="7" spans="1:13" s="55" customFormat="1" x14ac:dyDescent="0.2">
      <c r="A7" s="2"/>
      <c r="B7" s="2"/>
      <c r="C7" s="4"/>
      <c r="D7" s="2"/>
      <c r="E7" s="18" t="s">
        <v>20</v>
      </c>
      <c r="F7" s="2"/>
      <c r="G7" s="66">
        <f>+[3]JUL!$F$6</f>
        <v>276781.87</v>
      </c>
      <c r="H7" s="9"/>
      <c r="I7" s="1"/>
      <c r="J7" s="39"/>
      <c r="L7" s="39"/>
      <c r="M7" s="2"/>
    </row>
    <row r="8" spans="1:13" s="55" customFormat="1" x14ac:dyDescent="0.2">
      <c r="A8" s="2"/>
      <c r="B8" s="2"/>
      <c r="C8" s="4"/>
      <c r="D8" s="2"/>
      <c r="E8" s="18" t="s">
        <v>21</v>
      </c>
      <c r="F8" s="2"/>
      <c r="G8" s="66"/>
      <c r="H8" s="9"/>
      <c r="I8" s="1"/>
      <c r="J8" s="39"/>
      <c r="L8" s="39"/>
      <c r="M8" s="2"/>
    </row>
    <row r="9" spans="1:13" s="55" customFormat="1" x14ac:dyDescent="0.2">
      <c r="A9" s="2"/>
      <c r="B9" s="2"/>
      <c r="C9" s="4"/>
      <c r="D9" s="2"/>
      <c r="E9" s="18" t="s">
        <v>22</v>
      </c>
      <c r="F9" s="2"/>
      <c r="G9" s="66"/>
      <c r="H9" s="9"/>
      <c r="I9" s="1"/>
      <c r="J9" s="39"/>
      <c r="L9" s="39"/>
      <c r="M9" s="2"/>
    </row>
    <row r="10" spans="1:13" s="55" customFormat="1" x14ac:dyDescent="0.2">
      <c r="A10" s="2"/>
      <c r="B10" s="2"/>
      <c r="C10" s="4"/>
      <c r="D10" s="2"/>
      <c r="E10" s="18" t="s">
        <v>23</v>
      </c>
      <c r="F10" s="2"/>
      <c r="G10" s="66">
        <f>+[6]JUL!$D$6</f>
        <v>1406.4</v>
      </c>
      <c r="H10" s="9"/>
      <c r="I10" s="1"/>
      <c r="J10" s="39"/>
      <c r="L10" s="39"/>
      <c r="M10" s="2"/>
    </row>
    <row r="12" spans="1:13" s="55" customFormat="1" x14ac:dyDescent="0.2">
      <c r="A12" s="8" t="s">
        <v>2</v>
      </c>
      <c r="B12" s="8" t="s">
        <v>3</v>
      </c>
      <c r="C12" s="4"/>
      <c r="D12" s="2"/>
      <c r="E12" s="5"/>
      <c r="F12" s="2"/>
      <c r="G12" s="2"/>
      <c r="H12" s="2"/>
      <c r="I12" s="1"/>
      <c r="J12" s="39"/>
      <c r="L12" s="39"/>
      <c r="M12" s="2"/>
    </row>
    <row r="13" spans="1:13" s="55" customFormat="1" x14ac:dyDescent="0.2">
      <c r="A13" s="2"/>
      <c r="B13" s="2"/>
      <c r="C13" s="4"/>
      <c r="D13" s="2"/>
      <c r="E13" s="5"/>
      <c r="F13" s="2"/>
      <c r="G13" s="2"/>
      <c r="H13" s="12">
        <f>+SUM(G15:G21)</f>
        <v>644678.63</v>
      </c>
      <c r="I13" s="1"/>
      <c r="J13" s="39"/>
      <c r="L13" s="39"/>
      <c r="M13" s="2"/>
    </row>
    <row r="14" spans="1:13" s="55" customFormat="1" x14ac:dyDescent="0.2">
      <c r="A14" s="2"/>
      <c r="B14" s="65" t="s">
        <v>4</v>
      </c>
      <c r="C14" s="65" t="s">
        <v>5</v>
      </c>
      <c r="D14" s="65" t="s">
        <v>6</v>
      </c>
      <c r="E14" s="5"/>
      <c r="F14" s="2"/>
      <c r="G14" s="65" t="s">
        <v>7</v>
      </c>
      <c r="H14" s="10"/>
      <c r="I14" s="10"/>
      <c r="J14" s="39"/>
      <c r="L14" s="39"/>
      <c r="M14" s="2"/>
    </row>
    <row r="15" spans="1:13" s="55" customFormat="1" x14ac:dyDescent="0.2">
      <c r="A15" s="2"/>
      <c r="B15" s="2"/>
      <c r="C15" s="11"/>
      <c r="D15" s="2" t="s">
        <v>18</v>
      </c>
      <c r="E15" s="5"/>
      <c r="F15" s="2"/>
      <c r="G15" s="12">
        <f>+[1]JUL!$H$8</f>
        <v>616247.93000000005</v>
      </c>
      <c r="H15" s="38"/>
      <c r="I15" s="10"/>
      <c r="J15" s="56"/>
      <c r="L15" s="39"/>
      <c r="M15" s="2"/>
    </row>
    <row r="16" spans="1:13" s="55" customFormat="1" x14ac:dyDescent="0.2">
      <c r="A16" s="2"/>
      <c r="B16" s="2"/>
      <c r="C16" s="13"/>
      <c r="D16" s="14" t="s">
        <v>19</v>
      </c>
      <c r="E16" s="15"/>
      <c r="F16" s="14"/>
      <c r="G16" s="49">
        <f>+[2]JUL!$F$8</f>
        <v>28430.7</v>
      </c>
      <c r="H16" s="61"/>
      <c r="I16" s="10"/>
      <c r="J16" s="39"/>
      <c r="L16" s="39"/>
      <c r="M16" s="2"/>
    </row>
    <row r="17" spans="1:13" s="55" customFormat="1" x14ac:dyDescent="0.2">
      <c r="A17" s="2"/>
      <c r="B17" s="18"/>
      <c r="C17" s="19"/>
      <c r="D17" s="18" t="s">
        <v>20</v>
      </c>
      <c r="E17" s="18"/>
      <c r="F17" s="14"/>
      <c r="G17" s="47">
        <f>+[3]ENE!$F$9</f>
        <v>0</v>
      </c>
      <c r="H17" s="61"/>
      <c r="I17" s="10"/>
      <c r="J17" s="39"/>
      <c r="L17" s="39"/>
      <c r="M17" s="2"/>
    </row>
    <row r="18" spans="1:13" s="55" customFormat="1" x14ac:dyDescent="0.2">
      <c r="A18" s="2"/>
      <c r="B18" s="18"/>
      <c r="C18" s="19"/>
      <c r="D18" s="18" t="s">
        <v>21</v>
      </c>
      <c r="E18" s="18"/>
      <c r="F18" s="14"/>
      <c r="G18" s="47"/>
      <c r="H18" s="61"/>
      <c r="I18" s="10"/>
      <c r="J18" s="39"/>
      <c r="L18" s="39"/>
      <c r="M18" s="2"/>
    </row>
    <row r="19" spans="1:13" s="55" customFormat="1" x14ac:dyDescent="0.2">
      <c r="A19" s="2"/>
      <c r="B19" s="18"/>
      <c r="C19" s="19"/>
      <c r="D19" s="18" t="s">
        <v>22</v>
      </c>
      <c r="E19" s="18"/>
      <c r="F19" s="14"/>
      <c r="G19" s="47"/>
      <c r="H19" s="61"/>
      <c r="I19" s="10"/>
      <c r="J19" s="39"/>
      <c r="L19" s="39"/>
      <c r="M19" s="2"/>
    </row>
    <row r="20" spans="1:13" s="55" customFormat="1" x14ac:dyDescent="0.2">
      <c r="A20" s="2"/>
      <c r="B20" s="18"/>
      <c r="C20" s="19"/>
      <c r="D20" s="18" t="s">
        <v>23</v>
      </c>
      <c r="E20" s="18"/>
      <c r="F20" s="14"/>
      <c r="G20" s="47">
        <f>+[6]ENE!$D$9</f>
        <v>0</v>
      </c>
      <c r="H20" s="61"/>
      <c r="I20" s="10"/>
      <c r="J20" s="39"/>
      <c r="L20" s="39"/>
      <c r="M20" s="2"/>
    </row>
    <row r="21" spans="1:13" s="55" customFormat="1" x14ac:dyDescent="0.2">
      <c r="A21" s="2"/>
      <c r="B21" s="18"/>
      <c r="C21" s="19"/>
      <c r="D21" s="18"/>
      <c r="E21" s="18"/>
      <c r="F21" s="14"/>
      <c r="G21" s="47"/>
      <c r="H21" s="61"/>
      <c r="I21" s="10"/>
      <c r="J21" s="39"/>
      <c r="L21" s="39"/>
      <c r="M21" s="2"/>
    </row>
    <row r="22" spans="1:13" s="55" customFormat="1" ht="12" customHeight="1" x14ac:dyDescent="0.2">
      <c r="A22" s="2"/>
      <c r="B22" s="20"/>
      <c r="C22" s="11"/>
      <c r="D22" s="21"/>
      <c r="E22" s="22"/>
      <c r="F22" s="2"/>
      <c r="G22" s="23"/>
      <c r="H22" s="17"/>
      <c r="I22" s="10"/>
      <c r="J22" s="56"/>
      <c r="L22" s="39"/>
      <c r="M22" s="2"/>
    </row>
    <row r="23" spans="1:13" s="55" customFormat="1" x14ac:dyDescent="0.2">
      <c r="A23" s="8" t="s">
        <v>8</v>
      </c>
      <c r="B23" s="8" t="s">
        <v>9</v>
      </c>
      <c r="C23" s="4"/>
      <c r="D23" s="2"/>
      <c r="E23" s="5"/>
      <c r="F23" s="2"/>
      <c r="G23" s="2"/>
      <c r="H23" s="9">
        <f>+SUM(G24:G31)</f>
        <v>857088.54</v>
      </c>
      <c r="I23" s="1"/>
      <c r="J23" s="39"/>
      <c r="L23" s="39"/>
      <c r="M23" s="2"/>
    </row>
    <row r="24" spans="1:13" s="55" customFormat="1" x14ac:dyDescent="0.2">
      <c r="A24" s="2"/>
      <c r="B24" s="2"/>
      <c r="C24" s="4"/>
      <c r="D24" s="2" t="s">
        <v>18</v>
      </c>
      <c r="E24" s="5"/>
      <c r="F24" s="2"/>
      <c r="G24" s="12">
        <f>+[1]JUL!$H$29</f>
        <v>857088.54</v>
      </c>
      <c r="H24" s="2"/>
      <c r="I24" s="1"/>
      <c r="J24" s="39"/>
      <c r="L24" s="39"/>
      <c r="M24" s="2"/>
    </row>
    <row r="25" spans="1:13" s="55" customFormat="1" x14ac:dyDescent="0.2">
      <c r="A25" s="2"/>
      <c r="B25" s="18"/>
      <c r="C25" s="24"/>
      <c r="D25" s="14" t="s">
        <v>19</v>
      </c>
      <c r="E25" s="18"/>
      <c r="F25" s="18"/>
      <c r="G25" s="47"/>
      <c r="H25" s="38"/>
      <c r="I25" s="1"/>
      <c r="J25" s="39"/>
      <c r="L25" s="39"/>
      <c r="M25" s="2"/>
    </row>
    <row r="26" spans="1:13" s="55" customFormat="1" x14ac:dyDescent="0.2">
      <c r="A26" s="2"/>
      <c r="B26" s="2"/>
      <c r="C26" s="11"/>
      <c r="D26" s="18" t="s">
        <v>20</v>
      </c>
      <c r="E26" s="5"/>
      <c r="F26" s="2"/>
      <c r="G26" s="48">
        <f>+[3]ENE!$F$14</f>
        <v>0</v>
      </c>
      <c r="H26" s="60"/>
      <c r="I26" s="10"/>
      <c r="J26" s="39"/>
      <c r="L26" s="39"/>
      <c r="M26" s="2"/>
    </row>
    <row r="27" spans="1:13" s="55" customFormat="1" x14ac:dyDescent="0.2">
      <c r="A27" s="2"/>
      <c r="B27" s="2"/>
      <c r="C27" s="11"/>
      <c r="D27" s="18" t="s">
        <v>21</v>
      </c>
      <c r="E27" s="5"/>
      <c r="F27" s="2"/>
      <c r="G27" s="48"/>
      <c r="H27" s="38"/>
      <c r="I27" s="2"/>
      <c r="J27" s="39"/>
      <c r="L27" s="39"/>
      <c r="M27" s="2"/>
    </row>
    <row r="28" spans="1:13" s="55" customFormat="1" x14ac:dyDescent="0.2">
      <c r="A28" s="2"/>
      <c r="B28" s="18"/>
      <c r="C28" s="19"/>
      <c r="D28" s="18" t="s">
        <v>22</v>
      </c>
      <c r="E28" s="18"/>
      <c r="F28" s="14"/>
      <c r="G28" s="47"/>
      <c r="H28" s="62"/>
      <c r="I28" s="1"/>
      <c r="J28" s="39"/>
      <c r="L28" s="39"/>
      <c r="M28" s="2"/>
    </row>
    <row r="29" spans="1:13" s="55" customFormat="1" x14ac:dyDescent="0.2">
      <c r="A29" s="2"/>
      <c r="B29" s="18"/>
      <c r="C29" s="19"/>
      <c r="D29" s="18" t="s">
        <v>23</v>
      </c>
      <c r="E29" s="18"/>
      <c r="F29" s="14"/>
      <c r="G29" s="47">
        <f>+[6]ENE!$D$14</f>
        <v>0</v>
      </c>
      <c r="H29" s="62"/>
      <c r="I29" s="1"/>
      <c r="J29" s="39"/>
      <c r="L29" s="39"/>
      <c r="M29" s="2"/>
    </row>
    <row r="30" spans="1:13" s="55" customFormat="1" x14ac:dyDescent="0.2">
      <c r="A30" s="2"/>
      <c r="B30" s="18"/>
      <c r="C30" s="19"/>
      <c r="D30" s="18"/>
      <c r="E30" s="18"/>
      <c r="F30" s="14"/>
      <c r="G30" s="47"/>
      <c r="H30" s="62"/>
      <c r="I30" s="1"/>
      <c r="J30" s="39"/>
      <c r="L30" s="39"/>
      <c r="M30" s="2"/>
    </row>
    <row r="31" spans="1:13" s="55" customFormat="1" x14ac:dyDescent="0.2">
      <c r="A31" s="2"/>
      <c r="B31" s="18"/>
      <c r="C31" s="19"/>
      <c r="D31" s="18"/>
      <c r="E31" s="18"/>
      <c r="F31" s="14"/>
      <c r="G31" s="47"/>
      <c r="H31" s="62"/>
      <c r="I31" s="1"/>
      <c r="J31" s="39"/>
      <c r="L31" s="39"/>
      <c r="M31" s="2"/>
    </row>
    <row r="32" spans="1:13" s="55" customFormat="1" x14ac:dyDescent="0.2">
      <c r="A32" s="2"/>
      <c r="B32" s="18"/>
      <c r="C32" s="19"/>
      <c r="D32" s="18"/>
      <c r="E32" s="18"/>
      <c r="F32" s="14"/>
      <c r="G32" s="47"/>
      <c r="H32" s="62"/>
      <c r="I32" s="1"/>
      <c r="J32" s="39"/>
      <c r="L32" s="39"/>
      <c r="M32" s="2"/>
    </row>
    <row r="33" spans="1:13" s="55" customFormat="1" x14ac:dyDescent="0.2">
      <c r="A33" s="2"/>
      <c r="B33" s="20"/>
      <c r="C33" s="25"/>
      <c r="D33" s="20"/>
      <c r="E33" s="20"/>
      <c r="F33" s="2"/>
      <c r="G33" s="26"/>
      <c r="H33" s="27"/>
      <c r="I33" s="1"/>
      <c r="J33" s="39"/>
      <c r="L33" s="39"/>
      <c r="M33" s="2"/>
    </row>
    <row r="34" spans="1:13" s="55" customFormat="1" x14ac:dyDescent="0.2">
      <c r="A34" s="8" t="s">
        <v>2</v>
      </c>
      <c r="B34" s="8" t="s">
        <v>10</v>
      </c>
      <c r="C34" s="4"/>
      <c r="D34" s="2"/>
      <c r="E34" s="5"/>
      <c r="F34" s="2"/>
      <c r="G34" s="2"/>
      <c r="H34" s="28">
        <f>+SUM(G35:G40)</f>
        <v>18830</v>
      </c>
      <c r="I34" s="1"/>
      <c r="J34" s="39" t="s">
        <v>11</v>
      </c>
      <c r="L34" s="39"/>
      <c r="M34" s="2"/>
    </row>
    <row r="35" spans="1:13" s="55" customFormat="1" x14ac:dyDescent="0.2">
      <c r="A35" s="2"/>
      <c r="B35" s="2"/>
      <c r="C35" s="4"/>
      <c r="D35" s="2" t="s">
        <v>18</v>
      </c>
      <c r="E35" s="5"/>
      <c r="F35" s="2"/>
      <c r="G35" s="66">
        <f>+[1]JUL!$H$42</f>
        <v>10000</v>
      </c>
      <c r="H35" s="2"/>
      <c r="I35" s="1"/>
      <c r="J35" s="39"/>
      <c r="L35" s="39"/>
      <c r="M35" s="2"/>
    </row>
    <row r="36" spans="1:13" s="55" customFormat="1" x14ac:dyDescent="0.2">
      <c r="A36" s="2"/>
      <c r="B36" s="2"/>
      <c r="C36" s="29"/>
      <c r="D36" s="14" t="s">
        <v>19</v>
      </c>
      <c r="E36" s="15"/>
      <c r="F36" s="14"/>
      <c r="G36" s="16">
        <f>+[2]JUL!$F$19</f>
        <v>8830</v>
      </c>
      <c r="H36" s="38"/>
      <c r="I36" s="2"/>
      <c r="J36" s="39"/>
      <c r="L36" s="39"/>
      <c r="M36" s="2"/>
    </row>
    <row r="37" spans="1:13" x14ac:dyDescent="0.2">
      <c r="C37" s="30"/>
      <c r="D37" s="18" t="s">
        <v>20</v>
      </c>
      <c r="E37" s="2"/>
      <c r="F37" s="14"/>
      <c r="G37" s="53"/>
      <c r="H37" s="38"/>
      <c r="I37" s="2"/>
    </row>
    <row r="38" spans="1:13" x14ac:dyDescent="0.2">
      <c r="C38" s="30"/>
      <c r="D38" s="18" t="s">
        <v>21</v>
      </c>
      <c r="E38" s="2"/>
      <c r="F38" s="14"/>
      <c r="G38" s="53"/>
      <c r="H38" s="1"/>
      <c r="I38" s="2"/>
    </row>
    <row r="39" spans="1:13" x14ac:dyDescent="0.2">
      <c r="C39" s="30"/>
      <c r="D39" s="18" t="s">
        <v>22</v>
      </c>
      <c r="E39" s="2"/>
      <c r="F39" s="14"/>
      <c r="G39" s="53"/>
      <c r="H39" s="1"/>
      <c r="I39" s="2"/>
    </row>
    <row r="40" spans="1:13" x14ac:dyDescent="0.2">
      <c r="C40" s="30"/>
      <c r="D40" s="18" t="s">
        <v>23</v>
      </c>
      <c r="E40" s="2"/>
      <c r="F40" s="14"/>
      <c r="G40" s="53">
        <f>+[6]ENE!$D$18</f>
        <v>0</v>
      </c>
      <c r="H40" s="1"/>
      <c r="I40" s="2"/>
    </row>
    <row r="41" spans="1:13" x14ac:dyDescent="0.2">
      <c r="C41" s="30"/>
      <c r="D41" s="50"/>
      <c r="E41" s="2"/>
      <c r="F41" s="14"/>
      <c r="G41" s="53"/>
      <c r="H41" s="1"/>
      <c r="I41" s="2"/>
    </row>
    <row r="42" spans="1:13" x14ac:dyDescent="0.2">
      <c r="A42" s="8" t="s">
        <v>8</v>
      </c>
      <c r="B42" s="8" t="s">
        <v>12</v>
      </c>
      <c r="C42" s="33"/>
      <c r="D42" s="14"/>
      <c r="E42" s="15"/>
      <c r="F42" s="14"/>
      <c r="H42" s="34">
        <f>+G43+G44+G45+G46+G47+G48</f>
        <v>141644.15999999997</v>
      </c>
      <c r="I42" s="2"/>
      <c r="J42" s="55"/>
    </row>
    <row r="43" spans="1:13" x14ac:dyDescent="0.2">
      <c r="C43" s="37"/>
      <c r="D43" s="2" t="s">
        <v>18</v>
      </c>
      <c r="E43" s="35"/>
      <c r="F43" s="36"/>
      <c r="G43" s="66">
        <f>+[1]JUL!$H$47</f>
        <v>136559.15999999997</v>
      </c>
      <c r="H43" s="38"/>
      <c r="K43" s="39"/>
    </row>
    <row r="44" spans="1:13" x14ac:dyDescent="0.2">
      <c r="C44" s="30"/>
      <c r="D44" s="14" t="s">
        <v>19</v>
      </c>
      <c r="E44" s="35"/>
      <c r="F44" s="36"/>
      <c r="G44" s="53">
        <f>+[2]JUL!$F$23</f>
        <v>5085</v>
      </c>
      <c r="H44" s="38"/>
      <c r="K44" s="39"/>
    </row>
    <row r="45" spans="1:13" x14ac:dyDescent="0.2">
      <c r="C45" s="30"/>
      <c r="D45" s="18" t="s">
        <v>20</v>
      </c>
      <c r="E45" s="31"/>
      <c r="F45" s="36"/>
      <c r="G45" s="53"/>
      <c r="H45" s="38"/>
      <c r="K45" s="39"/>
    </row>
    <row r="46" spans="1:13" x14ac:dyDescent="0.2">
      <c r="C46" s="30"/>
      <c r="D46" s="18" t="s">
        <v>21</v>
      </c>
      <c r="E46" s="35"/>
      <c r="F46" s="36"/>
      <c r="G46" s="53"/>
      <c r="H46" s="38"/>
      <c r="K46" s="39"/>
    </row>
    <row r="47" spans="1:13" x14ac:dyDescent="0.2">
      <c r="C47" s="32"/>
      <c r="D47" s="18" t="s">
        <v>22</v>
      </c>
      <c r="E47" s="35"/>
      <c r="F47" s="36"/>
      <c r="G47" s="64"/>
      <c r="H47" s="38"/>
      <c r="K47" s="39"/>
    </row>
    <row r="48" spans="1:13" x14ac:dyDescent="0.2">
      <c r="C48" s="30"/>
      <c r="D48" s="18" t="s">
        <v>23</v>
      </c>
      <c r="E48" s="35"/>
      <c r="F48" s="36"/>
      <c r="G48" s="53"/>
      <c r="H48" s="38"/>
      <c r="K48" s="39"/>
    </row>
    <row r="49" spans="3:11" x14ac:dyDescent="0.2">
      <c r="C49" s="30"/>
      <c r="D49" s="51"/>
      <c r="E49" s="35"/>
      <c r="F49" s="36"/>
      <c r="G49" s="54"/>
      <c r="H49" s="38"/>
      <c r="J49" s="57"/>
      <c r="K49" s="57"/>
    </row>
    <row r="50" spans="3:11" x14ac:dyDescent="0.2">
      <c r="C50" s="30"/>
      <c r="D50" s="50"/>
      <c r="E50" s="35"/>
      <c r="F50" s="36"/>
      <c r="G50" s="53"/>
      <c r="H50" s="38"/>
      <c r="J50" s="57"/>
      <c r="K50" s="57"/>
    </row>
    <row r="51" spans="3:11" x14ac:dyDescent="0.2">
      <c r="C51" s="30"/>
      <c r="D51" s="50"/>
      <c r="E51" s="35"/>
      <c r="F51" s="36"/>
      <c r="G51" s="53"/>
      <c r="H51" s="38"/>
      <c r="J51" s="57"/>
      <c r="K51" s="39"/>
    </row>
    <row r="52" spans="3:11" x14ac:dyDescent="0.2">
      <c r="C52" s="30"/>
      <c r="D52" s="50"/>
      <c r="E52" s="35"/>
      <c r="F52" s="36"/>
      <c r="G52" s="53"/>
      <c r="H52" s="38"/>
      <c r="J52" s="57"/>
      <c r="K52" s="39"/>
    </row>
    <row r="53" spans="3:11" x14ac:dyDescent="0.2">
      <c r="C53" s="30"/>
      <c r="D53" s="50"/>
      <c r="E53" s="35"/>
      <c r="F53" s="36"/>
      <c r="G53" s="53"/>
      <c r="H53" s="38"/>
      <c r="J53" s="57"/>
      <c r="K53" s="39"/>
    </row>
    <row r="54" spans="3:11" x14ac:dyDescent="0.2">
      <c r="C54" s="30"/>
      <c r="D54" s="50"/>
      <c r="E54" s="35"/>
      <c r="F54" s="36"/>
      <c r="G54" s="53"/>
      <c r="H54" s="38"/>
      <c r="J54" s="57"/>
      <c r="K54" s="39"/>
    </row>
    <row r="55" spans="3:11" x14ac:dyDescent="0.2">
      <c r="C55" s="30"/>
      <c r="D55" s="50"/>
      <c r="E55" s="35"/>
      <c r="F55" s="36"/>
      <c r="G55" s="53"/>
      <c r="H55" s="38"/>
      <c r="J55" s="57"/>
      <c r="K55" s="39"/>
    </row>
    <row r="56" spans="3:11" x14ac:dyDescent="0.2">
      <c r="C56" s="30"/>
      <c r="D56" s="50"/>
      <c r="E56" s="35"/>
      <c r="F56" s="36"/>
      <c r="G56" s="53"/>
      <c r="H56" s="38"/>
      <c r="J56" s="57"/>
      <c r="K56" s="39"/>
    </row>
    <row r="57" spans="3:11" x14ac:dyDescent="0.2">
      <c r="C57" s="30"/>
      <c r="D57" s="50"/>
      <c r="E57" s="35"/>
      <c r="F57" s="36"/>
      <c r="G57" s="53"/>
      <c r="H57" s="38"/>
      <c r="J57" s="57"/>
      <c r="K57" s="39"/>
    </row>
    <row r="58" spans="3:11" x14ac:dyDescent="0.2">
      <c r="C58" s="30"/>
      <c r="D58" s="52"/>
      <c r="E58" s="35"/>
      <c r="F58" s="36"/>
      <c r="G58" s="53"/>
      <c r="H58" s="38"/>
      <c r="J58" s="57"/>
      <c r="K58" s="39"/>
    </row>
    <row r="59" spans="3:11" x14ac:dyDescent="0.2">
      <c r="C59" s="30"/>
      <c r="D59" s="50"/>
      <c r="G59" s="53"/>
      <c r="H59" s="38"/>
      <c r="J59" s="57"/>
      <c r="K59" s="39"/>
    </row>
    <row r="60" spans="3:11" x14ac:dyDescent="0.2">
      <c r="C60" s="30"/>
      <c r="D60" s="50"/>
    </row>
    <row r="61" spans="3:11" x14ac:dyDescent="0.2">
      <c r="D61" s="2" t="s">
        <v>13</v>
      </c>
      <c r="E61" s="8" t="s">
        <v>14</v>
      </c>
      <c r="G61" s="3">
        <f>+H13+H4-H23+H34-H42</f>
        <v>2009996.7099999997</v>
      </c>
    </row>
    <row r="62" spans="3:11" ht="12" thickBot="1" x14ac:dyDescent="0.25">
      <c r="E62" s="8" t="s">
        <v>15</v>
      </c>
      <c r="G62" s="40">
        <f>+SUM(F63:F68)</f>
        <v>2009967.5799999849</v>
      </c>
      <c r="I62" s="16"/>
      <c r="J62" s="58"/>
    </row>
    <row r="63" spans="3:11" ht="12" thickTop="1" x14ac:dyDescent="0.2">
      <c r="E63" s="2" t="s">
        <v>18</v>
      </c>
      <c r="F63" s="66">
        <f>+[1]JUL!$G$72</f>
        <v>1159362.9399999848</v>
      </c>
      <c r="G63" s="67"/>
      <c r="I63" s="16"/>
      <c r="J63" s="58"/>
    </row>
    <row r="64" spans="3:11" x14ac:dyDescent="0.2">
      <c r="E64" s="14" t="s">
        <v>19</v>
      </c>
      <c r="F64" s="66">
        <f>+[2]JUL!$F$30</f>
        <v>572416.97000000009</v>
      </c>
      <c r="G64" s="67"/>
      <c r="I64" s="16"/>
      <c r="J64" s="58"/>
    </row>
    <row r="65" spans="3:13" x14ac:dyDescent="0.2">
      <c r="E65" s="18" t="s">
        <v>20</v>
      </c>
      <c r="F65" s="66">
        <f>+[3]JUL!$F$26</f>
        <v>276781.84999999998</v>
      </c>
      <c r="G65" s="67"/>
      <c r="I65" s="16"/>
      <c r="J65" s="58"/>
    </row>
    <row r="66" spans="3:13" x14ac:dyDescent="0.2">
      <c r="E66" s="18" t="s">
        <v>21</v>
      </c>
      <c r="F66" s="66"/>
      <c r="G66" s="67"/>
      <c r="I66" s="16"/>
      <c r="J66" s="58"/>
    </row>
    <row r="67" spans="3:13" x14ac:dyDescent="0.2">
      <c r="E67" s="18" t="s">
        <v>22</v>
      </c>
      <c r="F67" s="66"/>
      <c r="G67" s="67"/>
      <c r="I67" s="16"/>
      <c r="J67" s="58"/>
    </row>
    <row r="68" spans="3:13" x14ac:dyDescent="0.2">
      <c r="E68" s="18" t="s">
        <v>23</v>
      </c>
      <c r="F68" s="66">
        <f>+[6]JUL!$D$26</f>
        <v>1405.82</v>
      </c>
      <c r="G68" s="67"/>
      <c r="I68" s="16"/>
      <c r="J68" s="58"/>
    </row>
    <row r="69" spans="3:13" x14ac:dyDescent="0.2">
      <c r="E69" s="8" t="s">
        <v>16</v>
      </c>
      <c r="G69" s="41">
        <f>+G61-G62</f>
        <v>29.130000014789402</v>
      </c>
      <c r="H69" s="12" t="s">
        <v>13</v>
      </c>
      <c r="I69" s="42"/>
    </row>
    <row r="71" spans="3:13" x14ac:dyDescent="0.2">
      <c r="G71" s="12"/>
    </row>
    <row r="73" spans="3:13" x14ac:dyDescent="0.2">
      <c r="C73" s="65"/>
      <c r="D73" s="4"/>
      <c r="E73" s="2"/>
      <c r="F73" s="5"/>
    </row>
    <row r="74" spans="3:13" ht="15" x14ac:dyDescent="0.25">
      <c r="C74" s="43"/>
      <c r="D74" s="44"/>
      <c r="E74"/>
      <c r="F74"/>
      <c r="G74"/>
      <c r="H74"/>
      <c r="I74"/>
      <c r="J74" s="59"/>
      <c r="K74" s="59"/>
      <c r="L74" s="59"/>
      <c r="M74" s="45"/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G5" sqref="G5:G10"/>
    </sheetView>
  </sheetViews>
  <sheetFormatPr baseColWidth="10" defaultRowHeight="11.25" x14ac:dyDescent="0.2"/>
  <cols>
    <col min="1" max="1" width="1.85546875" style="2" bestFit="1" customWidth="1"/>
    <col min="2" max="2" width="9.42578125" style="2" customWidth="1"/>
    <col min="3" max="3" width="8.7109375" style="4" bestFit="1" customWidth="1"/>
    <col min="4" max="4" width="13.85546875" style="2" customWidth="1"/>
    <col min="5" max="5" width="36.85546875" style="5" customWidth="1"/>
    <col min="6" max="6" width="13.7109375" style="2" customWidth="1"/>
    <col min="7" max="8" width="12" style="2" bestFit="1" customWidth="1"/>
    <col min="9" max="9" width="18.5703125" style="1" bestFit="1" customWidth="1"/>
    <col min="10" max="10" width="20.7109375" style="39" bestFit="1" customWidth="1"/>
    <col min="11" max="11" width="9" style="55" bestFit="1" customWidth="1"/>
    <col min="12" max="12" width="11.42578125" style="39"/>
    <col min="13" max="16384" width="11.42578125" style="2"/>
  </cols>
  <sheetData>
    <row r="1" spans="1:13" ht="15.75" customHeight="1" x14ac:dyDescent="0.2">
      <c r="A1" s="69" t="s">
        <v>0</v>
      </c>
      <c r="B1" s="69"/>
      <c r="C1" s="69"/>
      <c r="D1" s="69"/>
      <c r="E1" s="69"/>
      <c r="F1" s="69"/>
      <c r="G1" s="69"/>
      <c r="H1" s="69"/>
    </row>
    <row r="2" spans="1:13" ht="15.75" customHeight="1" x14ac:dyDescent="0.2">
      <c r="A2" s="69" t="s">
        <v>30</v>
      </c>
      <c r="B2" s="69"/>
      <c r="C2" s="69"/>
      <c r="D2" s="69"/>
      <c r="E2" s="69"/>
      <c r="F2" s="69"/>
      <c r="G2" s="69"/>
      <c r="H2" s="69"/>
    </row>
    <row r="3" spans="1:13" ht="16.5" customHeight="1" thickBot="1" x14ac:dyDescent="0.25">
      <c r="A3" s="70"/>
      <c r="B3" s="70"/>
      <c r="C3" s="70"/>
      <c r="D3" s="70"/>
      <c r="E3" s="70"/>
      <c r="F3" s="70"/>
      <c r="G3" s="70"/>
      <c r="H3" s="70"/>
    </row>
    <row r="4" spans="1:13" s="55" customFormat="1" ht="12" thickTop="1" x14ac:dyDescent="0.2">
      <c r="A4" s="2"/>
      <c r="B4" s="2"/>
      <c r="C4" s="4"/>
      <c r="D4" s="2"/>
      <c r="E4" s="6" t="s">
        <v>1</v>
      </c>
      <c r="F4" s="2"/>
      <c r="G4" s="2"/>
      <c r="H4" s="9">
        <f>+SUM(G5:G11)</f>
        <v>3534228.6200000006</v>
      </c>
      <c r="I4" s="1"/>
      <c r="J4" s="39"/>
      <c r="L4" s="39"/>
      <c r="M4" s="2"/>
    </row>
    <row r="5" spans="1:13" s="55" customFormat="1" x14ac:dyDescent="0.2">
      <c r="A5" s="2"/>
      <c r="B5" s="2"/>
      <c r="C5" s="4"/>
      <c r="D5" s="2"/>
      <c r="E5" s="2" t="s">
        <v>18</v>
      </c>
      <c r="F5" s="2"/>
      <c r="G5" s="66">
        <f>+[1]AGO!$H$6</f>
        <v>2556975.0400000005</v>
      </c>
      <c r="H5" s="9"/>
      <c r="I5" s="1"/>
      <c r="J5" s="39"/>
      <c r="L5" s="39"/>
      <c r="M5" s="2"/>
    </row>
    <row r="6" spans="1:13" s="55" customFormat="1" x14ac:dyDescent="0.2">
      <c r="A6" s="2"/>
      <c r="B6" s="2"/>
      <c r="C6" s="4"/>
      <c r="D6" s="2"/>
      <c r="E6" s="14" t="s">
        <v>19</v>
      </c>
      <c r="F6" s="2"/>
      <c r="G6" s="66">
        <f>+[2]AGO!$F$5</f>
        <v>183038.45</v>
      </c>
      <c r="H6" s="9"/>
      <c r="I6" s="1"/>
      <c r="J6" s="39"/>
      <c r="L6" s="39"/>
      <c r="M6" s="2"/>
    </row>
    <row r="7" spans="1:13" s="55" customFormat="1" x14ac:dyDescent="0.2">
      <c r="A7" s="2"/>
      <c r="B7" s="2"/>
      <c r="C7" s="4"/>
      <c r="D7" s="2"/>
      <c r="E7" s="18" t="s">
        <v>20</v>
      </c>
      <c r="F7" s="2"/>
      <c r="G7" s="66">
        <f>+[3]AGO!$F$6</f>
        <v>555040.73</v>
      </c>
      <c r="H7" s="9"/>
      <c r="I7" s="1"/>
      <c r="J7" s="39"/>
      <c r="L7" s="39"/>
      <c r="M7" s="2"/>
    </row>
    <row r="8" spans="1:13" s="55" customFormat="1" x14ac:dyDescent="0.2">
      <c r="A8" s="2"/>
      <c r="B8" s="2"/>
      <c r="C8" s="4"/>
      <c r="D8" s="2"/>
      <c r="E8" s="18" t="s">
        <v>21</v>
      </c>
      <c r="F8" s="2"/>
      <c r="G8" s="66"/>
      <c r="H8" s="9"/>
      <c r="I8" s="1"/>
      <c r="J8" s="39"/>
      <c r="L8" s="39"/>
      <c r="M8" s="2"/>
    </row>
    <row r="9" spans="1:13" s="55" customFormat="1" x14ac:dyDescent="0.2">
      <c r="A9" s="2"/>
      <c r="B9" s="2"/>
      <c r="C9" s="4"/>
      <c r="D9" s="2"/>
      <c r="E9" s="18" t="s">
        <v>22</v>
      </c>
      <c r="F9" s="2"/>
      <c r="G9" s="66"/>
      <c r="H9" s="9"/>
      <c r="I9" s="1"/>
      <c r="J9" s="39"/>
      <c r="L9" s="39"/>
      <c r="M9" s="2"/>
    </row>
    <row r="10" spans="1:13" s="55" customFormat="1" x14ac:dyDescent="0.2">
      <c r="A10" s="2"/>
      <c r="B10" s="2"/>
      <c r="C10" s="4"/>
      <c r="D10" s="2"/>
      <c r="E10" s="18" t="s">
        <v>23</v>
      </c>
      <c r="F10" s="2"/>
      <c r="G10" s="66">
        <f>+[6]AGO!$D$6</f>
        <v>239174.39999999999</v>
      </c>
      <c r="H10" s="9"/>
      <c r="I10" s="1"/>
      <c r="J10" s="39"/>
      <c r="L10" s="39"/>
      <c r="M10" s="2"/>
    </row>
    <row r="12" spans="1:13" s="55" customFormat="1" x14ac:dyDescent="0.2">
      <c r="A12" s="8" t="s">
        <v>2</v>
      </c>
      <c r="B12" s="8" t="s">
        <v>3</v>
      </c>
      <c r="C12" s="4"/>
      <c r="D12" s="2"/>
      <c r="E12" s="5"/>
      <c r="F12" s="2"/>
      <c r="G12" s="2"/>
      <c r="H12" s="2"/>
      <c r="I12" s="1"/>
      <c r="J12" s="39"/>
      <c r="L12" s="39"/>
      <c r="M12" s="2"/>
    </row>
    <row r="13" spans="1:13" s="55" customFormat="1" x14ac:dyDescent="0.2">
      <c r="A13" s="2"/>
      <c r="B13" s="2"/>
      <c r="C13" s="4"/>
      <c r="D13" s="2"/>
      <c r="E13" s="5"/>
      <c r="F13" s="2"/>
      <c r="G13" s="2"/>
      <c r="H13" s="12">
        <f>+SUM(G15:G21)</f>
        <v>683357.72000000009</v>
      </c>
      <c r="I13" s="1"/>
      <c r="J13" s="39"/>
      <c r="L13" s="39"/>
      <c r="M13" s="2"/>
    </row>
    <row r="14" spans="1:13" s="55" customFormat="1" x14ac:dyDescent="0.2">
      <c r="A14" s="2"/>
      <c r="B14" s="65" t="s">
        <v>4</v>
      </c>
      <c r="C14" s="65" t="s">
        <v>5</v>
      </c>
      <c r="D14" s="65" t="s">
        <v>6</v>
      </c>
      <c r="E14" s="5"/>
      <c r="F14" s="2"/>
      <c r="G14" s="65" t="s">
        <v>7</v>
      </c>
      <c r="H14" s="10"/>
      <c r="I14" s="10"/>
      <c r="J14" s="39"/>
      <c r="L14" s="39"/>
      <c r="M14" s="2"/>
    </row>
    <row r="15" spans="1:13" s="55" customFormat="1" x14ac:dyDescent="0.2">
      <c r="A15" s="2"/>
      <c r="B15" s="2"/>
      <c r="C15" s="11"/>
      <c r="D15" s="2" t="s">
        <v>18</v>
      </c>
      <c r="E15" s="5"/>
      <c r="F15" s="2"/>
      <c r="G15" s="12">
        <f>+[1]AGO!$H$8</f>
        <v>668489.37000000011</v>
      </c>
      <c r="H15" s="38"/>
      <c r="I15" s="10"/>
      <c r="J15" s="56"/>
      <c r="L15" s="39"/>
      <c r="M15" s="2"/>
    </row>
    <row r="16" spans="1:13" s="55" customFormat="1" x14ac:dyDescent="0.2">
      <c r="A16" s="2"/>
      <c r="B16" s="2"/>
      <c r="C16" s="13"/>
      <c r="D16" s="14" t="s">
        <v>19</v>
      </c>
      <c r="E16" s="15"/>
      <c r="F16" s="14"/>
      <c r="G16" s="49">
        <f>+[2]AGO!$F$8</f>
        <v>14868.349999999999</v>
      </c>
      <c r="H16" s="61"/>
      <c r="I16" s="10"/>
      <c r="J16" s="39"/>
      <c r="L16" s="39"/>
      <c r="M16" s="2"/>
    </row>
    <row r="17" spans="1:13" s="55" customFormat="1" x14ac:dyDescent="0.2">
      <c r="A17" s="2"/>
      <c r="B17" s="18"/>
      <c r="C17" s="19"/>
      <c r="D17" s="18" t="s">
        <v>20</v>
      </c>
      <c r="E17" s="18"/>
      <c r="F17" s="14"/>
      <c r="G17" s="47">
        <f>+[3]ENE!$F$9</f>
        <v>0</v>
      </c>
      <c r="H17" s="61"/>
      <c r="I17" s="10"/>
      <c r="J17" s="39"/>
      <c r="L17" s="39"/>
      <c r="M17" s="2"/>
    </row>
    <row r="18" spans="1:13" s="55" customFormat="1" x14ac:dyDescent="0.2">
      <c r="A18" s="2"/>
      <c r="B18" s="18"/>
      <c r="C18" s="19"/>
      <c r="D18" s="18" t="s">
        <v>21</v>
      </c>
      <c r="E18" s="18"/>
      <c r="F18" s="14"/>
      <c r="G18" s="47"/>
      <c r="H18" s="61"/>
      <c r="I18" s="10"/>
      <c r="J18" s="39"/>
      <c r="L18" s="39"/>
      <c r="M18" s="2"/>
    </row>
    <row r="19" spans="1:13" s="55" customFormat="1" x14ac:dyDescent="0.2">
      <c r="A19" s="2"/>
      <c r="B19" s="18"/>
      <c r="C19" s="19"/>
      <c r="D19" s="18" t="s">
        <v>22</v>
      </c>
      <c r="E19" s="18"/>
      <c r="F19" s="14"/>
      <c r="G19" s="47"/>
      <c r="H19" s="61"/>
      <c r="I19" s="10"/>
      <c r="J19" s="39"/>
      <c r="L19" s="39"/>
      <c r="M19" s="2"/>
    </row>
    <row r="20" spans="1:13" s="55" customFormat="1" x14ac:dyDescent="0.2">
      <c r="A20" s="2"/>
      <c r="B20" s="18"/>
      <c r="C20" s="19"/>
      <c r="D20" s="18" t="s">
        <v>23</v>
      </c>
      <c r="E20" s="18"/>
      <c r="F20" s="14"/>
      <c r="G20" s="47">
        <f>+[6]ENE!$D$9</f>
        <v>0</v>
      </c>
      <c r="H20" s="61"/>
      <c r="I20" s="10"/>
      <c r="J20" s="39"/>
      <c r="L20" s="39"/>
      <c r="M20" s="2"/>
    </row>
    <row r="21" spans="1:13" s="55" customFormat="1" x14ac:dyDescent="0.2">
      <c r="A21" s="2"/>
      <c r="B21" s="18"/>
      <c r="C21" s="19"/>
      <c r="D21" s="18"/>
      <c r="E21" s="18"/>
      <c r="F21" s="14"/>
      <c r="G21" s="47"/>
      <c r="H21" s="61"/>
      <c r="I21" s="10"/>
      <c r="J21" s="39"/>
      <c r="L21" s="39"/>
      <c r="M21" s="2"/>
    </row>
    <row r="22" spans="1:13" s="55" customFormat="1" ht="12" customHeight="1" x14ac:dyDescent="0.2">
      <c r="A22" s="2"/>
      <c r="B22" s="20"/>
      <c r="C22" s="11"/>
      <c r="D22" s="21"/>
      <c r="E22" s="22"/>
      <c r="F22" s="2"/>
      <c r="G22" s="23"/>
      <c r="H22" s="17"/>
      <c r="I22" s="10"/>
      <c r="J22" s="56"/>
      <c r="L22" s="39"/>
      <c r="M22" s="2"/>
    </row>
    <row r="23" spans="1:13" s="55" customFormat="1" x14ac:dyDescent="0.2">
      <c r="A23" s="8" t="s">
        <v>8</v>
      </c>
      <c r="B23" s="8" t="s">
        <v>9</v>
      </c>
      <c r="C23" s="4"/>
      <c r="D23" s="2"/>
      <c r="E23" s="5"/>
      <c r="F23" s="2"/>
      <c r="G23" s="2"/>
      <c r="H23" s="9">
        <f>+SUM(G24:G31)</f>
        <v>1223087.8700000001</v>
      </c>
      <c r="I23" s="1"/>
      <c r="J23" s="39"/>
      <c r="L23" s="39"/>
      <c r="M23" s="2"/>
    </row>
    <row r="24" spans="1:13" s="55" customFormat="1" x14ac:dyDescent="0.2">
      <c r="A24" s="2"/>
      <c r="B24" s="2"/>
      <c r="C24" s="4"/>
      <c r="D24" s="2" t="s">
        <v>18</v>
      </c>
      <c r="E24" s="5"/>
      <c r="F24" s="2"/>
      <c r="G24" s="12">
        <f>+[1]AGO!$H$24</f>
        <v>1049087.8700000001</v>
      </c>
      <c r="H24" s="2"/>
      <c r="I24" s="1"/>
      <c r="J24" s="39"/>
      <c r="L24" s="39"/>
      <c r="M24" s="2"/>
    </row>
    <row r="25" spans="1:13" s="55" customFormat="1" x14ac:dyDescent="0.2">
      <c r="A25" s="2"/>
      <c r="B25" s="18"/>
      <c r="C25" s="24"/>
      <c r="D25" s="14" t="s">
        <v>19</v>
      </c>
      <c r="E25" s="18"/>
      <c r="F25" s="18"/>
      <c r="G25" s="47"/>
      <c r="H25" s="38"/>
      <c r="I25" s="1"/>
      <c r="J25" s="39"/>
      <c r="L25" s="39"/>
      <c r="M25" s="2"/>
    </row>
    <row r="26" spans="1:13" s="55" customFormat="1" x14ac:dyDescent="0.2">
      <c r="A26" s="2"/>
      <c r="B26" s="2"/>
      <c r="C26" s="11"/>
      <c r="D26" s="18" t="s">
        <v>20</v>
      </c>
      <c r="E26" s="5"/>
      <c r="F26" s="2"/>
      <c r="G26" s="48">
        <f>+[3]AGO!$F$14</f>
        <v>174000</v>
      </c>
      <c r="H26" s="60"/>
      <c r="I26" s="10"/>
      <c r="J26" s="39"/>
      <c r="L26" s="39"/>
      <c r="M26" s="2"/>
    </row>
    <row r="27" spans="1:13" s="55" customFormat="1" x14ac:dyDescent="0.2">
      <c r="A27" s="2"/>
      <c r="B27" s="2"/>
      <c r="C27" s="11"/>
      <c r="D27" s="18" t="s">
        <v>21</v>
      </c>
      <c r="E27" s="5"/>
      <c r="F27" s="2"/>
      <c r="G27" s="48"/>
      <c r="H27" s="38"/>
      <c r="I27" s="2"/>
      <c r="J27" s="39"/>
      <c r="L27" s="39"/>
      <c r="M27" s="2"/>
    </row>
    <row r="28" spans="1:13" s="55" customFormat="1" x14ac:dyDescent="0.2">
      <c r="A28" s="2"/>
      <c r="B28" s="18"/>
      <c r="C28" s="19"/>
      <c r="D28" s="18" t="s">
        <v>22</v>
      </c>
      <c r="E28" s="18"/>
      <c r="F28" s="14"/>
      <c r="G28" s="47"/>
      <c r="H28" s="62"/>
      <c r="I28" s="1"/>
      <c r="J28" s="39"/>
      <c r="L28" s="39"/>
      <c r="M28" s="2"/>
    </row>
    <row r="29" spans="1:13" s="55" customFormat="1" x14ac:dyDescent="0.2">
      <c r="A29" s="2"/>
      <c r="B29" s="18"/>
      <c r="C29" s="19"/>
      <c r="D29" s="18" t="s">
        <v>23</v>
      </c>
      <c r="E29" s="18"/>
      <c r="F29" s="14"/>
      <c r="G29" s="47">
        <f>+[6]ENE!$D$14</f>
        <v>0</v>
      </c>
      <c r="H29" s="62"/>
      <c r="I29" s="1"/>
      <c r="J29" s="39"/>
      <c r="L29" s="39"/>
      <c r="M29" s="2"/>
    </row>
    <row r="30" spans="1:13" s="55" customFormat="1" x14ac:dyDescent="0.2">
      <c r="A30" s="2"/>
      <c r="B30" s="18"/>
      <c r="C30" s="19"/>
      <c r="D30" s="18"/>
      <c r="E30" s="18"/>
      <c r="F30" s="14"/>
      <c r="G30" s="47"/>
      <c r="H30" s="62"/>
      <c r="I30" s="1"/>
      <c r="J30" s="39"/>
      <c r="L30" s="39"/>
      <c r="M30" s="2"/>
    </row>
    <row r="31" spans="1:13" s="55" customFormat="1" x14ac:dyDescent="0.2">
      <c r="A31" s="2"/>
      <c r="B31" s="18"/>
      <c r="C31" s="19"/>
      <c r="D31" s="18"/>
      <c r="E31" s="18"/>
      <c r="F31" s="14"/>
      <c r="G31" s="47"/>
      <c r="H31" s="62"/>
      <c r="I31" s="1"/>
      <c r="J31" s="39"/>
      <c r="L31" s="39"/>
      <c r="M31" s="2"/>
    </row>
    <row r="32" spans="1:13" s="55" customFormat="1" x14ac:dyDescent="0.2">
      <c r="A32" s="2"/>
      <c r="B32" s="18"/>
      <c r="C32" s="19"/>
      <c r="D32" s="18"/>
      <c r="E32" s="18"/>
      <c r="F32" s="14"/>
      <c r="G32" s="47"/>
      <c r="H32" s="62"/>
      <c r="I32" s="1"/>
      <c r="J32" s="39"/>
      <c r="L32" s="39"/>
      <c r="M32" s="2"/>
    </row>
    <row r="33" spans="1:13" s="55" customFormat="1" x14ac:dyDescent="0.2">
      <c r="A33" s="2"/>
      <c r="B33" s="20"/>
      <c r="C33" s="25"/>
      <c r="D33" s="20"/>
      <c r="E33" s="20"/>
      <c r="F33" s="2"/>
      <c r="G33" s="26"/>
      <c r="H33" s="27"/>
      <c r="I33" s="1"/>
      <c r="J33" s="39"/>
      <c r="L33" s="39"/>
      <c r="M33" s="2"/>
    </row>
    <row r="34" spans="1:13" s="55" customFormat="1" x14ac:dyDescent="0.2">
      <c r="A34" s="8" t="s">
        <v>2</v>
      </c>
      <c r="B34" s="8" t="s">
        <v>10</v>
      </c>
      <c r="C34" s="4"/>
      <c r="D34" s="2"/>
      <c r="E34" s="5"/>
      <c r="F34" s="2"/>
      <c r="G34" s="2"/>
      <c r="H34" s="28">
        <f>+SUM(G35:G40)</f>
        <v>19330</v>
      </c>
      <c r="I34" s="1"/>
      <c r="J34" s="39" t="s">
        <v>11</v>
      </c>
      <c r="L34" s="39"/>
      <c r="M34" s="2"/>
    </row>
    <row r="35" spans="1:13" s="55" customFormat="1" x14ac:dyDescent="0.2">
      <c r="A35" s="2"/>
      <c r="B35" s="2"/>
      <c r="C35" s="4"/>
      <c r="D35" s="2" t="s">
        <v>18</v>
      </c>
      <c r="E35" s="5"/>
      <c r="F35" s="2"/>
      <c r="G35" s="66">
        <f>+[1]AGO!$H$38</f>
        <v>10500</v>
      </c>
      <c r="H35" s="2"/>
      <c r="I35" s="1"/>
      <c r="J35" s="39"/>
      <c r="L35" s="39"/>
      <c r="M35" s="2"/>
    </row>
    <row r="36" spans="1:13" s="55" customFormat="1" x14ac:dyDescent="0.2">
      <c r="A36" s="2"/>
      <c r="B36" s="2"/>
      <c r="C36" s="29"/>
      <c r="D36" s="14" t="s">
        <v>19</v>
      </c>
      <c r="E36" s="15"/>
      <c r="F36" s="14"/>
      <c r="G36" s="16">
        <f>+[2]AGO!$F$19</f>
        <v>8830</v>
      </c>
      <c r="H36" s="38"/>
      <c r="I36" s="2"/>
      <c r="J36" s="39"/>
      <c r="L36" s="39"/>
      <c r="M36" s="2"/>
    </row>
    <row r="37" spans="1:13" x14ac:dyDescent="0.2">
      <c r="C37" s="30"/>
      <c r="D37" s="18" t="s">
        <v>20</v>
      </c>
      <c r="E37" s="2"/>
      <c r="F37" s="14"/>
      <c r="G37" s="53"/>
      <c r="H37" s="38"/>
      <c r="I37" s="2"/>
    </row>
    <row r="38" spans="1:13" x14ac:dyDescent="0.2">
      <c r="C38" s="30"/>
      <c r="D38" s="18" t="s">
        <v>21</v>
      </c>
      <c r="E38" s="2"/>
      <c r="F38" s="14"/>
      <c r="G38" s="53"/>
      <c r="H38" s="1"/>
      <c r="I38" s="2"/>
    </row>
    <row r="39" spans="1:13" x14ac:dyDescent="0.2">
      <c r="C39" s="30"/>
      <c r="D39" s="18" t="s">
        <v>22</v>
      </c>
      <c r="E39" s="2"/>
      <c r="F39" s="14"/>
      <c r="G39" s="53"/>
      <c r="H39" s="1"/>
      <c r="I39" s="2"/>
    </row>
    <row r="40" spans="1:13" x14ac:dyDescent="0.2">
      <c r="C40" s="30"/>
      <c r="D40" s="18" t="s">
        <v>23</v>
      </c>
      <c r="E40" s="2"/>
      <c r="F40" s="14"/>
      <c r="G40" s="53">
        <f>+[6]ENE!$D$18</f>
        <v>0</v>
      </c>
      <c r="H40" s="1"/>
      <c r="I40" s="2"/>
    </row>
    <row r="41" spans="1:13" x14ac:dyDescent="0.2">
      <c r="C41" s="30"/>
      <c r="D41" s="50"/>
      <c r="E41" s="2"/>
      <c r="F41" s="14"/>
      <c r="G41" s="53"/>
      <c r="H41" s="1"/>
      <c r="I41" s="2"/>
    </row>
    <row r="42" spans="1:13" x14ac:dyDescent="0.2">
      <c r="A42" s="8" t="s">
        <v>8</v>
      </c>
      <c r="B42" s="8" t="s">
        <v>12</v>
      </c>
      <c r="C42" s="33"/>
      <c r="D42" s="14"/>
      <c r="E42" s="15"/>
      <c r="F42" s="14"/>
      <c r="H42" s="34">
        <f>+G43+G44+G45+G46+G47+G48</f>
        <v>184790.81999999998</v>
      </c>
      <c r="I42" s="2"/>
      <c r="J42" s="55"/>
    </row>
    <row r="43" spans="1:13" x14ac:dyDescent="0.2">
      <c r="C43" s="37"/>
      <c r="D43" s="2" t="s">
        <v>18</v>
      </c>
      <c r="E43" s="35"/>
      <c r="F43" s="36"/>
      <c r="G43" s="66">
        <f>+[1]AGO!$H$44</f>
        <v>154895.81999999998</v>
      </c>
      <c r="H43" s="38"/>
      <c r="K43" s="39"/>
    </row>
    <row r="44" spans="1:13" x14ac:dyDescent="0.2">
      <c r="C44" s="30"/>
      <c r="D44" s="14" t="s">
        <v>19</v>
      </c>
      <c r="E44" s="35"/>
      <c r="F44" s="36"/>
      <c r="G44" s="53">
        <f>+[2]AGO!$F$23</f>
        <v>29895</v>
      </c>
      <c r="H44" s="38"/>
      <c r="K44" s="39"/>
    </row>
    <row r="45" spans="1:13" x14ac:dyDescent="0.2">
      <c r="C45" s="30"/>
      <c r="D45" s="18" t="s">
        <v>20</v>
      </c>
      <c r="E45" s="31"/>
      <c r="F45" s="36"/>
      <c r="G45" s="53"/>
      <c r="H45" s="38"/>
      <c r="K45" s="39"/>
    </row>
    <row r="46" spans="1:13" x14ac:dyDescent="0.2">
      <c r="C46" s="30"/>
      <c r="D46" s="18" t="s">
        <v>21</v>
      </c>
      <c r="E46" s="35"/>
      <c r="F46" s="36"/>
      <c r="G46" s="53"/>
      <c r="H46" s="38"/>
      <c r="K46" s="39"/>
    </row>
    <row r="47" spans="1:13" x14ac:dyDescent="0.2">
      <c r="C47" s="32"/>
      <c r="D47" s="18" t="s">
        <v>22</v>
      </c>
      <c r="E47" s="35"/>
      <c r="F47" s="36"/>
      <c r="G47" s="64"/>
      <c r="H47" s="38"/>
      <c r="K47" s="39"/>
    </row>
    <row r="48" spans="1:13" x14ac:dyDescent="0.2">
      <c r="C48" s="30"/>
      <c r="D48" s="18" t="s">
        <v>23</v>
      </c>
      <c r="E48" s="35"/>
      <c r="F48" s="36"/>
      <c r="G48" s="53"/>
      <c r="H48" s="38"/>
      <c r="K48" s="39"/>
    </row>
    <row r="49" spans="3:11" x14ac:dyDescent="0.2">
      <c r="C49" s="30"/>
      <c r="D49" s="51"/>
      <c r="E49" s="35"/>
      <c r="F49" s="36"/>
      <c r="G49" s="54"/>
      <c r="H49" s="38"/>
      <c r="J49" s="57"/>
      <c r="K49" s="57"/>
    </row>
    <row r="50" spans="3:11" x14ac:dyDescent="0.2">
      <c r="C50" s="30"/>
      <c r="D50" s="50"/>
      <c r="E50" s="35"/>
      <c r="F50" s="36"/>
      <c r="G50" s="53"/>
      <c r="H50" s="38"/>
      <c r="J50" s="57"/>
      <c r="K50" s="57"/>
    </row>
    <row r="51" spans="3:11" x14ac:dyDescent="0.2">
      <c r="C51" s="30"/>
      <c r="D51" s="50"/>
      <c r="E51" s="35"/>
      <c r="F51" s="36"/>
      <c r="G51" s="53"/>
      <c r="H51" s="38"/>
      <c r="J51" s="57"/>
      <c r="K51" s="39"/>
    </row>
    <row r="52" spans="3:11" x14ac:dyDescent="0.2">
      <c r="C52" s="30"/>
      <c r="D52" s="50"/>
      <c r="E52" s="35"/>
      <c r="F52" s="36"/>
      <c r="G52" s="53"/>
      <c r="H52" s="38"/>
      <c r="J52" s="57"/>
      <c r="K52" s="39"/>
    </row>
    <row r="53" spans="3:11" x14ac:dyDescent="0.2">
      <c r="C53" s="30"/>
      <c r="D53" s="50"/>
      <c r="E53" s="35"/>
      <c r="F53" s="36"/>
      <c r="G53" s="53"/>
      <c r="H53" s="38"/>
      <c r="J53" s="57"/>
      <c r="K53" s="39"/>
    </row>
    <row r="54" spans="3:11" x14ac:dyDescent="0.2">
      <c r="C54" s="30"/>
      <c r="D54" s="50"/>
      <c r="E54" s="35"/>
      <c r="F54" s="36"/>
      <c r="G54" s="53"/>
      <c r="H54" s="38"/>
      <c r="J54" s="57"/>
      <c r="K54" s="39"/>
    </row>
    <row r="55" spans="3:11" x14ac:dyDescent="0.2">
      <c r="C55" s="30"/>
      <c r="D55" s="50"/>
      <c r="E55" s="35"/>
      <c r="F55" s="36"/>
      <c r="G55" s="53"/>
      <c r="H55" s="38"/>
      <c r="J55" s="57"/>
      <c r="K55" s="39"/>
    </row>
    <row r="56" spans="3:11" x14ac:dyDescent="0.2">
      <c r="C56" s="30"/>
      <c r="D56" s="50"/>
      <c r="E56" s="35"/>
      <c r="F56" s="36"/>
      <c r="G56" s="53"/>
      <c r="H56" s="38"/>
      <c r="J56" s="57"/>
      <c r="K56" s="39"/>
    </row>
    <row r="57" spans="3:11" x14ac:dyDescent="0.2">
      <c r="C57" s="30"/>
      <c r="D57" s="50"/>
      <c r="E57" s="35"/>
      <c r="F57" s="36"/>
      <c r="G57" s="53"/>
      <c r="H57" s="38"/>
      <c r="J57" s="57"/>
      <c r="K57" s="39"/>
    </row>
    <row r="58" spans="3:11" x14ac:dyDescent="0.2">
      <c r="C58" s="30"/>
      <c r="D58" s="52"/>
      <c r="E58" s="35"/>
      <c r="F58" s="36"/>
      <c r="G58" s="53"/>
      <c r="H58" s="38"/>
      <c r="J58" s="57"/>
      <c r="K58" s="39"/>
    </row>
    <row r="59" spans="3:11" x14ac:dyDescent="0.2">
      <c r="C59" s="30"/>
      <c r="D59" s="50"/>
      <c r="G59" s="53"/>
      <c r="H59" s="38"/>
      <c r="J59" s="57"/>
      <c r="K59" s="39"/>
    </row>
    <row r="60" spans="3:11" x14ac:dyDescent="0.2">
      <c r="C60" s="30"/>
      <c r="D60" s="50"/>
    </row>
    <row r="61" spans="3:11" x14ac:dyDescent="0.2">
      <c r="D61" s="2" t="s">
        <v>13</v>
      </c>
      <c r="E61" s="8" t="s">
        <v>14</v>
      </c>
      <c r="G61" s="3">
        <f>+H13+H4-H23+H34-H42</f>
        <v>2829037.6500000008</v>
      </c>
    </row>
    <row r="62" spans="3:11" ht="12" thickBot="1" x14ac:dyDescent="0.25">
      <c r="E62" s="8" t="s">
        <v>15</v>
      </c>
      <c r="G62" s="40">
        <f>+SUM(F63:F68)</f>
        <v>2829004.2799999858</v>
      </c>
      <c r="I62" s="16"/>
      <c r="J62" s="58"/>
    </row>
    <row r="63" spans="3:11" ht="12" thickTop="1" x14ac:dyDescent="0.2">
      <c r="E63" s="2" t="s">
        <v>18</v>
      </c>
      <c r="F63" s="66">
        <f>+[1]AGO!$G$69</f>
        <v>2031886.4099999862</v>
      </c>
      <c r="G63" s="67"/>
      <c r="I63" s="16"/>
      <c r="J63" s="58"/>
    </row>
    <row r="64" spans="3:11" x14ac:dyDescent="0.2">
      <c r="E64" s="14" t="s">
        <v>19</v>
      </c>
      <c r="F64" s="66">
        <f>+[2]AGO!$F$31</f>
        <v>176903.34000000005</v>
      </c>
      <c r="G64" s="67"/>
      <c r="I64" s="16"/>
      <c r="J64" s="58"/>
    </row>
    <row r="65" spans="3:13" x14ac:dyDescent="0.2">
      <c r="E65" s="18" t="s">
        <v>20</v>
      </c>
      <c r="F65" s="66">
        <f>+[3]AGO!$F$26</f>
        <v>381040.70999999996</v>
      </c>
      <c r="G65" s="67"/>
      <c r="I65" s="16"/>
      <c r="J65" s="58"/>
    </row>
    <row r="66" spans="3:13" x14ac:dyDescent="0.2">
      <c r="E66" s="18" t="s">
        <v>21</v>
      </c>
      <c r="F66" s="66"/>
      <c r="G66" s="67"/>
      <c r="I66" s="16"/>
      <c r="J66" s="58"/>
    </row>
    <row r="67" spans="3:13" x14ac:dyDescent="0.2">
      <c r="E67" s="18" t="s">
        <v>22</v>
      </c>
      <c r="F67" s="66"/>
      <c r="G67" s="67"/>
      <c r="I67" s="16"/>
      <c r="J67" s="58"/>
    </row>
    <row r="68" spans="3:13" x14ac:dyDescent="0.2">
      <c r="E68" s="18" t="s">
        <v>23</v>
      </c>
      <c r="F68" s="66">
        <f>+[6]AGO!$D$26</f>
        <v>239173.82</v>
      </c>
      <c r="G68" s="67"/>
      <c r="I68" s="16"/>
      <c r="J68" s="58"/>
    </row>
    <row r="69" spans="3:13" x14ac:dyDescent="0.2">
      <c r="E69" s="8" t="s">
        <v>16</v>
      </c>
      <c r="G69" s="41">
        <f>+G61-G62</f>
        <v>33.37000001501292</v>
      </c>
      <c r="H69" s="12" t="s">
        <v>13</v>
      </c>
      <c r="I69" s="42"/>
    </row>
    <row r="71" spans="3:13" x14ac:dyDescent="0.2">
      <c r="G71" s="12"/>
    </row>
    <row r="73" spans="3:13" x14ac:dyDescent="0.2">
      <c r="C73" s="65"/>
      <c r="D73" s="4"/>
      <c r="E73" s="2"/>
      <c r="F73" s="5"/>
    </row>
    <row r="74" spans="3:13" ht="15" x14ac:dyDescent="0.25">
      <c r="C74" s="43"/>
      <c r="D74" s="44"/>
      <c r="E74"/>
      <c r="F74"/>
      <c r="G74"/>
      <c r="H74"/>
      <c r="I74"/>
      <c r="J74" s="59"/>
      <c r="K74" s="59"/>
      <c r="L74" s="59"/>
      <c r="M74" s="45"/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G5" sqref="G5:G10"/>
    </sheetView>
  </sheetViews>
  <sheetFormatPr baseColWidth="10" defaultRowHeight="11.25" x14ac:dyDescent="0.2"/>
  <cols>
    <col min="1" max="1" width="1.85546875" style="2" bestFit="1" customWidth="1"/>
    <col min="2" max="2" width="9.42578125" style="2" customWidth="1"/>
    <col min="3" max="3" width="8.7109375" style="4" bestFit="1" customWidth="1"/>
    <col min="4" max="4" width="13.85546875" style="2" customWidth="1"/>
    <col min="5" max="5" width="36.85546875" style="5" customWidth="1"/>
    <col min="6" max="6" width="13.7109375" style="2" customWidth="1"/>
    <col min="7" max="7" width="11.140625" style="2" bestFit="1" customWidth="1"/>
    <col min="8" max="8" width="12" style="2" bestFit="1" customWidth="1"/>
    <col min="9" max="9" width="18.5703125" style="1" bestFit="1" customWidth="1"/>
    <col min="10" max="10" width="20.7109375" style="39" bestFit="1" customWidth="1"/>
    <col min="11" max="11" width="9" style="55" bestFit="1" customWidth="1"/>
    <col min="12" max="12" width="11.42578125" style="39"/>
    <col min="13" max="16384" width="11.42578125" style="2"/>
  </cols>
  <sheetData>
    <row r="1" spans="1:13" ht="15.75" customHeight="1" x14ac:dyDescent="0.2">
      <c r="A1" s="69" t="s">
        <v>0</v>
      </c>
      <c r="B1" s="69"/>
      <c r="C1" s="69"/>
      <c r="D1" s="69"/>
      <c r="E1" s="69"/>
      <c r="F1" s="69"/>
      <c r="G1" s="69"/>
      <c r="H1" s="69"/>
    </row>
    <row r="2" spans="1:13" ht="15.75" customHeight="1" x14ac:dyDescent="0.2">
      <c r="A2" s="69" t="s">
        <v>31</v>
      </c>
      <c r="B2" s="69"/>
      <c r="C2" s="69"/>
      <c r="D2" s="69"/>
      <c r="E2" s="69"/>
      <c r="F2" s="69"/>
      <c r="G2" s="69"/>
      <c r="H2" s="69"/>
    </row>
    <row r="3" spans="1:13" ht="16.5" customHeight="1" thickBot="1" x14ac:dyDescent="0.25">
      <c r="A3" s="70"/>
      <c r="B3" s="70"/>
      <c r="C3" s="70"/>
      <c r="D3" s="70"/>
      <c r="E3" s="70"/>
      <c r="F3" s="70"/>
      <c r="G3" s="70"/>
      <c r="H3" s="70"/>
    </row>
    <row r="4" spans="1:13" s="55" customFormat="1" ht="12" thickTop="1" x14ac:dyDescent="0.2">
      <c r="A4" s="2"/>
      <c r="B4" s="2"/>
      <c r="C4" s="4"/>
      <c r="D4" s="2"/>
      <c r="E4" s="6" t="s">
        <v>1</v>
      </c>
      <c r="F4" s="2"/>
      <c r="G4" s="2"/>
      <c r="H4" s="9">
        <f>SUM(G5:G10)</f>
        <v>707778.31</v>
      </c>
      <c r="I4" s="1"/>
      <c r="J4" s="39"/>
      <c r="L4" s="39"/>
      <c r="M4" s="2"/>
    </row>
    <row r="5" spans="1:13" s="55" customFormat="1" x14ac:dyDescent="0.2">
      <c r="A5" s="2"/>
      <c r="B5" s="2"/>
      <c r="C5" s="4"/>
      <c r="D5" s="2"/>
      <c r="E5" s="2" t="s">
        <v>18</v>
      </c>
      <c r="F5" s="2"/>
      <c r="G5" s="66">
        <f>+[1]SEP!$H$6</f>
        <v>668850.37</v>
      </c>
      <c r="H5" s="9"/>
      <c r="I5" s="1"/>
      <c r="J5" s="39"/>
      <c r="L5" s="39"/>
      <c r="M5" s="2"/>
    </row>
    <row r="6" spans="1:13" s="55" customFormat="1" x14ac:dyDescent="0.2">
      <c r="A6" s="2"/>
      <c r="B6" s="2"/>
      <c r="C6" s="4"/>
      <c r="D6" s="2"/>
      <c r="E6" s="14" t="s">
        <v>19</v>
      </c>
      <c r="F6" s="2"/>
      <c r="G6" s="66">
        <f>+[2]SEP!$F$5</f>
        <v>29746.16000000008</v>
      </c>
      <c r="H6" s="9"/>
      <c r="I6" s="1"/>
      <c r="J6" s="39"/>
      <c r="L6" s="39"/>
      <c r="M6" s="2"/>
    </row>
    <row r="7" spans="1:13" s="55" customFormat="1" x14ac:dyDescent="0.2">
      <c r="A7" s="2"/>
      <c r="B7" s="2"/>
      <c r="C7" s="4"/>
      <c r="D7" s="2"/>
      <c r="E7" s="18" t="s">
        <v>20</v>
      </c>
      <c r="F7" s="2"/>
      <c r="G7" s="66">
        <f>+[3]SEP!$F$6</f>
        <v>9181.7800000000007</v>
      </c>
      <c r="H7" s="9"/>
      <c r="I7" s="1"/>
      <c r="J7" s="39"/>
      <c r="L7" s="39"/>
      <c r="M7" s="2"/>
    </row>
    <row r="8" spans="1:13" s="55" customFormat="1" x14ac:dyDescent="0.2">
      <c r="A8" s="2"/>
      <c r="B8" s="2"/>
      <c r="C8" s="4"/>
      <c r="D8" s="2"/>
      <c r="E8" s="18" t="s">
        <v>21</v>
      </c>
      <c r="F8" s="2"/>
      <c r="G8" s="66"/>
      <c r="H8" s="9"/>
      <c r="I8" s="1"/>
      <c r="J8" s="39"/>
      <c r="L8" s="39"/>
      <c r="M8" s="2"/>
    </row>
    <row r="9" spans="1:13" s="55" customFormat="1" x14ac:dyDescent="0.2">
      <c r="A9" s="2"/>
      <c r="B9" s="2"/>
      <c r="C9" s="4"/>
      <c r="D9" s="2"/>
      <c r="E9" s="18" t="s">
        <v>22</v>
      </c>
      <c r="F9" s="2"/>
      <c r="G9" s="66"/>
      <c r="H9" s="9"/>
      <c r="I9" s="1"/>
      <c r="J9" s="39"/>
      <c r="L9" s="39"/>
      <c r="M9" s="2"/>
    </row>
    <row r="10" spans="1:13" s="55" customFormat="1" x14ac:dyDescent="0.2">
      <c r="A10" s="2"/>
      <c r="B10" s="2"/>
      <c r="C10" s="4"/>
      <c r="D10" s="2"/>
      <c r="E10" s="18" t="s">
        <v>23</v>
      </c>
      <c r="F10" s="2"/>
      <c r="G10" s="66"/>
      <c r="H10" s="9"/>
      <c r="I10" s="1"/>
      <c r="J10" s="39"/>
      <c r="L10" s="39"/>
      <c r="M10" s="2"/>
    </row>
    <row r="11" spans="1:13" s="55" customFormat="1" x14ac:dyDescent="0.2">
      <c r="A11" s="2"/>
      <c r="B11" s="2"/>
      <c r="C11" s="4"/>
      <c r="D11" s="2"/>
      <c r="E11" s="6"/>
      <c r="F11" s="2"/>
      <c r="G11" s="2"/>
      <c r="H11" s="9"/>
      <c r="I11" s="1"/>
      <c r="J11" s="39"/>
      <c r="L11" s="39"/>
      <c r="M11" s="2"/>
    </row>
    <row r="13" spans="1:13" s="55" customFormat="1" x14ac:dyDescent="0.2">
      <c r="A13" s="8" t="s">
        <v>2</v>
      </c>
      <c r="B13" s="8" t="s">
        <v>3</v>
      </c>
      <c r="C13" s="4"/>
      <c r="D13" s="2"/>
      <c r="E13" s="5"/>
      <c r="F13" s="2"/>
      <c r="G13" s="2"/>
      <c r="H13" s="2"/>
      <c r="I13" s="1"/>
      <c r="J13" s="39"/>
      <c r="L13" s="39"/>
      <c r="M13" s="2"/>
    </row>
    <row r="14" spans="1:13" s="55" customFormat="1" x14ac:dyDescent="0.2">
      <c r="A14" s="2"/>
      <c r="B14" s="2"/>
      <c r="C14" s="4"/>
      <c r="D14" s="2"/>
      <c r="E14" s="5"/>
      <c r="F14" s="2"/>
      <c r="G14" s="2"/>
      <c r="H14" s="12">
        <f>+SUM(G16:G22)</f>
        <v>1044107.19</v>
      </c>
      <c r="I14" s="1"/>
      <c r="J14" s="39"/>
      <c r="L14" s="39"/>
      <c r="M14" s="2"/>
    </row>
    <row r="15" spans="1:13" s="55" customFormat="1" x14ac:dyDescent="0.2">
      <c r="A15" s="2"/>
      <c r="B15" s="65" t="s">
        <v>4</v>
      </c>
      <c r="C15" s="65" t="s">
        <v>5</v>
      </c>
      <c r="D15" s="65" t="s">
        <v>6</v>
      </c>
      <c r="E15" s="5"/>
      <c r="F15" s="2"/>
      <c r="G15" s="65" t="s">
        <v>7</v>
      </c>
      <c r="H15" s="10"/>
      <c r="I15" s="10"/>
      <c r="J15" s="39"/>
      <c r="L15" s="39"/>
      <c r="M15" s="2"/>
    </row>
    <row r="16" spans="1:13" s="55" customFormat="1" x14ac:dyDescent="0.2">
      <c r="A16" s="2"/>
      <c r="B16" s="2"/>
      <c r="C16" s="11"/>
      <c r="D16" s="2" t="s">
        <v>18</v>
      </c>
      <c r="E16" s="5"/>
      <c r="F16" s="2"/>
      <c r="G16" s="12">
        <f>+[1]SEP!$H$8</f>
        <v>726756.66999999993</v>
      </c>
      <c r="H16" s="38"/>
      <c r="I16" s="10"/>
      <c r="J16" s="56"/>
      <c r="L16" s="39"/>
      <c r="M16" s="2"/>
    </row>
    <row r="17" spans="1:13" s="55" customFormat="1" x14ac:dyDescent="0.2">
      <c r="A17" s="2"/>
      <c r="B17" s="2"/>
      <c r="C17" s="13"/>
      <c r="D17" s="14" t="s">
        <v>19</v>
      </c>
      <c r="E17" s="15"/>
      <c r="F17" s="14"/>
      <c r="G17" s="49">
        <f>+[2]SEP!$F$8</f>
        <v>315030.52</v>
      </c>
      <c r="H17" s="61"/>
      <c r="I17" s="10"/>
      <c r="J17" s="39"/>
      <c r="L17" s="39"/>
      <c r="M17" s="2"/>
    </row>
    <row r="18" spans="1:13" s="55" customFormat="1" x14ac:dyDescent="0.2">
      <c r="A18" s="2"/>
      <c r="B18" s="18"/>
      <c r="C18" s="19"/>
      <c r="D18" s="18" t="s">
        <v>20</v>
      </c>
      <c r="E18" s="18"/>
      <c r="F18" s="14"/>
      <c r="G18" s="47">
        <f>+[3]SEP!$F$9</f>
        <v>2320</v>
      </c>
      <c r="H18" s="61"/>
      <c r="I18" s="10"/>
      <c r="J18" s="39"/>
      <c r="L18" s="39"/>
      <c r="M18" s="2"/>
    </row>
    <row r="19" spans="1:13" s="55" customFormat="1" x14ac:dyDescent="0.2">
      <c r="A19" s="2"/>
      <c r="B19" s="18"/>
      <c r="C19" s="19"/>
      <c r="D19" s="18" t="s">
        <v>21</v>
      </c>
      <c r="E19" s="18"/>
      <c r="F19" s="14"/>
      <c r="G19" s="47"/>
      <c r="H19" s="61"/>
      <c r="I19" s="10"/>
      <c r="J19" s="39"/>
      <c r="L19" s="39"/>
      <c r="M19" s="2"/>
    </row>
    <row r="20" spans="1:13" s="55" customFormat="1" x14ac:dyDescent="0.2">
      <c r="A20" s="2"/>
      <c r="B20" s="18"/>
      <c r="C20" s="19"/>
      <c r="D20" s="18" t="s">
        <v>22</v>
      </c>
      <c r="E20" s="18"/>
      <c r="F20" s="14"/>
      <c r="G20" s="47"/>
      <c r="H20" s="61"/>
      <c r="I20" s="10"/>
      <c r="J20" s="39"/>
      <c r="L20" s="39"/>
      <c r="M20" s="2"/>
    </row>
    <row r="21" spans="1:13" s="55" customFormat="1" x14ac:dyDescent="0.2">
      <c r="A21" s="2"/>
      <c r="B21" s="18"/>
      <c r="C21" s="19"/>
      <c r="D21" s="18" t="s">
        <v>23</v>
      </c>
      <c r="E21" s="18"/>
      <c r="F21" s="14"/>
      <c r="G21" s="47">
        <f>+[6]ENE!$D$9</f>
        <v>0</v>
      </c>
      <c r="H21" s="61"/>
      <c r="I21" s="10"/>
      <c r="J21" s="39"/>
      <c r="L21" s="39"/>
      <c r="M21" s="2"/>
    </row>
    <row r="22" spans="1:13" s="55" customFormat="1" x14ac:dyDescent="0.2">
      <c r="A22" s="2"/>
      <c r="B22" s="18"/>
      <c r="C22" s="19"/>
      <c r="D22" s="18"/>
      <c r="E22" s="18"/>
      <c r="F22" s="14"/>
      <c r="G22" s="47"/>
      <c r="H22" s="61"/>
      <c r="I22" s="10"/>
      <c r="J22" s="39"/>
      <c r="L22" s="39"/>
      <c r="M22" s="2"/>
    </row>
    <row r="23" spans="1:13" s="55" customFormat="1" ht="12" customHeight="1" x14ac:dyDescent="0.2">
      <c r="A23" s="2"/>
      <c r="B23" s="20"/>
      <c r="C23" s="11"/>
      <c r="D23" s="21"/>
      <c r="E23" s="22"/>
      <c r="F23" s="2"/>
      <c r="G23" s="23"/>
      <c r="H23" s="17"/>
      <c r="I23" s="10"/>
      <c r="J23" s="56"/>
      <c r="L23" s="39"/>
      <c r="M23" s="2"/>
    </row>
    <row r="24" spans="1:13" s="55" customFormat="1" x14ac:dyDescent="0.2">
      <c r="A24" s="8" t="s">
        <v>8</v>
      </c>
      <c r="B24" s="8" t="s">
        <v>9</v>
      </c>
      <c r="C24" s="4"/>
      <c r="D24" s="2"/>
      <c r="E24" s="5"/>
      <c r="F24" s="2"/>
      <c r="G24" s="2"/>
      <c r="H24" s="9">
        <f>+SUM(G25:G32)</f>
        <v>278907.53000000003</v>
      </c>
      <c r="I24" s="1"/>
      <c r="J24" s="39"/>
      <c r="L24" s="39"/>
      <c r="M24" s="2"/>
    </row>
    <row r="25" spans="1:13" s="55" customFormat="1" x14ac:dyDescent="0.2">
      <c r="A25" s="2"/>
      <c r="B25" s="2"/>
      <c r="C25" s="4"/>
      <c r="D25" s="2" t="s">
        <v>18</v>
      </c>
      <c r="E25" s="5"/>
      <c r="F25" s="2"/>
      <c r="G25" s="12">
        <f>+[1]SEP!$H$21</f>
        <v>278907.53000000003</v>
      </c>
      <c r="H25" s="2"/>
      <c r="I25" s="1"/>
      <c r="J25" s="39"/>
      <c r="L25" s="39"/>
      <c r="M25" s="2"/>
    </row>
    <row r="26" spans="1:13" s="55" customFormat="1" x14ac:dyDescent="0.2">
      <c r="A26" s="2"/>
      <c r="B26" s="18"/>
      <c r="C26" s="24"/>
      <c r="D26" s="14" t="s">
        <v>19</v>
      </c>
      <c r="E26" s="18"/>
      <c r="F26" s="18"/>
      <c r="G26" s="47"/>
      <c r="H26" s="38"/>
      <c r="I26" s="1"/>
      <c r="J26" s="39"/>
      <c r="L26" s="39"/>
      <c r="M26" s="2"/>
    </row>
    <row r="27" spans="1:13" s="55" customFormat="1" x14ac:dyDescent="0.2">
      <c r="A27" s="2"/>
      <c r="B27" s="2"/>
      <c r="C27" s="11"/>
      <c r="D27" s="18" t="s">
        <v>20</v>
      </c>
      <c r="E27" s="5"/>
      <c r="F27" s="2"/>
      <c r="G27" s="48">
        <f>+[3]ENE!$F$14</f>
        <v>0</v>
      </c>
      <c r="H27" s="60"/>
      <c r="I27" s="10"/>
      <c r="J27" s="39"/>
      <c r="L27" s="39"/>
      <c r="M27" s="2"/>
    </row>
    <row r="28" spans="1:13" s="55" customFormat="1" x14ac:dyDescent="0.2">
      <c r="A28" s="2"/>
      <c r="B28" s="2"/>
      <c r="C28" s="11"/>
      <c r="D28" s="18" t="s">
        <v>21</v>
      </c>
      <c r="E28" s="5"/>
      <c r="F28" s="2"/>
      <c r="G28" s="48"/>
      <c r="H28" s="38"/>
      <c r="I28" s="2"/>
      <c r="J28" s="39"/>
      <c r="L28" s="39"/>
      <c r="M28" s="2"/>
    </row>
    <row r="29" spans="1:13" s="55" customFormat="1" x14ac:dyDescent="0.2">
      <c r="A29" s="2"/>
      <c r="B29" s="18"/>
      <c r="C29" s="19"/>
      <c r="D29" s="18" t="s">
        <v>22</v>
      </c>
      <c r="E29" s="18"/>
      <c r="F29" s="14"/>
      <c r="G29" s="47"/>
      <c r="H29" s="62"/>
      <c r="I29" s="1"/>
      <c r="J29" s="39"/>
      <c r="L29" s="39"/>
      <c r="M29" s="2"/>
    </row>
    <row r="30" spans="1:13" s="55" customFormat="1" x14ac:dyDescent="0.2">
      <c r="A30" s="2"/>
      <c r="B30" s="18"/>
      <c r="C30" s="19"/>
      <c r="D30" s="18" t="s">
        <v>23</v>
      </c>
      <c r="E30" s="18"/>
      <c r="F30" s="14"/>
      <c r="G30" s="47">
        <f>+[6]ENE!$D$14</f>
        <v>0</v>
      </c>
      <c r="H30" s="62"/>
      <c r="I30" s="1"/>
      <c r="J30" s="39"/>
      <c r="L30" s="39"/>
      <c r="M30" s="2"/>
    </row>
    <row r="31" spans="1:13" s="55" customFormat="1" x14ac:dyDescent="0.2">
      <c r="A31" s="2"/>
      <c r="B31" s="18"/>
      <c r="C31" s="19"/>
      <c r="D31" s="18"/>
      <c r="E31" s="18"/>
      <c r="F31" s="14"/>
      <c r="G31" s="47"/>
      <c r="H31" s="62"/>
      <c r="I31" s="1"/>
      <c r="J31" s="39"/>
      <c r="L31" s="39"/>
      <c r="M31" s="2"/>
    </row>
    <row r="32" spans="1:13" s="55" customFormat="1" x14ac:dyDescent="0.2">
      <c r="A32" s="2"/>
      <c r="B32" s="18"/>
      <c r="C32" s="19"/>
      <c r="D32" s="18"/>
      <c r="E32" s="18"/>
      <c r="F32" s="14"/>
      <c r="G32" s="47"/>
      <c r="H32" s="62"/>
      <c r="I32" s="1"/>
      <c r="J32" s="39"/>
      <c r="L32" s="39"/>
      <c r="M32" s="2"/>
    </row>
    <row r="33" spans="1:13" s="55" customFormat="1" x14ac:dyDescent="0.2">
      <c r="A33" s="2"/>
      <c r="B33" s="18"/>
      <c r="C33" s="19"/>
      <c r="D33" s="18"/>
      <c r="E33" s="18"/>
      <c r="F33" s="14"/>
      <c r="G33" s="47"/>
      <c r="H33" s="62"/>
      <c r="I33" s="1"/>
      <c r="J33" s="39"/>
      <c r="L33" s="39"/>
      <c r="M33" s="2"/>
    </row>
    <row r="34" spans="1:13" s="55" customFormat="1" x14ac:dyDescent="0.2">
      <c r="A34" s="2"/>
      <c r="B34" s="20"/>
      <c r="C34" s="25"/>
      <c r="D34" s="20"/>
      <c r="E34" s="20"/>
      <c r="F34" s="2"/>
      <c r="G34" s="26"/>
      <c r="H34" s="27"/>
      <c r="I34" s="1"/>
      <c r="J34" s="39"/>
      <c r="L34" s="39"/>
      <c r="M34" s="2"/>
    </row>
    <row r="35" spans="1:13" s="55" customFormat="1" x14ac:dyDescent="0.2">
      <c r="A35" s="8" t="s">
        <v>2</v>
      </c>
      <c r="B35" s="8" t="s">
        <v>10</v>
      </c>
      <c r="C35" s="4"/>
      <c r="D35" s="2"/>
      <c r="E35" s="5"/>
      <c r="F35" s="2"/>
      <c r="G35" s="2"/>
      <c r="H35" s="28">
        <f>+SUM(G36:G41)</f>
        <v>21018.89</v>
      </c>
      <c r="I35" s="1"/>
      <c r="J35" s="39" t="s">
        <v>11</v>
      </c>
      <c r="L35" s="39"/>
      <c r="M35" s="2"/>
    </row>
    <row r="36" spans="1:13" s="55" customFormat="1" x14ac:dyDescent="0.2">
      <c r="A36" s="2"/>
      <c r="B36" s="2"/>
      <c r="C36" s="4"/>
      <c r="D36" s="2" t="s">
        <v>18</v>
      </c>
      <c r="E36" s="5"/>
      <c r="F36" s="2"/>
      <c r="G36" s="66">
        <f>+[1]SEP!$H$31</f>
        <v>12188.89</v>
      </c>
      <c r="H36" s="2"/>
      <c r="I36" s="1"/>
      <c r="J36" s="39"/>
      <c r="L36" s="39"/>
      <c r="M36" s="2"/>
    </row>
    <row r="37" spans="1:13" s="55" customFormat="1" x14ac:dyDescent="0.2">
      <c r="A37" s="2"/>
      <c r="B37" s="2"/>
      <c r="C37" s="29"/>
      <c r="D37" s="14" t="s">
        <v>19</v>
      </c>
      <c r="E37" s="15"/>
      <c r="F37" s="14"/>
      <c r="G37" s="16">
        <f>+[2]SEP!$F$20</f>
        <v>8830</v>
      </c>
      <c r="H37" s="38"/>
      <c r="I37" s="2"/>
      <c r="J37" s="39"/>
      <c r="L37" s="39"/>
      <c r="M37" s="2"/>
    </row>
    <row r="38" spans="1:13" x14ac:dyDescent="0.2">
      <c r="C38" s="30"/>
      <c r="D38" s="18" t="s">
        <v>20</v>
      </c>
      <c r="E38" s="2"/>
      <c r="F38" s="14"/>
      <c r="G38" s="53"/>
      <c r="H38" s="38"/>
      <c r="I38" s="2"/>
    </row>
    <row r="39" spans="1:13" x14ac:dyDescent="0.2">
      <c r="C39" s="30"/>
      <c r="D39" s="18" t="s">
        <v>21</v>
      </c>
      <c r="E39" s="2"/>
      <c r="F39" s="14"/>
      <c r="G39" s="53"/>
      <c r="H39" s="1"/>
      <c r="I39" s="2"/>
    </row>
    <row r="40" spans="1:13" x14ac:dyDescent="0.2">
      <c r="C40" s="30"/>
      <c r="D40" s="18" t="s">
        <v>22</v>
      </c>
      <c r="E40" s="2"/>
      <c r="F40" s="14"/>
      <c r="G40" s="53"/>
      <c r="H40" s="1"/>
      <c r="I40" s="2"/>
    </row>
    <row r="41" spans="1:13" x14ac:dyDescent="0.2">
      <c r="C41" s="30"/>
      <c r="D41" s="18" t="s">
        <v>23</v>
      </c>
      <c r="E41" s="2"/>
      <c r="F41" s="14"/>
      <c r="G41" s="53">
        <f>+[6]ENE!$D$18</f>
        <v>0</v>
      </c>
      <c r="H41" s="1"/>
      <c r="I41" s="2"/>
    </row>
    <row r="42" spans="1:13" x14ac:dyDescent="0.2">
      <c r="C42" s="30"/>
      <c r="D42" s="50"/>
      <c r="E42" s="2"/>
      <c r="F42" s="14"/>
      <c r="G42" s="53"/>
      <c r="H42" s="1"/>
      <c r="I42" s="2"/>
    </row>
    <row r="43" spans="1:13" x14ac:dyDescent="0.2">
      <c r="A43" s="8" t="s">
        <v>8</v>
      </c>
      <c r="B43" s="8" t="s">
        <v>12</v>
      </c>
      <c r="C43" s="33"/>
      <c r="D43" s="14"/>
      <c r="E43" s="15"/>
      <c r="F43" s="14"/>
      <c r="H43" s="34">
        <f>+G44+G45+G46+G47+G48+G49</f>
        <v>360760.36999999994</v>
      </c>
      <c r="I43" s="2"/>
      <c r="J43" s="55"/>
    </row>
    <row r="44" spans="1:13" x14ac:dyDescent="0.2">
      <c r="C44" s="37"/>
      <c r="D44" s="2" t="s">
        <v>18</v>
      </c>
      <c r="E44" s="35"/>
      <c r="F44" s="36"/>
      <c r="G44" s="66">
        <f>+[1]SEP!$H$36</f>
        <v>284736.00999999995</v>
      </c>
      <c r="H44" s="38"/>
      <c r="K44" s="39"/>
    </row>
    <row r="45" spans="1:13" x14ac:dyDescent="0.2">
      <c r="C45" s="30"/>
      <c r="D45" s="14" t="s">
        <v>19</v>
      </c>
      <c r="E45" s="35"/>
      <c r="F45" s="36"/>
      <c r="G45" s="53">
        <f>+[2]SEP!$F$24</f>
        <v>75324.36</v>
      </c>
      <c r="H45" s="38"/>
      <c r="K45" s="39"/>
    </row>
    <row r="46" spans="1:13" x14ac:dyDescent="0.2">
      <c r="C46" s="30"/>
      <c r="D46" s="18" t="s">
        <v>20</v>
      </c>
      <c r="E46" s="31"/>
      <c r="F46" s="36"/>
      <c r="G46" s="53">
        <f>+[3]SEP!$F$21</f>
        <v>700</v>
      </c>
      <c r="H46" s="38"/>
      <c r="K46" s="39"/>
    </row>
    <row r="47" spans="1:13" x14ac:dyDescent="0.2">
      <c r="C47" s="30"/>
      <c r="D47" s="18" t="s">
        <v>21</v>
      </c>
      <c r="E47" s="35"/>
      <c r="F47" s="36"/>
      <c r="G47" s="53"/>
      <c r="H47" s="38"/>
      <c r="K47" s="39"/>
    </row>
    <row r="48" spans="1:13" x14ac:dyDescent="0.2">
      <c r="C48" s="32"/>
      <c r="D48" s="18" t="s">
        <v>22</v>
      </c>
      <c r="E48" s="35"/>
      <c r="F48" s="36"/>
      <c r="G48" s="64"/>
      <c r="H48" s="38"/>
      <c r="K48" s="39"/>
    </row>
    <row r="49" spans="3:11" x14ac:dyDescent="0.2">
      <c r="C49" s="30"/>
      <c r="D49" s="18" t="s">
        <v>23</v>
      </c>
      <c r="E49" s="35"/>
      <c r="F49" s="36"/>
      <c r="G49" s="53"/>
      <c r="H49" s="38"/>
      <c r="K49" s="39"/>
    </row>
    <row r="50" spans="3:11" x14ac:dyDescent="0.2">
      <c r="C50" s="30"/>
      <c r="D50" s="51"/>
      <c r="E50" s="35"/>
      <c r="F50" s="36"/>
      <c r="G50" s="54"/>
      <c r="H50" s="38"/>
      <c r="J50" s="57"/>
      <c r="K50" s="57"/>
    </row>
    <row r="51" spans="3:11" x14ac:dyDescent="0.2">
      <c r="C51" s="30"/>
      <c r="D51" s="50"/>
      <c r="E51" s="35"/>
      <c r="F51" s="36"/>
      <c r="G51" s="53"/>
      <c r="H51" s="38"/>
      <c r="J51" s="57"/>
      <c r="K51" s="57"/>
    </row>
    <row r="52" spans="3:11" x14ac:dyDescent="0.2">
      <c r="C52" s="30"/>
      <c r="D52" s="50"/>
      <c r="E52" s="35"/>
      <c r="F52" s="36"/>
      <c r="G52" s="53"/>
      <c r="H52" s="38"/>
      <c r="J52" s="57"/>
      <c r="K52" s="39"/>
    </row>
    <row r="53" spans="3:11" x14ac:dyDescent="0.2">
      <c r="C53" s="30"/>
      <c r="D53" s="50"/>
      <c r="E53" s="35"/>
      <c r="F53" s="36"/>
      <c r="G53" s="53"/>
      <c r="H53" s="38"/>
      <c r="J53" s="57"/>
      <c r="K53" s="39"/>
    </row>
    <row r="54" spans="3:11" x14ac:dyDescent="0.2">
      <c r="C54" s="30"/>
      <c r="D54" s="50"/>
      <c r="E54" s="35"/>
      <c r="F54" s="36"/>
      <c r="G54" s="53"/>
      <c r="H54" s="38"/>
      <c r="J54" s="57"/>
      <c r="K54" s="39"/>
    </row>
    <row r="55" spans="3:11" x14ac:dyDescent="0.2">
      <c r="C55" s="30"/>
      <c r="D55" s="50"/>
      <c r="E55" s="35"/>
      <c r="F55" s="36"/>
      <c r="G55" s="53"/>
      <c r="H55" s="38"/>
      <c r="J55" s="57"/>
      <c r="K55" s="39"/>
    </row>
    <row r="56" spans="3:11" x14ac:dyDescent="0.2">
      <c r="C56" s="30"/>
      <c r="D56" s="50"/>
      <c r="E56" s="35"/>
      <c r="F56" s="36"/>
      <c r="G56" s="53"/>
      <c r="H56" s="38"/>
      <c r="J56" s="57"/>
      <c r="K56" s="39"/>
    </row>
    <row r="57" spans="3:11" x14ac:dyDescent="0.2">
      <c r="C57" s="30"/>
      <c r="D57" s="50"/>
      <c r="E57" s="35"/>
      <c r="F57" s="36"/>
      <c r="G57" s="53"/>
      <c r="H57" s="38"/>
      <c r="J57" s="57"/>
      <c r="K57" s="39"/>
    </row>
    <row r="58" spans="3:11" x14ac:dyDescent="0.2">
      <c r="C58" s="30"/>
      <c r="D58" s="50"/>
      <c r="E58" s="35"/>
      <c r="F58" s="36"/>
      <c r="G58" s="53"/>
      <c r="H58" s="38"/>
      <c r="J58" s="57"/>
      <c r="K58" s="39"/>
    </row>
    <row r="59" spans="3:11" x14ac:dyDescent="0.2">
      <c r="C59" s="30"/>
      <c r="D59" s="52"/>
      <c r="E59" s="35"/>
      <c r="F59" s="36"/>
      <c r="G59" s="53"/>
      <c r="H59" s="38"/>
      <c r="J59" s="57"/>
      <c r="K59" s="39"/>
    </row>
    <row r="60" spans="3:11" x14ac:dyDescent="0.2">
      <c r="C60" s="30"/>
      <c r="D60" s="50"/>
      <c r="G60" s="53"/>
      <c r="H60" s="38"/>
      <c r="J60" s="57"/>
      <c r="K60" s="39"/>
    </row>
    <row r="61" spans="3:11" x14ac:dyDescent="0.2">
      <c r="C61" s="30"/>
      <c r="D61" s="50"/>
    </row>
    <row r="62" spans="3:11" x14ac:dyDescent="0.2">
      <c r="D62" s="2" t="s">
        <v>13</v>
      </c>
      <c r="E62" s="8" t="s">
        <v>14</v>
      </c>
      <c r="G62" s="3">
        <f>+H14+H4-H24+H35-H43</f>
        <v>1133236.49</v>
      </c>
    </row>
    <row r="63" spans="3:11" ht="12" thickBot="1" x14ac:dyDescent="0.25">
      <c r="E63" s="8" t="s">
        <v>15</v>
      </c>
      <c r="G63" s="40">
        <f>+SUM(F64:F69)</f>
        <v>1133198.6999999846</v>
      </c>
      <c r="I63" s="16"/>
      <c r="J63" s="58"/>
    </row>
    <row r="64" spans="3:11" ht="12" thickTop="1" x14ac:dyDescent="0.2">
      <c r="E64" s="2" t="s">
        <v>18</v>
      </c>
      <c r="F64" s="66">
        <f>+[1]SEP!$G$68</f>
        <v>844059.01999998442</v>
      </c>
      <c r="G64" s="67"/>
      <c r="I64" s="16"/>
      <c r="J64" s="58"/>
    </row>
    <row r="65" spans="3:13" x14ac:dyDescent="0.2">
      <c r="E65" s="14" t="s">
        <v>19</v>
      </c>
      <c r="F65" s="66">
        <f>+[2]SEP!$F$34</f>
        <v>278337.3400000002</v>
      </c>
      <c r="G65" s="67"/>
      <c r="I65" s="16"/>
      <c r="J65" s="58"/>
    </row>
    <row r="66" spans="3:13" x14ac:dyDescent="0.2">
      <c r="E66" s="18" t="s">
        <v>20</v>
      </c>
      <c r="F66" s="66">
        <f>+[3]SEP!$F$26</f>
        <v>10801.759999999944</v>
      </c>
      <c r="G66" s="67"/>
      <c r="I66" s="16"/>
      <c r="J66" s="58"/>
    </row>
    <row r="67" spans="3:13" x14ac:dyDescent="0.2">
      <c r="E67" s="18" t="s">
        <v>21</v>
      </c>
      <c r="F67" s="66"/>
      <c r="G67" s="67"/>
      <c r="I67" s="16"/>
      <c r="J67" s="58"/>
    </row>
    <row r="68" spans="3:13" x14ac:dyDescent="0.2">
      <c r="E68" s="18" t="s">
        <v>22</v>
      </c>
      <c r="F68" s="66"/>
      <c r="G68" s="67"/>
      <c r="I68" s="16"/>
      <c r="J68" s="58"/>
    </row>
    <row r="69" spans="3:13" x14ac:dyDescent="0.2">
      <c r="E69" s="18" t="s">
        <v>23</v>
      </c>
      <c r="F69" s="66">
        <v>0.57999999999999996</v>
      </c>
      <c r="G69" s="67"/>
      <c r="I69" s="16"/>
      <c r="J69" s="58"/>
    </row>
    <row r="70" spans="3:13" x14ac:dyDescent="0.2">
      <c r="E70" s="8" t="s">
        <v>16</v>
      </c>
      <c r="G70" s="41">
        <f>+G62-G63</f>
        <v>37.790000015404075</v>
      </c>
      <c r="H70" s="12" t="s">
        <v>13</v>
      </c>
      <c r="I70" s="42"/>
    </row>
    <row r="72" spans="3:13" x14ac:dyDescent="0.2">
      <c r="G72" s="12"/>
    </row>
    <row r="74" spans="3:13" x14ac:dyDescent="0.2">
      <c r="C74" s="65"/>
      <c r="D74" s="4"/>
      <c r="E74" s="2"/>
      <c r="F74" s="5"/>
    </row>
    <row r="75" spans="3:13" ht="15" x14ac:dyDescent="0.25">
      <c r="C75" s="43"/>
      <c r="D75" s="44"/>
      <c r="E75"/>
      <c r="F75"/>
      <c r="G75"/>
      <c r="H75"/>
      <c r="I75"/>
      <c r="J75" s="59"/>
      <c r="K75" s="59"/>
      <c r="L75" s="59"/>
      <c r="M75" s="45"/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MARZO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QMContabilidad12</cp:lastModifiedBy>
  <cp:lastPrinted>2017-06-13T13:56:02Z</cp:lastPrinted>
  <dcterms:created xsi:type="dcterms:W3CDTF">2017-02-02T17:24:41Z</dcterms:created>
  <dcterms:modified xsi:type="dcterms:W3CDTF">2017-06-15T22:26:25Z</dcterms:modified>
</cp:coreProperties>
</file>