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activeTab="1"/>
  </bookViews>
  <sheets>
    <sheet name="AAI 13" sheetId="1" r:id="rId1"/>
    <sheet name="CU 13" sheetId="2" r:id="rId2"/>
    <sheet name="AAI 12" sheetId="3" r:id="rId3"/>
    <sheet name="CU 12" sheetId="4" r:id="rId4"/>
  </sheets>
  <definedNames>
    <definedName name="_xlnm.Print_Area" localSheetId="0">'AAI 13'!$A$1:$O$58</definedName>
  </definedNames>
  <calcPr calcId="152511"/>
</workbook>
</file>

<file path=xl/calcChain.xml><?xml version="1.0" encoding="utf-8"?>
<calcChain xmlns="http://schemas.openxmlformats.org/spreadsheetml/2006/main">
  <c r="O47" i="1"/>
  <c r="O46"/>
  <c r="O44"/>
  <c r="O25"/>
  <c r="O23"/>
  <c r="E10" i="4" l="1"/>
  <c r="I7"/>
  <c r="E6"/>
  <c r="E8" s="1"/>
  <c r="E11" s="1"/>
  <c r="I5"/>
  <c r="E13" l="1"/>
</calcChain>
</file>

<file path=xl/sharedStrings.xml><?xml version="1.0" encoding="utf-8"?>
<sst xmlns="http://schemas.openxmlformats.org/spreadsheetml/2006/main" count="167" uniqueCount="68">
  <si>
    <t>mes</t>
  </si>
  <si>
    <t xml:space="preserve"> ALECSA CELAYA S DE RL DE CV</t>
  </si>
  <si>
    <t>Ajuste Inflacionario</t>
  </si>
  <si>
    <t>AÑO</t>
  </si>
  <si>
    <t xml:space="preserve">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</si>
  <si>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</si>
  <si>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</si>
  <si>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</si>
  <si>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</si>
  <si>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</si>
  <si>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</si>
  <si>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</si>
  <si>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</si>
  <si>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</si>
  <si>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</si>
  <si>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</si>
  <si>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</si>
  <si>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TOTAL</t>
  </si>
  <si>
    <t>CREDITOS</t>
  </si>
  <si>
    <t>202 BANCOS</t>
  </si>
  <si>
    <t>210 CARTERA AUTOS</t>
  </si>
  <si>
    <t>211 CARTERA SERVICIO</t>
  </si>
  <si>
    <t>212 CARTERA REFACCIONES</t>
  </si>
  <si>
    <t>225 CLIENTES CONTADO</t>
  </si>
  <si>
    <t>227- ANTICIPO SERVICIO</t>
  </si>
  <si>
    <t>250- INVERSIONES EN VALORES</t>
  </si>
  <si>
    <t>253- CTAS X COBRAR TOYOTA</t>
  </si>
  <si>
    <t>254 OTRAS CUENTAS POR COBRAR</t>
  </si>
  <si>
    <t>255 INTERCOMPAÑIAS</t>
  </si>
  <si>
    <t>290- DEPOSITOS SOBRE CONTRATO</t>
  </si>
  <si>
    <t>291- GASTOS PAGADOS X ANT</t>
  </si>
  <si>
    <t xml:space="preserve">301- PROVEEDORES REFACCIONES </t>
  </si>
  <si>
    <t xml:space="preserve">314- DOCUMENTOS POR PAGAR </t>
  </si>
  <si>
    <t>324- IVA</t>
  </si>
  <si>
    <t>330- ACREEDORES DIVERSOS</t>
  </si>
  <si>
    <t>TOTAL PROMEDIO CREDITOS</t>
  </si>
  <si>
    <t>NUMERO DE MESES</t>
  </si>
  <si>
    <t>SALDO PROMEDIO DE CREDITOS</t>
  </si>
  <si>
    <t>DEUDAS</t>
  </si>
  <si>
    <t>202- BANCOS</t>
  </si>
  <si>
    <t>220- CUENTAS CORRIENTES</t>
  </si>
  <si>
    <t>255- INTERCOMPAÑIAS</t>
  </si>
  <si>
    <t xml:space="preserve">300  TOYOTA SERVICES DE MEXICO </t>
  </si>
  <si>
    <t>302- PROVEDORES VARIOS</t>
  </si>
  <si>
    <t>303- PROVEEDORES SIN IVA</t>
  </si>
  <si>
    <t>304 COMPRAS E INT OTRAS AGENCIAS</t>
  </si>
  <si>
    <t>324- IMPUESTO AL VALOR AGREGADO CAUSADO</t>
  </si>
  <si>
    <t>325-005-ISAN PAGADO</t>
  </si>
  <si>
    <t xml:space="preserve">330- ACREEDORES DIVERSOS </t>
  </si>
  <si>
    <t>TOTAL PROMEDIO DE DEUDAS</t>
  </si>
  <si>
    <t>SALDO PROMEDIO DE DEUDAS</t>
  </si>
  <si>
    <t>NETO</t>
  </si>
  <si>
    <t>FACTOR DE AJUSTE ANUAL</t>
  </si>
  <si>
    <t>RESULTADO</t>
  </si>
  <si>
    <t>AJUSTE POR INFLACIÓN DEDUCIBLE</t>
  </si>
  <si>
    <t>AJUSTE POR INFLACION ACUMULABLE</t>
  </si>
  <si>
    <t>ALECSA CELAYA, S. DE R.L. DE C.V.</t>
  </si>
  <si>
    <t>COEFICIENTE DE UTILIDAD PARA 2014</t>
  </si>
  <si>
    <t>IA</t>
  </si>
  <si>
    <t>DA</t>
  </si>
  <si>
    <t>INGRESOS ACUMULABLES</t>
  </si>
  <si>
    <t>UF</t>
  </si>
  <si>
    <t>AJUSTE ANUAL POR INFLACIÓN ACUMULABLE</t>
  </si>
  <si>
    <t>ISR</t>
  </si>
  <si>
    <t>INGRESOS NOMINALES</t>
  </si>
  <si>
    <t>UTILIDAD FISCAL 2010- INV ACUM</t>
  </si>
  <si>
    <t>COEFICIENTE DE UTILIDAD</t>
  </si>
  <si>
    <t>COEFICIENTE DE UTILIDAD PARA 2013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</si>
</sst>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#,##0.00_ ;[Red]\-#,##0.00\ "/>
    <numFmt numFmtId="167" formatCode="#,##0.0000_ ;[Red]\-#,##0.0000\ "/>
    <numFmt numFmtId="168" formatCode="#,##0_ ;[Red]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168" fontId="7" fillId="0" borderId="0" xfId="2" applyNumberFormat="1" applyFont="1"/>
    <xf numFmtId="0" fontId="6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5" fillId="3" borderId="0" xfId="0" applyFont="1" applyFill="1"/>
    <xf numFmtId="4" fontId="5" fillId="3" borderId="2" xfId="0" applyNumberFormat="1" applyFont="1" applyFill="1" applyBorder="1"/>
    <xf numFmtId="4" fontId="5" fillId="0" borderId="1" xfId="0" applyNumberFormat="1" applyFont="1" applyBorder="1"/>
    <xf numFmtId="4" fontId="5" fillId="0" borderId="0" xfId="1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3" fontId="5" fillId="3" borderId="2" xfId="0" applyNumberFormat="1" applyFont="1" applyFill="1" applyBorder="1"/>
    <xf numFmtId="3" fontId="5" fillId="0" borderId="0" xfId="1" applyNumberFormat="1" applyFont="1"/>
    <xf numFmtId="165" fontId="5" fillId="0" borderId="0" xfId="0" applyNumberFormat="1" applyFont="1"/>
    <xf numFmtId="0" fontId="8" fillId="0" borderId="0" xfId="2" applyFont="1"/>
    <xf numFmtId="0" fontId="7" fillId="0" borderId="0" xfId="2" applyFont="1"/>
    <xf numFmtId="0" fontId="9" fillId="0" borderId="0" xfId="0" applyFont="1"/>
    <xf numFmtId="0" fontId="8" fillId="0" borderId="0" xfId="2" applyFont="1" applyAlignment="1" applyProtection="1">
      <alignment horizontal="left"/>
    </xf>
    <xf numFmtId="0" fontId="7" fillId="0" borderId="0" xfId="2" applyFont="1" applyAlignment="1" applyProtection="1">
      <alignment horizontal="left"/>
    </xf>
    <xf numFmtId="0" fontId="10" fillId="0" borderId="0" xfId="2" applyFont="1"/>
    <xf numFmtId="0" fontId="7" fillId="0" borderId="0" xfId="2" applyFont="1" applyAlignment="1" applyProtection="1">
      <alignment horizontal="center"/>
    </xf>
    <xf numFmtId="0" fontId="7" fillId="0" borderId="0" xfId="2" applyFont="1" applyAlignment="1">
      <alignment horizontal="center"/>
    </xf>
    <xf numFmtId="164" fontId="7" fillId="0" borderId="0" xfId="2" applyNumberFormat="1" applyFont="1" applyAlignment="1" applyProtection="1">
      <alignment horizontal="center"/>
    </xf>
    <xf numFmtId="0" fontId="8" fillId="0" borderId="0" xfId="2" applyFont="1" applyAlignment="1">
      <alignment horizontal="center"/>
    </xf>
    <xf numFmtId="3" fontId="7" fillId="0" borderId="0" xfId="2" applyNumberFormat="1" applyFont="1" applyAlignment="1" applyProtection="1">
      <alignment horizontal="right"/>
    </xf>
    <xf numFmtId="3" fontId="7" fillId="0" borderId="0" xfId="2" applyNumberFormat="1" applyFont="1"/>
    <xf numFmtId="168" fontId="7" fillId="0" borderId="0" xfId="3" applyNumberFormat="1" applyFont="1" applyFill="1"/>
    <xf numFmtId="3" fontId="8" fillId="0" borderId="0" xfId="3" applyNumberFormat="1" applyFont="1"/>
    <xf numFmtId="0" fontId="11" fillId="0" borderId="0" xfId="2" applyFont="1"/>
    <xf numFmtId="168" fontId="7" fillId="0" borderId="0" xfId="3" applyNumberFormat="1" applyFont="1" applyFill="1" applyAlignment="1" applyProtection="1">
      <alignment horizontal="right"/>
    </xf>
    <xf numFmtId="0" fontId="7" fillId="0" borderId="0" xfId="2" applyFont="1" applyFill="1"/>
    <xf numFmtId="0" fontId="7" fillId="2" borderId="0" xfId="2" applyFont="1" applyFill="1"/>
    <xf numFmtId="168" fontId="7" fillId="2" borderId="0" xfId="3" applyNumberFormat="1" applyFont="1" applyFill="1" applyAlignment="1" applyProtection="1">
      <alignment horizontal="left"/>
    </xf>
    <xf numFmtId="168" fontId="7" fillId="2" borderId="0" xfId="3" applyNumberFormat="1" applyFont="1" applyFill="1" applyAlignment="1" applyProtection="1">
      <alignment horizontal="right"/>
    </xf>
    <xf numFmtId="168" fontId="7" fillId="2" borderId="0" xfId="3" applyNumberFormat="1" applyFont="1" applyFill="1"/>
    <xf numFmtId="3" fontId="8" fillId="2" borderId="0" xfId="3" applyNumberFormat="1" applyFont="1" applyFill="1"/>
    <xf numFmtId="168" fontId="7" fillId="0" borderId="0" xfId="3" applyNumberFormat="1" applyFont="1" applyFill="1" applyProtection="1"/>
    <xf numFmtId="168" fontId="7" fillId="0" borderId="0" xfId="3" applyNumberFormat="1" applyFont="1" applyFill="1" applyAlignment="1" applyProtection="1">
      <alignment horizontal="left"/>
    </xf>
    <xf numFmtId="3" fontId="8" fillId="0" borderId="0" xfId="3" applyNumberFormat="1" applyFont="1" applyFill="1"/>
    <xf numFmtId="3" fontId="8" fillId="0" borderId="0" xfId="3" applyNumberFormat="1" applyFont="1" applyFill="1" applyAlignment="1" applyProtection="1">
      <alignment horizontal="right"/>
    </xf>
    <xf numFmtId="3" fontId="7" fillId="0" borderId="0" xfId="3" applyNumberFormat="1" applyFont="1" applyFill="1" applyAlignment="1" applyProtection="1">
      <alignment horizontal="right"/>
    </xf>
    <xf numFmtId="0" fontId="8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left"/>
    </xf>
    <xf numFmtId="0" fontId="11" fillId="0" borderId="0" xfId="2" applyFont="1" applyFill="1"/>
    <xf numFmtId="168" fontId="7" fillId="0" borderId="0" xfId="2" applyNumberFormat="1" applyFont="1" applyFill="1"/>
    <xf numFmtId="168" fontId="7" fillId="2" borderId="0" xfId="3" applyNumberFormat="1" applyFont="1" applyFill="1" applyAlignment="1"/>
    <xf numFmtId="3" fontId="7" fillId="0" borderId="0" xfId="3" applyNumberFormat="1" applyFont="1"/>
    <xf numFmtId="3" fontId="7" fillId="0" borderId="0" xfId="3" applyNumberFormat="1" applyFont="1" applyAlignment="1" applyProtection="1">
      <alignment horizontal="left"/>
    </xf>
    <xf numFmtId="3" fontId="7" fillId="0" borderId="0" xfId="3" applyNumberFormat="1" applyFont="1" applyProtection="1"/>
    <xf numFmtId="3" fontId="7" fillId="0" borderId="0" xfId="3" applyNumberFormat="1" applyFont="1" applyAlignment="1" applyProtection="1">
      <alignment horizontal="right"/>
    </xf>
    <xf numFmtId="3" fontId="8" fillId="0" borderId="0" xfId="3" applyNumberFormat="1" applyFont="1" applyAlignment="1" applyProtection="1">
      <alignment horizontal="right"/>
    </xf>
    <xf numFmtId="166" fontId="7" fillId="0" borderId="0" xfId="3" applyNumberFormat="1" applyFont="1"/>
    <xf numFmtId="166" fontId="8" fillId="0" borderId="0" xfId="3" applyNumberFormat="1" applyFont="1"/>
    <xf numFmtId="166" fontId="7" fillId="0" borderId="0" xfId="3" applyNumberFormat="1" applyFont="1" applyAlignment="1" applyProtection="1">
      <alignment horizontal="right"/>
    </xf>
    <xf numFmtId="166" fontId="7" fillId="0" borderId="0" xfId="3" applyNumberFormat="1" applyFont="1" applyBorder="1" applyAlignment="1" applyProtection="1">
      <alignment horizontal="center"/>
    </xf>
    <xf numFmtId="166" fontId="7" fillId="0" borderId="0" xfId="3" applyNumberFormat="1" applyFont="1" applyBorder="1" applyAlignment="1" applyProtection="1">
      <alignment horizontal="right"/>
    </xf>
    <xf numFmtId="167" fontId="8" fillId="0" borderId="0" xfId="3" applyNumberFormat="1" applyFont="1" applyAlignment="1" applyProtection="1">
      <alignment horizontal="right"/>
    </xf>
    <xf numFmtId="166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/>
    <xf numFmtId="166" fontId="7" fillId="0" borderId="0" xfId="3" applyNumberFormat="1" applyFont="1" applyBorder="1"/>
    <xf numFmtId="0" fontId="7" fillId="0" borderId="0" xfId="2" applyFont="1" applyAlignment="1" applyProtection="1"/>
    <xf numFmtId="166" fontId="8" fillId="0" borderId="0" xfId="3" applyNumberFormat="1" applyFont="1" applyAlignment="1" applyProtection="1">
      <alignment horizontal="right"/>
    </xf>
    <xf numFmtId="0" fontId="8" fillId="0" borderId="0" xfId="2" applyFont="1" applyFill="1"/>
    <xf numFmtId="0" fontId="8" fillId="2" borderId="0" xfId="2" applyFont="1" applyFill="1"/>
    <xf numFmtId="0" fontId="8" fillId="0" borderId="0" xfId="2" applyFont="1" applyFill="1" applyAlignment="1" applyProtection="1">
      <alignment horizontal="right"/>
    </xf>
    <xf numFmtId="0" fontId="8" fillId="2" borderId="0" xfId="2" applyFont="1" applyFill="1" applyAlignment="1" applyProtection="1">
      <alignment horizontal="left"/>
    </xf>
  </cellXfs>
  <cellStyles count="6">
    <cellStyle name="Millares" xfId="1" builtinId="3"/>
    <cellStyle name="Millares 2" xfId="3"/>
    <cellStyle name="Moneda 2" xfId="4"/>
    <cellStyle name="Normal" xfId="0" builtinId="0"/>
    <cellStyle name="Normal 2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topLeftCell="A21" workbookViewId="0">
      <selection sqref="A1:O53"/>
    </sheetView>
  </sheetViews>
  <sheetFormatPr baseColWidth="10" defaultRowHeight="11.25"/>
  <cols>
    <col min="1" max="1" width="32.5703125" style="18" customWidth="1"/>
    <col min="2" max="3" width="11.42578125" style="18"/>
    <col min="4" max="10" width="9.140625" style="18" bestFit="1" customWidth="1"/>
    <col min="11" max="11" width="10.140625" style="18" bestFit="1" customWidth="1"/>
    <col min="12" max="12" width="11.42578125" style="18"/>
    <col min="13" max="13" width="9.85546875" style="18" bestFit="1" customWidth="1"/>
    <col min="14" max="14" width="9.140625" style="18" bestFit="1" customWidth="1"/>
    <col min="15" max="15" width="11" style="18" bestFit="1" customWidth="1"/>
    <col min="16" max="16384" width="11.42578125" style="18"/>
  </cols>
  <sheetData>
    <row r="1" spans="1:15">
      <c r="A1" s="16" t="s">
        <v>0</v>
      </c>
      <c r="B1" s="16"/>
      <c r="C1" s="16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19" t="s">
        <v>2</v>
      </c>
      <c r="B2" s="17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19" t="s">
        <v>3</v>
      </c>
      <c r="B3" s="21">
        <v>2013</v>
      </c>
      <c r="C3" s="22">
        <v>1</v>
      </c>
      <c r="D3" s="23">
        <v>2</v>
      </c>
      <c r="E3" s="23">
        <v>3</v>
      </c>
      <c r="F3" s="23">
        <v>4</v>
      </c>
      <c r="G3" s="23">
        <v>5</v>
      </c>
      <c r="H3" s="23">
        <v>6</v>
      </c>
      <c r="I3" s="23">
        <v>7</v>
      </c>
      <c r="J3" s="23">
        <v>8</v>
      </c>
      <c r="K3" s="23">
        <v>9</v>
      </c>
      <c r="L3" s="23">
        <v>10</v>
      </c>
      <c r="M3" s="23">
        <v>11</v>
      </c>
      <c r="N3" s="23">
        <v>12</v>
      </c>
      <c r="O3" s="17"/>
    </row>
    <row r="4" spans="1:15">
      <c r="A4" s="19" t="s">
        <v>4</v>
      </c>
      <c r="B4" s="20"/>
      <c r="C4" s="24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4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5" t="s">
        <v>17</v>
      </c>
    </row>
    <row r="5" spans="1:15">
      <c r="A5" s="19" t="s">
        <v>18</v>
      </c>
      <c r="B5" s="1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>
      <c r="A6" s="16" t="s">
        <v>19</v>
      </c>
      <c r="B6" s="17"/>
      <c r="C6" s="28">
        <v>255712.77</v>
      </c>
      <c r="D6" s="28"/>
      <c r="E6" s="28"/>
      <c r="F6" s="28">
        <v>171907.85</v>
      </c>
      <c r="G6" s="28">
        <v>285646.74</v>
      </c>
      <c r="H6" s="28"/>
      <c r="I6" s="28">
        <v>166296.54999999999</v>
      </c>
      <c r="J6" s="28">
        <v>312181.36</v>
      </c>
      <c r="K6" s="28">
        <v>1492207.32</v>
      </c>
      <c r="L6" s="28">
        <v>338440.38</v>
      </c>
      <c r="M6" s="28">
        <v>1900621.74</v>
      </c>
      <c r="N6" s="28">
        <v>1713488.77</v>
      </c>
      <c r="O6" s="29">
        <v>6636503.4800000004</v>
      </c>
    </row>
    <row r="7" spans="1:15">
      <c r="A7" s="16" t="s">
        <v>20</v>
      </c>
      <c r="B7" s="30"/>
      <c r="C7" s="1">
        <v>608937.16</v>
      </c>
      <c r="D7" s="1">
        <v>608937.16</v>
      </c>
      <c r="E7" s="1">
        <v>608937.16</v>
      </c>
      <c r="F7" s="1">
        <v>608937.16</v>
      </c>
      <c r="G7" s="1">
        <v>608937.16</v>
      </c>
      <c r="H7" s="1">
        <v>608937.16</v>
      </c>
      <c r="I7" s="1">
        <v>608937.16</v>
      </c>
      <c r="J7" s="1">
        <v>608937.16</v>
      </c>
      <c r="K7" s="1">
        <v>563937.16</v>
      </c>
      <c r="L7" s="1">
        <v>538937.16</v>
      </c>
      <c r="M7" s="1">
        <v>513937.16</v>
      </c>
      <c r="N7" s="1">
        <v>513937.16</v>
      </c>
      <c r="O7" s="29">
        <v>7002245.9200000009</v>
      </c>
    </row>
    <row r="8" spans="1:15">
      <c r="A8" s="16" t="s">
        <v>21</v>
      </c>
      <c r="B8" s="30"/>
      <c r="C8" s="31">
        <v>734390.31</v>
      </c>
      <c r="D8" s="31">
        <v>765263.62</v>
      </c>
      <c r="E8" s="31">
        <v>808129.41</v>
      </c>
      <c r="F8" s="31">
        <v>630450.49</v>
      </c>
      <c r="G8" s="31">
        <v>725706.68</v>
      </c>
      <c r="H8" s="31">
        <v>1050744.03</v>
      </c>
      <c r="I8" s="31">
        <v>976995.22</v>
      </c>
      <c r="J8" s="31">
        <v>743262.53</v>
      </c>
      <c r="K8" s="31">
        <v>475672.38</v>
      </c>
      <c r="L8" s="31">
        <v>314893.40000000002</v>
      </c>
      <c r="M8" s="31">
        <v>462941.28</v>
      </c>
      <c r="N8" s="31">
        <v>686808.66</v>
      </c>
      <c r="O8" s="29">
        <v>8375258.0100000007</v>
      </c>
    </row>
    <row r="9" spans="1:15">
      <c r="A9" s="16" t="s">
        <v>22</v>
      </c>
      <c r="B9" s="30"/>
      <c r="C9" s="1">
        <v>120449.87</v>
      </c>
      <c r="D9" s="1">
        <v>143966.32999999999</v>
      </c>
      <c r="E9" s="1">
        <v>112770.95</v>
      </c>
      <c r="F9" s="1">
        <v>109446.96</v>
      </c>
      <c r="G9" s="1">
        <v>101496.89</v>
      </c>
      <c r="H9" s="1">
        <v>97433.82</v>
      </c>
      <c r="I9" s="1">
        <v>92235.79</v>
      </c>
      <c r="J9" s="1">
        <v>89466.559999999998</v>
      </c>
      <c r="K9" s="1">
        <v>88735.67</v>
      </c>
      <c r="L9" s="1">
        <v>280110.37</v>
      </c>
      <c r="M9" s="1">
        <v>282758.52</v>
      </c>
      <c r="N9" s="1">
        <v>286963.5</v>
      </c>
      <c r="O9" s="29">
        <v>1805835.2300000002</v>
      </c>
    </row>
    <row r="10" spans="1:15">
      <c r="A10" s="16" t="s">
        <v>23</v>
      </c>
      <c r="B10" s="30"/>
      <c r="C10" s="31">
        <v>18319419.850000001</v>
      </c>
      <c r="D10" s="31">
        <v>22887881.800000001</v>
      </c>
      <c r="E10" s="31">
        <v>19635682.460000001</v>
      </c>
      <c r="F10" s="31">
        <v>20991815.649999999</v>
      </c>
      <c r="G10" s="31">
        <v>24115336.789999999</v>
      </c>
      <c r="H10" s="31">
        <v>21665999.07</v>
      </c>
      <c r="I10" s="31">
        <v>22667386.050000001</v>
      </c>
      <c r="J10" s="31">
        <v>25575679.879999999</v>
      </c>
      <c r="K10" s="31">
        <v>20369669.5</v>
      </c>
      <c r="L10" s="31">
        <v>21752662.23</v>
      </c>
      <c r="M10" s="31">
        <v>23705076.079999998</v>
      </c>
      <c r="N10" s="31">
        <v>12093633.710000001</v>
      </c>
      <c r="O10" s="29">
        <v>253780243.07000002</v>
      </c>
    </row>
    <row r="11" spans="1:15">
      <c r="A11" s="64" t="s">
        <v>24</v>
      </c>
      <c r="B11" s="30"/>
      <c r="C11" s="31"/>
      <c r="D11" s="31"/>
      <c r="E11" s="31">
        <v>12955.52</v>
      </c>
      <c r="F11" s="31">
        <v>12951.09</v>
      </c>
      <c r="G11" s="31">
        <v>11071.74</v>
      </c>
      <c r="H11" s="31"/>
      <c r="I11" s="31">
        <v>2000.82</v>
      </c>
      <c r="J11" s="31"/>
      <c r="K11" s="31">
        <v>4564.8500000000004</v>
      </c>
      <c r="L11" s="31">
        <v>23682.97</v>
      </c>
      <c r="M11" s="31">
        <v>11516.89</v>
      </c>
      <c r="N11" s="31"/>
      <c r="O11" s="29">
        <v>78743.87999999999</v>
      </c>
    </row>
    <row r="12" spans="1:15">
      <c r="A12" s="16" t="s">
        <v>25</v>
      </c>
      <c r="B12" s="17"/>
      <c r="C12" s="28"/>
      <c r="D12" s="28"/>
      <c r="E12" s="28"/>
      <c r="F12" s="28"/>
      <c r="G12" s="28"/>
      <c r="H12" s="28"/>
      <c r="I12" s="28">
        <v>25000</v>
      </c>
      <c r="J12" s="28">
        <v>25000</v>
      </c>
      <c r="K12" s="28">
        <v>25000</v>
      </c>
      <c r="L12" s="28">
        <v>25000</v>
      </c>
      <c r="M12" s="28">
        <v>1025000</v>
      </c>
      <c r="N12" s="1">
        <v>85000</v>
      </c>
      <c r="O12" s="29">
        <v>1210000</v>
      </c>
    </row>
    <row r="13" spans="1:15">
      <c r="A13" s="16" t="s">
        <v>26</v>
      </c>
      <c r="B13" s="17" t="s">
        <v>4</v>
      </c>
      <c r="C13" s="1">
        <v>896878.63</v>
      </c>
      <c r="D13" s="1">
        <v>1019765.23</v>
      </c>
      <c r="E13" s="1">
        <v>841688.8</v>
      </c>
      <c r="F13" s="1">
        <v>564484.53</v>
      </c>
      <c r="G13" s="1">
        <v>781150.9</v>
      </c>
      <c r="H13" s="1">
        <v>840981.18</v>
      </c>
      <c r="I13" s="1">
        <v>688576.04</v>
      </c>
      <c r="J13" s="1">
        <v>865926.2</v>
      </c>
      <c r="K13" s="1">
        <v>1148144.72</v>
      </c>
      <c r="L13" s="1">
        <v>1495843.6</v>
      </c>
      <c r="M13" s="1">
        <v>1723892</v>
      </c>
      <c r="N13" s="1">
        <v>1511853.65</v>
      </c>
      <c r="O13" s="29">
        <v>12379185.48</v>
      </c>
    </row>
    <row r="14" spans="1:15">
      <c r="A14" s="16" t="s">
        <v>27</v>
      </c>
      <c r="B14" s="17"/>
      <c r="C14" s="28">
        <v>1303711.8399999999</v>
      </c>
      <c r="D14" s="28">
        <v>1663906.5999999999</v>
      </c>
      <c r="E14" s="28">
        <v>901811.98</v>
      </c>
      <c r="F14" s="28">
        <v>1166570.6000000001</v>
      </c>
      <c r="G14" s="28">
        <v>1386507.16</v>
      </c>
      <c r="H14" s="28">
        <v>1245556.52</v>
      </c>
      <c r="I14" s="28">
        <v>1538004.5</v>
      </c>
      <c r="J14" s="28">
        <v>1194622</v>
      </c>
      <c r="K14" s="28">
        <v>1019361.3</v>
      </c>
      <c r="L14" s="28">
        <v>693439.57000000007</v>
      </c>
      <c r="M14" s="28">
        <v>928281.27</v>
      </c>
      <c r="N14" s="28">
        <v>466901.01</v>
      </c>
      <c r="O14" s="29">
        <v>13508674.35</v>
      </c>
    </row>
    <row r="15" spans="1:15">
      <c r="A15" s="16" t="s">
        <v>28</v>
      </c>
      <c r="B15" s="17"/>
      <c r="C15" s="31">
        <v>459725.52</v>
      </c>
      <c r="D15" s="31">
        <v>465625.52</v>
      </c>
      <c r="E15" s="31">
        <v>799957.75</v>
      </c>
      <c r="F15" s="31">
        <v>658857.75</v>
      </c>
      <c r="G15" s="31">
        <v>876807.75</v>
      </c>
      <c r="H15" s="31">
        <v>716466.1</v>
      </c>
      <c r="I15" s="31">
        <v>793626.1</v>
      </c>
      <c r="J15" s="31">
        <v>321466.09999999998</v>
      </c>
      <c r="K15" s="31">
        <v>401229.56</v>
      </c>
      <c r="L15" s="31">
        <v>418543.61</v>
      </c>
      <c r="M15" s="31">
        <v>498125.51</v>
      </c>
      <c r="N15" s="31">
        <v>324974.11</v>
      </c>
      <c r="O15" s="29">
        <v>6735405.3799999999</v>
      </c>
    </row>
    <row r="16" spans="1:15">
      <c r="A16" s="16" t="s">
        <v>29</v>
      </c>
      <c r="B16" s="30" t="s">
        <v>4</v>
      </c>
      <c r="C16" s="31">
        <v>345999.56</v>
      </c>
      <c r="D16" s="31">
        <v>345999.56</v>
      </c>
      <c r="E16" s="31">
        <v>345999.56</v>
      </c>
      <c r="F16" s="31">
        <v>345999.56</v>
      </c>
      <c r="G16" s="31">
        <v>345999.56</v>
      </c>
      <c r="H16" s="31">
        <v>345999.56</v>
      </c>
      <c r="I16" s="31">
        <v>345999.56</v>
      </c>
      <c r="J16" s="31">
        <v>345999.56</v>
      </c>
      <c r="K16" s="31">
        <v>345999.56</v>
      </c>
      <c r="L16" s="31">
        <v>345999.56</v>
      </c>
      <c r="M16" s="31">
        <v>345999.56</v>
      </c>
      <c r="N16" s="31">
        <v>232919.93</v>
      </c>
      <c r="O16" s="29">
        <v>4038915.0900000003</v>
      </c>
    </row>
    <row r="17" spans="1:15">
      <c r="A17" s="16" t="s">
        <v>30</v>
      </c>
      <c r="B17" s="30"/>
      <c r="C17" s="31">
        <v>2011743.49</v>
      </c>
      <c r="D17" s="31">
        <v>2084759.98</v>
      </c>
      <c r="E17" s="31">
        <v>2057525.08</v>
      </c>
      <c r="F17" s="31">
        <v>2021015.1</v>
      </c>
      <c r="G17" s="31">
        <v>2054587.48</v>
      </c>
      <c r="H17" s="31">
        <v>2657505.79</v>
      </c>
      <c r="I17" s="31">
        <v>2677541.7200000002</v>
      </c>
      <c r="J17" s="31">
        <v>2742637.43</v>
      </c>
      <c r="K17" s="31">
        <v>2765626.69</v>
      </c>
      <c r="L17" s="31">
        <v>2613925.84</v>
      </c>
      <c r="M17" s="31">
        <v>3255673.31</v>
      </c>
      <c r="N17" s="31">
        <v>2677694.02</v>
      </c>
      <c r="O17" s="29">
        <v>29620235.930000003</v>
      </c>
    </row>
    <row r="18" spans="1:15">
      <c r="A18" s="64" t="s">
        <v>31</v>
      </c>
      <c r="B18" s="30"/>
      <c r="C18" s="31"/>
      <c r="D18" s="31"/>
      <c r="E18" s="31"/>
      <c r="F18" s="31"/>
      <c r="G18" s="31"/>
      <c r="H18" s="31"/>
      <c r="I18" s="31"/>
      <c r="J18" s="31">
        <v>8401.6</v>
      </c>
      <c r="K18" s="31"/>
      <c r="L18" s="28">
        <v>181762.39</v>
      </c>
      <c r="M18" s="31">
        <v>287732.28000000003</v>
      </c>
      <c r="N18" s="31">
        <v>36813.89</v>
      </c>
      <c r="O18" s="29"/>
    </row>
    <row r="19" spans="1:15">
      <c r="A19" s="64" t="s">
        <v>32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9">
        <v>0</v>
      </c>
    </row>
    <row r="20" spans="1:15">
      <c r="A20" s="65" t="s">
        <v>33</v>
      </c>
      <c r="B20" s="33"/>
      <c r="C20" s="34">
        <v>119971</v>
      </c>
      <c r="D20" s="35">
        <v>643812</v>
      </c>
      <c r="E20" s="35"/>
      <c r="F20" s="35"/>
      <c r="G20" s="36"/>
      <c r="H20" s="35"/>
      <c r="I20" s="35">
        <v>267084</v>
      </c>
      <c r="J20" s="35"/>
      <c r="K20" s="35"/>
      <c r="L20" s="35">
        <v>236906</v>
      </c>
      <c r="M20" s="35"/>
      <c r="N20" s="35"/>
      <c r="O20" s="37">
        <v>1267773</v>
      </c>
    </row>
    <row r="21" spans="1:15">
      <c r="A21" s="64" t="s">
        <v>34</v>
      </c>
      <c r="B21" s="32"/>
      <c r="C21" s="28">
        <v>754903.51</v>
      </c>
      <c r="D21" s="28">
        <v>803473.52</v>
      </c>
      <c r="E21" s="28">
        <v>891402.61</v>
      </c>
      <c r="F21" s="28">
        <v>1003382.79</v>
      </c>
      <c r="G21" s="28">
        <v>1105819.29</v>
      </c>
      <c r="H21" s="28">
        <v>1130819.29</v>
      </c>
      <c r="I21" s="28">
        <v>1148981.76</v>
      </c>
      <c r="J21" s="28">
        <v>1228811.76</v>
      </c>
      <c r="K21" s="28">
        <v>1391350.51</v>
      </c>
      <c r="L21" s="28">
        <v>1458537.48</v>
      </c>
      <c r="M21" s="28">
        <v>1579104.48</v>
      </c>
      <c r="N21" s="28">
        <v>1448786.29</v>
      </c>
      <c r="O21" s="29">
        <v>13945373.290000003</v>
      </c>
    </row>
    <row r="22" spans="1:15">
      <c r="A22" s="66"/>
      <c r="B22" s="32"/>
      <c r="C22" s="38"/>
      <c r="D22" s="38"/>
      <c r="E22" s="38"/>
      <c r="F22" s="38"/>
      <c r="G22" s="39"/>
      <c r="H22" s="38"/>
      <c r="I22" s="28"/>
      <c r="J22" s="28"/>
      <c r="K22" s="28"/>
      <c r="L22" s="28"/>
      <c r="M22" s="28"/>
      <c r="N22" s="28"/>
      <c r="O22" s="40"/>
    </row>
    <row r="23" spans="1:15">
      <c r="A23" s="66" t="s">
        <v>35</v>
      </c>
      <c r="B23" s="32"/>
      <c r="C23" s="41">
        <v>25931843.509999998</v>
      </c>
      <c r="D23" s="41">
        <v>31433391.32</v>
      </c>
      <c r="E23" s="41">
        <v>27016861.280000001</v>
      </c>
      <c r="F23" s="41">
        <v>28285819.530000001</v>
      </c>
      <c r="G23" s="41">
        <v>32399068.139999993</v>
      </c>
      <c r="H23" s="41">
        <v>30360442.52</v>
      </c>
      <c r="I23" s="41">
        <v>31998665.27</v>
      </c>
      <c r="J23" s="41">
        <v>34062392.140000001</v>
      </c>
      <c r="K23" s="41">
        <v>30091499.220000003</v>
      </c>
      <c r="L23" s="41">
        <v>30718684.559999999</v>
      </c>
      <c r="M23" s="41">
        <v>36520660.079999998</v>
      </c>
      <c r="N23" s="41">
        <v>22079774.699999999</v>
      </c>
      <c r="O23" s="41">
        <f>SUM(C23:N23)</f>
        <v>360899102.27000004</v>
      </c>
    </row>
    <row r="24" spans="1:15">
      <c r="A24" s="66" t="s">
        <v>36</v>
      </c>
      <c r="B24" s="32" t="s">
        <v>4</v>
      </c>
      <c r="C24" s="42" t="s">
        <v>4</v>
      </c>
      <c r="D24" s="42" t="s">
        <v>4</v>
      </c>
      <c r="E24" s="42" t="s">
        <v>4</v>
      </c>
      <c r="F24" s="42" t="s">
        <v>4</v>
      </c>
      <c r="G24" s="42" t="s">
        <v>4</v>
      </c>
      <c r="H24" s="42" t="s">
        <v>4</v>
      </c>
      <c r="I24" s="42" t="s">
        <v>4</v>
      </c>
      <c r="J24" s="42" t="s">
        <v>4</v>
      </c>
      <c r="K24" s="42" t="s">
        <v>4</v>
      </c>
      <c r="L24" s="42" t="s">
        <v>4</v>
      </c>
      <c r="M24" s="42" t="s">
        <v>4</v>
      </c>
      <c r="N24" s="42" t="s">
        <v>4</v>
      </c>
      <c r="O24" s="41">
        <v>12</v>
      </c>
    </row>
    <row r="25" spans="1:15">
      <c r="A25" s="66" t="s">
        <v>37</v>
      </c>
      <c r="B25" s="32"/>
      <c r="C25" s="42" t="s">
        <v>4</v>
      </c>
      <c r="D25" s="42" t="s">
        <v>4</v>
      </c>
      <c r="E25" s="42" t="s">
        <v>4</v>
      </c>
      <c r="F25" s="42" t="s">
        <v>4</v>
      </c>
      <c r="G25" s="42" t="s">
        <v>4</v>
      </c>
      <c r="H25" s="42"/>
      <c r="I25" s="42" t="s">
        <v>4</v>
      </c>
      <c r="J25" s="42" t="s">
        <v>4</v>
      </c>
      <c r="K25" s="42" t="s">
        <v>4</v>
      </c>
      <c r="L25" s="42" t="s">
        <v>4</v>
      </c>
      <c r="M25" s="42" t="s">
        <v>4</v>
      </c>
      <c r="N25" s="42" t="s">
        <v>4</v>
      </c>
      <c r="O25" s="41">
        <f>O23/12</f>
        <v>30074925.189166669</v>
      </c>
    </row>
    <row r="26" spans="1:15">
      <c r="A26" s="43"/>
      <c r="B26" s="44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</row>
    <row r="27" spans="1:15">
      <c r="A27" s="43" t="s">
        <v>38</v>
      </c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0"/>
    </row>
    <row r="28" spans="1:15">
      <c r="A28" s="64" t="s">
        <v>39</v>
      </c>
      <c r="B28" s="32"/>
      <c r="C28" s="31"/>
      <c r="D28" s="31">
        <v>1473995.12</v>
      </c>
      <c r="E28" s="31">
        <v>1846856.08</v>
      </c>
      <c r="F28" s="32"/>
      <c r="G28" s="31"/>
      <c r="H28" s="31">
        <v>920396.82</v>
      </c>
      <c r="I28" s="31"/>
      <c r="J28" s="31"/>
      <c r="K28" s="31"/>
      <c r="L28" s="31"/>
      <c r="M28" s="31"/>
      <c r="N28" s="31"/>
      <c r="O28" s="29">
        <v>4241248.0200000005</v>
      </c>
    </row>
    <row r="29" spans="1:15">
      <c r="A29" s="16" t="s">
        <v>23</v>
      </c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9"/>
    </row>
    <row r="30" spans="1:15">
      <c r="A30" s="64" t="s">
        <v>40</v>
      </c>
      <c r="B30" s="4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>
        <v>0</v>
      </c>
    </row>
    <row r="31" spans="1:15">
      <c r="A31" s="64" t="s">
        <v>24</v>
      </c>
      <c r="B31" s="32"/>
      <c r="C31" s="31">
        <v>18414.16</v>
      </c>
      <c r="D31" s="31">
        <v>7652.13</v>
      </c>
      <c r="E31" s="31"/>
      <c r="F31" s="31"/>
      <c r="G31" s="31"/>
      <c r="H31" s="31">
        <v>1137.3800000000001</v>
      </c>
      <c r="I31" s="32"/>
      <c r="J31" s="31">
        <v>29013.72</v>
      </c>
      <c r="K31" s="32"/>
      <c r="L31" s="31"/>
      <c r="M31" s="31"/>
      <c r="N31" s="31">
        <v>44058.07</v>
      </c>
      <c r="O31" s="29">
        <v>100275.45999999999</v>
      </c>
    </row>
    <row r="32" spans="1:15">
      <c r="A32" s="16" t="s">
        <v>27</v>
      </c>
      <c r="B32" s="32"/>
      <c r="C32" s="31">
        <v>66242.47</v>
      </c>
      <c r="D32" s="31">
        <v>61979.51</v>
      </c>
      <c r="E32" s="31">
        <v>54554.51</v>
      </c>
      <c r="F32" s="31">
        <v>117328.07</v>
      </c>
      <c r="G32" s="31">
        <v>110580.8</v>
      </c>
      <c r="H32" s="31">
        <v>100786.8</v>
      </c>
      <c r="I32" s="31">
        <v>110580.8</v>
      </c>
      <c r="J32" s="31">
        <v>110580.8</v>
      </c>
      <c r="K32" s="31">
        <v>76815.34</v>
      </c>
      <c r="L32" s="31">
        <v>78002.8</v>
      </c>
      <c r="M32" s="31">
        <v>108705.4</v>
      </c>
      <c r="N32" s="31">
        <v>117818.21</v>
      </c>
      <c r="O32" s="29">
        <v>1113975.5100000002</v>
      </c>
    </row>
    <row r="33" spans="1:15">
      <c r="A33" s="43" t="s">
        <v>41</v>
      </c>
      <c r="B33" s="32"/>
      <c r="C33" s="31">
        <v>4041595.02</v>
      </c>
      <c r="D33" s="31">
        <v>3567300.6300000004</v>
      </c>
      <c r="E33" s="31">
        <v>4377274.9600000009</v>
      </c>
      <c r="F33" s="31">
        <v>5085349.34</v>
      </c>
      <c r="G33" s="31">
        <v>5333998.6400000006</v>
      </c>
      <c r="H33" s="31">
        <v>5118898.8800000008</v>
      </c>
      <c r="I33" s="31">
        <v>4773663.18</v>
      </c>
      <c r="J33" s="31">
        <v>3222231.91</v>
      </c>
      <c r="K33" s="31">
        <v>2705266.33</v>
      </c>
      <c r="L33" s="31">
        <v>3752080.58</v>
      </c>
      <c r="M33" s="31">
        <v>2938208.12</v>
      </c>
      <c r="N33" s="31">
        <v>3368583.5300000003</v>
      </c>
      <c r="O33" s="29">
        <v>48284451.119999997</v>
      </c>
    </row>
    <row r="34" spans="1:15">
      <c r="A34" s="64" t="s">
        <v>42</v>
      </c>
      <c r="B34" s="32"/>
      <c r="C34" s="28">
        <v>34983299.149999999</v>
      </c>
      <c r="D34" s="31">
        <v>37501754.880000003</v>
      </c>
      <c r="E34" s="31">
        <v>39137559.369999997</v>
      </c>
      <c r="F34" s="31">
        <v>41261742.939999998</v>
      </c>
      <c r="G34" s="31">
        <v>36631712.93</v>
      </c>
      <c r="H34" s="31">
        <v>35992090.93</v>
      </c>
      <c r="I34" s="31">
        <v>41312279.350000001</v>
      </c>
      <c r="J34" s="31">
        <v>36787077.700000003</v>
      </c>
      <c r="K34" s="31">
        <v>34078351.799999997</v>
      </c>
      <c r="L34" s="31">
        <v>34977135.57</v>
      </c>
      <c r="M34" s="31">
        <v>35642843.799999997</v>
      </c>
      <c r="N34" s="31">
        <v>22835008.030000001</v>
      </c>
      <c r="O34" s="29">
        <v>431140856.45000005</v>
      </c>
    </row>
    <row r="35" spans="1:15">
      <c r="A35" s="64" t="s">
        <v>31</v>
      </c>
      <c r="B35" s="32"/>
      <c r="C35" s="31">
        <v>358961.76</v>
      </c>
      <c r="D35" s="31">
        <v>314072.96999999997</v>
      </c>
      <c r="E35" s="31">
        <v>235629.56</v>
      </c>
      <c r="F35" s="31">
        <v>252368.75</v>
      </c>
      <c r="G35" s="31">
        <v>124853.32</v>
      </c>
      <c r="H35" s="31">
        <v>37666.14</v>
      </c>
      <c r="I35" s="31">
        <v>149053.79999999999</v>
      </c>
      <c r="J35" s="32"/>
      <c r="K35" s="31">
        <v>580963.9</v>
      </c>
      <c r="L35" s="32"/>
      <c r="M35" s="32"/>
      <c r="N35" s="32"/>
      <c r="O35" s="29">
        <v>2053570.2000000002</v>
      </c>
    </row>
    <row r="36" spans="1:15">
      <c r="A36" s="64" t="s">
        <v>43</v>
      </c>
      <c r="B36" s="32"/>
      <c r="C36" s="31">
        <v>1751206.82</v>
      </c>
      <c r="D36" s="31">
        <v>1384905.85</v>
      </c>
      <c r="E36" s="31">
        <v>1902195.43</v>
      </c>
      <c r="F36" s="31">
        <v>2085012.76</v>
      </c>
      <c r="G36" s="31">
        <v>1913286.9</v>
      </c>
      <c r="H36" s="31">
        <v>2192251.61</v>
      </c>
      <c r="I36" s="31">
        <v>4429586.54</v>
      </c>
      <c r="J36" s="31">
        <v>4598318.9800000004</v>
      </c>
      <c r="K36" s="31">
        <v>2689881.23</v>
      </c>
      <c r="L36" s="31">
        <v>3436333.57</v>
      </c>
      <c r="M36" s="31">
        <v>3291242.07</v>
      </c>
      <c r="N36" s="31">
        <v>2545226.59</v>
      </c>
      <c r="O36" s="29">
        <v>32219448.350000001</v>
      </c>
    </row>
    <row r="37" spans="1:15">
      <c r="A37" s="64" t="s">
        <v>44</v>
      </c>
      <c r="B37" s="32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29">
        <v>0</v>
      </c>
    </row>
    <row r="38" spans="1:15">
      <c r="A38" s="64" t="s">
        <v>45</v>
      </c>
      <c r="B38" s="32"/>
      <c r="C38" s="31">
        <v>558022.28</v>
      </c>
      <c r="D38" s="31">
        <v>2583922.85</v>
      </c>
      <c r="E38" s="31">
        <v>2325056.91</v>
      </c>
      <c r="F38" s="31">
        <v>1325813.6399999999</v>
      </c>
      <c r="G38" s="31">
        <v>3527204.59</v>
      </c>
      <c r="H38" s="31">
        <v>1736655.17</v>
      </c>
      <c r="I38" s="31">
        <v>-1.1599999999999999</v>
      </c>
      <c r="J38" s="31">
        <v>318815.42</v>
      </c>
      <c r="K38" s="31">
        <v>930945.69</v>
      </c>
      <c r="L38" s="31">
        <v>482718.55</v>
      </c>
      <c r="M38" s="31">
        <v>3196789.1</v>
      </c>
      <c r="N38" s="31">
        <v>3751680.33</v>
      </c>
      <c r="O38" s="29">
        <v>20737623.369999997</v>
      </c>
    </row>
    <row r="39" spans="1:15">
      <c r="A39" s="64" t="s">
        <v>32</v>
      </c>
      <c r="B39" s="32"/>
      <c r="C39" s="31">
        <v>13865835.550000001</v>
      </c>
      <c r="D39" s="31">
        <v>13419215.99</v>
      </c>
      <c r="E39" s="31">
        <v>13162505.050000001</v>
      </c>
      <c r="F39" s="31">
        <v>12882862.82</v>
      </c>
      <c r="G39" s="31">
        <v>12629062.25</v>
      </c>
      <c r="H39" s="31">
        <v>12557030.15</v>
      </c>
      <c r="I39" s="31">
        <v>12096679.699999999</v>
      </c>
      <c r="J39" s="31">
        <v>11836894.949999999</v>
      </c>
      <c r="K39" s="31">
        <v>11570703.65</v>
      </c>
      <c r="L39" s="31">
        <v>11317065.130000001</v>
      </c>
      <c r="M39" s="31">
        <v>11471731.890000001</v>
      </c>
      <c r="N39" s="31">
        <v>11292822.619999999</v>
      </c>
      <c r="O39" s="29">
        <v>148102409.75</v>
      </c>
    </row>
    <row r="40" spans="1:15">
      <c r="A40" s="67" t="s">
        <v>46</v>
      </c>
      <c r="B40" s="33"/>
      <c r="C40" s="36"/>
      <c r="D40" s="36"/>
      <c r="E40" s="36"/>
      <c r="F40" s="36"/>
      <c r="G40" s="36"/>
      <c r="H40" s="36"/>
      <c r="I40" s="36"/>
      <c r="J40" s="47"/>
      <c r="K40" s="36"/>
      <c r="L40" s="36"/>
      <c r="M40" s="36"/>
      <c r="N40" s="36"/>
      <c r="O40" s="37">
        <v>0</v>
      </c>
    </row>
    <row r="41" spans="1:15">
      <c r="A41" s="67" t="s">
        <v>47</v>
      </c>
      <c r="B41" s="33"/>
      <c r="C41" s="36">
        <v>473825</v>
      </c>
      <c r="D41" s="36">
        <v>534074</v>
      </c>
      <c r="E41" s="36">
        <v>442205</v>
      </c>
      <c r="F41" s="36">
        <v>371120</v>
      </c>
      <c r="G41" s="47">
        <v>491367</v>
      </c>
      <c r="H41" s="36">
        <v>355390</v>
      </c>
      <c r="I41" s="36">
        <v>494425</v>
      </c>
      <c r="J41" s="47">
        <v>401906</v>
      </c>
      <c r="K41" s="36">
        <v>229880</v>
      </c>
      <c r="L41" s="36">
        <v>490459</v>
      </c>
      <c r="M41" s="36">
        <v>768695</v>
      </c>
      <c r="N41" s="36">
        <v>235660</v>
      </c>
      <c r="O41" s="37">
        <v>5289006</v>
      </c>
    </row>
    <row r="42" spans="1:15">
      <c r="A42" s="43" t="s">
        <v>48</v>
      </c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v>0</v>
      </c>
    </row>
    <row r="43" spans="1:15">
      <c r="A43" s="16"/>
      <c r="B43" s="17"/>
      <c r="C43" s="48"/>
      <c r="D43" s="48"/>
      <c r="E43" s="49"/>
      <c r="F43" s="49"/>
      <c r="G43" s="49"/>
      <c r="H43" s="49"/>
      <c r="I43" s="48"/>
      <c r="J43" s="48"/>
      <c r="K43" s="49"/>
      <c r="L43" s="50"/>
      <c r="M43" s="50"/>
      <c r="N43" s="48"/>
      <c r="O43" s="29"/>
    </row>
    <row r="44" spans="1:15">
      <c r="A44" s="16" t="s">
        <v>49</v>
      </c>
      <c r="B44" s="17"/>
      <c r="C44" s="29">
        <v>56117402.209999993</v>
      </c>
      <c r="D44" s="29">
        <v>60848873.930000007</v>
      </c>
      <c r="E44" s="29">
        <v>63483836.870000005</v>
      </c>
      <c r="F44" s="29">
        <v>63381598.319999993</v>
      </c>
      <c r="G44" s="29">
        <v>60762066.429999992</v>
      </c>
      <c r="H44" s="29">
        <v>59012303.880000003</v>
      </c>
      <c r="I44" s="29">
        <v>63366267.209999993</v>
      </c>
      <c r="J44" s="29">
        <v>57304839.480000004</v>
      </c>
      <c r="K44" s="29">
        <v>52862807.93999999</v>
      </c>
      <c r="L44" s="29">
        <v>54533795.200000003</v>
      </c>
      <c r="M44" s="29">
        <v>57418215.380000003</v>
      </c>
      <c r="N44" s="29">
        <v>44190857.379999995</v>
      </c>
      <c r="O44" s="29">
        <f>SUM(O30:O42)</f>
        <v>689041616.21000004</v>
      </c>
    </row>
    <row r="45" spans="1:15">
      <c r="A45" s="16" t="s">
        <v>36</v>
      </c>
      <c r="B45" s="17"/>
      <c r="C45" s="51" t="s">
        <v>4</v>
      </c>
      <c r="D45" s="51" t="s">
        <v>4</v>
      </c>
      <c r="E45" s="51" t="s">
        <v>4</v>
      </c>
      <c r="F45" s="51" t="s">
        <v>4</v>
      </c>
      <c r="G45" s="51" t="s">
        <v>4</v>
      </c>
      <c r="H45" s="51" t="s">
        <v>4</v>
      </c>
      <c r="I45" s="51" t="s">
        <v>4</v>
      </c>
      <c r="J45" s="51" t="s">
        <v>4</v>
      </c>
      <c r="K45" s="51" t="s">
        <v>4</v>
      </c>
      <c r="L45" s="51" t="s">
        <v>4</v>
      </c>
      <c r="M45" s="51" t="s">
        <v>4</v>
      </c>
      <c r="N45" s="51" t="s">
        <v>4</v>
      </c>
      <c r="O45" s="52">
        <v>12</v>
      </c>
    </row>
    <row r="46" spans="1:15">
      <c r="A46" s="16" t="s">
        <v>50</v>
      </c>
      <c r="B46" s="2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2">
        <f>O44/12</f>
        <v>57420134.68416667</v>
      </c>
    </row>
    <row r="47" spans="1:15">
      <c r="A47" s="19" t="s">
        <v>51</v>
      </c>
      <c r="B47" s="17"/>
      <c r="C47" s="48" t="s">
        <v>4</v>
      </c>
      <c r="D47" s="48" t="s">
        <v>4</v>
      </c>
      <c r="E47" s="48" t="s">
        <v>4</v>
      </c>
      <c r="F47" s="48" t="s">
        <v>4</v>
      </c>
      <c r="G47" s="48" t="s">
        <v>4</v>
      </c>
      <c r="H47" s="48" t="s">
        <v>4</v>
      </c>
      <c r="I47" s="48" t="s">
        <v>4</v>
      </c>
      <c r="J47" s="48" t="s">
        <v>4</v>
      </c>
      <c r="K47" s="48" t="s">
        <v>4</v>
      </c>
      <c r="L47" s="48" t="s">
        <v>4</v>
      </c>
      <c r="M47" s="48" t="s">
        <v>4</v>
      </c>
      <c r="N47" s="48" t="s">
        <v>4</v>
      </c>
      <c r="O47" s="29">
        <f>O46-O25</f>
        <v>27345209.495000001</v>
      </c>
    </row>
    <row r="48" spans="1:15">
      <c r="A48" s="20"/>
      <c r="B48" s="17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  <row r="49" spans="2:15">
      <c r="B49" s="17"/>
      <c r="C49" s="55" t="s">
        <v>4</v>
      </c>
      <c r="D49" s="55" t="s">
        <v>4</v>
      </c>
      <c r="E49" s="55" t="s">
        <v>4</v>
      </c>
      <c r="F49" s="55" t="s">
        <v>4</v>
      </c>
      <c r="G49" s="55" t="s">
        <v>4</v>
      </c>
      <c r="H49" s="55" t="s">
        <v>4</v>
      </c>
      <c r="I49" s="56"/>
      <c r="J49" s="56"/>
      <c r="K49" s="57"/>
      <c r="L49" s="20" t="s">
        <v>52</v>
      </c>
      <c r="M49" s="17"/>
      <c r="N49" s="55"/>
      <c r="O49" s="58">
        <v>3.9700000000000069E-2</v>
      </c>
    </row>
    <row r="50" spans="2:15">
      <c r="B50" s="17"/>
      <c r="C50" s="53"/>
      <c r="D50" s="53"/>
      <c r="E50" s="53"/>
      <c r="F50" s="53"/>
      <c r="G50" s="53"/>
      <c r="H50" s="53"/>
      <c r="I50" s="59"/>
      <c r="J50" s="59"/>
      <c r="K50" s="60"/>
      <c r="L50" s="20"/>
      <c r="M50" s="17"/>
      <c r="N50" s="53"/>
      <c r="O50" s="54"/>
    </row>
    <row r="51" spans="2:15">
      <c r="B51" s="17"/>
      <c r="C51" s="53" t="s">
        <v>4</v>
      </c>
      <c r="D51" s="53" t="s">
        <v>4</v>
      </c>
      <c r="E51" s="53" t="s">
        <v>4</v>
      </c>
      <c r="F51" s="53" t="s">
        <v>4</v>
      </c>
      <c r="G51" s="53" t="s">
        <v>4</v>
      </c>
      <c r="H51" s="53" t="s">
        <v>4</v>
      </c>
      <c r="I51" s="61"/>
      <c r="J51" s="61"/>
      <c r="K51" s="61"/>
      <c r="L51" s="20" t="s">
        <v>53</v>
      </c>
      <c r="M51" s="17"/>
      <c r="N51" s="53"/>
      <c r="O51" s="54">
        <v>1101342.1119303401</v>
      </c>
    </row>
    <row r="52" spans="2:15">
      <c r="B52" s="17"/>
      <c r="C52" s="53" t="s">
        <v>4</v>
      </c>
      <c r="D52" s="53" t="s">
        <v>4</v>
      </c>
      <c r="E52" s="53" t="s">
        <v>4</v>
      </c>
      <c r="F52" s="53" t="s">
        <v>4</v>
      </c>
      <c r="G52" s="53" t="s">
        <v>4</v>
      </c>
      <c r="H52" s="53" t="s">
        <v>4</v>
      </c>
      <c r="I52" s="53" t="s">
        <v>4</v>
      </c>
      <c r="J52" s="53" t="s">
        <v>4</v>
      </c>
      <c r="K52" s="53" t="s">
        <v>4</v>
      </c>
      <c r="L52" s="62" t="s">
        <v>54</v>
      </c>
      <c r="M52" s="17"/>
      <c r="N52" s="53"/>
      <c r="O52" s="54">
        <v>0</v>
      </c>
    </row>
    <row r="53" spans="2:15">
      <c r="B53" s="20" t="s">
        <v>4</v>
      </c>
      <c r="C53" s="55" t="s">
        <v>4</v>
      </c>
      <c r="D53" s="55" t="s">
        <v>4</v>
      </c>
      <c r="E53" s="55" t="s">
        <v>4</v>
      </c>
      <c r="F53" s="55" t="s">
        <v>4</v>
      </c>
      <c r="G53" s="55" t="s">
        <v>4</v>
      </c>
      <c r="H53" s="55" t="s">
        <v>4</v>
      </c>
      <c r="I53" s="55" t="s">
        <v>4</v>
      </c>
      <c r="J53" s="55" t="s">
        <v>4</v>
      </c>
      <c r="K53" s="55" t="s">
        <v>4</v>
      </c>
      <c r="L53" s="62" t="s">
        <v>55</v>
      </c>
      <c r="M53" s="17"/>
      <c r="N53" s="55"/>
      <c r="O53" s="63">
        <v>-1101342.1119303401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M6" sqref="M6"/>
    </sheetView>
  </sheetViews>
  <sheetFormatPr baseColWidth="10" defaultRowHeight="15"/>
  <sheetData>
    <row r="1" spans="1:9">
      <c r="A1" s="4" t="s">
        <v>56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57</v>
      </c>
      <c r="B2" s="3"/>
      <c r="C2" s="3"/>
      <c r="D2" s="3"/>
      <c r="E2" s="3"/>
      <c r="F2" s="3"/>
      <c r="G2" s="3"/>
      <c r="H2" s="3"/>
      <c r="I2" s="3"/>
    </row>
    <row r="4" spans="1:9">
      <c r="A4" s="3"/>
      <c r="B4" s="3"/>
      <c r="C4" s="3"/>
      <c r="D4" s="3"/>
      <c r="E4" s="3"/>
      <c r="F4" s="3"/>
      <c r="G4" s="3"/>
      <c r="H4" s="5" t="s">
        <v>58</v>
      </c>
      <c r="I4" s="11">
        <v>253322393</v>
      </c>
    </row>
    <row r="5" spans="1:9" ht="15.75" thickBot="1">
      <c r="A5" s="3"/>
      <c r="B5" s="3"/>
      <c r="C5" s="3"/>
      <c r="D5" s="3"/>
      <c r="E5" s="3"/>
      <c r="F5" s="3"/>
      <c r="G5" s="3"/>
      <c r="H5" s="7" t="s">
        <v>59</v>
      </c>
      <c r="I5" s="13">
        <v>252471636</v>
      </c>
    </row>
    <row r="6" spans="1:9">
      <c r="A6" s="5" t="s">
        <v>60</v>
      </c>
      <c r="B6" s="3"/>
      <c r="C6" s="3"/>
      <c r="D6" s="3"/>
      <c r="E6" s="11">
        <v>253322393</v>
      </c>
      <c r="F6" s="3"/>
      <c r="G6" s="3"/>
      <c r="H6" s="5" t="s">
        <v>61</v>
      </c>
      <c r="I6" s="11">
        <v>850757</v>
      </c>
    </row>
    <row r="7" spans="1:9">
      <c r="A7" s="5" t="s">
        <v>62</v>
      </c>
      <c r="B7" s="3"/>
      <c r="C7" s="3"/>
      <c r="D7" s="3"/>
      <c r="E7" s="12">
        <v>1101342</v>
      </c>
      <c r="F7" s="3"/>
      <c r="G7" s="3"/>
      <c r="H7" s="5" t="s">
        <v>63</v>
      </c>
      <c r="I7" s="14">
        <v>255227.09999999998</v>
      </c>
    </row>
    <row r="8" spans="1:9">
      <c r="A8" s="5" t="s">
        <v>64</v>
      </c>
      <c r="B8" s="3"/>
      <c r="C8" s="3"/>
      <c r="D8" s="3"/>
      <c r="E8" s="11">
        <v>252221051</v>
      </c>
      <c r="F8" s="3"/>
      <c r="G8" s="3"/>
      <c r="H8" s="3"/>
      <c r="I8" s="3"/>
    </row>
    <row r="9" spans="1:9">
      <c r="A9" s="3"/>
      <c r="B9" s="3"/>
      <c r="C9" s="3"/>
      <c r="D9" s="3"/>
      <c r="E9" s="11"/>
      <c r="F9" s="3"/>
      <c r="G9" s="3"/>
      <c r="H9" s="3"/>
      <c r="I9" s="3"/>
    </row>
    <row r="10" spans="1:9">
      <c r="A10" s="5" t="s">
        <v>65</v>
      </c>
      <c r="B10" s="3"/>
      <c r="C10" s="3"/>
      <c r="D10" s="3"/>
      <c r="E10" s="11">
        <v>850757</v>
      </c>
      <c r="F10" s="3"/>
      <c r="G10" s="3"/>
      <c r="H10" s="3"/>
      <c r="I10" s="3"/>
    </row>
    <row r="11" spans="1:9">
      <c r="A11" s="5" t="s">
        <v>64</v>
      </c>
      <c r="B11" s="3"/>
      <c r="C11" s="3"/>
      <c r="D11" s="3"/>
      <c r="E11" s="11">
        <v>252221051</v>
      </c>
      <c r="F11" s="3"/>
      <c r="G11" s="3"/>
      <c r="H11" s="3"/>
      <c r="I11" s="3"/>
    </row>
    <row r="12" spans="1:9">
      <c r="A12" s="3"/>
      <c r="B12" s="3"/>
      <c r="C12" s="3"/>
      <c r="D12" s="3"/>
      <c r="E12" s="11"/>
      <c r="F12" s="3"/>
      <c r="G12" s="3"/>
      <c r="H12" s="3"/>
      <c r="I12" s="3"/>
    </row>
    <row r="13" spans="1:9">
      <c r="A13" s="5" t="s">
        <v>66</v>
      </c>
      <c r="B13" s="3"/>
      <c r="C13" s="3"/>
      <c r="D13" s="3"/>
      <c r="E13" s="5">
        <v>3.3999999999999998E-3</v>
      </c>
      <c r="F13" s="3"/>
      <c r="G13" s="3"/>
      <c r="H13" s="3"/>
      <c r="I13" s="3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8" sqref="E8"/>
    </sheetView>
  </sheetViews>
  <sheetFormatPr baseColWidth="10" defaultRowHeight="15"/>
  <cols>
    <col min="5" max="5" width="13.7109375" bestFit="1" customWidth="1"/>
    <col min="9" max="9" width="13.7109375" bestFit="1" customWidth="1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pans="1:9">
      <c r="A2" s="4" t="s">
        <v>56</v>
      </c>
      <c r="B2" s="5"/>
      <c r="C2" s="5"/>
      <c r="D2" s="5"/>
      <c r="E2" s="5"/>
      <c r="F2" s="5"/>
      <c r="G2" s="5"/>
      <c r="H2" s="5"/>
      <c r="I2" s="5"/>
    </row>
    <row r="3" spans="1:9">
      <c r="A3" s="4" t="s">
        <v>67</v>
      </c>
      <c r="B3" s="5"/>
      <c r="C3" s="5"/>
      <c r="D3" s="5"/>
      <c r="E3" s="5"/>
      <c r="F3" s="5"/>
      <c r="G3" s="5"/>
      <c r="H3" s="5"/>
      <c r="I3" s="5"/>
    </row>
    <row r="4" spans="1:9">
      <c r="A4" s="5"/>
      <c r="B4" s="5"/>
      <c r="C4" s="5"/>
      <c r="D4" s="5"/>
      <c r="E4" s="5"/>
      <c r="F4" s="5"/>
      <c r="G4" s="5"/>
      <c r="H4" s="5" t="s">
        <v>58</v>
      </c>
      <c r="I4" s="6">
        <v>287042625</v>
      </c>
    </row>
    <row r="5" spans="1:9" ht="15.75" thickBot="1">
      <c r="A5" s="5"/>
      <c r="B5" s="5"/>
      <c r="C5" s="5"/>
      <c r="D5" s="5"/>
      <c r="E5" s="5"/>
      <c r="F5" s="5"/>
      <c r="G5" s="5"/>
      <c r="H5" s="7" t="s">
        <v>59</v>
      </c>
      <c r="I5" s="8">
        <f>+I4-I6</f>
        <v>284452952</v>
      </c>
    </row>
    <row r="6" spans="1:9">
      <c r="A6" s="5" t="s">
        <v>60</v>
      </c>
      <c r="B6" s="5"/>
      <c r="C6" s="5"/>
      <c r="D6" s="5"/>
      <c r="E6" s="6">
        <f>+I4</f>
        <v>287042625</v>
      </c>
      <c r="F6" s="5"/>
      <c r="G6" s="5"/>
      <c r="H6" s="5" t="s">
        <v>61</v>
      </c>
      <c r="I6" s="6">
        <v>2589673</v>
      </c>
    </row>
    <row r="7" spans="1:9">
      <c r="A7" s="5" t="s">
        <v>62</v>
      </c>
      <c r="B7" s="5"/>
      <c r="C7" s="5"/>
      <c r="D7" s="5"/>
      <c r="E7" s="9">
        <v>1102773</v>
      </c>
      <c r="F7" s="5"/>
      <c r="G7" s="5"/>
      <c r="H7" s="5" t="s">
        <v>63</v>
      </c>
      <c r="I7" s="10">
        <f>+I6*0.3</f>
        <v>776901.9</v>
      </c>
    </row>
    <row r="8" spans="1:9">
      <c r="A8" s="5" t="s">
        <v>64</v>
      </c>
      <c r="B8" s="5"/>
      <c r="C8" s="5"/>
      <c r="D8" s="5"/>
      <c r="E8" s="6">
        <f>+E6-E7</f>
        <v>285939852</v>
      </c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2"/>
      <c r="H9" s="5"/>
      <c r="I9" s="5"/>
    </row>
    <row r="10" spans="1:9">
      <c r="A10" s="5" t="s">
        <v>65</v>
      </c>
      <c r="B10" s="5"/>
      <c r="C10" s="5"/>
      <c r="D10" s="5"/>
      <c r="E10" s="6">
        <f>+I6</f>
        <v>2589673</v>
      </c>
      <c r="F10" s="5"/>
      <c r="G10" s="2"/>
      <c r="H10" s="5"/>
      <c r="I10" s="5"/>
    </row>
    <row r="11" spans="1:9">
      <c r="A11" s="5" t="s">
        <v>64</v>
      </c>
      <c r="B11" s="5"/>
      <c r="C11" s="5"/>
      <c r="D11" s="5"/>
      <c r="E11" s="6">
        <f>+E8</f>
        <v>285939852</v>
      </c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 t="s">
        <v>66</v>
      </c>
      <c r="B13" s="5"/>
      <c r="C13" s="5"/>
      <c r="D13" s="5"/>
      <c r="E13" s="15">
        <f>TRUNC(E10/E11,4)</f>
        <v>8.9999999999999993E-3</v>
      </c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AAI 13</vt:lpstr>
      <vt:lpstr>CU 13</vt:lpstr>
      <vt:lpstr>AAI 12</vt:lpstr>
      <vt:lpstr>CU 12</vt:lpstr>
      <vt:lpstr>'AAI 13'!Área_de_impresión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cqcontabilidad</dc:creator>
  <cp:lastModifiedBy>cqqusuario</cp:lastModifiedBy>
  <cp:lastPrinted>2016-08-23T17:55:04Z</cp:lastPrinted>
  <dcterms:created xsi:type="dcterms:W3CDTF">2016-08-22T23:36:11Z</dcterms:created>
  <dcterms:modified xsi:type="dcterms:W3CDTF">2016-08-23T17:58:34Z</dcterms:modified>
</cp:coreProperties>
</file>