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/>
  </bookViews>
  <sheets>
    <sheet name="AF" sheetId="1" r:id="rId1"/>
    <sheet name="Hoja2" sheetId="2" r:id="rId2"/>
    <sheet name="Hoja3" sheetId="3" r:id="rId3"/>
  </sheets>
  <definedNames>
    <definedName name="_xlnm.Print_Area" localSheetId="0">AF!$A$1:$C$546</definedName>
  </definedNames>
  <calcPr calcId="125725"/>
</workbook>
</file>

<file path=xl/calcChain.xml><?xml version="1.0" encoding="utf-8"?>
<calcChain xmlns="http://schemas.openxmlformats.org/spreadsheetml/2006/main">
  <c r="AA148" i="1"/>
  <c r="AB148"/>
  <c r="AA144"/>
  <c r="AA121"/>
  <c r="AN144"/>
  <c r="AM144"/>
  <c r="AL144"/>
  <c r="AL148" s="1"/>
  <c r="AK144"/>
  <c r="AJ144"/>
  <c r="AI144"/>
  <c r="AH144"/>
  <c r="AH148" s="1"/>
  <c r="AG144"/>
  <c r="AF144"/>
  <c r="AE144"/>
  <c r="AE148" s="1"/>
  <c r="AD144"/>
  <c r="AC144"/>
  <c r="AC148" s="1"/>
  <c r="D148"/>
  <c r="AG148"/>
  <c r="Z144"/>
  <c r="Y144"/>
  <c r="X144"/>
  <c r="W144"/>
  <c r="V144"/>
  <c r="U144"/>
  <c r="T144"/>
  <c r="S144"/>
  <c r="R144"/>
  <c r="Q144"/>
  <c r="P144"/>
  <c r="O144"/>
  <c r="M144"/>
  <c r="N144" s="1"/>
  <c r="AD148"/>
  <c r="AF148"/>
  <c r="AI148"/>
  <c r="AJ148"/>
  <c r="AK148"/>
  <c r="AM148"/>
  <c r="AN148"/>
  <c r="M121"/>
  <c r="N121"/>
  <c r="O121"/>
  <c r="P121"/>
  <c r="Q121"/>
  <c r="R121"/>
  <c r="S121"/>
  <c r="T121"/>
  <c r="U121"/>
  <c r="V121"/>
  <c r="W121"/>
  <c r="X121"/>
  <c r="Y121"/>
  <c r="Z121"/>
  <c r="AC121"/>
  <c r="AD121"/>
  <c r="AE121"/>
  <c r="AO121" s="1"/>
  <c r="AP121" s="1"/>
  <c r="AF121"/>
  <c r="AG121"/>
  <c r="AH121"/>
  <c r="AI121"/>
  <c r="AJ121"/>
  <c r="AK121"/>
  <c r="AL121"/>
  <c r="AM121"/>
  <c r="AN121"/>
  <c r="D498"/>
  <c r="AO495"/>
  <c r="AP495" s="1"/>
  <c r="AO456"/>
  <c r="AP456" s="1"/>
  <c r="AO68"/>
  <c r="AP68" s="1"/>
  <c r="AN465"/>
  <c r="AN466"/>
  <c r="AN467"/>
  <c r="AN468"/>
  <c r="AN469"/>
  <c r="AN470"/>
  <c r="AN471"/>
  <c r="AN472"/>
  <c r="AN473"/>
  <c r="AN474"/>
  <c r="AN475"/>
  <c r="AN476"/>
  <c r="AN477"/>
  <c r="AN478"/>
  <c r="AN479"/>
  <c r="AN480"/>
  <c r="AN481"/>
  <c r="AN482"/>
  <c r="AN483"/>
  <c r="AN484"/>
  <c r="AN485"/>
  <c r="AN486"/>
  <c r="AN487"/>
  <c r="AN488"/>
  <c r="AN489"/>
  <c r="AN490"/>
  <c r="AN491"/>
  <c r="AN492"/>
  <c r="AN493"/>
  <c r="AN494"/>
  <c r="AP196"/>
  <c r="AJ23"/>
  <c r="AO455"/>
  <c r="AP455" s="1"/>
  <c r="AO230"/>
  <c r="AP230" s="1"/>
  <c r="AO144" l="1"/>
  <c r="AN454"/>
  <c r="AO454" s="1"/>
  <c r="AP454" s="1"/>
  <c r="AN453"/>
  <c r="AO453" s="1"/>
  <c r="AP453" s="1"/>
  <c r="AN452"/>
  <c r="AO452" s="1"/>
  <c r="AP452" s="1"/>
  <c r="AN451"/>
  <c r="AO451" s="1"/>
  <c r="AP451" s="1"/>
  <c r="AN229"/>
  <c r="AO229" s="1"/>
  <c r="AP229" s="1"/>
  <c r="P221"/>
  <c r="Q221"/>
  <c r="R221"/>
  <c r="S221"/>
  <c r="T221"/>
  <c r="U221"/>
  <c r="V221"/>
  <c r="W221"/>
  <c r="X221"/>
  <c r="Y221"/>
  <c r="Z221"/>
  <c r="AC221"/>
  <c r="AD221"/>
  <c r="AE221"/>
  <c r="AF221"/>
  <c r="AG221"/>
  <c r="AH221"/>
  <c r="AI221"/>
  <c r="AJ221"/>
  <c r="AK221"/>
  <c r="AL221"/>
  <c r="AM221"/>
  <c r="AN221"/>
  <c r="AN145"/>
  <c r="AO145" s="1"/>
  <c r="AP145" s="1"/>
  <c r="AN228"/>
  <c r="AM228"/>
  <c r="AL228"/>
  <c r="AI135"/>
  <c r="AJ135"/>
  <c r="AK135"/>
  <c r="AL135"/>
  <c r="AM135"/>
  <c r="AN135"/>
  <c r="AI136"/>
  <c r="AJ136"/>
  <c r="AK136"/>
  <c r="AL136"/>
  <c r="AM136"/>
  <c r="AN136"/>
  <c r="AI137"/>
  <c r="AJ137"/>
  <c r="AK137"/>
  <c r="AL137"/>
  <c r="AM137"/>
  <c r="AN137"/>
  <c r="AI138"/>
  <c r="AJ138"/>
  <c r="AK138"/>
  <c r="AL138"/>
  <c r="AM138"/>
  <c r="AN138"/>
  <c r="AI139"/>
  <c r="AJ139"/>
  <c r="AK139"/>
  <c r="AL139"/>
  <c r="AM139"/>
  <c r="AN139"/>
  <c r="AI140"/>
  <c r="AJ140"/>
  <c r="AK140"/>
  <c r="AL140"/>
  <c r="AM140"/>
  <c r="AN140"/>
  <c r="AH140"/>
  <c r="AH139"/>
  <c r="AH138"/>
  <c r="AH137"/>
  <c r="AH136"/>
  <c r="AM450"/>
  <c r="AN450"/>
  <c r="AM449"/>
  <c r="AN449"/>
  <c r="AM448"/>
  <c r="AN448"/>
  <c r="AL450"/>
  <c r="AL449"/>
  <c r="AL448"/>
  <c r="D150"/>
  <c r="AM143"/>
  <c r="AN143"/>
  <c r="AM142"/>
  <c r="AN142"/>
  <c r="AL143"/>
  <c r="AL142"/>
  <c r="AH67"/>
  <c r="AN447"/>
  <c r="AM447"/>
  <c r="AL447"/>
  <c r="AK447"/>
  <c r="AN141"/>
  <c r="AM141"/>
  <c r="AL141"/>
  <c r="AK141"/>
  <c r="AO148" l="1"/>
  <c r="AP144"/>
  <c r="AP148" s="1"/>
  <c r="AA221"/>
  <c r="AO221" s="1"/>
  <c r="AP221" s="1"/>
  <c r="AO228"/>
  <c r="AP228" s="1"/>
  <c r="AO138"/>
  <c r="AP138" s="1"/>
  <c r="AO143"/>
  <c r="AP143" s="1"/>
  <c r="AO449"/>
  <c r="AP449" s="1"/>
  <c r="AO137"/>
  <c r="AP137" s="1"/>
  <c r="AO141"/>
  <c r="AP141" s="1"/>
  <c r="AO142"/>
  <c r="AP142" s="1"/>
  <c r="AO136"/>
  <c r="AP136" s="1"/>
  <c r="AO140"/>
  <c r="AP140" s="1"/>
  <c r="AO139"/>
  <c r="AP139" s="1"/>
  <c r="AO448"/>
  <c r="AP448" s="1"/>
  <c r="AO450"/>
  <c r="AP450" s="1"/>
  <c r="AO447"/>
  <c r="AP447" s="1"/>
  <c r="AK446" l="1"/>
  <c r="AL446"/>
  <c r="AM446"/>
  <c r="AN446"/>
  <c r="AJ446"/>
  <c r="AN445"/>
  <c r="AM445"/>
  <c r="AL445"/>
  <c r="AK445"/>
  <c r="AJ445"/>
  <c r="AI445"/>
  <c r="AM492"/>
  <c r="AL492"/>
  <c r="AK492"/>
  <c r="AJ492"/>
  <c r="AI492"/>
  <c r="AH492"/>
  <c r="AG492"/>
  <c r="AF492"/>
  <c r="AE492"/>
  <c r="AD492"/>
  <c r="AC492"/>
  <c r="AA522"/>
  <c r="AA523"/>
  <c r="AA524"/>
  <c r="AA525"/>
  <c r="AA526"/>
  <c r="AA527"/>
  <c r="AA528"/>
  <c r="AA529"/>
  <c r="AA530"/>
  <c r="AA531"/>
  <c r="AA532"/>
  <c r="AA533"/>
  <c r="AA534"/>
  <c r="AA535"/>
  <c r="AA536"/>
  <c r="AA515"/>
  <c r="AA516"/>
  <c r="AA517"/>
  <c r="AA518"/>
  <c r="AA519"/>
  <c r="AA520"/>
  <c r="AA521"/>
  <c r="AA504"/>
  <c r="AA505"/>
  <c r="AA506"/>
  <c r="AA507"/>
  <c r="AA508"/>
  <c r="AA509"/>
  <c r="AA510"/>
  <c r="AA511"/>
  <c r="AA512"/>
  <c r="AA513"/>
  <c r="AA503"/>
  <c r="I538"/>
  <c r="I540" s="1"/>
  <c r="H538"/>
  <c r="H540" s="1"/>
  <c r="G538"/>
  <c r="G540" s="1"/>
  <c r="F538"/>
  <c r="F540" s="1"/>
  <c r="E538"/>
  <c r="E540" s="1"/>
  <c r="J514"/>
  <c r="K514" s="1"/>
  <c r="AA477"/>
  <c r="AA478"/>
  <c r="AA479"/>
  <c r="AA480"/>
  <c r="AA481"/>
  <c r="AA482"/>
  <c r="AA483"/>
  <c r="AA484"/>
  <c r="AA485"/>
  <c r="AA486"/>
  <c r="AA487"/>
  <c r="AA488"/>
  <c r="AA489"/>
  <c r="AA490"/>
  <c r="AA465"/>
  <c r="AA466"/>
  <c r="AA467"/>
  <c r="AA468"/>
  <c r="AA469"/>
  <c r="AA470"/>
  <c r="AA471"/>
  <c r="AA472"/>
  <c r="AA473"/>
  <c r="AA474"/>
  <c r="AA475"/>
  <c r="AA476"/>
  <c r="AA464"/>
  <c r="J500"/>
  <c r="K500"/>
  <c r="X491"/>
  <c r="Z492"/>
  <c r="Y492"/>
  <c r="X492"/>
  <c r="W492"/>
  <c r="W498" s="1"/>
  <c r="W500" s="1"/>
  <c r="V492"/>
  <c r="V498" s="1"/>
  <c r="V500" s="1"/>
  <c r="U492"/>
  <c r="U498" s="1"/>
  <c r="U500" s="1"/>
  <c r="T492"/>
  <c r="T498" s="1"/>
  <c r="T500" s="1"/>
  <c r="S492"/>
  <c r="S498" s="1"/>
  <c r="S500" s="1"/>
  <c r="R492"/>
  <c r="R498" s="1"/>
  <c r="R500" s="1"/>
  <c r="Q498"/>
  <c r="Q500" s="1"/>
  <c r="P498"/>
  <c r="P500" s="1"/>
  <c r="O498"/>
  <c r="O500" s="1"/>
  <c r="Z491"/>
  <c r="Y491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7"/>
  <c r="M266"/>
  <c r="M265"/>
  <c r="M264"/>
  <c r="M263"/>
  <c r="M262"/>
  <c r="M261"/>
  <c r="M260"/>
  <c r="M259"/>
  <c r="M258"/>
  <c r="M257"/>
  <c r="G459"/>
  <c r="G461" s="1"/>
  <c r="H459"/>
  <c r="H461" s="1"/>
  <c r="I459"/>
  <c r="I461" s="1"/>
  <c r="J459"/>
  <c r="J461" s="1"/>
  <c r="K459"/>
  <c r="K461" s="1"/>
  <c r="L459"/>
  <c r="L461" s="1"/>
  <c r="N459"/>
  <c r="O459"/>
  <c r="P459"/>
  <c r="Q459"/>
  <c r="R459"/>
  <c r="S459"/>
  <c r="T459"/>
  <c r="U459"/>
  <c r="V459"/>
  <c r="W459"/>
  <c r="X459"/>
  <c r="Y459"/>
  <c r="Z459"/>
  <c r="AA459"/>
  <c r="AA461" s="1"/>
  <c r="F459"/>
  <c r="F461" s="1"/>
  <c r="E459"/>
  <c r="E461" s="1"/>
  <c r="D315"/>
  <c r="D314"/>
  <c r="D291"/>
  <c r="Z225"/>
  <c r="Y224"/>
  <c r="Z224"/>
  <c r="Y225"/>
  <c r="X225"/>
  <c r="X224"/>
  <c r="T223"/>
  <c r="U223"/>
  <c r="V223"/>
  <c r="W223"/>
  <c r="X223"/>
  <c r="Y223"/>
  <c r="Z223"/>
  <c r="S223"/>
  <c r="R222"/>
  <c r="S222"/>
  <c r="T222"/>
  <c r="U222"/>
  <c r="V222"/>
  <c r="W222"/>
  <c r="X222"/>
  <c r="Y222"/>
  <c r="Z222"/>
  <c r="Q222"/>
  <c r="P197"/>
  <c r="Q197"/>
  <c r="R197"/>
  <c r="S197"/>
  <c r="T197"/>
  <c r="U197"/>
  <c r="V197"/>
  <c r="W197"/>
  <c r="X197"/>
  <c r="Y197"/>
  <c r="Z197"/>
  <c r="P198"/>
  <c r="Q198"/>
  <c r="R198"/>
  <c r="S198"/>
  <c r="T198"/>
  <c r="U198"/>
  <c r="V198"/>
  <c r="W198"/>
  <c r="X198"/>
  <c r="Y198"/>
  <c r="Z198"/>
  <c r="P199"/>
  <c r="Q199"/>
  <c r="R199"/>
  <c r="S199"/>
  <c r="T199"/>
  <c r="U199"/>
  <c r="V199"/>
  <c r="W199"/>
  <c r="X199"/>
  <c r="Y199"/>
  <c r="Z199"/>
  <c r="P200"/>
  <c r="Q200"/>
  <c r="R200"/>
  <c r="S200"/>
  <c r="T200"/>
  <c r="U200"/>
  <c r="V200"/>
  <c r="W200"/>
  <c r="X200"/>
  <c r="Y200"/>
  <c r="Z200"/>
  <c r="P201"/>
  <c r="Q201"/>
  <c r="R201"/>
  <c r="S201"/>
  <c r="T201"/>
  <c r="U201"/>
  <c r="V201"/>
  <c r="W201"/>
  <c r="X201"/>
  <c r="Y201"/>
  <c r="Z201"/>
  <c r="P202"/>
  <c r="Q202"/>
  <c r="R202"/>
  <c r="S202"/>
  <c r="T202"/>
  <c r="U202"/>
  <c r="V202"/>
  <c r="W202"/>
  <c r="X202"/>
  <c r="Y202"/>
  <c r="Z202"/>
  <c r="P203"/>
  <c r="Q203"/>
  <c r="R203"/>
  <c r="S203"/>
  <c r="T203"/>
  <c r="U203"/>
  <c r="V203"/>
  <c r="W203"/>
  <c r="X203"/>
  <c r="Y203"/>
  <c r="Z203"/>
  <c r="P204"/>
  <c r="Q204"/>
  <c r="R204"/>
  <c r="S204"/>
  <c r="T204"/>
  <c r="U204"/>
  <c r="V204"/>
  <c r="W204"/>
  <c r="X204"/>
  <c r="Y204"/>
  <c r="Z204"/>
  <c r="P205"/>
  <c r="Q205"/>
  <c r="R205"/>
  <c r="S205"/>
  <c r="T205"/>
  <c r="U205"/>
  <c r="V205"/>
  <c r="W205"/>
  <c r="X205"/>
  <c r="Y205"/>
  <c r="Z205"/>
  <c r="P206"/>
  <c r="Q206"/>
  <c r="R206"/>
  <c r="S206"/>
  <c r="T206"/>
  <c r="U206"/>
  <c r="V206"/>
  <c r="W206"/>
  <c r="X206"/>
  <c r="Y206"/>
  <c r="Z206"/>
  <c r="P207"/>
  <c r="Q207"/>
  <c r="R207"/>
  <c r="S207"/>
  <c r="T207"/>
  <c r="U207"/>
  <c r="V207"/>
  <c r="W207"/>
  <c r="X207"/>
  <c r="Y207"/>
  <c r="Z207"/>
  <c r="P208"/>
  <c r="Q208"/>
  <c r="R208"/>
  <c r="S208"/>
  <c r="T208"/>
  <c r="U208"/>
  <c r="V208"/>
  <c r="W208"/>
  <c r="X208"/>
  <c r="Y208"/>
  <c r="Z208"/>
  <c r="P209"/>
  <c r="Q209"/>
  <c r="R209"/>
  <c r="S209"/>
  <c r="T209"/>
  <c r="U209"/>
  <c r="V209"/>
  <c r="W209"/>
  <c r="X209"/>
  <c r="Y209"/>
  <c r="Z209"/>
  <c r="P210"/>
  <c r="Q210"/>
  <c r="R210"/>
  <c r="S210"/>
  <c r="T210"/>
  <c r="U210"/>
  <c r="V210"/>
  <c r="W210"/>
  <c r="X210"/>
  <c r="Y210"/>
  <c r="Z210"/>
  <c r="P211"/>
  <c r="Q211"/>
  <c r="R211"/>
  <c r="S211"/>
  <c r="T211"/>
  <c r="U211"/>
  <c r="V211"/>
  <c r="W211"/>
  <c r="X211"/>
  <c r="Y211"/>
  <c r="Z211"/>
  <c r="P212"/>
  <c r="Q212"/>
  <c r="R212"/>
  <c r="S212"/>
  <c r="T212"/>
  <c r="U212"/>
  <c r="V212"/>
  <c r="W212"/>
  <c r="X212"/>
  <c r="Y212"/>
  <c r="Z212"/>
  <c r="P213"/>
  <c r="Q213"/>
  <c r="R213"/>
  <c r="S213"/>
  <c r="T213"/>
  <c r="U213"/>
  <c r="V213"/>
  <c r="W213"/>
  <c r="X213"/>
  <c r="Y213"/>
  <c r="Z213"/>
  <c r="P214"/>
  <c r="Q214"/>
  <c r="R214"/>
  <c r="S214"/>
  <c r="T214"/>
  <c r="U214"/>
  <c r="V214"/>
  <c r="W214"/>
  <c r="X214"/>
  <c r="Y214"/>
  <c r="Z214"/>
  <c r="P215"/>
  <c r="Q215"/>
  <c r="R215"/>
  <c r="S215"/>
  <c r="T215"/>
  <c r="U215"/>
  <c r="V215"/>
  <c r="W215"/>
  <c r="X215"/>
  <c r="Y215"/>
  <c r="Z215"/>
  <c r="P216"/>
  <c r="Q216"/>
  <c r="R216"/>
  <c r="S216"/>
  <c r="T216"/>
  <c r="U216"/>
  <c r="V216"/>
  <c r="W216"/>
  <c r="X216"/>
  <c r="Y216"/>
  <c r="Z216"/>
  <c r="P217"/>
  <c r="Q217"/>
  <c r="R217"/>
  <c r="S217"/>
  <c r="T217"/>
  <c r="U217"/>
  <c r="V217"/>
  <c r="W217"/>
  <c r="X217"/>
  <c r="Y217"/>
  <c r="Z217"/>
  <c r="P218"/>
  <c r="Q218"/>
  <c r="R218"/>
  <c r="S218"/>
  <c r="T218"/>
  <c r="U218"/>
  <c r="V218"/>
  <c r="W218"/>
  <c r="X218"/>
  <c r="Y218"/>
  <c r="Z218"/>
  <c r="P219"/>
  <c r="Q219"/>
  <c r="R219"/>
  <c r="S219"/>
  <c r="T219"/>
  <c r="U219"/>
  <c r="V219"/>
  <c r="W219"/>
  <c r="X219"/>
  <c r="Y219"/>
  <c r="Z219"/>
  <c r="P220"/>
  <c r="Q220"/>
  <c r="R220"/>
  <c r="S220"/>
  <c r="T220"/>
  <c r="U220"/>
  <c r="V220"/>
  <c r="W220"/>
  <c r="X220"/>
  <c r="Y220"/>
  <c r="Z220"/>
  <c r="P153"/>
  <c r="Q153"/>
  <c r="R153"/>
  <c r="S153"/>
  <c r="T153"/>
  <c r="U153"/>
  <c r="V153"/>
  <c r="W153"/>
  <c r="X153"/>
  <c r="Y153"/>
  <c r="Z153"/>
  <c r="P154"/>
  <c r="Q154"/>
  <c r="R154"/>
  <c r="S154"/>
  <c r="T154"/>
  <c r="U154"/>
  <c r="V154"/>
  <c r="W154"/>
  <c r="X154"/>
  <c r="Y154"/>
  <c r="Z154"/>
  <c r="P155"/>
  <c r="Q155"/>
  <c r="R155"/>
  <c r="S155"/>
  <c r="T155"/>
  <c r="U155"/>
  <c r="V155"/>
  <c r="W155"/>
  <c r="X155"/>
  <c r="Y155"/>
  <c r="Z155"/>
  <c r="P156"/>
  <c r="Q156"/>
  <c r="R156"/>
  <c r="S156"/>
  <c r="T156"/>
  <c r="U156"/>
  <c r="V156"/>
  <c r="W156"/>
  <c r="X156"/>
  <c r="Y156"/>
  <c r="Z156"/>
  <c r="P157"/>
  <c r="Q157"/>
  <c r="R157"/>
  <c r="S157"/>
  <c r="T157"/>
  <c r="U157"/>
  <c r="V157"/>
  <c r="W157"/>
  <c r="X157"/>
  <c r="Y157"/>
  <c r="Z157"/>
  <c r="P158"/>
  <c r="Q158"/>
  <c r="R158"/>
  <c r="S158"/>
  <c r="T158"/>
  <c r="U158"/>
  <c r="V158"/>
  <c r="W158"/>
  <c r="X158"/>
  <c r="Y158"/>
  <c r="Z158"/>
  <c r="P159"/>
  <c r="Q159"/>
  <c r="R159"/>
  <c r="S159"/>
  <c r="T159"/>
  <c r="U159"/>
  <c r="V159"/>
  <c r="W159"/>
  <c r="X159"/>
  <c r="Y159"/>
  <c r="Z159"/>
  <c r="P160"/>
  <c r="Q160"/>
  <c r="R160"/>
  <c r="S160"/>
  <c r="T160"/>
  <c r="U160"/>
  <c r="V160"/>
  <c r="W160"/>
  <c r="X160"/>
  <c r="Y160"/>
  <c r="Z160"/>
  <c r="P161"/>
  <c r="Q161"/>
  <c r="R161"/>
  <c r="S161"/>
  <c r="T161"/>
  <c r="U161"/>
  <c r="V161"/>
  <c r="W161"/>
  <c r="X161"/>
  <c r="Y161"/>
  <c r="Z161"/>
  <c r="P162"/>
  <c r="Q162"/>
  <c r="R162"/>
  <c r="S162"/>
  <c r="T162"/>
  <c r="U162"/>
  <c r="V162"/>
  <c r="W162"/>
  <c r="X162"/>
  <c r="Y162"/>
  <c r="Z162"/>
  <c r="P163"/>
  <c r="Q163"/>
  <c r="R163"/>
  <c r="S163"/>
  <c r="T163"/>
  <c r="U163"/>
  <c r="V163"/>
  <c r="W163"/>
  <c r="X163"/>
  <c r="Y163"/>
  <c r="Z163"/>
  <c r="P164"/>
  <c r="Q164"/>
  <c r="R164"/>
  <c r="S164"/>
  <c r="T164"/>
  <c r="U164"/>
  <c r="V164"/>
  <c r="W164"/>
  <c r="X164"/>
  <c r="Y164"/>
  <c r="Z164"/>
  <c r="P165"/>
  <c r="Q165"/>
  <c r="R165"/>
  <c r="S165"/>
  <c r="T165"/>
  <c r="U165"/>
  <c r="V165"/>
  <c r="W165"/>
  <c r="X165"/>
  <c r="Y165"/>
  <c r="Z165"/>
  <c r="P166"/>
  <c r="Q166"/>
  <c r="R166"/>
  <c r="S166"/>
  <c r="T166"/>
  <c r="U166"/>
  <c r="V166"/>
  <c r="W166"/>
  <c r="X166"/>
  <c r="Y166"/>
  <c r="Z166"/>
  <c r="P167"/>
  <c r="Q167"/>
  <c r="R167"/>
  <c r="S167"/>
  <c r="T167"/>
  <c r="U167"/>
  <c r="V167"/>
  <c r="W167"/>
  <c r="X167"/>
  <c r="Y167"/>
  <c r="Z167"/>
  <c r="P168"/>
  <c r="Q168"/>
  <c r="R168"/>
  <c r="S168"/>
  <c r="T168"/>
  <c r="U168"/>
  <c r="V168"/>
  <c r="W168"/>
  <c r="X168"/>
  <c r="Y168"/>
  <c r="Z168"/>
  <c r="P169"/>
  <c r="Q169"/>
  <c r="R169"/>
  <c r="S169"/>
  <c r="T169"/>
  <c r="U169"/>
  <c r="V169"/>
  <c r="W169"/>
  <c r="X169"/>
  <c r="Y169"/>
  <c r="Z169"/>
  <c r="P170"/>
  <c r="Q170"/>
  <c r="R170"/>
  <c r="S170"/>
  <c r="T170"/>
  <c r="U170"/>
  <c r="V170"/>
  <c r="W170"/>
  <c r="X170"/>
  <c r="Y170"/>
  <c r="Z170"/>
  <c r="P171"/>
  <c r="Q171"/>
  <c r="R171"/>
  <c r="S171"/>
  <c r="T171"/>
  <c r="U171"/>
  <c r="V171"/>
  <c r="W171"/>
  <c r="X171"/>
  <c r="Y171"/>
  <c r="Z171"/>
  <c r="P172"/>
  <c r="Q172"/>
  <c r="R172"/>
  <c r="S172"/>
  <c r="T172"/>
  <c r="U172"/>
  <c r="V172"/>
  <c r="W172"/>
  <c r="X172"/>
  <c r="Y172"/>
  <c r="Z172"/>
  <c r="P173"/>
  <c r="Q173"/>
  <c r="R173"/>
  <c r="S173"/>
  <c r="T173"/>
  <c r="U173"/>
  <c r="V173"/>
  <c r="W173"/>
  <c r="X173"/>
  <c r="Y173"/>
  <c r="Z173"/>
  <c r="P174"/>
  <c r="Q174"/>
  <c r="R174"/>
  <c r="S174"/>
  <c r="T174"/>
  <c r="U174"/>
  <c r="V174"/>
  <c r="W174"/>
  <c r="X174"/>
  <c r="Y174"/>
  <c r="Z174"/>
  <c r="P175"/>
  <c r="Q175"/>
  <c r="R175"/>
  <c r="S175"/>
  <c r="T175"/>
  <c r="U175"/>
  <c r="V175"/>
  <c r="W175"/>
  <c r="X175"/>
  <c r="Y175"/>
  <c r="Z175"/>
  <c r="P176"/>
  <c r="Q176"/>
  <c r="R176"/>
  <c r="S176"/>
  <c r="T176"/>
  <c r="U176"/>
  <c r="V176"/>
  <c r="W176"/>
  <c r="X176"/>
  <c r="Y176"/>
  <c r="Z176"/>
  <c r="P177"/>
  <c r="Q177"/>
  <c r="R177"/>
  <c r="S177"/>
  <c r="T177"/>
  <c r="U177"/>
  <c r="V177"/>
  <c r="W177"/>
  <c r="X177"/>
  <c r="Y177"/>
  <c r="Z177"/>
  <c r="P178"/>
  <c r="Q178"/>
  <c r="R178"/>
  <c r="S178"/>
  <c r="T178"/>
  <c r="U178"/>
  <c r="V178"/>
  <c r="W178"/>
  <c r="X178"/>
  <c r="Y178"/>
  <c r="Z178"/>
  <c r="P179"/>
  <c r="Q179"/>
  <c r="R179"/>
  <c r="S179"/>
  <c r="T179"/>
  <c r="U179"/>
  <c r="V179"/>
  <c r="W179"/>
  <c r="X179"/>
  <c r="Y179"/>
  <c r="Z179"/>
  <c r="P180"/>
  <c r="Q180"/>
  <c r="R180"/>
  <c r="S180"/>
  <c r="T180"/>
  <c r="U180"/>
  <c r="V180"/>
  <c r="W180"/>
  <c r="X180"/>
  <c r="Y180"/>
  <c r="Z180"/>
  <c r="P181"/>
  <c r="Q181"/>
  <c r="R181"/>
  <c r="S181"/>
  <c r="T181"/>
  <c r="U181"/>
  <c r="V181"/>
  <c r="W181"/>
  <c r="X181"/>
  <c r="Y181"/>
  <c r="Z181"/>
  <c r="P182"/>
  <c r="Q182"/>
  <c r="R182"/>
  <c r="S182"/>
  <c r="T182"/>
  <c r="U182"/>
  <c r="V182"/>
  <c r="W182"/>
  <c r="X182"/>
  <c r="Y182"/>
  <c r="Z182"/>
  <c r="P183"/>
  <c r="Q183"/>
  <c r="R183"/>
  <c r="S183"/>
  <c r="T183"/>
  <c r="U183"/>
  <c r="V183"/>
  <c r="W183"/>
  <c r="X183"/>
  <c r="Y183"/>
  <c r="Z183"/>
  <c r="P184"/>
  <c r="Q184"/>
  <c r="R184"/>
  <c r="S184"/>
  <c r="T184"/>
  <c r="U184"/>
  <c r="V184"/>
  <c r="W184"/>
  <c r="X184"/>
  <c r="Y184"/>
  <c r="Z184"/>
  <c r="P185"/>
  <c r="Q185"/>
  <c r="R185"/>
  <c r="S185"/>
  <c r="T185"/>
  <c r="U185"/>
  <c r="V185"/>
  <c r="W185"/>
  <c r="X185"/>
  <c r="Y185"/>
  <c r="Z185"/>
  <c r="P186"/>
  <c r="Q186"/>
  <c r="R186"/>
  <c r="S186"/>
  <c r="T186"/>
  <c r="U186"/>
  <c r="V186"/>
  <c r="W186"/>
  <c r="X186"/>
  <c r="Y186"/>
  <c r="Z186"/>
  <c r="P187"/>
  <c r="Q187"/>
  <c r="R187"/>
  <c r="S187"/>
  <c r="T187"/>
  <c r="U187"/>
  <c r="V187"/>
  <c r="W187"/>
  <c r="X187"/>
  <c r="Y187"/>
  <c r="Z187"/>
  <c r="P188"/>
  <c r="Q188"/>
  <c r="R188"/>
  <c r="S188"/>
  <c r="T188"/>
  <c r="U188"/>
  <c r="V188"/>
  <c r="W188"/>
  <c r="X188"/>
  <c r="Y188"/>
  <c r="Z188"/>
  <c r="P189"/>
  <c r="Q189"/>
  <c r="R189"/>
  <c r="S189"/>
  <c r="T189"/>
  <c r="U189"/>
  <c r="V189"/>
  <c r="W189"/>
  <c r="X189"/>
  <c r="Y189"/>
  <c r="Z189"/>
  <c r="P190"/>
  <c r="Q190"/>
  <c r="R190"/>
  <c r="S190"/>
  <c r="T190"/>
  <c r="U190"/>
  <c r="V190"/>
  <c r="W190"/>
  <c r="X190"/>
  <c r="Y190"/>
  <c r="Z190"/>
  <c r="P191"/>
  <c r="Q191"/>
  <c r="R191"/>
  <c r="S191"/>
  <c r="T191"/>
  <c r="U191"/>
  <c r="V191"/>
  <c r="W191"/>
  <c r="X191"/>
  <c r="Y191"/>
  <c r="Z191"/>
  <c r="P192"/>
  <c r="Q192"/>
  <c r="R192"/>
  <c r="S192"/>
  <c r="T192"/>
  <c r="U192"/>
  <c r="V192"/>
  <c r="W192"/>
  <c r="X192"/>
  <c r="Y192"/>
  <c r="Z192"/>
  <c r="P193"/>
  <c r="Q193"/>
  <c r="R193"/>
  <c r="S193"/>
  <c r="T193"/>
  <c r="U193"/>
  <c r="V193"/>
  <c r="W193"/>
  <c r="X193"/>
  <c r="Y193"/>
  <c r="Z193"/>
  <c r="P194"/>
  <c r="Q194"/>
  <c r="R194"/>
  <c r="S194"/>
  <c r="T194"/>
  <c r="U194"/>
  <c r="V194"/>
  <c r="W194"/>
  <c r="X194"/>
  <c r="Y194"/>
  <c r="Z194"/>
  <c r="P195"/>
  <c r="Q195"/>
  <c r="R195"/>
  <c r="S195"/>
  <c r="T195"/>
  <c r="U195"/>
  <c r="V195"/>
  <c r="W195"/>
  <c r="X195"/>
  <c r="Y195"/>
  <c r="Z195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96"/>
  <c r="AA196" s="1"/>
  <c r="N233"/>
  <c r="AA224"/>
  <c r="AB233"/>
  <c r="M233"/>
  <c r="M235" s="1"/>
  <c r="L233"/>
  <c r="L235" s="1"/>
  <c r="K233"/>
  <c r="K235" s="1"/>
  <c r="J233"/>
  <c r="J235" s="1"/>
  <c r="I233"/>
  <c r="I235" s="1"/>
  <c r="H233"/>
  <c r="H235" s="1"/>
  <c r="G233"/>
  <c r="G235" s="1"/>
  <c r="F233"/>
  <c r="F235" s="1"/>
  <c r="E233"/>
  <c r="E235" s="1"/>
  <c r="Z128"/>
  <c r="AA128" s="1"/>
  <c r="AA99"/>
  <c r="AA100"/>
  <c r="AA101"/>
  <c r="AA88"/>
  <c r="AA89"/>
  <c r="AA90"/>
  <c r="AA91"/>
  <c r="AA92"/>
  <c r="AA93"/>
  <c r="AA94"/>
  <c r="AA95"/>
  <c r="AA96"/>
  <c r="AA97"/>
  <c r="AA98"/>
  <c r="AA77"/>
  <c r="AA78"/>
  <c r="AA79"/>
  <c r="AA80"/>
  <c r="AA81"/>
  <c r="AA82"/>
  <c r="AA83"/>
  <c r="AA84"/>
  <c r="AA85"/>
  <c r="AA86"/>
  <c r="AA87"/>
  <c r="AA76"/>
  <c r="W127"/>
  <c r="X127"/>
  <c r="Y127"/>
  <c r="Z127"/>
  <c r="V127"/>
  <c r="S126"/>
  <c r="T126"/>
  <c r="U126"/>
  <c r="V126"/>
  <c r="W126"/>
  <c r="X126"/>
  <c r="Y126"/>
  <c r="Z126"/>
  <c r="R126"/>
  <c r="Q124"/>
  <c r="R124"/>
  <c r="S124"/>
  <c r="T124"/>
  <c r="U124"/>
  <c r="V124"/>
  <c r="W124"/>
  <c r="X124"/>
  <c r="Y124"/>
  <c r="Z124"/>
  <c r="Q125"/>
  <c r="R125"/>
  <c r="S125"/>
  <c r="T125"/>
  <c r="U125"/>
  <c r="V125"/>
  <c r="W125"/>
  <c r="X125"/>
  <c r="Y125"/>
  <c r="Z125"/>
  <c r="P125"/>
  <c r="P124"/>
  <c r="P110"/>
  <c r="Q110"/>
  <c r="R110"/>
  <c r="S110"/>
  <c r="T110"/>
  <c r="U110"/>
  <c r="V110"/>
  <c r="W110"/>
  <c r="X110"/>
  <c r="Y110"/>
  <c r="Z110"/>
  <c r="P111"/>
  <c r="Q111"/>
  <c r="R111"/>
  <c r="S111"/>
  <c r="T111"/>
  <c r="U111"/>
  <c r="V111"/>
  <c r="W111"/>
  <c r="X111"/>
  <c r="Y111"/>
  <c r="Z111"/>
  <c r="P112"/>
  <c r="Q112"/>
  <c r="R112"/>
  <c r="S112"/>
  <c r="T112"/>
  <c r="U112"/>
  <c r="V112"/>
  <c r="W112"/>
  <c r="X112"/>
  <c r="Y112"/>
  <c r="Z112"/>
  <c r="P113"/>
  <c r="Q113"/>
  <c r="R113"/>
  <c r="S113"/>
  <c r="T113"/>
  <c r="U113"/>
  <c r="V113"/>
  <c r="W113"/>
  <c r="X113"/>
  <c r="Y113"/>
  <c r="Z113"/>
  <c r="P114"/>
  <c r="Q114"/>
  <c r="R114"/>
  <c r="S114"/>
  <c r="T114"/>
  <c r="U114"/>
  <c r="V114"/>
  <c r="W114"/>
  <c r="X114"/>
  <c r="Y114"/>
  <c r="Z114"/>
  <c r="P115"/>
  <c r="Q115"/>
  <c r="R115"/>
  <c r="S115"/>
  <c r="T115"/>
  <c r="U115"/>
  <c r="V115"/>
  <c r="W115"/>
  <c r="X115"/>
  <c r="Y115"/>
  <c r="Z115"/>
  <c r="P116"/>
  <c r="Q116"/>
  <c r="R116"/>
  <c r="S116"/>
  <c r="T116"/>
  <c r="U116"/>
  <c r="V116"/>
  <c r="W116"/>
  <c r="X116"/>
  <c r="Y116"/>
  <c r="Z116"/>
  <c r="P117"/>
  <c r="Q117"/>
  <c r="R117"/>
  <c r="S117"/>
  <c r="T117"/>
  <c r="U117"/>
  <c r="V117"/>
  <c r="W117"/>
  <c r="X117"/>
  <c r="Y117"/>
  <c r="Z117"/>
  <c r="P118"/>
  <c r="Q118"/>
  <c r="R118"/>
  <c r="S118"/>
  <c r="T118"/>
  <c r="U118"/>
  <c r="V118"/>
  <c r="W118"/>
  <c r="X118"/>
  <c r="Y118"/>
  <c r="Z118"/>
  <c r="P119"/>
  <c r="Q119"/>
  <c r="R119"/>
  <c r="S119"/>
  <c r="T119"/>
  <c r="U119"/>
  <c r="V119"/>
  <c r="W119"/>
  <c r="X119"/>
  <c r="Y119"/>
  <c r="Z119"/>
  <c r="P120"/>
  <c r="Q120"/>
  <c r="R120"/>
  <c r="S120"/>
  <c r="T120"/>
  <c r="U120"/>
  <c r="V120"/>
  <c r="W120"/>
  <c r="X120"/>
  <c r="Y120"/>
  <c r="Z120"/>
  <c r="P122"/>
  <c r="Q122"/>
  <c r="R122"/>
  <c r="S122"/>
  <c r="T122"/>
  <c r="U122"/>
  <c r="V122"/>
  <c r="W122"/>
  <c r="X122"/>
  <c r="Y122"/>
  <c r="Z122"/>
  <c r="P123"/>
  <c r="Q123"/>
  <c r="R123"/>
  <c r="S123"/>
  <c r="T123"/>
  <c r="U123"/>
  <c r="V123"/>
  <c r="W123"/>
  <c r="X123"/>
  <c r="Y123"/>
  <c r="Z123"/>
  <c r="P109"/>
  <c r="Q109"/>
  <c r="R109"/>
  <c r="S109"/>
  <c r="T109"/>
  <c r="U109"/>
  <c r="V109"/>
  <c r="W109"/>
  <c r="X109"/>
  <c r="Y109"/>
  <c r="Z109"/>
  <c r="P108"/>
  <c r="Q108"/>
  <c r="R108"/>
  <c r="S108"/>
  <c r="T108"/>
  <c r="U108"/>
  <c r="V108"/>
  <c r="W108"/>
  <c r="X108"/>
  <c r="Y108"/>
  <c r="Z108"/>
  <c r="P107"/>
  <c r="Q107"/>
  <c r="R107"/>
  <c r="S107"/>
  <c r="T107"/>
  <c r="U107"/>
  <c r="P106"/>
  <c r="Q106"/>
  <c r="R106"/>
  <c r="S106"/>
  <c r="P105"/>
  <c r="O109"/>
  <c r="O110"/>
  <c r="O111"/>
  <c r="O112"/>
  <c r="O113"/>
  <c r="O114"/>
  <c r="O115"/>
  <c r="O116"/>
  <c r="O117"/>
  <c r="O118"/>
  <c r="O119"/>
  <c r="O120"/>
  <c r="O122"/>
  <c r="O123"/>
  <c r="O108"/>
  <c r="O107"/>
  <c r="O106"/>
  <c r="O105"/>
  <c r="O104"/>
  <c r="AA104" s="1"/>
  <c r="O103"/>
  <c r="AA103" s="1"/>
  <c r="O102"/>
  <c r="AA102" s="1"/>
  <c r="N148"/>
  <c r="M148"/>
  <c r="M150" s="1"/>
  <c r="L148"/>
  <c r="L150" s="1"/>
  <c r="K148"/>
  <c r="K150" s="1"/>
  <c r="J148"/>
  <c r="J150" s="1"/>
  <c r="I148"/>
  <c r="I150" s="1"/>
  <c r="H148"/>
  <c r="H150" s="1"/>
  <c r="G148"/>
  <c r="G150" s="1"/>
  <c r="F148"/>
  <c r="F150" s="1"/>
  <c r="E148"/>
  <c r="E150" s="1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9"/>
  <c r="AA10"/>
  <c r="AA11"/>
  <c r="AA12"/>
  <c r="AA13"/>
  <c r="AO13" s="1"/>
  <c r="AP13" s="1"/>
  <c r="AA14"/>
  <c r="AA15"/>
  <c r="AA16"/>
  <c r="AA17"/>
  <c r="AA18"/>
  <c r="AA19"/>
  <c r="AA20"/>
  <c r="AA21"/>
  <c r="AA22"/>
  <c r="AA8"/>
  <c r="Z65"/>
  <c r="AA65" s="1"/>
  <c r="K71"/>
  <c r="K73" s="1"/>
  <c r="N71"/>
  <c r="M71"/>
  <c r="M73" s="1"/>
  <c r="L71"/>
  <c r="L73" s="1"/>
  <c r="J71"/>
  <c r="J73" s="1"/>
  <c r="I71"/>
  <c r="I73" s="1"/>
  <c r="H71"/>
  <c r="H73" s="1"/>
  <c r="F71"/>
  <c r="F73" s="1"/>
  <c r="G71"/>
  <c r="G73" s="1"/>
  <c r="D34"/>
  <c r="AH227"/>
  <c r="AI227"/>
  <c r="AJ227"/>
  <c r="AK227"/>
  <c r="AL227"/>
  <c r="AM227"/>
  <c r="AN227"/>
  <c r="AH135"/>
  <c r="AI134"/>
  <c r="AJ134"/>
  <c r="AK134"/>
  <c r="AL134"/>
  <c r="AM134"/>
  <c r="AN134"/>
  <c r="AH134"/>
  <c r="AJ67"/>
  <c r="AK67"/>
  <c r="AL67"/>
  <c r="AM67"/>
  <c r="AN67"/>
  <c r="AI67"/>
  <c r="AN133"/>
  <c r="AM133"/>
  <c r="AL133"/>
  <c r="AK133"/>
  <c r="AJ133"/>
  <c r="AI133"/>
  <c r="AH133"/>
  <c r="AN132"/>
  <c r="AM132"/>
  <c r="AL132"/>
  <c r="AK132"/>
  <c r="AJ132"/>
  <c r="AI132"/>
  <c r="AH132"/>
  <c r="AG132"/>
  <c r="D538"/>
  <c r="AB538"/>
  <c r="M498"/>
  <c r="M500" s="1"/>
  <c r="L498"/>
  <c r="L500" s="1"/>
  <c r="AE19"/>
  <c r="AD19"/>
  <c r="D459" l="1"/>
  <c r="D461" s="1"/>
  <c r="AB464"/>
  <c r="AB498" s="1"/>
  <c r="AA156"/>
  <c r="AA160"/>
  <c r="AA164"/>
  <c r="AA168"/>
  <c r="AA172"/>
  <c r="AA197"/>
  <c r="AA201"/>
  <c r="AA205"/>
  <c r="AA209"/>
  <c r="AA213"/>
  <c r="Z498"/>
  <c r="Z500" s="1"/>
  <c r="AA225"/>
  <c r="X498"/>
  <c r="X500" s="1"/>
  <c r="AA222"/>
  <c r="AA176"/>
  <c r="AA188"/>
  <c r="AA200"/>
  <c r="AA208"/>
  <c r="AA220"/>
  <c r="AA211"/>
  <c r="AA219"/>
  <c r="AA158"/>
  <c r="AA153"/>
  <c r="AA215"/>
  <c r="AA223"/>
  <c r="AA113"/>
  <c r="AA166"/>
  <c r="AA157"/>
  <c r="AA161"/>
  <c r="AA165"/>
  <c r="AA173"/>
  <c r="AA177"/>
  <c r="AA198"/>
  <c r="AA202"/>
  <c r="AA206"/>
  <c r="AA210"/>
  <c r="AA214"/>
  <c r="AA218"/>
  <c r="AA155"/>
  <c r="AA159"/>
  <c r="AA163"/>
  <c r="AA167"/>
  <c r="AA171"/>
  <c r="AA175"/>
  <c r="AA204"/>
  <c r="AA212"/>
  <c r="AA216"/>
  <c r="AA154"/>
  <c r="AA162"/>
  <c r="AA170"/>
  <c r="AA174"/>
  <c r="AA199"/>
  <c r="AA203"/>
  <c r="AA207"/>
  <c r="AA117"/>
  <c r="AO446"/>
  <c r="AP446" s="1"/>
  <c r="AA179"/>
  <c r="AA183"/>
  <c r="AA191"/>
  <c r="W233"/>
  <c r="R148"/>
  <c r="W148"/>
  <c r="Q233"/>
  <c r="T233"/>
  <c r="Y498"/>
  <c r="Y500" s="1"/>
  <c r="AA492"/>
  <c r="AO492" s="1"/>
  <c r="AP492" s="1"/>
  <c r="AA108"/>
  <c r="AA120"/>
  <c r="AA116"/>
  <c r="AA112"/>
  <c r="P148"/>
  <c r="AA491"/>
  <c r="AA105"/>
  <c r="AA123"/>
  <c r="AA119"/>
  <c r="AA115"/>
  <c r="AA111"/>
  <c r="AA106"/>
  <c r="AA122"/>
  <c r="AA118"/>
  <c r="AA114"/>
  <c r="AA110"/>
  <c r="T148"/>
  <c r="AO445"/>
  <c r="AP445" s="1"/>
  <c r="M459"/>
  <c r="M461" s="1"/>
  <c r="AA182"/>
  <c r="AA190"/>
  <c r="L514"/>
  <c r="L538" s="1"/>
  <c r="L540" s="1"/>
  <c r="K538"/>
  <c r="K540" s="1"/>
  <c r="P233"/>
  <c r="J538"/>
  <c r="J540" s="1"/>
  <c r="AA126"/>
  <c r="AA125"/>
  <c r="X233"/>
  <c r="AA194"/>
  <c r="AA193"/>
  <c r="AA192"/>
  <c r="AA189"/>
  <c r="AA186"/>
  <c r="AA185"/>
  <c r="AA184"/>
  <c r="AA181"/>
  <c r="AA180"/>
  <c r="AA178"/>
  <c r="S233"/>
  <c r="AA169"/>
  <c r="U233"/>
  <c r="AA195"/>
  <c r="AA187"/>
  <c r="AA109"/>
  <c r="AA124"/>
  <c r="AA127"/>
  <c r="O148"/>
  <c r="S148"/>
  <c r="AA107"/>
  <c r="Y233"/>
  <c r="V233"/>
  <c r="AA217"/>
  <c r="R233"/>
  <c r="O233"/>
  <c r="U148"/>
  <c r="X148"/>
  <c r="V148"/>
  <c r="Y148"/>
  <c r="Q148"/>
  <c r="AO227"/>
  <c r="AP227" s="1"/>
  <c r="AO135"/>
  <c r="AP135" s="1"/>
  <c r="AO134"/>
  <c r="AP134" s="1"/>
  <c r="AO67"/>
  <c r="AP67" s="1"/>
  <c r="AO132"/>
  <c r="AP132" s="1"/>
  <c r="AO133"/>
  <c r="AP133" s="1"/>
  <c r="AA71"/>
  <c r="AA73" s="1"/>
  <c r="O71"/>
  <c r="P71"/>
  <c r="Q71"/>
  <c r="R71"/>
  <c r="S71"/>
  <c r="T71"/>
  <c r="U71"/>
  <c r="V71"/>
  <c r="W71"/>
  <c r="X71"/>
  <c r="Y71"/>
  <c r="Z71"/>
  <c r="AB71"/>
  <c r="D71"/>
  <c r="AD506"/>
  <c r="AE506"/>
  <c r="AF506"/>
  <c r="AG506"/>
  <c r="AH506"/>
  <c r="AI506"/>
  <c r="AJ506"/>
  <c r="AK506"/>
  <c r="AL506"/>
  <c r="AM506"/>
  <c r="AN506"/>
  <c r="AD507"/>
  <c r="AE507"/>
  <c r="AF507"/>
  <c r="AG507"/>
  <c r="AH507"/>
  <c r="AI507"/>
  <c r="AJ507"/>
  <c r="AK507"/>
  <c r="AL507"/>
  <c r="AM507"/>
  <c r="AN507"/>
  <c r="AD508"/>
  <c r="AE508"/>
  <c r="AF508"/>
  <c r="AG508"/>
  <c r="AH508"/>
  <c r="AI508"/>
  <c r="AJ508"/>
  <c r="AK508"/>
  <c r="AL508"/>
  <c r="AM508"/>
  <c r="AN508"/>
  <c r="AD509"/>
  <c r="AE509"/>
  <c r="AF509"/>
  <c r="AG509"/>
  <c r="AH509"/>
  <c r="AI509"/>
  <c r="AJ509"/>
  <c r="AK509"/>
  <c r="AL509"/>
  <c r="AM509"/>
  <c r="AN509"/>
  <c r="AD510"/>
  <c r="AE510"/>
  <c r="AF510"/>
  <c r="AG510"/>
  <c r="AH510"/>
  <c r="AI510"/>
  <c r="AJ510"/>
  <c r="AK510"/>
  <c r="AL510"/>
  <c r="AM510"/>
  <c r="AN510"/>
  <c r="AD511"/>
  <c r="AE511"/>
  <c r="AF511"/>
  <c r="AG511"/>
  <c r="AH511"/>
  <c r="AI511"/>
  <c r="AJ511"/>
  <c r="AK511"/>
  <c r="AL511"/>
  <c r="AM511"/>
  <c r="AN511"/>
  <c r="AD512"/>
  <c r="AE512"/>
  <c r="AF512"/>
  <c r="AG512"/>
  <c r="AH512"/>
  <c r="AI512"/>
  <c r="AJ512"/>
  <c r="AK512"/>
  <c r="AL512"/>
  <c r="AM512"/>
  <c r="AN512"/>
  <c r="AD513"/>
  <c r="AE513"/>
  <c r="AF513"/>
  <c r="AG513"/>
  <c r="AH513"/>
  <c r="AI513"/>
  <c r="AJ513"/>
  <c r="AK513"/>
  <c r="AL513"/>
  <c r="AM513"/>
  <c r="AN513"/>
  <c r="AD514"/>
  <c r="AE514"/>
  <c r="AF514"/>
  <c r="AG514"/>
  <c r="AH514"/>
  <c r="AI514"/>
  <c r="AJ514"/>
  <c r="AK514"/>
  <c r="AL514"/>
  <c r="AM514"/>
  <c r="AN514"/>
  <c r="AD515"/>
  <c r="AE515"/>
  <c r="AF515"/>
  <c r="AG515"/>
  <c r="AH515"/>
  <c r="AI515"/>
  <c r="AJ515"/>
  <c r="AK515"/>
  <c r="AL515"/>
  <c r="AM515"/>
  <c r="AN515"/>
  <c r="AD516"/>
  <c r="AE516"/>
  <c r="AF516"/>
  <c r="AG516"/>
  <c r="AH516"/>
  <c r="AI516"/>
  <c r="AJ516"/>
  <c r="AK516"/>
  <c r="AL516"/>
  <c r="AM516"/>
  <c r="AN516"/>
  <c r="AD517"/>
  <c r="AE517"/>
  <c r="AF517"/>
  <c r="AG517"/>
  <c r="AH517"/>
  <c r="AI517"/>
  <c r="AJ517"/>
  <c r="AK517"/>
  <c r="AL517"/>
  <c r="AM517"/>
  <c r="AN517"/>
  <c r="AD518"/>
  <c r="AE518"/>
  <c r="AF518"/>
  <c r="AG518"/>
  <c r="AH518"/>
  <c r="AI518"/>
  <c r="AJ518"/>
  <c r="AK518"/>
  <c r="AL518"/>
  <c r="AM518"/>
  <c r="AN518"/>
  <c r="AD519"/>
  <c r="AE519"/>
  <c r="AF519"/>
  <c r="AG519"/>
  <c r="AH519"/>
  <c r="AI519"/>
  <c r="AJ519"/>
  <c r="AK519"/>
  <c r="AL519"/>
  <c r="AM519"/>
  <c r="AN519"/>
  <c r="AD520"/>
  <c r="AE520"/>
  <c r="AF520"/>
  <c r="AG520"/>
  <c r="AH520"/>
  <c r="AI520"/>
  <c r="AJ520"/>
  <c r="AK520"/>
  <c r="AL520"/>
  <c r="AM520"/>
  <c r="AN520"/>
  <c r="AD521"/>
  <c r="AE521"/>
  <c r="AF521"/>
  <c r="AG521"/>
  <c r="AH521"/>
  <c r="AI521"/>
  <c r="AJ521"/>
  <c r="AK521"/>
  <c r="AL521"/>
  <c r="AM521"/>
  <c r="AN521"/>
  <c r="AD522"/>
  <c r="AE522"/>
  <c r="AF522"/>
  <c r="AG522"/>
  <c r="AH522"/>
  <c r="AI522"/>
  <c r="AJ522"/>
  <c r="AK522"/>
  <c r="AL522"/>
  <c r="AM522"/>
  <c r="AN522"/>
  <c r="AD523"/>
  <c r="AE523"/>
  <c r="AF523"/>
  <c r="AG523"/>
  <c r="AH523"/>
  <c r="AI523"/>
  <c r="AJ523"/>
  <c r="AK523"/>
  <c r="AL523"/>
  <c r="AM523"/>
  <c r="AN523"/>
  <c r="AD524"/>
  <c r="AE524"/>
  <c r="AF524"/>
  <c r="AG524"/>
  <c r="AH524"/>
  <c r="AI524"/>
  <c r="AJ524"/>
  <c r="AK524"/>
  <c r="AL524"/>
  <c r="AM524"/>
  <c r="AN524"/>
  <c r="AD525"/>
  <c r="AE525"/>
  <c r="AF525"/>
  <c r="AG525"/>
  <c r="AH525"/>
  <c r="AI525"/>
  <c r="AJ525"/>
  <c r="AK525"/>
  <c r="AL525"/>
  <c r="AM525"/>
  <c r="AN525"/>
  <c r="AD526"/>
  <c r="AE526"/>
  <c r="AF526"/>
  <c r="AG526"/>
  <c r="AH526"/>
  <c r="AI526"/>
  <c r="AJ526"/>
  <c r="AK526"/>
  <c r="AL526"/>
  <c r="AM526"/>
  <c r="AN526"/>
  <c r="AD527"/>
  <c r="AE527"/>
  <c r="AF527"/>
  <c r="AG527"/>
  <c r="AH527"/>
  <c r="AI527"/>
  <c r="AJ527"/>
  <c r="AK527"/>
  <c r="AL527"/>
  <c r="AM527"/>
  <c r="AN527"/>
  <c r="AD528"/>
  <c r="AE528"/>
  <c r="AF528"/>
  <c r="AG528"/>
  <c r="AH528"/>
  <c r="AI528"/>
  <c r="AJ528"/>
  <c r="AK528"/>
  <c r="AL528"/>
  <c r="AM528"/>
  <c r="AN528"/>
  <c r="AD529"/>
  <c r="AE529"/>
  <c r="AF529"/>
  <c r="AG529"/>
  <c r="AH529"/>
  <c r="AI529"/>
  <c r="AJ529"/>
  <c r="AK529"/>
  <c r="AL529"/>
  <c r="AM529"/>
  <c r="AN529"/>
  <c r="AD530"/>
  <c r="AE530"/>
  <c r="AF530"/>
  <c r="AG530"/>
  <c r="AH530"/>
  <c r="AI530"/>
  <c r="AJ530"/>
  <c r="AK530"/>
  <c r="AL530"/>
  <c r="AM530"/>
  <c r="AN530"/>
  <c r="AD531"/>
  <c r="AE531"/>
  <c r="AF531"/>
  <c r="AG531"/>
  <c r="AH531"/>
  <c r="AI531"/>
  <c r="AJ531"/>
  <c r="AK531"/>
  <c r="AL531"/>
  <c r="AM531"/>
  <c r="AN531"/>
  <c r="AD532"/>
  <c r="AE532"/>
  <c r="AF532"/>
  <c r="AG532"/>
  <c r="AH532"/>
  <c r="AI532"/>
  <c r="AJ532"/>
  <c r="AK532"/>
  <c r="AL532"/>
  <c r="AM532"/>
  <c r="AN532"/>
  <c r="AD533"/>
  <c r="AE533"/>
  <c r="AF533"/>
  <c r="AG533"/>
  <c r="AH533"/>
  <c r="AI533"/>
  <c r="AJ533"/>
  <c r="AK533"/>
  <c r="AL533"/>
  <c r="AM533"/>
  <c r="AN533"/>
  <c r="AD534"/>
  <c r="AE534"/>
  <c r="AF534"/>
  <c r="AG534"/>
  <c r="AH534"/>
  <c r="AI534"/>
  <c r="AJ534"/>
  <c r="AK534"/>
  <c r="AL534"/>
  <c r="AM534"/>
  <c r="AN534"/>
  <c r="AD535"/>
  <c r="AE535"/>
  <c r="AF535"/>
  <c r="AG535"/>
  <c r="AH535"/>
  <c r="AI535"/>
  <c r="AJ535"/>
  <c r="AK535"/>
  <c r="AL535"/>
  <c r="AM535"/>
  <c r="AN535"/>
  <c r="AD536"/>
  <c r="AE536"/>
  <c r="AF536"/>
  <c r="AG536"/>
  <c r="AH536"/>
  <c r="AI536"/>
  <c r="AJ536"/>
  <c r="AK536"/>
  <c r="AL536"/>
  <c r="AM536"/>
  <c r="AN536"/>
  <c r="AD505"/>
  <c r="AE505"/>
  <c r="AF505"/>
  <c r="AG505"/>
  <c r="AH505"/>
  <c r="AI505"/>
  <c r="AJ505"/>
  <c r="AK505"/>
  <c r="AL505"/>
  <c r="AM505"/>
  <c r="AN505"/>
  <c r="AD504"/>
  <c r="AE504"/>
  <c r="AF504"/>
  <c r="AG504"/>
  <c r="AH504"/>
  <c r="AI504"/>
  <c r="AJ504"/>
  <c r="AK504"/>
  <c r="AL504"/>
  <c r="AM504"/>
  <c r="AN504"/>
  <c r="AD503"/>
  <c r="AE503"/>
  <c r="AF503"/>
  <c r="AG503"/>
  <c r="AH503"/>
  <c r="AI503"/>
  <c r="AJ503"/>
  <c r="AK503"/>
  <c r="AL503"/>
  <c r="AM503"/>
  <c r="AN503"/>
  <c r="AC536"/>
  <c r="AC535"/>
  <c r="AC534"/>
  <c r="AC533"/>
  <c r="AC532"/>
  <c r="AC531"/>
  <c r="AC530"/>
  <c r="AC529"/>
  <c r="AC528"/>
  <c r="AC527"/>
  <c r="AC526"/>
  <c r="AC525"/>
  <c r="AC524"/>
  <c r="AC523"/>
  <c r="AC522"/>
  <c r="AC521"/>
  <c r="AC520"/>
  <c r="AC519"/>
  <c r="AC518"/>
  <c r="AC517"/>
  <c r="AC516"/>
  <c r="AC514"/>
  <c r="AC513"/>
  <c r="AC512"/>
  <c r="AC511"/>
  <c r="AC510"/>
  <c r="AC509"/>
  <c r="AC508"/>
  <c r="AC507"/>
  <c r="AC506"/>
  <c r="AC505"/>
  <c r="AC504"/>
  <c r="AC503"/>
  <c r="AC515"/>
  <c r="AF494"/>
  <c r="AG494"/>
  <c r="AH494"/>
  <c r="AI494"/>
  <c r="AJ494"/>
  <c r="AK494"/>
  <c r="AL494"/>
  <c r="AM494"/>
  <c r="AF493"/>
  <c r="AG493"/>
  <c r="AH493"/>
  <c r="AI493"/>
  <c r="AJ493"/>
  <c r="AK493"/>
  <c r="AL493"/>
  <c r="AM493"/>
  <c r="AD490"/>
  <c r="AE490"/>
  <c r="AF490"/>
  <c r="AG490"/>
  <c r="AH490"/>
  <c r="AI490"/>
  <c r="AJ490"/>
  <c r="AK490"/>
  <c r="AL490"/>
  <c r="AM490"/>
  <c r="AC490"/>
  <c r="AD472"/>
  <c r="AE472"/>
  <c r="AF472"/>
  <c r="AG472"/>
  <c r="AH472"/>
  <c r="AI472"/>
  <c r="AJ472"/>
  <c r="AK472"/>
  <c r="AL472"/>
  <c r="AM472"/>
  <c r="AD473"/>
  <c r="AE473"/>
  <c r="AF473"/>
  <c r="AG473"/>
  <c r="AH473"/>
  <c r="AI473"/>
  <c r="AJ473"/>
  <c r="AK473"/>
  <c r="AL473"/>
  <c r="AM473"/>
  <c r="AD474"/>
  <c r="AE474"/>
  <c r="AF474"/>
  <c r="AG474"/>
  <c r="AH474"/>
  <c r="AI474"/>
  <c r="AJ474"/>
  <c r="AK474"/>
  <c r="AL474"/>
  <c r="AM474"/>
  <c r="AD475"/>
  <c r="AE475"/>
  <c r="AF475"/>
  <c r="AG475"/>
  <c r="AH475"/>
  <c r="AI475"/>
  <c r="AJ475"/>
  <c r="AK475"/>
  <c r="AL475"/>
  <c r="AM475"/>
  <c r="AD476"/>
  <c r="AE476"/>
  <c r="AF476"/>
  <c r="AG476"/>
  <c r="AH476"/>
  <c r="AI476"/>
  <c r="AJ476"/>
  <c r="AK476"/>
  <c r="AL476"/>
  <c r="AM476"/>
  <c r="AD477"/>
  <c r="AE477"/>
  <c r="AF477"/>
  <c r="AG477"/>
  <c r="AH477"/>
  <c r="AI477"/>
  <c r="AJ477"/>
  <c r="AK477"/>
  <c r="AL477"/>
  <c r="AM477"/>
  <c r="AD478"/>
  <c r="AE478"/>
  <c r="AF478"/>
  <c r="AG478"/>
  <c r="AH478"/>
  <c r="AI478"/>
  <c r="AJ478"/>
  <c r="AK478"/>
  <c r="AL478"/>
  <c r="AM478"/>
  <c r="AD479"/>
  <c r="AE479"/>
  <c r="AF479"/>
  <c r="AG479"/>
  <c r="AH479"/>
  <c r="AI479"/>
  <c r="AJ479"/>
  <c r="AK479"/>
  <c r="AL479"/>
  <c r="AM479"/>
  <c r="AD480"/>
  <c r="AE480"/>
  <c r="AF480"/>
  <c r="AG480"/>
  <c r="AH480"/>
  <c r="AI480"/>
  <c r="AJ480"/>
  <c r="AK480"/>
  <c r="AL480"/>
  <c r="AM480"/>
  <c r="AD481"/>
  <c r="AE481"/>
  <c r="AF481"/>
  <c r="AG481"/>
  <c r="AH481"/>
  <c r="AI481"/>
  <c r="AJ481"/>
  <c r="AK481"/>
  <c r="AL481"/>
  <c r="AM481"/>
  <c r="AD482"/>
  <c r="AE482"/>
  <c r="AF482"/>
  <c r="AG482"/>
  <c r="AH482"/>
  <c r="AI482"/>
  <c r="AJ482"/>
  <c r="AK482"/>
  <c r="AL482"/>
  <c r="AM482"/>
  <c r="AD483"/>
  <c r="AE483"/>
  <c r="AF483"/>
  <c r="AG483"/>
  <c r="AH483"/>
  <c r="AI483"/>
  <c r="AJ483"/>
  <c r="AK483"/>
  <c r="AL483"/>
  <c r="AM483"/>
  <c r="AD484"/>
  <c r="AE484"/>
  <c r="AF484"/>
  <c r="AG484"/>
  <c r="AH484"/>
  <c r="AI484"/>
  <c r="AJ484"/>
  <c r="AK484"/>
  <c r="AL484"/>
  <c r="AM484"/>
  <c r="AD485"/>
  <c r="AE485"/>
  <c r="AF485"/>
  <c r="AG485"/>
  <c r="AH485"/>
  <c r="AI485"/>
  <c r="AJ485"/>
  <c r="AK485"/>
  <c r="AL485"/>
  <c r="AM485"/>
  <c r="AD486"/>
  <c r="AE486"/>
  <c r="AF486"/>
  <c r="AG486"/>
  <c r="AH486"/>
  <c r="AI486"/>
  <c r="AJ486"/>
  <c r="AK486"/>
  <c r="AL486"/>
  <c r="AM486"/>
  <c r="AD487"/>
  <c r="AE487"/>
  <c r="AF487"/>
  <c r="AG487"/>
  <c r="AH487"/>
  <c r="AI487"/>
  <c r="AJ487"/>
  <c r="AK487"/>
  <c r="AL487"/>
  <c r="AM487"/>
  <c r="AD488"/>
  <c r="AE488"/>
  <c r="AF488"/>
  <c r="AG488"/>
  <c r="AH488"/>
  <c r="AI488"/>
  <c r="AJ488"/>
  <c r="AK488"/>
  <c r="AL488"/>
  <c r="AM488"/>
  <c r="AD489"/>
  <c r="AE489"/>
  <c r="AF489"/>
  <c r="AG489"/>
  <c r="AH489"/>
  <c r="AI489"/>
  <c r="AJ489"/>
  <c r="AK489"/>
  <c r="AL489"/>
  <c r="AM489"/>
  <c r="AD491"/>
  <c r="AE491"/>
  <c r="AF491"/>
  <c r="AG491"/>
  <c r="AH491"/>
  <c r="AI491"/>
  <c r="AJ491"/>
  <c r="AK491"/>
  <c r="AL491"/>
  <c r="AM491"/>
  <c r="AD471"/>
  <c r="AE471"/>
  <c r="AF471"/>
  <c r="AG471"/>
  <c r="AH471"/>
  <c r="AI471"/>
  <c r="AJ471"/>
  <c r="AK471"/>
  <c r="AL471"/>
  <c r="AM471"/>
  <c r="AD470"/>
  <c r="AE470"/>
  <c r="AF470"/>
  <c r="AG470"/>
  <c r="AH470"/>
  <c r="AI470"/>
  <c r="AJ470"/>
  <c r="AK470"/>
  <c r="AL470"/>
  <c r="AM470"/>
  <c r="AD469"/>
  <c r="AE469"/>
  <c r="AF469"/>
  <c r="AG469"/>
  <c r="AH469"/>
  <c r="AI469"/>
  <c r="AJ469"/>
  <c r="AK469"/>
  <c r="AL469"/>
  <c r="AM469"/>
  <c r="AD468"/>
  <c r="AE468"/>
  <c r="AF468"/>
  <c r="AG468"/>
  <c r="AH468"/>
  <c r="AI468"/>
  <c r="AJ468"/>
  <c r="AK468"/>
  <c r="AL468"/>
  <c r="AM468"/>
  <c r="AD467"/>
  <c r="AE467"/>
  <c r="AF467"/>
  <c r="AG467"/>
  <c r="AH467"/>
  <c r="AI467"/>
  <c r="AJ467"/>
  <c r="AK467"/>
  <c r="AL467"/>
  <c r="AM467"/>
  <c r="AK466"/>
  <c r="AL466"/>
  <c r="AM466"/>
  <c r="AD466"/>
  <c r="AE466"/>
  <c r="AF466"/>
  <c r="AG466"/>
  <c r="AH466"/>
  <c r="AI466"/>
  <c r="AJ466"/>
  <c r="AD465"/>
  <c r="AE465"/>
  <c r="AF465"/>
  <c r="AG465"/>
  <c r="AH465"/>
  <c r="AI465"/>
  <c r="AJ465"/>
  <c r="AK465"/>
  <c r="AL465"/>
  <c r="AM465"/>
  <c r="AD464"/>
  <c r="AC491"/>
  <c r="AC489"/>
  <c r="AC488"/>
  <c r="AC487"/>
  <c r="AC486"/>
  <c r="AC485"/>
  <c r="AC484"/>
  <c r="AC483"/>
  <c r="AC482"/>
  <c r="AC481"/>
  <c r="AC480"/>
  <c r="AC479"/>
  <c r="AC478"/>
  <c r="AC477"/>
  <c r="AC476"/>
  <c r="AC475"/>
  <c r="AC474"/>
  <c r="AC473"/>
  <c r="AC472"/>
  <c r="AC471"/>
  <c r="AC470"/>
  <c r="AC469"/>
  <c r="AC468"/>
  <c r="AC467"/>
  <c r="AC466"/>
  <c r="AC465"/>
  <c r="AC464"/>
  <c r="AO464" s="1"/>
  <c r="AP464" s="1"/>
  <c r="AE494"/>
  <c r="AE493"/>
  <c r="AF442"/>
  <c r="AG442"/>
  <c r="AH442"/>
  <c r="AI442"/>
  <c r="AJ442"/>
  <c r="AK442"/>
  <c r="AL442"/>
  <c r="AM442"/>
  <c r="AN442"/>
  <c r="AF443"/>
  <c r="AG443"/>
  <c r="AH443"/>
  <c r="AI443"/>
  <c r="AJ443"/>
  <c r="AK443"/>
  <c r="AL443"/>
  <c r="AM443"/>
  <c r="AN443"/>
  <c r="AF444"/>
  <c r="AG444"/>
  <c r="AH444"/>
  <c r="AI444"/>
  <c r="AJ444"/>
  <c r="AK444"/>
  <c r="AL444"/>
  <c r="AM444"/>
  <c r="AN444"/>
  <c r="AE441"/>
  <c r="AF441"/>
  <c r="AG441"/>
  <c r="AH441"/>
  <c r="AI441"/>
  <c r="AJ441"/>
  <c r="AK441"/>
  <c r="AL441"/>
  <c r="AM441"/>
  <c r="AN441"/>
  <c r="AD433"/>
  <c r="AE433"/>
  <c r="AF433"/>
  <c r="AG433"/>
  <c r="AH433"/>
  <c r="AI433"/>
  <c r="AJ433"/>
  <c r="AK433"/>
  <c r="AL433"/>
  <c r="AM433"/>
  <c r="AN433"/>
  <c r="AD434"/>
  <c r="AE434"/>
  <c r="AF434"/>
  <c r="AG434"/>
  <c r="AH434"/>
  <c r="AI434"/>
  <c r="AJ434"/>
  <c r="AK434"/>
  <c r="AL434"/>
  <c r="AM434"/>
  <c r="AN434"/>
  <c r="AD435"/>
  <c r="AE435"/>
  <c r="AF435"/>
  <c r="AG435"/>
  <c r="AH435"/>
  <c r="AI435"/>
  <c r="AJ435"/>
  <c r="AK435"/>
  <c r="AL435"/>
  <c r="AM435"/>
  <c r="AN435"/>
  <c r="AD436"/>
  <c r="AE436"/>
  <c r="AF436"/>
  <c r="AG436"/>
  <c r="AH436"/>
  <c r="AI436"/>
  <c r="AJ436"/>
  <c r="AK436"/>
  <c r="AL436"/>
  <c r="AM436"/>
  <c r="AN436"/>
  <c r="AD437"/>
  <c r="AE437"/>
  <c r="AF437"/>
  <c r="AG437"/>
  <c r="AH437"/>
  <c r="AI437"/>
  <c r="AJ437"/>
  <c r="AK437"/>
  <c r="AL437"/>
  <c r="AM437"/>
  <c r="AN437"/>
  <c r="AD438"/>
  <c r="AE438"/>
  <c r="AF438"/>
  <c r="AG438"/>
  <c r="AH438"/>
  <c r="AI438"/>
  <c r="AJ438"/>
  <c r="AK438"/>
  <c r="AL438"/>
  <c r="AM438"/>
  <c r="AN438"/>
  <c r="AD439"/>
  <c r="AE439"/>
  <c r="AF439"/>
  <c r="AG439"/>
  <c r="AH439"/>
  <c r="AI439"/>
  <c r="AJ439"/>
  <c r="AK439"/>
  <c r="AL439"/>
  <c r="AM439"/>
  <c r="AN439"/>
  <c r="AD440"/>
  <c r="AE440"/>
  <c r="AF440"/>
  <c r="AG440"/>
  <c r="AH440"/>
  <c r="AI440"/>
  <c r="AJ440"/>
  <c r="AK440"/>
  <c r="AL440"/>
  <c r="AM440"/>
  <c r="AN440"/>
  <c r="AD419"/>
  <c r="AE419"/>
  <c r="AF419"/>
  <c r="AG419"/>
  <c r="AH419"/>
  <c r="AI419"/>
  <c r="AJ419"/>
  <c r="AK419"/>
  <c r="AL419"/>
  <c r="AM419"/>
  <c r="AN419"/>
  <c r="AD420"/>
  <c r="AE420"/>
  <c r="AF420"/>
  <c r="AG420"/>
  <c r="AH420"/>
  <c r="AI420"/>
  <c r="AJ420"/>
  <c r="AK420"/>
  <c r="AL420"/>
  <c r="AM420"/>
  <c r="AN420"/>
  <c r="AD421"/>
  <c r="AE421"/>
  <c r="AF421"/>
  <c r="AG421"/>
  <c r="AH421"/>
  <c r="AI421"/>
  <c r="AJ421"/>
  <c r="AK421"/>
  <c r="AL421"/>
  <c r="AM421"/>
  <c r="AN421"/>
  <c r="AD422"/>
  <c r="AE422"/>
  <c r="AF422"/>
  <c r="AG422"/>
  <c r="AH422"/>
  <c r="AI422"/>
  <c r="AJ422"/>
  <c r="AK422"/>
  <c r="AL422"/>
  <c r="AM422"/>
  <c r="AN422"/>
  <c r="AD423"/>
  <c r="AE423"/>
  <c r="AF423"/>
  <c r="AG423"/>
  <c r="AH423"/>
  <c r="AI423"/>
  <c r="AJ423"/>
  <c r="AK423"/>
  <c r="AL423"/>
  <c r="AM423"/>
  <c r="AN423"/>
  <c r="AD424"/>
  <c r="AE424"/>
  <c r="AF424"/>
  <c r="AG424"/>
  <c r="AH424"/>
  <c r="AI424"/>
  <c r="AJ424"/>
  <c r="AK424"/>
  <c r="AL424"/>
  <c r="AM424"/>
  <c r="AN424"/>
  <c r="AD425"/>
  <c r="AE425"/>
  <c r="AF425"/>
  <c r="AG425"/>
  <c r="AH425"/>
  <c r="AI425"/>
  <c r="AJ425"/>
  <c r="AK425"/>
  <c r="AL425"/>
  <c r="AM425"/>
  <c r="AN425"/>
  <c r="AD426"/>
  <c r="AE426"/>
  <c r="AF426"/>
  <c r="AG426"/>
  <c r="AH426"/>
  <c r="AI426"/>
  <c r="AJ426"/>
  <c r="AK426"/>
  <c r="AL426"/>
  <c r="AM426"/>
  <c r="AN426"/>
  <c r="AD427"/>
  <c r="AE427"/>
  <c r="AF427"/>
  <c r="AG427"/>
  <c r="AH427"/>
  <c r="AI427"/>
  <c r="AJ427"/>
  <c r="AK427"/>
  <c r="AL427"/>
  <c r="AM427"/>
  <c r="AN427"/>
  <c r="AD428"/>
  <c r="AE428"/>
  <c r="AF428"/>
  <c r="AG428"/>
  <c r="AH428"/>
  <c r="AI428"/>
  <c r="AJ428"/>
  <c r="AK428"/>
  <c r="AL428"/>
  <c r="AM428"/>
  <c r="AN428"/>
  <c r="AD429"/>
  <c r="AE429"/>
  <c r="AF429"/>
  <c r="AG429"/>
  <c r="AH429"/>
  <c r="AI429"/>
  <c r="AJ429"/>
  <c r="AK429"/>
  <c r="AL429"/>
  <c r="AM429"/>
  <c r="AN429"/>
  <c r="AD430"/>
  <c r="AE430"/>
  <c r="AF430"/>
  <c r="AG430"/>
  <c r="AH430"/>
  <c r="AI430"/>
  <c r="AJ430"/>
  <c r="AK430"/>
  <c r="AL430"/>
  <c r="AM430"/>
  <c r="AN430"/>
  <c r="AD431"/>
  <c r="AE431"/>
  <c r="AF431"/>
  <c r="AG431"/>
  <c r="AH431"/>
  <c r="AI431"/>
  <c r="AJ431"/>
  <c r="AK431"/>
  <c r="AL431"/>
  <c r="AM431"/>
  <c r="AN431"/>
  <c r="AD432"/>
  <c r="AE432"/>
  <c r="AF432"/>
  <c r="AG432"/>
  <c r="AH432"/>
  <c r="AI432"/>
  <c r="AJ432"/>
  <c r="AK432"/>
  <c r="AL432"/>
  <c r="AM432"/>
  <c r="AN432"/>
  <c r="AD391"/>
  <c r="AE391"/>
  <c r="AF391"/>
  <c r="AG391"/>
  <c r="AH391"/>
  <c r="AI391"/>
  <c r="AJ391"/>
  <c r="AK391"/>
  <c r="AL391"/>
  <c r="AM391"/>
  <c r="AN391"/>
  <c r="AD392"/>
  <c r="AE392"/>
  <c r="AF392"/>
  <c r="AG392"/>
  <c r="AH392"/>
  <c r="AI392"/>
  <c r="AJ392"/>
  <c r="AK392"/>
  <c r="AL392"/>
  <c r="AM392"/>
  <c r="AN392"/>
  <c r="AD393"/>
  <c r="AE393"/>
  <c r="AF393"/>
  <c r="AG393"/>
  <c r="AH393"/>
  <c r="AI393"/>
  <c r="AJ393"/>
  <c r="AK393"/>
  <c r="AL393"/>
  <c r="AM393"/>
  <c r="AN393"/>
  <c r="AD394"/>
  <c r="AE394"/>
  <c r="AF394"/>
  <c r="AG394"/>
  <c r="AH394"/>
  <c r="AI394"/>
  <c r="AJ394"/>
  <c r="AK394"/>
  <c r="AL394"/>
  <c r="AM394"/>
  <c r="AN394"/>
  <c r="AD395"/>
  <c r="AE395"/>
  <c r="AF395"/>
  <c r="AG395"/>
  <c r="AH395"/>
  <c r="AI395"/>
  <c r="AJ395"/>
  <c r="AK395"/>
  <c r="AL395"/>
  <c r="AM395"/>
  <c r="AN395"/>
  <c r="AD396"/>
  <c r="AE396"/>
  <c r="AF396"/>
  <c r="AG396"/>
  <c r="AH396"/>
  <c r="AI396"/>
  <c r="AJ396"/>
  <c r="AK396"/>
  <c r="AL396"/>
  <c r="AM396"/>
  <c r="AN396"/>
  <c r="AD397"/>
  <c r="AE397"/>
  <c r="AF397"/>
  <c r="AG397"/>
  <c r="AH397"/>
  <c r="AI397"/>
  <c r="AJ397"/>
  <c r="AK397"/>
  <c r="AL397"/>
  <c r="AM397"/>
  <c r="AN397"/>
  <c r="AD398"/>
  <c r="AE398"/>
  <c r="AF398"/>
  <c r="AG398"/>
  <c r="AH398"/>
  <c r="AI398"/>
  <c r="AJ398"/>
  <c r="AK398"/>
  <c r="AL398"/>
  <c r="AM398"/>
  <c r="AN398"/>
  <c r="AD399"/>
  <c r="AE399"/>
  <c r="AF399"/>
  <c r="AG399"/>
  <c r="AH399"/>
  <c r="AI399"/>
  <c r="AJ399"/>
  <c r="AK399"/>
  <c r="AL399"/>
  <c r="AM399"/>
  <c r="AN399"/>
  <c r="AD400"/>
  <c r="AE400"/>
  <c r="AF400"/>
  <c r="AG400"/>
  <c r="AH400"/>
  <c r="AI400"/>
  <c r="AJ400"/>
  <c r="AK400"/>
  <c r="AL400"/>
  <c r="AM400"/>
  <c r="AN400"/>
  <c r="AD401"/>
  <c r="AE401"/>
  <c r="AF401"/>
  <c r="AG401"/>
  <c r="AH401"/>
  <c r="AI401"/>
  <c r="AJ401"/>
  <c r="AK401"/>
  <c r="AL401"/>
  <c r="AM401"/>
  <c r="AN401"/>
  <c r="AD402"/>
  <c r="AE402"/>
  <c r="AF402"/>
  <c r="AG402"/>
  <c r="AH402"/>
  <c r="AI402"/>
  <c r="AJ402"/>
  <c r="AK402"/>
  <c r="AL402"/>
  <c r="AM402"/>
  <c r="AN402"/>
  <c r="AD403"/>
  <c r="AE403"/>
  <c r="AF403"/>
  <c r="AG403"/>
  <c r="AH403"/>
  <c r="AI403"/>
  <c r="AJ403"/>
  <c r="AK403"/>
  <c r="AL403"/>
  <c r="AM403"/>
  <c r="AN403"/>
  <c r="AD404"/>
  <c r="AE404"/>
  <c r="AF404"/>
  <c r="AG404"/>
  <c r="AH404"/>
  <c r="AI404"/>
  <c r="AJ404"/>
  <c r="AK404"/>
  <c r="AL404"/>
  <c r="AM404"/>
  <c r="AN404"/>
  <c r="AD405"/>
  <c r="AE405"/>
  <c r="AF405"/>
  <c r="AG405"/>
  <c r="AH405"/>
  <c r="AI405"/>
  <c r="AJ405"/>
  <c r="AK405"/>
  <c r="AL405"/>
  <c r="AM405"/>
  <c r="AN405"/>
  <c r="AD406"/>
  <c r="AE406"/>
  <c r="AF406"/>
  <c r="AG406"/>
  <c r="AH406"/>
  <c r="AI406"/>
  <c r="AJ406"/>
  <c r="AK406"/>
  <c r="AL406"/>
  <c r="AM406"/>
  <c r="AN406"/>
  <c r="AD407"/>
  <c r="AE407"/>
  <c r="AF407"/>
  <c r="AG407"/>
  <c r="AH407"/>
  <c r="AI407"/>
  <c r="AJ407"/>
  <c r="AK407"/>
  <c r="AL407"/>
  <c r="AM407"/>
  <c r="AN407"/>
  <c r="AD408"/>
  <c r="AE408"/>
  <c r="AF408"/>
  <c r="AG408"/>
  <c r="AH408"/>
  <c r="AI408"/>
  <c r="AJ408"/>
  <c r="AK408"/>
  <c r="AL408"/>
  <c r="AM408"/>
  <c r="AN408"/>
  <c r="AD409"/>
  <c r="AE409"/>
  <c r="AF409"/>
  <c r="AG409"/>
  <c r="AH409"/>
  <c r="AI409"/>
  <c r="AJ409"/>
  <c r="AK409"/>
  <c r="AL409"/>
  <c r="AM409"/>
  <c r="AN409"/>
  <c r="AD410"/>
  <c r="AE410"/>
  <c r="AF410"/>
  <c r="AG410"/>
  <c r="AH410"/>
  <c r="AI410"/>
  <c r="AJ410"/>
  <c r="AK410"/>
  <c r="AL410"/>
  <c r="AM410"/>
  <c r="AN410"/>
  <c r="AD411"/>
  <c r="AE411"/>
  <c r="AF411"/>
  <c r="AG411"/>
  <c r="AH411"/>
  <c r="AI411"/>
  <c r="AJ411"/>
  <c r="AK411"/>
  <c r="AL411"/>
  <c r="AM411"/>
  <c r="AN411"/>
  <c r="AD412"/>
  <c r="AE412"/>
  <c r="AF412"/>
  <c r="AG412"/>
  <c r="AH412"/>
  <c r="AI412"/>
  <c r="AJ412"/>
  <c r="AK412"/>
  <c r="AL412"/>
  <c r="AM412"/>
  <c r="AN412"/>
  <c r="AD413"/>
  <c r="AE413"/>
  <c r="AF413"/>
  <c r="AG413"/>
  <c r="AH413"/>
  <c r="AI413"/>
  <c r="AJ413"/>
  <c r="AK413"/>
  <c r="AL413"/>
  <c r="AM413"/>
  <c r="AN413"/>
  <c r="AD414"/>
  <c r="AE414"/>
  <c r="AF414"/>
  <c r="AG414"/>
  <c r="AH414"/>
  <c r="AI414"/>
  <c r="AJ414"/>
  <c r="AK414"/>
  <c r="AL414"/>
  <c r="AM414"/>
  <c r="AN414"/>
  <c r="AD415"/>
  <c r="AE415"/>
  <c r="AF415"/>
  <c r="AG415"/>
  <c r="AH415"/>
  <c r="AI415"/>
  <c r="AJ415"/>
  <c r="AK415"/>
  <c r="AL415"/>
  <c r="AM415"/>
  <c r="AN415"/>
  <c r="AD416"/>
  <c r="AE416"/>
  <c r="AF416"/>
  <c r="AG416"/>
  <c r="AH416"/>
  <c r="AI416"/>
  <c r="AJ416"/>
  <c r="AK416"/>
  <c r="AL416"/>
  <c r="AM416"/>
  <c r="AN416"/>
  <c r="AD417"/>
  <c r="AE417"/>
  <c r="AF417"/>
  <c r="AG417"/>
  <c r="AH417"/>
  <c r="AI417"/>
  <c r="AJ417"/>
  <c r="AK417"/>
  <c r="AL417"/>
  <c r="AM417"/>
  <c r="AN417"/>
  <c r="AD418"/>
  <c r="AE418"/>
  <c r="AF418"/>
  <c r="AG418"/>
  <c r="AH418"/>
  <c r="AI418"/>
  <c r="AJ418"/>
  <c r="AK418"/>
  <c r="AL418"/>
  <c r="AM418"/>
  <c r="AN418"/>
  <c r="AD366"/>
  <c r="AE366"/>
  <c r="AF366"/>
  <c r="AG366"/>
  <c r="AH366"/>
  <c r="AI366"/>
  <c r="AJ366"/>
  <c r="AK366"/>
  <c r="AL366"/>
  <c r="AM366"/>
  <c r="AN366"/>
  <c r="AD367"/>
  <c r="AE367"/>
  <c r="AF367"/>
  <c r="AG367"/>
  <c r="AH367"/>
  <c r="AI367"/>
  <c r="AJ367"/>
  <c r="AK367"/>
  <c r="AL367"/>
  <c r="AM367"/>
  <c r="AN367"/>
  <c r="AD368"/>
  <c r="AE368"/>
  <c r="AF368"/>
  <c r="AG368"/>
  <c r="AH368"/>
  <c r="AI368"/>
  <c r="AJ368"/>
  <c r="AK368"/>
  <c r="AL368"/>
  <c r="AM368"/>
  <c r="AN368"/>
  <c r="AD369"/>
  <c r="AE369"/>
  <c r="AF369"/>
  <c r="AG369"/>
  <c r="AH369"/>
  <c r="AI369"/>
  <c r="AJ369"/>
  <c r="AK369"/>
  <c r="AL369"/>
  <c r="AM369"/>
  <c r="AN369"/>
  <c r="AD370"/>
  <c r="AE370"/>
  <c r="AF370"/>
  <c r="AG370"/>
  <c r="AH370"/>
  <c r="AI370"/>
  <c r="AJ370"/>
  <c r="AK370"/>
  <c r="AL370"/>
  <c r="AM370"/>
  <c r="AN370"/>
  <c r="AD371"/>
  <c r="AE371"/>
  <c r="AF371"/>
  <c r="AG371"/>
  <c r="AH371"/>
  <c r="AI371"/>
  <c r="AJ371"/>
  <c r="AK371"/>
  <c r="AL371"/>
  <c r="AM371"/>
  <c r="AN371"/>
  <c r="AD372"/>
  <c r="AE372"/>
  <c r="AF372"/>
  <c r="AG372"/>
  <c r="AH372"/>
  <c r="AI372"/>
  <c r="AJ372"/>
  <c r="AK372"/>
  <c r="AL372"/>
  <c r="AM372"/>
  <c r="AN372"/>
  <c r="AD373"/>
  <c r="AE373"/>
  <c r="AF373"/>
  <c r="AG373"/>
  <c r="AH373"/>
  <c r="AI373"/>
  <c r="AJ373"/>
  <c r="AK373"/>
  <c r="AL373"/>
  <c r="AM373"/>
  <c r="AN373"/>
  <c r="AD374"/>
  <c r="AE374"/>
  <c r="AF374"/>
  <c r="AG374"/>
  <c r="AH374"/>
  <c r="AI374"/>
  <c r="AJ374"/>
  <c r="AK374"/>
  <c r="AL374"/>
  <c r="AM374"/>
  <c r="AN374"/>
  <c r="AD375"/>
  <c r="AE375"/>
  <c r="AF375"/>
  <c r="AG375"/>
  <c r="AH375"/>
  <c r="AI375"/>
  <c r="AJ375"/>
  <c r="AK375"/>
  <c r="AL375"/>
  <c r="AM375"/>
  <c r="AN375"/>
  <c r="AD376"/>
  <c r="AE376"/>
  <c r="AF376"/>
  <c r="AG376"/>
  <c r="AH376"/>
  <c r="AI376"/>
  <c r="AJ376"/>
  <c r="AK376"/>
  <c r="AL376"/>
  <c r="AM376"/>
  <c r="AN376"/>
  <c r="AD377"/>
  <c r="AE377"/>
  <c r="AF377"/>
  <c r="AG377"/>
  <c r="AH377"/>
  <c r="AI377"/>
  <c r="AJ377"/>
  <c r="AK377"/>
  <c r="AL377"/>
  <c r="AM377"/>
  <c r="AN377"/>
  <c r="AD378"/>
  <c r="AE378"/>
  <c r="AF378"/>
  <c r="AG378"/>
  <c r="AH378"/>
  <c r="AI378"/>
  <c r="AJ378"/>
  <c r="AK378"/>
  <c r="AL378"/>
  <c r="AM378"/>
  <c r="AN378"/>
  <c r="AD379"/>
  <c r="AE379"/>
  <c r="AF379"/>
  <c r="AG379"/>
  <c r="AH379"/>
  <c r="AI379"/>
  <c r="AJ379"/>
  <c r="AK379"/>
  <c r="AL379"/>
  <c r="AM379"/>
  <c r="AN379"/>
  <c r="AD380"/>
  <c r="AE380"/>
  <c r="AF380"/>
  <c r="AG380"/>
  <c r="AH380"/>
  <c r="AI380"/>
  <c r="AJ380"/>
  <c r="AK380"/>
  <c r="AL380"/>
  <c r="AM380"/>
  <c r="AN380"/>
  <c r="AD381"/>
  <c r="AE381"/>
  <c r="AF381"/>
  <c r="AG381"/>
  <c r="AH381"/>
  <c r="AI381"/>
  <c r="AJ381"/>
  <c r="AK381"/>
  <c r="AL381"/>
  <c r="AM381"/>
  <c r="AN381"/>
  <c r="AD382"/>
  <c r="AE382"/>
  <c r="AF382"/>
  <c r="AG382"/>
  <c r="AH382"/>
  <c r="AI382"/>
  <c r="AJ382"/>
  <c r="AK382"/>
  <c r="AL382"/>
  <c r="AM382"/>
  <c r="AN382"/>
  <c r="AD383"/>
  <c r="AE383"/>
  <c r="AF383"/>
  <c r="AG383"/>
  <c r="AH383"/>
  <c r="AI383"/>
  <c r="AJ383"/>
  <c r="AK383"/>
  <c r="AL383"/>
  <c r="AM383"/>
  <c r="AN383"/>
  <c r="AD384"/>
  <c r="AE384"/>
  <c r="AF384"/>
  <c r="AG384"/>
  <c r="AH384"/>
  <c r="AI384"/>
  <c r="AJ384"/>
  <c r="AK384"/>
  <c r="AL384"/>
  <c r="AM384"/>
  <c r="AN384"/>
  <c r="AD385"/>
  <c r="AE385"/>
  <c r="AF385"/>
  <c r="AG385"/>
  <c r="AH385"/>
  <c r="AI385"/>
  <c r="AJ385"/>
  <c r="AK385"/>
  <c r="AL385"/>
  <c r="AM385"/>
  <c r="AN385"/>
  <c r="AD386"/>
  <c r="AE386"/>
  <c r="AF386"/>
  <c r="AG386"/>
  <c r="AH386"/>
  <c r="AI386"/>
  <c r="AJ386"/>
  <c r="AK386"/>
  <c r="AL386"/>
  <c r="AM386"/>
  <c r="AN386"/>
  <c r="AD387"/>
  <c r="AE387"/>
  <c r="AF387"/>
  <c r="AG387"/>
  <c r="AH387"/>
  <c r="AI387"/>
  <c r="AJ387"/>
  <c r="AK387"/>
  <c r="AL387"/>
  <c r="AM387"/>
  <c r="AN387"/>
  <c r="AD388"/>
  <c r="AE388"/>
  <c r="AF388"/>
  <c r="AG388"/>
  <c r="AH388"/>
  <c r="AI388"/>
  <c r="AJ388"/>
  <c r="AK388"/>
  <c r="AL388"/>
  <c r="AM388"/>
  <c r="AN388"/>
  <c r="AD389"/>
  <c r="AE389"/>
  <c r="AF389"/>
  <c r="AG389"/>
  <c r="AH389"/>
  <c r="AI389"/>
  <c r="AJ389"/>
  <c r="AK389"/>
  <c r="AL389"/>
  <c r="AM389"/>
  <c r="AN389"/>
  <c r="AD390"/>
  <c r="AE390"/>
  <c r="AF390"/>
  <c r="AG390"/>
  <c r="AH390"/>
  <c r="AI390"/>
  <c r="AJ390"/>
  <c r="AK390"/>
  <c r="AL390"/>
  <c r="AM390"/>
  <c r="AN390"/>
  <c r="AD342"/>
  <c r="AE342"/>
  <c r="AF342"/>
  <c r="AG342"/>
  <c r="AH342"/>
  <c r="AI342"/>
  <c r="AJ342"/>
  <c r="AK342"/>
  <c r="AL342"/>
  <c r="AM342"/>
  <c r="AN342"/>
  <c r="AD343"/>
  <c r="AE343"/>
  <c r="AF343"/>
  <c r="AG343"/>
  <c r="AH343"/>
  <c r="AI343"/>
  <c r="AJ343"/>
  <c r="AK343"/>
  <c r="AL343"/>
  <c r="AM343"/>
  <c r="AN343"/>
  <c r="AD344"/>
  <c r="AE344"/>
  <c r="AF344"/>
  <c r="AG344"/>
  <c r="AH344"/>
  <c r="AI344"/>
  <c r="AJ344"/>
  <c r="AK344"/>
  <c r="AL344"/>
  <c r="AM344"/>
  <c r="AN344"/>
  <c r="AD345"/>
  <c r="AE345"/>
  <c r="AF345"/>
  <c r="AG345"/>
  <c r="AH345"/>
  <c r="AI345"/>
  <c r="AJ345"/>
  <c r="AK345"/>
  <c r="AL345"/>
  <c r="AM345"/>
  <c r="AN345"/>
  <c r="AD346"/>
  <c r="AE346"/>
  <c r="AF346"/>
  <c r="AG346"/>
  <c r="AH346"/>
  <c r="AI346"/>
  <c r="AJ346"/>
  <c r="AK346"/>
  <c r="AL346"/>
  <c r="AM346"/>
  <c r="AN346"/>
  <c r="AD347"/>
  <c r="AE347"/>
  <c r="AF347"/>
  <c r="AG347"/>
  <c r="AH347"/>
  <c r="AI347"/>
  <c r="AJ347"/>
  <c r="AK347"/>
  <c r="AL347"/>
  <c r="AM347"/>
  <c r="AN347"/>
  <c r="AD348"/>
  <c r="AE348"/>
  <c r="AF348"/>
  <c r="AG348"/>
  <c r="AH348"/>
  <c r="AI348"/>
  <c r="AJ348"/>
  <c r="AK348"/>
  <c r="AL348"/>
  <c r="AM348"/>
  <c r="AN348"/>
  <c r="AD349"/>
  <c r="AE349"/>
  <c r="AF349"/>
  <c r="AG349"/>
  <c r="AH349"/>
  <c r="AI349"/>
  <c r="AJ349"/>
  <c r="AK349"/>
  <c r="AL349"/>
  <c r="AM349"/>
  <c r="AN349"/>
  <c r="AD350"/>
  <c r="AE350"/>
  <c r="AF350"/>
  <c r="AG350"/>
  <c r="AH350"/>
  <c r="AI350"/>
  <c r="AJ350"/>
  <c r="AK350"/>
  <c r="AL350"/>
  <c r="AM350"/>
  <c r="AN350"/>
  <c r="AD351"/>
  <c r="AE351"/>
  <c r="AF351"/>
  <c r="AG351"/>
  <c r="AH351"/>
  <c r="AI351"/>
  <c r="AJ351"/>
  <c r="AK351"/>
  <c r="AL351"/>
  <c r="AM351"/>
  <c r="AN351"/>
  <c r="AD352"/>
  <c r="AE352"/>
  <c r="AF352"/>
  <c r="AG352"/>
  <c r="AH352"/>
  <c r="AI352"/>
  <c r="AJ352"/>
  <c r="AK352"/>
  <c r="AL352"/>
  <c r="AM352"/>
  <c r="AN352"/>
  <c r="AD353"/>
  <c r="AE353"/>
  <c r="AF353"/>
  <c r="AG353"/>
  <c r="AH353"/>
  <c r="AI353"/>
  <c r="AJ353"/>
  <c r="AK353"/>
  <c r="AL353"/>
  <c r="AM353"/>
  <c r="AN353"/>
  <c r="AD354"/>
  <c r="AE354"/>
  <c r="AF354"/>
  <c r="AG354"/>
  <c r="AH354"/>
  <c r="AI354"/>
  <c r="AJ354"/>
  <c r="AK354"/>
  <c r="AL354"/>
  <c r="AM354"/>
  <c r="AN354"/>
  <c r="AD355"/>
  <c r="AE355"/>
  <c r="AF355"/>
  <c r="AG355"/>
  <c r="AH355"/>
  <c r="AI355"/>
  <c r="AJ355"/>
  <c r="AK355"/>
  <c r="AL355"/>
  <c r="AM355"/>
  <c r="AN355"/>
  <c r="AD356"/>
  <c r="AE356"/>
  <c r="AF356"/>
  <c r="AG356"/>
  <c r="AH356"/>
  <c r="AI356"/>
  <c r="AJ356"/>
  <c r="AK356"/>
  <c r="AL356"/>
  <c r="AM356"/>
  <c r="AN356"/>
  <c r="AD357"/>
  <c r="AE357"/>
  <c r="AF357"/>
  <c r="AG357"/>
  <c r="AH357"/>
  <c r="AI357"/>
  <c r="AJ357"/>
  <c r="AK357"/>
  <c r="AL357"/>
  <c r="AM357"/>
  <c r="AN357"/>
  <c r="AD358"/>
  <c r="AE358"/>
  <c r="AF358"/>
  <c r="AG358"/>
  <c r="AH358"/>
  <c r="AI358"/>
  <c r="AJ358"/>
  <c r="AK358"/>
  <c r="AL358"/>
  <c r="AM358"/>
  <c r="AN358"/>
  <c r="AD359"/>
  <c r="AE359"/>
  <c r="AF359"/>
  <c r="AG359"/>
  <c r="AH359"/>
  <c r="AI359"/>
  <c r="AJ359"/>
  <c r="AK359"/>
  <c r="AL359"/>
  <c r="AM359"/>
  <c r="AN359"/>
  <c r="AD360"/>
  <c r="AE360"/>
  <c r="AF360"/>
  <c r="AG360"/>
  <c r="AH360"/>
  <c r="AI360"/>
  <c r="AJ360"/>
  <c r="AK360"/>
  <c r="AL360"/>
  <c r="AM360"/>
  <c r="AN360"/>
  <c r="AD361"/>
  <c r="AE361"/>
  <c r="AF361"/>
  <c r="AG361"/>
  <c r="AH361"/>
  <c r="AI361"/>
  <c r="AJ361"/>
  <c r="AK361"/>
  <c r="AL361"/>
  <c r="AM361"/>
  <c r="AN361"/>
  <c r="AD362"/>
  <c r="AE362"/>
  <c r="AF362"/>
  <c r="AG362"/>
  <c r="AH362"/>
  <c r="AI362"/>
  <c r="AJ362"/>
  <c r="AK362"/>
  <c r="AL362"/>
  <c r="AM362"/>
  <c r="AN362"/>
  <c r="AD363"/>
  <c r="AE363"/>
  <c r="AF363"/>
  <c r="AG363"/>
  <c r="AH363"/>
  <c r="AI363"/>
  <c r="AJ363"/>
  <c r="AK363"/>
  <c r="AL363"/>
  <c r="AM363"/>
  <c r="AN363"/>
  <c r="AD364"/>
  <c r="AE364"/>
  <c r="AF364"/>
  <c r="AG364"/>
  <c r="AH364"/>
  <c r="AI364"/>
  <c r="AJ364"/>
  <c r="AK364"/>
  <c r="AL364"/>
  <c r="AM364"/>
  <c r="AN364"/>
  <c r="AD365"/>
  <c r="AE365"/>
  <c r="AF365"/>
  <c r="AG365"/>
  <c r="AH365"/>
  <c r="AI365"/>
  <c r="AJ365"/>
  <c r="AK365"/>
  <c r="AL365"/>
  <c r="AM365"/>
  <c r="AN365"/>
  <c r="AD318"/>
  <c r="AE318"/>
  <c r="AF318"/>
  <c r="AG318"/>
  <c r="AH318"/>
  <c r="AI318"/>
  <c r="AJ318"/>
  <c r="AK318"/>
  <c r="AL318"/>
  <c r="AM318"/>
  <c r="AN318"/>
  <c r="AD319"/>
  <c r="AE319"/>
  <c r="AF319"/>
  <c r="AG319"/>
  <c r="AH319"/>
  <c r="AI319"/>
  <c r="AJ319"/>
  <c r="AK319"/>
  <c r="AL319"/>
  <c r="AM319"/>
  <c r="AN319"/>
  <c r="AD320"/>
  <c r="AE320"/>
  <c r="AF320"/>
  <c r="AG320"/>
  <c r="AH320"/>
  <c r="AI320"/>
  <c r="AJ320"/>
  <c r="AK320"/>
  <c r="AL320"/>
  <c r="AM320"/>
  <c r="AN320"/>
  <c r="AD321"/>
  <c r="AE321"/>
  <c r="AF321"/>
  <c r="AG321"/>
  <c r="AH321"/>
  <c r="AI321"/>
  <c r="AJ321"/>
  <c r="AK321"/>
  <c r="AL321"/>
  <c r="AM321"/>
  <c r="AN321"/>
  <c r="AD322"/>
  <c r="AE322"/>
  <c r="AF322"/>
  <c r="AG322"/>
  <c r="AH322"/>
  <c r="AI322"/>
  <c r="AJ322"/>
  <c r="AK322"/>
  <c r="AL322"/>
  <c r="AM322"/>
  <c r="AN322"/>
  <c r="AD323"/>
  <c r="AE323"/>
  <c r="AF323"/>
  <c r="AG323"/>
  <c r="AH323"/>
  <c r="AI323"/>
  <c r="AJ323"/>
  <c r="AK323"/>
  <c r="AL323"/>
  <c r="AM323"/>
  <c r="AN323"/>
  <c r="AD324"/>
  <c r="AE324"/>
  <c r="AF324"/>
  <c r="AG324"/>
  <c r="AH324"/>
  <c r="AI324"/>
  <c r="AJ324"/>
  <c r="AK324"/>
  <c r="AL324"/>
  <c r="AM324"/>
  <c r="AN324"/>
  <c r="AD325"/>
  <c r="AE325"/>
  <c r="AF325"/>
  <c r="AG325"/>
  <c r="AH325"/>
  <c r="AI325"/>
  <c r="AJ325"/>
  <c r="AK325"/>
  <c r="AL325"/>
  <c r="AM325"/>
  <c r="AN325"/>
  <c r="AD326"/>
  <c r="AE326"/>
  <c r="AF326"/>
  <c r="AG326"/>
  <c r="AH326"/>
  <c r="AI326"/>
  <c r="AJ326"/>
  <c r="AK326"/>
  <c r="AL326"/>
  <c r="AM326"/>
  <c r="AN326"/>
  <c r="AD327"/>
  <c r="AE327"/>
  <c r="AF327"/>
  <c r="AG327"/>
  <c r="AH327"/>
  <c r="AI327"/>
  <c r="AJ327"/>
  <c r="AK327"/>
  <c r="AL327"/>
  <c r="AM327"/>
  <c r="AN327"/>
  <c r="AD328"/>
  <c r="AE328"/>
  <c r="AF328"/>
  <c r="AG328"/>
  <c r="AH328"/>
  <c r="AI328"/>
  <c r="AJ328"/>
  <c r="AK328"/>
  <c r="AL328"/>
  <c r="AM328"/>
  <c r="AN328"/>
  <c r="AD329"/>
  <c r="AE329"/>
  <c r="AF329"/>
  <c r="AG329"/>
  <c r="AH329"/>
  <c r="AI329"/>
  <c r="AJ329"/>
  <c r="AK329"/>
  <c r="AL329"/>
  <c r="AM329"/>
  <c r="AN329"/>
  <c r="AD330"/>
  <c r="AE330"/>
  <c r="AF330"/>
  <c r="AG330"/>
  <c r="AH330"/>
  <c r="AI330"/>
  <c r="AJ330"/>
  <c r="AK330"/>
  <c r="AL330"/>
  <c r="AM330"/>
  <c r="AN330"/>
  <c r="AD331"/>
  <c r="AE331"/>
  <c r="AF331"/>
  <c r="AG331"/>
  <c r="AH331"/>
  <c r="AI331"/>
  <c r="AJ331"/>
  <c r="AK331"/>
  <c r="AL331"/>
  <c r="AM331"/>
  <c r="AN331"/>
  <c r="AD332"/>
  <c r="AE332"/>
  <c r="AF332"/>
  <c r="AG332"/>
  <c r="AH332"/>
  <c r="AI332"/>
  <c r="AJ332"/>
  <c r="AK332"/>
  <c r="AL332"/>
  <c r="AM332"/>
  <c r="AN332"/>
  <c r="AD333"/>
  <c r="AE333"/>
  <c r="AF333"/>
  <c r="AG333"/>
  <c r="AH333"/>
  <c r="AI333"/>
  <c r="AJ333"/>
  <c r="AK333"/>
  <c r="AL333"/>
  <c r="AM333"/>
  <c r="AN333"/>
  <c r="AD334"/>
  <c r="AE334"/>
  <c r="AF334"/>
  <c r="AG334"/>
  <c r="AH334"/>
  <c r="AI334"/>
  <c r="AJ334"/>
  <c r="AK334"/>
  <c r="AL334"/>
  <c r="AM334"/>
  <c r="AN334"/>
  <c r="AD335"/>
  <c r="AE335"/>
  <c r="AF335"/>
  <c r="AG335"/>
  <c r="AH335"/>
  <c r="AI335"/>
  <c r="AJ335"/>
  <c r="AK335"/>
  <c r="AL335"/>
  <c r="AM335"/>
  <c r="AN335"/>
  <c r="AD336"/>
  <c r="AE336"/>
  <c r="AF336"/>
  <c r="AG336"/>
  <c r="AH336"/>
  <c r="AI336"/>
  <c r="AJ336"/>
  <c r="AK336"/>
  <c r="AL336"/>
  <c r="AM336"/>
  <c r="AN336"/>
  <c r="AD337"/>
  <c r="AE337"/>
  <c r="AF337"/>
  <c r="AG337"/>
  <c r="AH337"/>
  <c r="AI337"/>
  <c r="AJ337"/>
  <c r="AK337"/>
  <c r="AL337"/>
  <c r="AM337"/>
  <c r="AN337"/>
  <c r="AD338"/>
  <c r="AE338"/>
  <c r="AF338"/>
  <c r="AG338"/>
  <c r="AH338"/>
  <c r="AI338"/>
  <c r="AJ338"/>
  <c r="AK338"/>
  <c r="AL338"/>
  <c r="AM338"/>
  <c r="AN338"/>
  <c r="AD339"/>
  <c r="AE339"/>
  <c r="AF339"/>
  <c r="AG339"/>
  <c r="AH339"/>
  <c r="AI339"/>
  <c r="AJ339"/>
  <c r="AK339"/>
  <c r="AL339"/>
  <c r="AM339"/>
  <c r="AN339"/>
  <c r="AD340"/>
  <c r="AE340"/>
  <c r="AF340"/>
  <c r="AG340"/>
  <c r="AH340"/>
  <c r="AI340"/>
  <c r="AJ340"/>
  <c r="AK340"/>
  <c r="AL340"/>
  <c r="AM340"/>
  <c r="AN340"/>
  <c r="AD341"/>
  <c r="AE341"/>
  <c r="AF341"/>
  <c r="AG341"/>
  <c r="AH341"/>
  <c r="AI341"/>
  <c r="AJ341"/>
  <c r="AK341"/>
  <c r="AL341"/>
  <c r="AM341"/>
  <c r="AN341"/>
  <c r="AD292"/>
  <c r="AE292"/>
  <c r="AF292"/>
  <c r="AG292"/>
  <c r="AH292"/>
  <c r="AI292"/>
  <c r="AJ292"/>
  <c r="AK292"/>
  <c r="AL292"/>
  <c r="AM292"/>
  <c r="AN292"/>
  <c r="AD293"/>
  <c r="AE293"/>
  <c r="AF293"/>
  <c r="AG293"/>
  <c r="AH293"/>
  <c r="AI293"/>
  <c r="AJ293"/>
  <c r="AK293"/>
  <c r="AL293"/>
  <c r="AM293"/>
  <c r="AN293"/>
  <c r="AD294"/>
  <c r="AE294"/>
  <c r="AF294"/>
  <c r="AG294"/>
  <c r="AH294"/>
  <c r="AI294"/>
  <c r="AJ294"/>
  <c r="AK294"/>
  <c r="AL294"/>
  <c r="AM294"/>
  <c r="AN294"/>
  <c r="AD295"/>
  <c r="AE295"/>
  <c r="AF295"/>
  <c r="AG295"/>
  <c r="AH295"/>
  <c r="AI295"/>
  <c r="AJ295"/>
  <c r="AK295"/>
  <c r="AL295"/>
  <c r="AM295"/>
  <c r="AN295"/>
  <c r="AD296"/>
  <c r="AE296"/>
  <c r="AF296"/>
  <c r="AG296"/>
  <c r="AH296"/>
  <c r="AI296"/>
  <c r="AJ296"/>
  <c r="AK296"/>
  <c r="AL296"/>
  <c r="AM296"/>
  <c r="AN296"/>
  <c r="AD297"/>
  <c r="AE297"/>
  <c r="AF297"/>
  <c r="AG297"/>
  <c r="AH297"/>
  <c r="AI297"/>
  <c r="AJ297"/>
  <c r="AK297"/>
  <c r="AL297"/>
  <c r="AM297"/>
  <c r="AN297"/>
  <c r="AD298"/>
  <c r="AE298"/>
  <c r="AF298"/>
  <c r="AG298"/>
  <c r="AH298"/>
  <c r="AI298"/>
  <c r="AJ298"/>
  <c r="AK298"/>
  <c r="AL298"/>
  <c r="AM298"/>
  <c r="AN298"/>
  <c r="AD299"/>
  <c r="AE299"/>
  <c r="AF299"/>
  <c r="AG299"/>
  <c r="AH299"/>
  <c r="AI299"/>
  <c r="AJ299"/>
  <c r="AK299"/>
  <c r="AL299"/>
  <c r="AM299"/>
  <c r="AN299"/>
  <c r="AD300"/>
  <c r="AE300"/>
  <c r="AF300"/>
  <c r="AG300"/>
  <c r="AH300"/>
  <c r="AI300"/>
  <c r="AJ300"/>
  <c r="AK300"/>
  <c r="AL300"/>
  <c r="AM300"/>
  <c r="AN300"/>
  <c r="AD301"/>
  <c r="AE301"/>
  <c r="AF301"/>
  <c r="AG301"/>
  <c r="AH301"/>
  <c r="AI301"/>
  <c r="AJ301"/>
  <c r="AK301"/>
  <c r="AL301"/>
  <c r="AM301"/>
  <c r="AN301"/>
  <c r="AD302"/>
  <c r="AE302"/>
  <c r="AF302"/>
  <c r="AG302"/>
  <c r="AH302"/>
  <c r="AI302"/>
  <c r="AJ302"/>
  <c r="AK302"/>
  <c r="AL302"/>
  <c r="AM302"/>
  <c r="AN302"/>
  <c r="AD303"/>
  <c r="AE303"/>
  <c r="AF303"/>
  <c r="AG303"/>
  <c r="AH303"/>
  <c r="AI303"/>
  <c r="AJ303"/>
  <c r="AK303"/>
  <c r="AL303"/>
  <c r="AM303"/>
  <c r="AN303"/>
  <c r="AD304"/>
  <c r="AE304"/>
  <c r="AF304"/>
  <c r="AG304"/>
  <c r="AH304"/>
  <c r="AI304"/>
  <c r="AJ304"/>
  <c r="AK304"/>
  <c r="AL304"/>
  <c r="AM304"/>
  <c r="AN304"/>
  <c r="AD305"/>
  <c r="AE305"/>
  <c r="AF305"/>
  <c r="AG305"/>
  <c r="AH305"/>
  <c r="AI305"/>
  <c r="AJ305"/>
  <c r="AK305"/>
  <c r="AL305"/>
  <c r="AM305"/>
  <c r="AN305"/>
  <c r="AD306"/>
  <c r="AE306"/>
  <c r="AF306"/>
  <c r="AG306"/>
  <c r="AH306"/>
  <c r="AI306"/>
  <c r="AJ306"/>
  <c r="AK306"/>
  <c r="AL306"/>
  <c r="AM306"/>
  <c r="AN306"/>
  <c r="AD307"/>
  <c r="AE307"/>
  <c r="AF307"/>
  <c r="AG307"/>
  <c r="AH307"/>
  <c r="AI307"/>
  <c r="AJ307"/>
  <c r="AK307"/>
  <c r="AL307"/>
  <c r="AM307"/>
  <c r="AN307"/>
  <c r="AD308"/>
  <c r="AE308"/>
  <c r="AF308"/>
  <c r="AG308"/>
  <c r="AH308"/>
  <c r="AI308"/>
  <c r="AJ308"/>
  <c r="AK308"/>
  <c r="AL308"/>
  <c r="AM308"/>
  <c r="AN308"/>
  <c r="AD309"/>
  <c r="AE309"/>
  <c r="AF309"/>
  <c r="AG309"/>
  <c r="AH309"/>
  <c r="AI309"/>
  <c r="AJ309"/>
  <c r="AK309"/>
  <c r="AL309"/>
  <c r="AM309"/>
  <c r="AN309"/>
  <c r="AD310"/>
  <c r="AE310"/>
  <c r="AF310"/>
  <c r="AG310"/>
  <c r="AH310"/>
  <c r="AI310"/>
  <c r="AJ310"/>
  <c r="AK310"/>
  <c r="AL310"/>
  <c r="AM310"/>
  <c r="AN310"/>
  <c r="AD311"/>
  <c r="AE311"/>
  <c r="AF311"/>
  <c r="AG311"/>
  <c r="AH311"/>
  <c r="AI311"/>
  <c r="AJ311"/>
  <c r="AK311"/>
  <c r="AL311"/>
  <c r="AM311"/>
  <c r="AN311"/>
  <c r="AD312"/>
  <c r="AE312"/>
  <c r="AF312"/>
  <c r="AG312"/>
  <c r="AH312"/>
  <c r="AI312"/>
  <c r="AJ312"/>
  <c r="AK312"/>
  <c r="AL312"/>
  <c r="AM312"/>
  <c r="AN312"/>
  <c r="AD313"/>
  <c r="AE313"/>
  <c r="AF313"/>
  <c r="AG313"/>
  <c r="AH313"/>
  <c r="AI313"/>
  <c r="AJ313"/>
  <c r="AK313"/>
  <c r="AL313"/>
  <c r="AM313"/>
  <c r="AN313"/>
  <c r="AD314"/>
  <c r="AE314"/>
  <c r="AF314"/>
  <c r="AG314"/>
  <c r="AH314"/>
  <c r="AI314"/>
  <c r="AJ314"/>
  <c r="AK314"/>
  <c r="AL314"/>
  <c r="AM314"/>
  <c r="AN314"/>
  <c r="AD315"/>
  <c r="AE315"/>
  <c r="AF315"/>
  <c r="AG315"/>
  <c r="AH315"/>
  <c r="AI315"/>
  <c r="AJ315"/>
  <c r="AK315"/>
  <c r="AL315"/>
  <c r="AM315"/>
  <c r="AN315"/>
  <c r="AD316"/>
  <c r="AE316"/>
  <c r="AF316"/>
  <c r="AG316"/>
  <c r="AH316"/>
  <c r="AI316"/>
  <c r="AJ316"/>
  <c r="AK316"/>
  <c r="AL316"/>
  <c r="AM316"/>
  <c r="AN316"/>
  <c r="AD317"/>
  <c r="AE317"/>
  <c r="AF317"/>
  <c r="AG317"/>
  <c r="AH317"/>
  <c r="AI317"/>
  <c r="AJ317"/>
  <c r="AK317"/>
  <c r="AL317"/>
  <c r="AM317"/>
  <c r="AN317"/>
  <c r="AD273"/>
  <c r="AE273"/>
  <c r="AF273"/>
  <c r="AG273"/>
  <c r="AH273"/>
  <c r="AI273"/>
  <c r="AJ273"/>
  <c r="AK273"/>
  <c r="AL273"/>
  <c r="AM273"/>
  <c r="AN273"/>
  <c r="AD274"/>
  <c r="AE274"/>
  <c r="AF274"/>
  <c r="AG274"/>
  <c r="AH274"/>
  <c r="AI274"/>
  <c r="AJ274"/>
  <c r="AK274"/>
  <c r="AL274"/>
  <c r="AM274"/>
  <c r="AN274"/>
  <c r="AD275"/>
  <c r="AE275"/>
  <c r="AF275"/>
  <c r="AG275"/>
  <c r="AH275"/>
  <c r="AI275"/>
  <c r="AJ275"/>
  <c r="AK275"/>
  <c r="AL275"/>
  <c r="AM275"/>
  <c r="AN275"/>
  <c r="AD276"/>
  <c r="AE276"/>
  <c r="AF276"/>
  <c r="AG276"/>
  <c r="AH276"/>
  <c r="AI276"/>
  <c r="AJ276"/>
  <c r="AK276"/>
  <c r="AL276"/>
  <c r="AM276"/>
  <c r="AN276"/>
  <c r="AD277"/>
  <c r="AE277"/>
  <c r="AF277"/>
  <c r="AG277"/>
  <c r="AH277"/>
  <c r="AI277"/>
  <c r="AJ277"/>
  <c r="AK277"/>
  <c r="AL277"/>
  <c r="AM277"/>
  <c r="AN277"/>
  <c r="AD278"/>
  <c r="AE278"/>
  <c r="AF278"/>
  <c r="AG278"/>
  <c r="AH278"/>
  <c r="AI278"/>
  <c r="AJ278"/>
  <c r="AK278"/>
  <c r="AL278"/>
  <c r="AM278"/>
  <c r="AN278"/>
  <c r="AD279"/>
  <c r="AE279"/>
  <c r="AF279"/>
  <c r="AG279"/>
  <c r="AH279"/>
  <c r="AI279"/>
  <c r="AJ279"/>
  <c r="AK279"/>
  <c r="AL279"/>
  <c r="AM279"/>
  <c r="AN279"/>
  <c r="AD280"/>
  <c r="AE280"/>
  <c r="AF280"/>
  <c r="AG280"/>
  <c r="AH280"/>
  <c r="AI280"/>
  <c r="AJ280"/>
  <c r="AK280"/>
  <c r="AL280"/>
  <c r="AM280"/>
  <c r="AN280"/>
  <c r="AD281"/>
  <c r="AE281"/>
  <c r="AF281"/>
  <c r="AG281"/>
  <c r="AH281"/>
  <c r="AI281"/>
  <c r="AJ281"/>
  <c r="AK281"/>
  <c r="AL281"/>
  <c r="AM281"/>
  <c r="AN281"/>
  <c r="AD282"/>
  <c r="AE282"/>
  <c r="AF282"/>
  <c r="AG282"/>
  <c r="AH282"/>
  <c r="AI282"/>
  <c r="AJ282"/>
  <c r="AK282"/>
  <c r="AL282"/>
  <c r="AM282"/>
  <c r="AN282"/>
  <c r="AD283"/>
  <c r="AE283"/>
  <c r="AF283"/>
  <c r="AG283"/>
  <c r="AH283"/>
  <c r="AI283"/>
  <c r="AJ283"/>
  <c r="AK283"/>
  <c r="AL283"/>
  <c r="AM283"/>
  <c r="AN283"/>
  <c r="AD284"/>
  <c r="AE284"/>
  <c r="AF284"/>
  <c r="AG284"/>
  <c r="AH284"/>
  <c r="AI284"/>
  <c r="AJ284"/>
  <c r="AK284"/>
  <c r="AL284"/>
  <c r="AM284"/>
  <c r="AN284"/>
  <c r="AD285"/>
  <c r="AE285"/>
  <c r="AF285"/>
  <c r="AG285"/>
  <c r="AH285"/>
  <c r="AI285"/>
  <c r="AJ285"/>
  <c r="AK285"/>
  <c r="AL285"/>
  <c r="AM285"/>
  <c r="AN285"/>
  <c r="AD286"/>
  <c r="AE286"/>
  <c r="AF286"/>
  <c r="AG286"/>
  <c r="AH286"/>
  <c r="AI286"/>
  <c r="AJ286"/>
  <c r="AK286"/>
  <c r="AL286"/>
  <c r="AM286"/>
  <c r="AN286"/>
  <c r="AD287"/>
  <c r="AE287"/>
  <c r="AF287"/>
  <c r="AG287"/>
  <c r="AH287"/>
  <c r="AI287"/>
  <c r="AJ287"/>
  <c r="AK287"/>
  <c r="AL287"/>
  <c r="AM287"/>
  <c r="AN287"/>
  <c r="AD288"/>
  <c r="AE288"/>
  <c r="AF288"/>
  <c r="AG288"/>
  <c r="AH288"/>
  <c r="AI288"/>
  <c r="AJ288"/>
  <c r="AK288"/>
  <c r="AL288"/>
  <c r="AM288"/>
  <c r="AN288"/>
  <c r="AD289"/>
  <c r="AE289"/>
  <c r="AF289"/>
  <c r="AG289"/>
  <c r="AH289"/>
  <c r="AI289"/>
  <c r="AJ289"/>
  <c r="AK289"/>
  <c r="AL289"/>
  <c r="AM289"/>
  <c r="AN289"/>
  <c r="AD290"/>
  <c r="AE290"/>
  <c r="AF290"/>
  <c r="AG290"/>
  <c r="AH290"/>
  <c r="AI290"/>
  <c r="AJ290"/>
  <c r="AK290"/>
  <c r="AL290"/>
  <c r="AM290"/>
  <c r="AN290"/>
  <c r="AD291"/>
  <c r="AE291"/>
  <c r="AF291"/>
  <c r="AG291"/>
  <c r="AH291"/>
  <c r="AI291"/>
  <c r="AJ291"/>
  <c r="AK291"/>
  <c r="AL291"/>
  <c r="AM291"/>
  <c r="AN291"/>
  <c r="AC274"/>
  <c r="AD257"/>
  <c r="AE257"/>
  <c r="AF257"/>
  <c r="AG257"/>
  <c r="AH257"/>
  <c r="AI257"/>
  <c r="AJ257"/>
  <c r="AK257"/>
  <c r="AL257"/>
  <c r="AM257"/>
  <c r="AN257"/>
  <c r="AD258"/>
  <c r="AE258"/>
  <c r="AF258"/>
  <c r="AG258"/>
  <c r="AH258"/>
  <c r="AI258"/>
  <c r="AJ258"/>
  <c r="AK258"/>
  <c r="AL258"/>
  <c r="AM258"/>
  <c r="AN258"/>
  <c r="AD259"/>
  <c r="AE259"/>
  <c r="AF259"/>
  <c r="AG259"/>
  <c r="AH259"/>
  <c r="AI259"/>
  <c r="AJ259"/>
  <c r="AK259"/>
  <c r="AL259"/>
  <c r="AM259"/>
  <c r="AN259"/>
  <c r="AD260"/>
  <c r="AE260"/>
  <c r="AF260"/>
  <c r="AG260"/>
  <c r="AH260"/>
  <c r="AI260"/>
  <c r="AJ260"/>
  <c r="AK260"/>
  <c r="AL260"/>
  <c r="AM260"/>
  <c r="AN260"/>
  <c r="AD261"/>
  <c r="AE261"/>
  <c r="AF261"/>
  <c r="AG261"/>
  <c r="AH261"/>
  <c r="AI261"/>
  <c r="AJ261"/>
  <c r="AK261"/>
  <c r="AL261"/>
  <c r="AM261"/>
  <c r="AN261"/>
  <c r="AD262"/>
  <c r="AE262"/>
  <c r="AF262"/>
  <c r="AG262"/>
  <c r="AH262"/>
  <c r="AI262"/>
  <c r="AJ262"/>
  <c r="AK262"/>
  <c r="AL262"/>
  <c r="AM262"/>
  <c r="AN262"/>
  <c r="AD263"/>
  <c r="AE263"/>
  <c r="AF263"/>
  <c r="AG263"/>
  <c r="AH263"/>
  <c r="AI263"/>
  <c r="AJ263"/>
  <c r="AK263"/>
  <c r="AL263"/>
  <c r="AM263"/>
  <c r="AN263"/>
  <c r="AD264"/>
  <c r="AE264"/>
  <c r="AF264"/>
  <c r="AG264"/>
  <c r="AH264"/>
  <c r="AI264"/>
  <c r="AJ264"/>
  <c r="AK264"/>
  <c r="AL264"/>
  <c r="AM264"/>
  <c r="AN264"/>
  <c r="AD265"/>
  <c r="AE265"/>
  <c r="AF265"/>
  <c r="AG265"/>
  <c r="AH265"/>
  <c r="AI265"/>
  <c r="AJ265"/>
  <c r="AK265"/>
  <c r="AL265"/>
  <c r="AM265"/>
  <c r="AN265"/>
  <c r="AD266"/>
  <c r="AE266"/>
  <c r="AF266"/>
  <c r="AG266"/>
  <c r="AH266"/>
  <c r="AI266"/>
  <c r="AJ266"/>
  <c r="AK266"/>
  <c r="AL266"/>
  <c r="AM266"/>
  <c r="AN266"/>
  <c r="AD267"/>
  <c r="AE267"/>
  <c r="AF267"/>
  <c r="AG267"/>
  <c r="AH267"/>
  <c r="AI267"/>
  <c r="AJ267"/>
  <c r="AK267"/>
  <c r="AL267"/>
  <c r="AM267"/>
  <c r="AN267"/>
  <c r="AD268"/>
  <c r="AE268"/>
  <c r="AF268"/>
  <c r="AG268"/>
  <c r="AH268"/>
  <c r="AI268"/>
  <c r="AJ268"/>
  <c r="AK268"/>
  <c r="AL268"/>
  <c r="AM268"/>
  <c r="AN268"/>
  <c r="AD269"/>
  <c r="AE269"/>
  <c r="AF269"/>
  <c r="AG269"/>
  <c r="AH269"/>
  <c r="AI269"/>
  <c r="AJ269"/>
  <c r="AK269"/>
  <c r="AL269"/>
  <c r="AM269"/>
  <c r="AN269"/>
  <c r="AD270"/>
  <c r="AE270"/>
  <c r="AF270"/>
  <c r="AG270"/>
  <c r="AH270"/>
  <c r="AI270"/>
  <c r="AJ270"/>
  <c r="AK270"/>
  <c r="AL270"/>
  <c r="AM270"/>
  <c r="AN270"/>
  <c r="AD271"/>
  <c r="AE271"/>
  <c r="AF271"/>
  <c r="AG271"/>
  <c r="AH271"/>
  <c r="AI271"/>
  <c r="AJ271"/>
  <c r="AK271"/>
  <c r="AL271"/>
  <c r="AM271"/>
  <c r="AN271"/>
  <c r="AD272"/>
  <c r="AE272"/>
  <c r="AF272"/>
  <c r="AG272"/>
  <c r="AH272"/>
  <c r="AI272"/>
  <c r="AJ272"/>
  <c r="AK272"/>
  <c r="AL272"/>
  <c r="AM272"/>
  <c r="AN272"/>
  <c r="AE444"/>
  <c r="AE443"/>
  <c r="AE442"/>
  <c r="AD441"/>
  <c r="AC440"/>
  <c r="AC439"/>
  <c r="AC438"/>
  <c r="AC437"/>
  <c r="AC436"/>
  <c r="AC435"/>
  <c r="AC434"/>
  <c r="AC433"/>
  <c r="AC432"/>
  <c r="AC431"/>
  <c r="AC430"/>
  <c r="AC429"/>
  <c r="AC428"/>
  <c r="AC427"/>
  <c r="AC426"/>
  <c r="AC425"/>
  <c r="AC424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5"/>
  <c r="AC273"/>
  <c r="AC272"/>
  <c r="AC271"/>
  <c r="AC270"/>
  <c r="AC269"/>
  <c r="AC268"/>
  <c r="AC267"/>
  <c r="AC266"/>
  <c r="AC265"/>
  <c r="AC264"/>
  <c r="AC263"/>
  <c r="AC262"/>
  <c r="AC261"/>
  <c r="AC260"/>
  <c r="AC259"/>
  <c r="AC258"/>
  <c r="AC257"/>
  <c r="AB440"/>
  <c r="AB459" s="1"/>
  <c r="D233"/>
  <c r="D235" s="1"/>
  <c r="AD171"/>
  <c r="AE171"/>
  <c r="AF171"/>
  <c r="AG171"/>
  <c r="AH171"/>
  <c r="AI171"/>
  <c r="AJ171"/>
  <c r="AK171"/>
  <c r="AL171"/>
  <c r="AM171"/>
  <c r="AN171"/>
  <c r="AD172"/>
  <c r="AE172"/>
  <c r="AF172"/>
  <c r="AG172"/>
  <c r="AH172"/>
  <c r="AI172"/>
  <c r="AJ172"/>
  <c r="AK172"/>
  <c r="AL172"/>
  <c r="AM172"/>
  <c r="AN172"/>
  <c r="AD173"/>
  <c r="AE173"/>
  <c r="AF173"/>
  <c r="AG173"/>
  <c r="AH173"/>
  <c r="AI173"/>
  <c r="AJ173"/>
  <c r="AK173"/>
  <c r="AL173"/>
  <c r="AM173"/>
  <c r="AN173"/>
  <c r="AD174"/>
  <c r="AE174"/>
  <c r="AF174"/>
  <c r="AG174"/>
  <c r="AH174"/>
  <c r="AI174"/>
  <c r="AJ174"/>
  <c r="AK174"/>
  <c r="AL174"/>
  <c r="AM174"/>
  <c r="AN174"/>
  <c r="AD175"/>
  <c r="AE175"/>
  <c r="AF175"/>
  <c r="AG175"/>
  <c r="AH175"/>
  <c r="AI175"/>
  <c r="AJ175"/>
  <c r="AK175"/>
  <c r="AL175"/>
  <c r="AM175"/>
  <c r="AN175"/>
  <c r="AD176"/>
  <c r="AE176"/>
  <c r="AF176"/>
  <c r="AG176"/>
  <c r="AH176"/>
  <c r="AI176"/>
  <c r="AJ176"/>
  <c r="AK176"/>
  <c r="AL176"/>
  <c r="AM176"/>
  <c r="AN176"/>
  <c r="AD177"/>
  <c r="AE177"/>
  <c r="AF177"/>
  <c r="AG177"/>
  <c r="AH177"/>
  <c r="AI177"/>
  <c r="AJ177"/>
  <c r="AK177"/>
  <c r="AL177"/>
  <c r="AM177"/>
  <c r="AN177"/>
  <c r="AD178"/>
  <c r="AE178"/>
  <c r="AF178"/>
  <c r="AG178"/>
  <c r="AH178"/>
  <c r="AI178"/>
  <c r="AJ178"/>
  <c r="AK178"/>
  <c r="AL178"/>
  <c r="AM178"/>
  <c r="AN178"/>
  <c r="AD179"/>
  <c r="AE179"/>
  <c r="AF179"/>
  <c r="AG179"/>
  <c r="AH179"/>
  <c r="AI179"/>
  <c r="AJ179"/>
  <c r="AK179"/>
  <c r="AL179"/>
  <c r="AM179"/>
  <c r="AN179"/>
  <c r="AD180"/>
  <c r="AE180"/>
  <c r="AF180"/>
  <c r="AG180"/>
  <c r="AH180"/>
  <c r="AI180"/>
  <c r="AJ180"/>
  <c r="AK180"/>
  <c r="AL180"/>
  <c r="AM180"/>
  <c r="AN180"/>
  <c r="AD181"/>
  <c r="AE181"/>
  <c r="AF181"/>
  <c r="AG181"/>
  <c r="AH181"/>
  <c r="AI181"/>
  <c r="AJ181"/>
  <c r="AK181"/>
  <c r="AL181"/>
  <c r="AM181"/>
  <c r="AN181"/>
  <c r="AD182"/>
  <c r="AE182"/>
  <c r="AF182"/>
  <c r="AG182"/>
  <c r="AH182"/>
  <c r="AI182"/>
  <c r="AJ182"/>
  <c r="AK182"/>
  <c r="AL182"/>
  <c r="AM182"/>
  <c r="AN182"/>
  <c r="AD183"/>
  <c r="AE183"/>
  <c r="AF183"/>
  <c r="AG183"/>
  <c r="AH183"/>
  <c r="AI183"/>
  <c r="AJ183"/>
  <c r="AK183"/>
  <c r="AL183"/>
  <c r="AM183"/>
  <c r="AN183"/>
  <c r="AD184"/>
  <c r="AE184"/>
  <c r="AF184"/>
  <c r="AG184"/>
  <c r="AH184"/>
  <c r="AI184"/>
  <c r="AJ184"/>
  <c r="AK184"/>
  <c r="AL184"/>
  <c r="AM184"/>
  <c r="AN184"/>
  <c r="AD185"/>
  <c r="AE185"/>
  <c r="AF185"/>
  <c r="AG185"/>
  <c r="AH185"/>
  <c r="AI185"/>
  <c r="AJ185"/>
  <c r="AK185"/>
  <c r="AL185"/>
  <c r="AM185"/>
  <c r="AN185"/>
  <c r="AD186"/>
  <c r="AE186"/>
  <c r="AF186"/>
  <c r="AG186"/>
  <c r="AH186"/>
  <c r="AI186"/>
  <c r="AJ186"/>
  <c r="AK186"/>
  <c r="AL186"/>
  <c r="AM186"/>
  <c r="AN186"/>
  <c r="AD187"/>
  <c r="AE187"/>
  <c r="AF187"/>
  <c r="AG187"/>
  <c r="AH187"/>
  <c r="AI187"/>
  <c r="AJ187"/>
  <c r="AK187"/>
  <c r="AL187"/>
  <c r="AM187"/>
  <c r="AN187"/>
  <c r="AD188"/>
  <c r="AE188"/>
  <c r="AF188"/>
  <c r="AG188"/>
  <c r="AH188"/>
  <c r="AI188"/>
  <c r="AJ188"/>
  <c r="AK188"/>
  <c r="AL188"/>
  <c r="AM188"/>
  <c r="AN188"/>
  <c r="AD189"/>
  <c r="AE189"/>
  <c r="AF189"/>
  <c r="AG189"/>
  <c r="AH189"/>
  <c r="AI189"/>
  <c r="AJ189"/>
  <c r="AK189"/>
  <c r="AL189"/>
  <c r="AM189"/>
  <c r="AN189"/>
  <c r="AD190"/>
  <c r="AE190"/>
  <c r="AF190"/>
  <c r="AG190"/>
  <c r="AH190"/>
  <c r="AI190"/>
  <c r="AJ190"/>
  <c r="AK190"/>
  <c r="AL190"/>
  <c r="AM190"/>
  <c r="AN190"/>
  <c r="AD191"/>
  <c r="AE191"/>
  <c r="AF191"/>
  <c r="AG191"/>
  <c r="AH191"/>
  <c r="AI191"/>
  <c r="AJ191"/>
  <c r="AK191"/>
  <c r="AL191"/>
  <c r="AM191"/>
  <c r="AN191"/>
  <c r="AD192"/>
  <c r="AE192"/>
  <c r="AF192"/>
  <c r="AG192"/>
  <c r="AH192"/>
  <c r="AI192"/>
  <c r="AJ192"/>
  <c r="AK192"/>
  <c r="AL192"/>
  <c r="AM192"/>
  <c r="AN192"/>
  <c r="AD193"/>
  <c r="AE193"/>
  <c r="AF193"/>
  <c r="AG193"/>
  <c r="AH193"/>
  <c r="AI193"/>
  <c r="AJ193"/>
  <c r="AK193"/>
  <c r="AL193"/>
  <c r="AM193"/>
  <c r="AN193"/>
  <c r="AD194"/>
  <c r="AE194"/>
  <c r="AF194"/>
  <c r="AG194"/>
  <c r="AH194"/>
  <c r="AI194"/>
  <c r="AJ194"/>
  <c r="AK194"/>
  <c r="AL194"/>
  <c r="AM194"/>
  <c r="AN194"/>
  <c r="AD195"/>
  <c r="AE195"/>
  <c r="AF195"/>
  <c r="AG195"/>
  <c r="AH195"/>
  <c r="AI195"/>
  <c r="AJ195"/>
  <c r="AK195"/>
  <c r="AL195"/>
  <c r="AM195"/>
  <c r="AN195"/>
  <c r="AD196"/>
  <c r="AE196"/>
  <c r="AF196"/>
  <c r="AG196"/>
  <c r="AH196"/>
  <c r="AI196"/>
  <c r="AJ196"/>
  <c r="AK196"/>
  <c r="AL196"/>
  <c r="AM196"/>
  <c r="AN196"/>
  <c r="AD197"/>
  <c r="AE197"/>
  <c r="AF197"/>
  <c r="AG197"/>
  <c r="AH197"/>
  <c r="AI197"/>
  <c r="AJ197"/>
  <c r="AK197"/>
  <c r="AL197"/>
  <c r="AM197"/>
  <c r="AN197"/>
  <c r="AD198"/>
  <c r="AE198"/>
  <c r="AF198"/>
  <c r="AG198"/>
  <c r="AH198"/>
  <c r="AI198"/>
  <c r="AJ198"/>
  <c r="AK198"/>
  <c r="AL198"/>
  <c r="AM198"/>
  <c r="AN198"/>
  <c r="AD199"/>
  <c r="AE199"/>
  <c r="AF199"/>
  <c r="AG199"/>
  <c r="AH199"/>
  <c r="AI199"/>
  <c r="AJ199"/>
  <c r="AK199"/>
  <c r="AL199"/>
  <c r="AM199"/>
  <c r="AN199"/>
  <c r="AD200"/>
  <c r="AE200"/>
  <c r="AF200"/>
  <c r="AG200"/>
  <c r="AH200"/>
  <c r="AI200"/>
  <c r="AJ200"/>
  <c r="AK200"/>
  <c r="AL200"/>
  <c r="AM200"/>
  <c r="AN200"/>
  <c r="AD201"/>
  <c r="AE201"/>
  <c r="AF201"/>
  <c r="AG201"/>
  <c r="AH201"/>
  <c r="AI201"/>
  <c r="AJ201"/>
  <c r="AK201"/>
  <c r="AL201"/>
  <c r="AM201"/>
  <c r="AN201"/>
  <c r="AD202"/>
  <c r="AE202"/>
  <c r="AF202"/>
  <c r="AG202"/>
  <c r="AH202"/>
  <c r="AI202"/>
  <c r="AJ202"/>
  <c r="AK202"/>
  <c r="AL202"/>
  <c r="AM202"/>
  <c r="AN202"/>
  <c r="AD203"/>
  <c r="AE203"/>
  <c r="AF203"/>
  <c r="AG203"/>
  <c r="AH203"/>
  <c r="AI203"/>
  <c r="AJ203"/>
  <c r="AK203"/>
  <c r="AL203"/>
  <c r="AM203"/>
  <c r="AN203"/>
  <c r="AD204"/>
  <c r="AE204"/>
  <c r="AF204"/>
  <c r="AG204"/>
  <c r="AH204"/>
  <c r="AI204"/>
  <c r="AJ204"/>
  <c r="AK204"/>
  <c r="AL204"/>
  <c r="AM204"/>
  <c r="AN204"/>
  <c r="AD205"/>
  <c r="AE205"/>
  <c r="AF205"/>
  <c r="AG205"/>
  <c r="AH205"/>
  <c r="AI205"/>
  <c r="AJ205"/>
  <c r="AK205"/>
  <c r="AL205"/>
  <c r="AM205"/>
  <c r="AN205"/>
  <c r="AD206"/>
  <c r="AE206"/>
  <c r="AF206"/>
  <c r="AG206"/>
  <c r="AH206"/>
  <c r="AI206"/>
  <c r="AJ206"/>
  <c r="AK206"/>
  <c r="AL206"/>
  <c r="AM206"/>
  <c r="AN206"/>
  <c r="AD207"/>
  <c r="AE207"/>
  <c r="AF207"/>
  <c r="AG207"/>
  <c r="AH207"/>
  <c r="AI207"/>
  <c r="AJ207"/>
  <c r="AK207"/>
  <c r="AL207"/>
  <c r="AM207"/>
  <c r="AN207"/>
  <c r="AD208"/>
  <c r="AE208"/>
  <c r="AF208"/>
  <c r="AG208"/>
  <c r="AH208"/>
  <c r="AI208"/>
  <c r="AJ208"/>
  <c r="AK208"/>
  <c r="AL208"/>
  <c r="AM208"/>
  <c r="AN208"/>
  <c r="AD209"/>
  <c r="AE209"/>
  <c r="AF209"/>
  <c r="AG209"/>
  <c r="AH209"/>
  <c r="AI209"/>
  <c r="AJ209"/>
  <c r="AK209"/>
  <c r="AL209"/>
  <c r="AM209"/>
  <c r="AN209"/>
  <c r="AD210"/>
  <c r="AE210"/>
  <c r="AF210"/>
  <c r="AG210"/>
  <c r="AH210"/>
  <c r="AI210"/>
  <c r="AJ210"/>
  <c r="AK210"/>
  <c r="AL210"/>
  <c r="AM210"/>
  <c r="AN210"/>
  <c r="AD211"/>
  <c r="AE211"/>
  <c r="AF211"/>
  <c r="AG211"/>
  <c r="AH211"/>
  <c r="AI211"/>
  <c r="AJ211"/>
  <c r="AK211"/>
  <c r="AL211"/>
  <c r="AM211"/>
  <c r="AN211"/>
  <c r="AD212"/>
  <c r="AE212"/>
  <c r="AF212"/>
  <c r="AG212"/>
  <c r="AH212"/>
  <c r="AI212"/>
  <c r="AJ212"/>
  <c r="AK212"/>
  <c r="AL212"/>
  <c r="AM212"/>
  <c r="AN212"/>
  <c r="AD213"/>
  <c r="AE213"/>
  <c r="AF213"/>
  <c r="AG213"/>
  <c r="AH213"/>
  <c r="AI213"/>
  <c r="AJ213"/>
  <c r="AK213"/>
  <c r="AL213"/>
  <c r="AM213"/>
  <c r="AN213"/>
  <c r="AD214"/>
  <c r="AE214"/>
  <c r="AF214"/>
  <c r="AG214"/>
  <c r="AH214"/>
  <c r="AI214"/>
  <c r="AJ214"/>
  <c r="AK214"/>
  <c r="AL214"/>
  <c r="AM214"/>
  <c r="AN214"/>
  <c r="AD215"/>
  <c r="AE215"/>
  <c r="AF215"/>
  <c r="AG215"/>
  <c r="AH215"/>
  <c r="AI215"/>
  <c r="AJ215"/>
  <c r="AK215"/>
  <c r="AL215"/>
  <c r="AM215"/>
  <c r="AN215"/>
  <c r="AD216"/>
  <c r="AE216"/>
  <c r="AF216"/>
  <c r="AG216"/>
  <c r="AH216"/>
  <c r="AI216"/>
  <c r="AJ216"/>
  <c r="AK216"/>
  <c r="AL216"/>
  <c r="AM216"/>
  <c r="AN216"/>
  <c r="AD217"/>
  <c r="AE217"/>
  <c r="AF217"/>
  <c r="AG217"/>
  <c r="AH217"/>
  <c r="AI217"/>
  <c r="AJ217"/>
  <c r="AK217"/>
  <c r="AL217"/>
  <c r="AM217"/>
  <c r="AN217"/>
  <c r="AD218"/>
  <c r="AE218"/>
  <c r="AF218"/>
  <c r="AG218"/>
  <c r="AH218"/>
  <c r="AI218"/>
  <c r="AJ218"/>
  <c r="AK218"/>
  <c r="AL218"/>
  <c r="AM218"/>
  <c r="AN218"/>
  <c r="AD219"/>
  <c r="AE219"/>
  <c r="AF219"/>
  <c r="AG219"/>
  <c r="AH219"/>
  <c r="AI219"/>
  <c r="AJ219"/>
  <c r="AK219"/>
  <c r="AL219"/>
  <c r="AM219"/>
  <c r="AN219"/>
  <c r="AD220"/>
  <c r="AE220"/>
  <c r="AF220"/>
  <c r="AG220"/>
  <c r="AH220"/>
  <c r="AI220"/>
  <c r="AJ220"/>
  <c r="AK220"/>
  <c r="AL220"/>
  <c r="AM220"/>
  <c r="AN220"/>
  <c r="AD222"/>
  <c r="AE222"/>
  <c r="AF222"/>
  <c r="AG222"/>
  <c r="AH222"/>
  <c r="AI222"/>
  <c r="AJ222"/>
  <c r="AK222"/>
  <c r="AL222"/>
  <c r="AM222"/>
  <c r="AN222"/>
  <c r="AD223"/>
  <c r="AE223"/>
  <c r="AF223"/>
  <c r="AG223"/>
  <c r="AH223"/>
  <c r="AI223"/>
  <c r="AJ223"/>
  <c r="AK223"/>
  <c r="AL223"/>
  <c r="AM223"/>
  <c r="AN223"/>
  <c r="AD224"/>
  <c r="AE224"/>
  <c r="AF224"/>
  <c r="AG224"/>
  <c r="AH224"/>
  <c r="AI224"/>
  <c r="AJ224"/>
  <c r="AK224"/>
  <c r="AL224"/>
  <c r="AM224"/>
  <c r="AN224"/>
  <c r="AF226"/>
  <c r="AG226"/>
  <c r="AH226"/>
  <c r="AI226"/>
  <c r="AJ226"/>
  <c r="AK226"/>
  <c r="AL226"/>
  <c r="AM226"/>
  <c r="AN226"/>
  <c r="AD225"/>
  <c r="AE225"/>
  <c r="AF225"/>
  <c r="AG225"/>
  <c r="AH225"/>
  <c r="AI225"/>
  <c r="AJ225"/>
  <c r="AK225"/>
  <c r="AL225"/>
  <c r="AM225"/>
  <c r="AN225"/>
  <c r="AD170"/>
  <c r="AE170"/>
  <c r="AF170"/>
  <c r="AG170"/>
  <c r="AH170"/>
  <c r="AI170"/>
  <c r="AJ170"/>
  <c r="AK170"/>
  <c r="AL170"/>
  <c r="AM170"/>
  <c r="AN170"/>
  <c r="AD169"/>
  <c r="AE169"/>
  <c r="AF169"/>
  <c r="AG169"/>
  <c r="AH169"/>
  <c r="AI169"/>
  <c r="AJ169"/>
  <c r="AK169"/>
  <c r="AL169"/>
  <c r="AM169"/>
  <c r="AN169"/>
  <c r="AD168"/>
  <c r="AE168"/>
  <c r="AF168"/>
  <c r="AG168"/>
  <c r="AH168"/>
  <c r="AI168"/>
  <c r="AJ168"/>
  <c r="AK168"/>
  <c r="AL168"/>
  <c r="AM168"/>
  <c r="AN168"/>
  <c r="AM167"/>
  <c r="AK167"/>
  <c r="AL167"/>
  <c r="AI167"/>
  <c r="AJ167"/>
  <c r="AD167"/>
  <c r="AE167"/>
  <c r="AF167"/>
  <c r="AG167"/>
  <c r="AH167"/>
  <c r="AD166"/>
  <c r="AE166"/>
  <c r="AF166"/>
  <c r="AG166"/>
  <c r="AH166"/>
  <c r="AD165"/>
  <c r="AE165"/>
  <c r="AF165"/>
  <c r="AG165"/>
  <c r="AH165"/>
  <c r="AD164"/>
  <c r="AE164"/>
  <c r="AF164"/>
  <c r="AG164"/>
  <c r="AD163"/>
  <c r="AE163"/>
  <c r="AF163"/>
  <c r="AG163"/>
  <c r="AD162"/>
  <c r="AE162"/>
  <c r="AF162"/>
  <c r="AG162"/>
  <c r="AD161"/>
  <c r="AE161"/>
  <c r="AF161"/>
  <c r="AD160"/>
  <c r="AE160"/>
  <c r="AF160"/>
  <c r="AD159"/>
  <c r="AE159"/>
  <c r="AF159"/>
  <c r="AD158"/>
  <c r="AE158"/>
  <c r="AF158"/>
  <c r="AD157"/>
  <c r="AE157"/>
  <c r="AF157"/>
  <c r="AD156"/>
  <c r="AE156"/>
  <c r="AD155"/>
  <c r="AD154"/>
  <c r="AD153"/>
  <c r="AC225"/>
  <c r="AC224"/>
  <c r="AC223"/>
  <c r="AC222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E226"/>
  <c r="AC157"/>
  <c r="AC156"/>
  <c r="AC155"/>
  <c r="AC154"/>
  <c r="AC153"/>
  <c r="AE131"/>
  <c r="AF131"/>
  <c r="AG131"/>
  <c r="AH131"/>
  <c r="AI131"/>
  <c r="AJ131"/>
  <c r="AK131"/>
  <c r="AL131"/>
  <c r="AM131"/>
  <c r="AN131"/>
  <c r="AD131"/>
  <c r="AE130"/>
  <c r="AF130"/>
  <c r="AG130"/>
  <c r="AH130"/>
  <c r="AI130"/>
  <c r="AJ130"/>
  <c r="AK130"/>
  <c r="AL130"/>
  <c r="AM130"/>
  <c r="AN130"/>
  <c r="AD130"/>
  <c r="AD129"/>
  <c r="AE129"/>
  <c r="AF129"/>
  <c r="AG129"/>
  <c r="AH129"/>
  <c r="AI129"/>
  <c r="AJ129"/>
  <c r="AK129"/>
  <c r="AL129"/>
  <c r="AM129"/>
  <c r="AN129"/>
  <c r="AD128"/>
  <c r="AE128"/>
  <c r="AF128"/>
  <c r="AG128"/>
  <c r="AH128"/>
  <c r="AI128"/>
  <c r="AJ128"/>
  <c r="AK128"/>
  <c r="AL128"/>
  <c r="AM128"/>
  <c r="AN128"/>
  <c r="AC129"/>
  <c r="AC128"/>
  <c r="AB129"/>
  <c r="AD127"/>
  <c r="AE127"/>
  <c r="AF127"/>
  <c r="AG127"/>
  <c r="AH127"/>
  <c r="AI127"/>
  <c r="AJ127"/>
  <c r="AK127"/>
  <c r="AL127"/>
  <c r="AM127"/>
  <c r="AN127"/>
  <c r="AD126"/>
  <c r="AE126"/>
  <c r="AF126"/>
  <c r="AG126"/>
  <c r="AH126"/>
  <c r="AI126"/>
  <c r="AJ126"/>
  <c r="AK126"/>
  <c r="AL126"/>
  <c r="AM126"/>
  <c r="AN126"/>
  <c r="AC127"/>
  <c r="AC126"/>
  <c r="AN125"/>
  <c r="AM125"/>
  <c r="AL125"/>
  <c r="AK125"/>
  <c r="AJ125"/>
  <c r="AI125"/>
  <c r="AH125"/>
  <c r="AG125"/>
  <c r="AF125"/>
  <c r="AE125"/>
  <c r="AD125"/>
  <c r="AC125"/>
  <c r="AN124"/>
  <c r="AM124"/>
  <c r="AL124"/>
  <c r="AK124"/>
  <c r="AJ124"/>
  <c r="AI124"/>
  <c r="AH124"/>
  <c r="AG124"/>
  <c r="AF124"/>
  <c r="AE124"/>
  <c r="AD124"/>
  <c r="AC124"/>
  <c r="AN123"/>
  <c r="AM123"/>
  <c r="AL123"/>
  <c r="AK123"/>
  <c r="AJ123"/>
  <c r="AI123"/>
  <c r="AH123"/>
  <c r="AG123"/>
  <c r="AF123"/>
  <c r="AE123"/>
  <c r="AD123"/>
  <c r="AC123"/>
  <c r="AN122"/>
  <c r="AM122"/>
  <c r="AL122"/>
  <c r="AK122"/>
  <c r="AJ122"/>
  <c r="AI122"/>
  <c r="AH122"/>
  <c r="AG122"/>
  <c r="AF122"/>
  <c r="AE122"/>
  <c r="AD122"/>
  <c r="AC122"/>
  <c r="AN120"/>
  <c r="AM120"/>
  <c r="AL120"/>
  <c r="AK120"/>
  <c r="AJ120"/>
  <c r="AI120"/>
  <c r="AH120"/>
  <c r="AG120"/>
  <c r="AF120"/>
  <c r="AE120"/>
  <c r="AD120"/>
  <c r="AC120"/>
  <c r="AM119"/>
  <c r="AL119"/>
  <c r="AK119"/>
  <c r="AJ119"/>
  <c r="AI119"/>
  <c r="AH119"/>
  <c r="AG119"/>
  <c r="AF119"/>
  <c r="AE119"/>
  <c r="AD119"/>
  <c r="AC119"/>
  <c r="AN118"/>
  <c r="AM118"/>
  <c r="AL118"/>
  <c r="AK118"/>
  <c r="AJ118"/>
  <c r="AI118"/>
  <c r="AH118"/>
  <c r="AG118"/>
  <c r="AF118"/>
  <c r="AE118"/>
  <c r="AD118"/>
  <c r="AC118"/>
  <c r="AD117"/>
  <c r="AE117"/>
  <c r="AF117"/>
  <c r="AG117"/>
  <c r="AH117"/>
  <c r="AI117"/>
  <c r="AJ117"/>
  <c r="AK117"/>
  <c r="AL117"/>
  <c r="AM117"/>
  <c r="AN117"/>
  <c r="AC117"/>
  <c r="AN116"/>
  <c r="AD116"/>
  <c r="AE116"/>
  <c r="AF116"/>
  <c r="AG116"/>
  <c r="AH116"/>
  <c r="AI116"/>
  <c r="AJ116"/>
  <c r="AK116"/>
  <c r="AL116"/>
  <c r="AM116"/>
  <c r="AC116"/>
  <c r="AM115"/>
  <c r="AD115"/>
  <c r="AE115"/>
  <c r="AF115"/>
  <c r="AG115"/>
  <c r="AH115"/>
  <c r="AI115"/>
  <c r="AJ115"/>
  <c r="AK115"/>
  <c r="AL115"/>
  <c r="AC115"/>
  <c r="AK114"/>
  <c r="AJ114"/>
  <c r="AI114"/>
  <c r="AH114"/>
  <c r="AG114"/>
  <c r="AF114"/>
  <c r="AE114"/>
  <c r="AD114"/>
  <c r="AC114"/>
  <c r="AK113"/>
  <c r="AJ113"/>
  <c r="AI113"/>
  <c r="AH113"/>
  <c r="AG113"/>
  <c r="AF113"/>
  <c r="AE113"/>
  <c r="AD113"/>
  <c r="AC113"/>
  <c r="AJ112"/>
  <c r="AI112"/>
  <c r="AH112"/>
  <c r="AG112"/>
  <c r="AF112"/>
  <c r="AE112"/>
  <c r="AD112"/>
  <c r="AC112"/>
  <c r="AH111"/>
  <c r="AG111"/>
  <c r="AF111"/>
  <c r="AE111"/>
  <c r="AD111"/>
  <c r="AC111"/>
  <c r="AG110"/>
  <c r="AF110"/>
  <c r="AE110"/>
  <c r="AD110"/>
  <c r="AC110"/>
  <c r="AD109"/>
  <c r="AC109"/>
  <c r="AD108"/>
  <c r="AC108"/>
  <c r="AG66"/>
  <c r="AH66"/>
  <c r="AI66"/>
  <c r="AJ66"/>
  <c r="AK66"/>
  <c r="AL66"/>
  <c r="AM66"/>
  <c r="AN66"/>
  <c r="AF66"/>
  <c r="AD65"/>
  <c r="AE65"/>
  <c r="AF65"/>
  <c r="AG65"/>
  <c r="AH65"/>
  <c r="AI65"/>
  <c r="AJ65"/>
  <c r="AK65"/>
  <c r="AL65"/>
  <c r="AM65"/>
  <c r="AN65"/>
  <c r="AD64"/>
  <c r="AE64"/>
  <c r="AF64"/>
  <c r="AG64"/>
  <c r="AH64"/>
  <c r="AI64"/>
  <c r="AJ64"/>
  <c r="AK64"/>
  <c r="AL64"/>
  <c r="AM64"/>
  <c r="AN64"/>
  <c r="AD63"/>
  <c r="AE63"/>
  <c r="AF63"/>
  <c r="AG63"/>
  <c r="AH63"/>
  <c r="AI63"/>
  <c r="AJ63"/>
  <c r="AK63"/>
  <c r="AL63"/>
  <c r="AM63"/>
  <c r="AN63"/>
  <c r="AD62"/>
  <c r="AE62"/>
  <c r="AF62"/>
  <c r="AG62"/>
  <c r="AH62"/>
  <c r="AI62"/>
  <c r="AJ62"/>
  <c r="AK62"/>
  <c r="AL62"/>
  <c r="AM62"/>
  <c r="AN62"/>
  <c r="AD61"/>
  <c r="AE61"/>
  <c r="AF61"/>
  <c r="AG61"/>
  <c r="AH61"/>
  <c r="AI61"/>
  <c r="AJ61"/>
  <c r="AK61"/>
  <c r="AL61"/>
  <c r="AM61"/>
  <c r="AN61"/>
  <c r="AD60"/>
  <c r="AE60"/>
  <c r="AF60"/>
  <c r="AG60"/>
  <c r="AH60"/>
  <c r="AI60"/>
  <c r="AJ60"/>
  <c r="AK60"/>
  <c r="AL60"/>
  <c r="AM60"/>
  <c r="AN60"/>
  <c r="AD59"/>
  <c r="AE59"/>
  <c r="AF59"/>
  <c r="AG59"/>
  <c r="AH59"/>
  <c r="AI59"/>
  <c r="AJ59"/>
  <c r="AK59"/>
  <c r="AL59"/>
  <c r="AM59"/>
  <c r="AN59"/>
  <c r="AD58"/>
  <c r="AE58"/>
  <c r="AF58"/>
  <c r="AG58"/>
  <c r="AH58"/>
  <c r="AI58"/>
  <c r="AJ58"/>
  <c r="AK58"/>
  <c r="AL58"/>
  <c r="AM58"/>
  <c r="AN58"/>
  <c r="AD57"/>
  <c r="AE57"/>
  <c r="AF57"/>
  <c r="AG57"/>
  <c r="AH57"/>
  <c r="AI57"/>
  <c r="AJ57"/>
  <c r="AK57"/>
  <c r="AL57"/>
  <c r="AM57"/>
  <c r="AN57"/>
  <c r="AD56"/>
  <c r="AE56"/>
  <c r="AF56"/>
  <c r="AG56"/>
  <c r="AH56"/>
  <c r="AI56"/>
  <c r="AJ56"/>
  <c r="AK56"/>
  <c r="AL56"/>
  <c r="AM56"/>
  <c r="AN56"/>
  <c r="AD55"/>
  <c r="AE55"/>
  <c r="AF55"/>
  <c r="AG55"/>
  <c r="AH55"/>
  <c r="AI55"/>
  <c r="AJ55"/>
  <c r="AK55"/>
  <c r="AL55"/>
  <c r="AM55"/>
  <c r="AN55"/>
  <c r="AC65"/>
  <c r="AC64"/>
  <c r="AC63"/>
  <c r="AC62"/>
  <c r="AC61"/>
  <c r="AC60"/>
  <c r="AC59"/>
  <c r="AC58"/>
  <c r="AC57"/>
  <c r="AC56"/>
  <c r="AC55"/>
  <c r="AD54"/>
  <c r="AE54"/>
  <c r="AF54"/>
  <c r="AG54"/>
  <c r="AH54"/>
  <c r="AI54"/>
  <c r="AJ54"/>
  <c r="AK54"/>
  <c r="AL54"/>
  <c r="AM54"/>
  <c r="AN54"/>
  <c r="AD53"/>
  <c r="AE53"/>
  <c r="AF53"/>
  <c r="AG53"/>
  <c r="AH53"/>
  <c r="AI53"/>
  <c r="AJ53"/>
  <c r="AK53"/>
  <c r="AL53"/>
  <c r="AM53"/>
  <c r="AN53"/>
  <c r="AD52"/>
  <c r="AE52"/>
  <c r="AF52"/>
  <c r="AG52"/>
  <c r="AH52"/>
  <c r="AI52"/>
  <c r="AJ52"/>
  <c r="AK52"/>
  <c r="AL52"/>
  <c r="AM52"/>
  <c r="AN52"/>
  <c r="AD51"/>
  <c r="AE51"/>
  <c r="AF51"/>
  <c r="AG51"/>
  <c r="AH51"/>
  <c r="AI51"/>
  <c r="AJ51"/>
  <c r="AK51"/>
  <c r="AL51"/>
  <c r="AM51"/>
  <c r="AN51"/>
  <c r="AD50"/>
  <c r="AE50"/>
  <c r="AF50"/>
  <c r="AG50"/>
  <c r="AH50"/>
  <c r="AI50"/>
  <c r="AJ50"/>
  <c r="AK50"/>
  <c r="AL50"/>
  <c r="AM50"/>
  <c r="AN50"/>
  <c r="AD49"/>
  <c r="AE49"/>
  <c r="AF49"/>
  <c r="AG49"/>
  <c r="AH49"/>
  <c r="AI49"/>
  <c r="AJ49"/>
  <c r="AK49"/>
  <c r="AL49"/>
  <c r="AM49"/>
  <c r="AN49"/>
  <c r="AD48"/>
  <c r="AE48"/>
  <c r="AF48"/>
  <c r="AG48"/>
  <c r="AH48"/>
  <c r="AI48"/>
  <c r="AJ48"/>
  <c r="AK48"/>
  <c r="AL48"/>
  <c r="AM48"/>
  <c r="AN48"/>
  <c r="AD47"/>
  <c r="AE47"/>
  <c r="AF47"/>
  <c r="AG47"/>
  <c r="AH47"/>
  <c r="AI47"/>
  <c r="AJ47"/>
  <c r="AK47"/>
  <c r="AL47"/>
  <c r="AM47"/>
  <c r="AN47"/>
  <c r="AD46"/>
  <c r="AE46"/>
  <c r="AF46"/>
  <c r="AG46"/>
  <c r="AH46"/>
  <c r="AI46"/>
  <c r="AJ46"/>
  <c r="AK46"/>
  <c r="AL46"/>
  <c r="AM46"/>
  <c r="AN46"/>
  <c r="AD45"/>
  <c r="AE45"/>
  <c r="AF45"/>
  <c r="AG45"/>
  <c r="AH45"/>
  <c r="AI45"/>
  <c r="AJ45"/>
  <c r="AK45"/>
  <c r="AL45"/>
  <c r="AM45"/>
  <c r="AN45"/>
  <c r="AD44"/>
  <c r="AE44"/>
  <c r="AF44"/>
  <c r="AG44"/>
  <c r="AH44"/>
  <c r="AI44"/>
  <c r="AJ44"/>
  <c r="AK44"/>
  <c r="AL44"/>
  <c r="AM44"/>
  <c r="AN44"/>
  <c r="AD43"/>
  <c r="AE43"/>
  <c r="AF43"/>
  <c r="AG43"/>
  <c r="AH43"/>
  <c r="AI43"/>
  <c r="AJ43"/>
  <c r="AK43"/>
  <c r="AL43"/>
  <c r="AM43"/>
  <c r="AN43"/>
  <c r="AC54"/>
  <c r="AC53"/>
  <c r="AC52"/>
  <c r="AC51"/>
  <c r="AC50"/>
  <c r="AC49"/>
  <c r="AC48"/>
  <c r="AC47"/>
  <c r="AC46"/>
  <c r="AC45"/>
  <c r="AC44"/>
  <c r="AC43"/>
  <c r="AD41"/>
  <c r="AE41"/>
  <c r="AF41"/>
  <c r="AG41"/>
  <c r="AH41"/>
  <c r="AI41"/>
  <c r="AJ41"/>
  <c r="AK41"/>
  <c r="AL41"/>
  <c r="AM41"/>
  <c r="AN41"/>
  <c r="AD40"/>
  <c r="AE40"/>
  <c r="AF40"/>
  <c r="AG40"/>
  <c r="AH40"/>
  <c r="AI40"/>
  <c r="AJ40"/>
  <c r="AK40"/>
  <c r="AL40"/>
  <c r="AM40"/>
  <c r="AN40"/>
  <c r="AD39"/>
  <c r="AE39"/>
  <c r="AF39"/>
  <c r="AG39"/>
  <c r="AH39"/>
  <c r="AI39"/>
  <c r="AJ39"/>
  <c r="AK39"/>
  <c r="AL39"/>
  <c r="AM39"/>
  <c r="AN39"/>
  <c r="AD38"/>
  <c r="AE38"/>
  <c r="AF38"/>
  <c r="AG38"/>
  <c r="AH38"/>
  <c r="AI38"/>
  <c r="AJ38"/>
  <c r="AK38"/>
  <c r="AL38"/>
  <c r="AM38"/>
  <c r="AN38"/>
  <c r="AD37"/>
  <c r="AE37"/>
  <c r="AF37"/>
  <c r="AG37"/>
  <c r="AH37"/>
  <c r="AI37"/>
  <c r="AJ37"/>
  <c r="AK37"/>
  <c r="AL37"/>
  <c r="AM37"/>
  <c r="AN37"/>
  <c r="AC41"/>
  <c r="AC40"/>
  <c r="AC39"/>
  <c r="AC38"/>
  <c r="AC37"/>
  <c r="AD36"/>
  <c r="AE36"/>
  <c r="AF36"/>
  <c r="AG36"/>
  <c r="AH36"/>
  <c r="AI36"/>
  <c r="AJ36"/>
  <c r="AK36"/>
  <c r="AL36"/>
  <c r="AM36"/>
  <c r="AN36"/>
  <c r="AD35"/>
  <c r="AE35"/>
  <c r="AF35"/>
  <c r="AG35"/>
  <c r="AH35"/>
  <c r="AI35"/>
  <c r="AJ35"/>
  <c r="AK35"/>
  <c r="AL35"/>
  <c r="AM35"/>
  <c r="AN35"/>
  <c r="AD34"/>
  <c r="AE34"/>
  <c r="AF34"/>
  <c r="AG34"/>
  <c r="AH34"/>
  <c r="AI34"/>
  <c r="AJ34"/>
  <c r="AK34"/>
  <c r="AL34"/>
  <c r="AM34"/>
  <c r="AN34"/>
  <c r="AD33"/>
  <c r="AE33"/>
  <c r="AF33"/>
  <c r="AG33"/>
  <c r="AH33"/>
  <c r="AI33"/>
  <c r="AJ33"/>
  <c r="AK33"/>
  <c r="AL33"/>
  <c r="AM33"/>
  <c r="AN33"/>
  <c r="AD32"/>
  <c r="AE32"/>
  <c r="AF32"/>
  <c r="AG32"/>
  <c r="AH32"/>
  <c r="AI32"/>
  <c r="AJ32"/>
  <c r="AK32"/>
  <c r="AL32"/>
  <c r="AM32"/>
  <c r="AN32"/>
  <c r="AD31"/>
  <c r="AE31"/>
  <c r="AF31"/>
  <c r="AG31"/>
  <c r="AH31"/>
  <c r="AI31"/>
  <c r="AJ31"/>
  <c r="AK31"/>
  <c r="AL31"/>
  <c r="AM31"/>
  <c r="AN31"/>
  <c r="AD30"/>
  <c r="AE30"/>
  <c r="AF30"/>
  <c r="AG30"/>
  <c r="AH30"/>
  <c r="AI30"/>
  <c r="AJ30"/>
  <c r="AK30"/>
  <c r="AL30"/>
  <c r="AM30"/>
  <c r="AN30"/>
  <c r="AD29"/>
  <c r="AE29"/>
  <c r="AF29"/>
  <c r="AG29"/>
  <c r="AH29"/>
  <c r="AI29"/>
  <c r="AJ29"/>
  <c r="AK29"/>
  <c r="AL29"/>
  <c r="AM29"/>
  <c r="AN29"/>
  <c r="AD28"/>
  <c r="AE28"/>
  <c r="AF28"/>
  <c r="AG28"/>
  <c r="AH28"/>
  <c r="AI28"/>
  <c r="AJ28"/>
  <c r="AK28"/>
  <c r="AL28"/>
  <c r="AM28"/>
  <c r="AN28"/>
  <c r="AD27"/>
  <c r="AE27"/>
  <c r="AF27"/>
  <c r="AG27"/>
  <c r="AH27"/>
  <c r="AI27"/>
  <c r="AJ27"/>
  <c r="AK27"/>
  <c r="AL27"/>
  <c r="AM27"/>
  <c r="AN27"/>
  <c r="AD26"/>
  <c r="AE26"/>
  <c r="AF26"/>
  <c r="AG26"/>
  <c r="AH26"/>
  <c r="AI26"/>
  <c r="AJ26"/>
  <c r="AK26"/>
  <c r="AL26"/>
  <c r="AM26"/>
  <c r="AN26"/>
  <c r="AD25"/>
  <c r="AE25"/>
  <c r="AF25"/>
  <c r="AG25"/>
  <c r="AH25"/>
  <c r="AI25"/>
  <c r="AJ25"/>
  <c r="AK25"/>
  <c r="AL25"/>
  <c r="AM25"/>
  <c r="AN25"/>
  <c r="AM24"/>
  <c r="AN24"/>
  <c r="AL24"/>
  <c r="AJ24"/>
  <c r="AK24"/>
  <c r="AD24"/>
  <c r="AE24"/>
  <c r="AF24"/>
  <c r="AG24"/>
  <c r="AH24"/>
  <c r="AI24"/>
  <c r="AI23"/>
  <c r="AG23"/>
  <c r="AH23"/>
  <c r="AD23"/>
  <c r="AE23"/>
  <c r="AF23"/>
  <c r="AD22"/>
  <c r="AE22"/>
  <c r="AF22"/>
  <c r="AD21"/>
  <c r="AE21"/>
  <c r="AF21"/>
  <c r="AD20"/>
  <c r="AE20"/>
  <c r="AD18"/>
  <c r="AD17"/>
  <c r="AD16"/>
  <c r="AD15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O19" s="1"/>
  <c r="AP19" s="1"/>
  <c r="AC18"/>
  <c r="AC17"/>
  <c r="AC16"/>
  <c r="AC15"/>
  <c r="AD14"/>
  <c r="AC14"/>
  <c r="AD12"/>
  <c r="AD11"/>
  <c r="AC12"/>
  <c r="AC11"/>
  <c r="AC10"/>
  <c r="AO10" s="1"/>
  <c r="AP10" s="1"/>
  <c r="AC9"/>
  <c r="AO9" s="1"/>
  <c r="AP9" s="1"/>
  <c r="AC8"/>
  <c r="AC42"/>
  <c r="AO42" s="1"/>
  <c r="AP42" s="1"/>
  <c r="D73"/>
  <c r="AO257" l="1"/>
  <c r="AO465"/>
  <c r="AP465" s="1"/>
  <c r="AO469"/>
  <c r="AP469" s="1"/>
  <c r="AO473"/>
  <c r="AP473" s="1"/>
  <c r="AO477"/>
  <c r="AP477" s="1"/>
  <c r="AO481"/>
  <c r="AP481" s="1"/>
  <c r="AO485"/>
  <c r="AP485" s="1"/>
  <c r="AO489"/>
  <c r="AP489" s="1"/>
  <c r="AO468"/>
  <c r="AP468" s="1"/>
  <c r="AO472"/>
  <c r="AP472" s="1"/>
  <c r="AO476"/>
  <c r="AP476" s="1"/>
  <c r="AO480"/>
  <c r="AP480" s="1"/>
  <c r="AO484"/>
  <c r="AP484" s="1"/>
  <c r="AO488"/>
  <c r="AP488" s="1"/>
  <c r="AO475"/>
  <c r="AP475" s="1"/>
  <c r="AO479"/>
  <c r="AP479" s="1"/>
  <c r="AO493"/>
  <c r="AP493" s="1"/>
  <c r="AO466"/>
  <c r="AP466" s="1"/>
  <c r="AO470"/>
  <c r="AP470" s="1"/>
  <c r="AO474"/>
  <c r="AP474" s="1"/>
  <c r="AO478"/>
  <c r="AP478" s="1"/>
  <c r="AO482"/>
  <c r="AP482" s="1"/>
  <c r="AO486"/>
  <c r="AP486" s="1"/>
  <c r="AO490"/>
  <c r="AP490" s="1"/>
  <c r="AO467"/>
  <c r="AP467" s="1"/>
  <c r="AO471"/>
  <c r="AP471" s="1"/>
  <c r="AO483"/>
  <c r="AP483" s="1"/>
  <c r="AO487"/>
  <c r="AP487" s="1"/>
  <c r="AO494"/>
  <c r="AP494" s="1"/>
  <c r="AO491"/>
  <c r="AP491" s="1"/>
  <c r="AO443"/>
  <c r="AP443" s="1"/>
  <c r="AN538"/>
  <c r="AO444"/>
  <c r="AP444" s="1"/>
  <c r="AA498"/>
  <c r="AA500" s="1"/>
  <c r="AO441"/>
  <c r="AP441" s="1"/>
  <c r="AO442"/>
  <c r="AP442" s="1"/>
  <c r="AO509"/>
  <c r="AP509" s="1"/>
  <c r="D500"/>
  <c r="D543"/>
  <c r="D545" s="1"/>
  <c r="AO173"/>
  <c r="AP173" s="1"/>
  <c r="AO177"/>
  <c r="AP177" s="1"/>
  <c r="AO185"/>
  <c r="AP185" s="1"/>
  <c r="AO181"/>
  <c r="AP181" s="1"/>
  <c r="AO189"/>
  <c r="AP189" s="1"/>
  <c r="AO197"/>
  <c r="AP197" s="1"/>
  <c r="AO172"/>
  <c r="AP172" s="1"/>
  <c r="AO176"/>
  <c r="AP176" s="1"/>
  <c r="AO180"/>
  <c r="AP180" s="1"/>
  <c r="AO193"/>
  <c r="AP193" s="1"/>
  <c r="AO513"/>
  <c r="AP513" s="1"/>
  <c r="AO518"/>
  <c r="AP518" s="1"/>
  <c r="AO522"/>
  <c r="AP522" s="1"/>
  <c r="M514"/>
  <c r="AA514" s="1"/>
  <c r="AO201"/>
  <c r="AP201" s="1"/>
  <c r="AO155"/>
  <c r="AP155" s="1"/>
  <c r="AO162"/>
  <c r="AP162" s="1"/>
  <c r="AO166"/>
  <c r="AP166" s="1"/>
  <c r="AO170"/>
  <c r="AP170" s="1"/>
  <c r="AO174"/>
  <c r="AP174" s="1"/>
  <c r="AO178"/>
  <c r="AP178" s="1"/>
  <c r="AO182"/>
  <c r="AP182" s="1"/>
  <c r="AO186"/>
  <c r="AP186" s="1"/>
  <c r="AO190"/>
  <c r="AP190" s="1"/>
  <c r="AO194"/>
  <c r="AP194" s="1"/>
  <c r="AO198"/>
  <c r="AP198" s="1"/>
  <c r="AO202"/>
  <c r="AP202" s="1"/>
  <c r="AO206"/>
  <c r="AP206" s="1"/>
  <c r="AO210"/>
  <c r="AP210" s="1"/>
  <c r="AO214"/>
  <c r="AP214" s="1"/>
  <c r="AO218"/>
  <c r="AP218" s="1"/>
  <c r="AO222"/>
  <c r="AP222" s="1"/>
  <c r="AO515"/>
  <c r="AP515" s="1"/>
  <c r="AO506"/>
  <c r="AP506" s="1"/>
  <c r="AO510"/>
  <c r="AP510" s="1"/>
  <c r="AA233"/>
  <c r="AA235" s="1"/>
  <c r="AO504"/>
  <c r="AP504" s="1"/>
  <c r="AO508"/>
  <c r="AP508" s="1"/>
  <c r="AO512"/>
  <c r="AP512" s="1"/>
  <c r="AO517"/>
  <c r="AP517" s="1"/>
  <c r="AO521"/>
  <c r="AP521" s="1"/>
  <c r="AO525"/>
  <c r="AP525" s="1"/>
  <c r="AO529"/>
  <c r="AP529" s="1"/>
  <c r="AO205"/>
  <c r="AP205" s="1"/>
  <c r="AO11"/>
  <c r="AP11" s="1"/>
  <c r="AC459"/>
  <c r="AO154"/>
  <c r="AP154" s="1"/>
  <c r="AO226"/>
  <c r="AP226" s="1"/>
  <c r="AO161"/>
  <c r="AP161" s="1"/>
  <c r="AO165"/>
  <c r="AP165" s="1"/>
  <c r="AO169"/>
  <c r="AP169" s="1"/>
  <c r="AO209"/>
  <c r="AP209" s="1"/>
  <c r="AO213"/>
  <c r="AP213" s="1"/>
  <c r="AO217"/>
  <c r="AP217" s="1"/>
  <c r="AD498"/>
  <c r="AK498"/>
  <c r="AG498"/>
  <c r="AO505"/>
  <c r="AP505" s="1"/>
  <c r="AO526"/>
  <c r="AP526" s="1"/>
  <c r="AO530"/>
  <c r="AP530" s="1"/>
  <c r="AO534"/>
  <c r="AP534" s="1"/>
  <c r="AM538"/>
  <c r="AI538"/>
  <c r="AD459"/>
  <c r="AD233"/>
  <c r="AC233"/>
  <c r="AO519"/>
  <c r="AP519" s="1"/>
  <c r="AO523"/>
  <c r="AP523" s="1"/>
  <c r="AO527"/>
  <c r="AP527" s="1"/>
  <c r="AO531"/>
  <c r="AP531" s="1"/>
  <c r="AO535"/>
  <c r="AP535" s="1"/>
  <c r="AN498"/>
  <c r="AJ498"/>
  <c r="AO259"/>
  <c r="AP259" s="1"/>
  <c r="AO263"/>
  <c r="AP263" s="1"/>
  <c r="AO267"/>
  <c r="AP267" s="1"/>
  <c r="AO271"/>
  <c r="AP271" s="1"/>
  <c r="AO276"/>
  <c r="AP276" s="1"/>
  <c r="AO280"/>
  <c r="AP280" s="1"/>
  <c r="AO284"/>
  <c r="AP284" s="1"/>
  <c r="AO288"/>
  <c r="AP288" s="1"/>
  <c r="AO292"/>
  <c r="AP292" s="1"/>
  <c r="AO296"/>
  <c r="AP296" s="1"/>
  <c r="AO300"/>
  <c r="AP300" s="1"/>
  <c r="AO304"/>
  <c r="AP304" s="1"/>
  <c r="AO308"/>
  <c r="AP308" s="1"/>
  <c r="AO312"/>
  <c r="AP312" s="1"/>
  <c r="AO316"/>
  <c r="AP316" s="1"/>
  <c r="AO320"/>
  <c r="AP320" s="1"/>
  <c r="AO324"/>
  <c r="AP324" s="1"/>
  <c r="AO328"/>
  <c r="AP328" s="1"/>
  <c r="AO332"/>
  <c r="AP332" s="1"/>
  <c r="AO336"/>
  <c r="AP336" s="1"/>
  <c r="AO340"/>
  <c r="AP340" s="1"/>
  <c r="AO344"/>
  <c r="AP344" s="1"/>
  <c r="AO348"/>
  <c r="AP348" s="1"/>
  <c r="AO352"/>
  <c r="AP352" s="1"/>
  <c r="AO356"/>
  <c r="AP356" s="1"/>
  <c r="AO360"/>
  <c r="AP360" s="1"/>
  <c r="AO364"/>
  <c r="AP364" s="1"/>
  <c r="AO368"/>
  <c r="AP368" s="1"/>
  <c r="AO372"/>
  <c r="AP372" s="1"/>
  <c r="AO376"/>
  <c r="AP376" s="1"/>
  <c r="AO380"/>
  <c r="AP380" s="1"/>
  <c r="AO384"/>
  <c r="AP384" s="1"/>
  <c r="AO388"/>
  <c r="AP388" s="1"/>
  <c r="AO392"/>
  <c r="AP392" s="1"/>
  <c r="AO396"/>
  <c r="AP396" s="1"/>
  <c r="AO400"/>
  <c r="AP400" s="1"/>
  <c r="AO404"/>
  <c r="AP404" s="1"/>
  <c r="AO408"/>
  <c r="AP408" s="1"/>
  <c r="AO412"/>
  <c r="AP412" s="1"/>
  <c r="AO416"/>
  <c r="AP416" s="1"/>
  <c r="AO420"/>
  <c r="AP420" s="1"/>
  <c r="AO424"/>
  <c r="AP424" s="1"/>
  <c r="AO428"/>
  <c r="AP428" s="1"/>
  <c r="AO432"/>
  <c r="AP432" s="1"/>
  <c r="AO436"/>
  <c r="AP436" s="1"/>
  <c r="AO440"/>
  <c r="AP440" s="1"/>
  <c r="AO277"/>
  <c r="AP277" s="1"/>
  <c r="AO293"/>
  <c r="AP293" s="1"/>
  <c r="AO297"/>
  <c r="AP297" s="1"/>
  <c r="AO301"/>
  <c r="AP301" s="1"/>
  <c r="AO305"/>
  <c r="AP305" s="1"/>
  <c r="AO309"/>
  <c r="AP309" s="1"/>
  <c r="AO313"/>
  <c r="AP313" s="1"/>
  <c r="AO321"/>
  <c r="AP321" s="1"/>
  <c r="AO325"/>
  <c r="AP325" s="1"/>
  <c r="AO329"/>
  <c r="AP329" s="1"/>
  <c r="AO333"/>
  <c r="AP333" s="1"/>
  <c r="AO337"/>
  <c r="AP337" s="1"/>
  <c r="AO341"/>
  <c r="AP341" s="1"/>
  <c r="AO345"/>
  <c r="AP345" s="1"/>
  <c r="AO349"/>
  <c r="AP349" s="1"/>
  <c r="AO353"/>
  <c r="AP353" s="1"/>
  <c r="AO357"/>
  <c r="AP357" s="1"/>
  <c r="AO361"/>
  <c r="AP361" s="1"/>
  <c r="AO365"/>
  <c r="AP365" s="1"/>
  <c r="AO369"/>
  <c r="AP369" s="1"/>
  <c r="AO373"/>
  <c r="AP373" s="1"/>
  <c r="AO377"/>
  <c r="AP377" s="1"/>
  <c r="AO381"/>
  <c r="AP381" s="1"/>
  <c r="AO385"/>
  <c r="AP385" s="1"/>
  <c r="AO389"/>
  <c r="AP389" s="1"/>
  <c r="AO393"/>
  <c r="AP393" s="1"/>
  <c r="AO397"/>
  <c r="AP397" s="1"/>
  <c r="AO401"/>
  <c r="AP401" s="1"/>
  <c r="AO405"/>
  <c r="AP405" s="1"/>
  <c r="AO409"/>
  <c r="AP409" s="1"/>
  <c r="AO413"/>
  <c r="AP413" s="1"/>
  <c r="AO417"/>
  <c r="AP417" s="1"/>
  <c r="AO421"/>
  <c r="AP421" s="1"/>
  <c r="AO425"/>
  <c r="AP425" s="1"/>
  <c r="AO429"/>
  <c r="AP429" s="1"/>
  <c r="AO433"/>
  <c r="AP433" s="1"/>
  <c r="AO437"/>
  <c r="AP437" s="1"/>
  <c r="AO258"/>
  <c r="AP258" s="1"/>
  <c r="AO262"/>
  <c r="AP262" s="1"/>
  <c r="AO275"/>
  <c r="AP275" s="1"/>
  <c r="AO279"/>
  <c r="AP279" s="1"/>
  <c r="AO283"/>
  <c r="AP283" s="1"/>
  <c r="AO287"/>
  <c r="AP287" s="1"/>
  <c r="AO291"/>
  <c r="AP291" s="1"/>
  <c r="AO295"/>
  <c r="AP295" s="1"/>
  <c r="AO299"/>
  <c r="AP299" s="1"/>
  <c r="AO303"/>
  <c r="AP303" s="1"/>
  <c r="AO307"/>
  <c r="AP307" s="1"/>
  <c r="AO311"/>
  <c r="AP311" s="1"/>
  <c r="AO315"/>
  <c r="AP315" s="1"/>
  <c r="AO319"/>
  <c r="AP319" s="1"/>
  <c r="AO323"/>
  <c r="AP323" s="1"/>
  <c r="AO327"/>
  <c r="AP327" s="1"/>
  <c r="AO331"/>
  <c r="AP331" s="1"/>
  <c r="AO335"/>
  <c r="AP335" s="1"/>
  <c r="AO339"/>
  <c r="AP339" s="1"/>
  <c r="AO343"/>
  <c r="AP343" s="1"/>
  <c r="AO347"/>
  <c r="AP347" s="1"/>
  <c r="AO351"/>
  <c r="AP351" s="1"/>
  <c r="AO355"/>
  <c r="AP355" s="1"/>
  <c r="AO359"/>
  <c r="AP359" s="1"/>
  <c r="AO363"/>
  <c r="AP363" s="1"/>
  <c r="AO367"/>
  <c r="AP367" s="1"/>
  <c r="AO371"/>
  <c r="AP371" s="1"/>
  <c r="AO375"/>
  <c r="AP375" s="1"/>
  <c r="AO379"/>
  <c r="AP379" s="1"/>
  <c r="AO383"/>
  <c r="AP383" s="1"/>
  <c r="AO387"/>
  <c r="AP387" s="1"/>
  <c r="AO391"/>
  <c r="AP391" s="1"/>
  <c r="AO395"/>
  <c r="AP395" s="1"/>
  <c r="AO399"/>
  <c r="AP399" s="1"/>
  <c r="AO403"/>
  <c r="AP403" s="1"/>
  <c r="AO407"/>
  <c r="AP407" s="1"/>
  <c r="AO411"/>
  <c r="AP411" s="1"/>
  <c r="AO415"/>
  <c r="AP415" s="1"/>
  <c r="AO419"/>
  <c r="AP419" s="1"/>
  <c r="AO423"/>
  <c r="AP423" s="1"/>
  <c r="AO427"/>
  <c r="AP427" s="1"/>
  <c r="AO431"/>
  <c r="AP431" s="1"/>
  <c r="AO435"/>
  <c r="AP435" s="1"/>
  <c r="AO439"/>
  <c r="AP439" s="1"/>
  <c r="AO273"/>
  <c r="AP273" s="1"/>
  <c r="AO278"/>
  <c r="AP278" s="1"/>
  <c r="AO282"/>
  <c r="AP282" s="1"/>
  <c r="AO294"/>
  <c r="AP294" s="1"/>
  <c r="AO298"/>
  <c r="AP298" s="1"/>
  <c r="AO302"/>
  <c r="AP302" s="1"/>
  <c r="AO306"/>
  <c r="AP306" s="1"/>
  <c r="AO310"/>
  <c r="AP310" s="1"/>
  <c r="AO314"/>
  <c r="AP314" s="1"/>
  <c r="AO318"/>
  <c r="AP318" s="1"/>
  <c r="AO322"/>
  <c r="AP322" s="1"/>
  <c r="AO326"/>
  <c r="AP326" s="1"/>
  <c r="AO330"/>
  <c r="AP330" s="1"/>
  <c r="AO334"/>
  <c r="AP334" s="1"/>
  <c r="AO338"/>
  <c r="AP338" s="1"/>
  <c r="AO342"/>
  <c r="AP342" s="1"/>
  <c r="AO346"/>
  <c r="AP346" s="1"/>
  <c r="AO350"/>
  <c r="AP350" s="1"/>
  <c r="AO354"/>
  <c r="AP354" s="1"/>
  <c r="AO358"/>
  <c r="AP358" s="1"/>
  <c r="AO362"/>
  <c r="AP362" s="1"/>
  <c r="AO366"/>
  <c r="AP366" s="1"/>
  <c r="AO370"/>
  <c r="AP370" s="1"/>
  <c r="AO374"/>
  <c r="AP374" s="1"/>
  <c r="AO378"/>
  <c r="AP378" s="1"/>
  <c r="AO382"/>
  <c r="AP382" s="1"/>
  <c r="AO386"/>
  <c r="AP386" s="1"/>
  <c r="AO390"/>
  <c r="AP390" s="1"/>
  <c r="AO394"/>
  <c r="AP394" s="1"/>
  <c r="AO398"/>
  <c r="AP398" s="1"/>
  <c r="AO402"/>
  <c r="AP402" s="1"/>
  <c r="AO406"/>
  <c r="AP406" s="1"/>
  <c r="AO410"/>
  <c r="AP410" s="1"/>
  <c r="AO414"/>
  <c r="AP414" s="1"/>
  <c r="AO418"/>
  <c r="AP418" s="1"/>
  <c r="AO422"/>
  <c r="AP422" s="1"/>
  <c r="AO426"/>
  <c r="AP426" s="1"/>
  <c r="AO430"/>
  <c r="AP430" s="1"/>
  <c r="AO434"/>
  <c r="AP434" s="1"/>
  <c r="AO438"/>
  <c r="AP438" s="1"/>
  <c r="AO261"/>
  <c r="AP261" s="1"/>
  <c r="AO265"/>
  <c r="AP265" s="1"/>
  <c r="AO269"/>
  <c r="AP269" s="1"/>
  <c r="AO286"/>
  <c r="AP286" s="1"/>
  <c r="AO290"/>
  <c r="AP290" s="1"/>
  <c r="AO15"/>
  <c r="AP15" s="1"/>
  <c r="AO281"/>
  <c r="AP281" s="1"/>
  <c r="AO317"/>
  <c r="AP317" s="1"/>
  <c r="AO507"/>
  <c r="AP507" s="1"/>
  <c r="AO511"/>
  <c r="AP511" s="1"/>
  <c r="Z148"/>
  <c r="AO533"/>
  <c r="AP533" s="1"/>
  <c r="AO23"/>
  <c r="AP23" s="1"/>
  <c r="AO27"/>
  <c r="AP27" s="1"/>
  <c r="AO31"/>
  <c r="AP31" s="1"/>
  <c r="AO35"/>
  <c r="AP35" s="1"/>
  <c r="AF71"/>
  <c r="AL71"/>
  <c r="AO44"/>
  <c r="AP44" s="1"/>
  <c r="AO48"/>
  <c r="AP48" s="1"/>
  <c r="AO52"/>
  <c r="AP52" s="1"/>
  <c r="AO56"/>
  <c r="AP56" s="1"/>
  <c r="AO60"/>
  <c r="AP60" s="1"/>
  <c r="AO64"/>
  <c r="AP64" s="1"/>
  <c r="AO18"/>
  <c r="AP18" s="1"/>
  <c r="AO130"/>
  <c r="AP130" s="1"/>
  <c r="AO274"/>
  <c r="AP274" s="1"/>
  <c r="AO38"/>
  <c r="AP38" s="1"/>
  <c r="AO224"/>
  <c r="AP224" s="1"/>
  <c r="AO30"/>
  <c r="AP30" s="1"/>
  <c r="AJ71"/>
  <c r="AO41"/>
  <c r="AP41" s="1"/>
  <c r="AO51"/>
  <c r="AP51" s="1"/>
  <c r="AO59"/>
  <c r="AP59" s="1"/>
  <c r="AD71"/>
  <c r="AG71"/>
  <c r="AK71"/>
  <c r="AO12"/>
  <c r="AP12" s="1"/>
  <c r="AO16"/>
  <c r="AP16" s="1"/>
  <c r="AO20"/>
  <c r="AP20" s="1"/>
  <c r="AO24"/>
  <c r="AP24" s="1"/>
  <c r="AO28"/>
  <c r="AP28" s="1"/>
  <c r="AO32"/>
  <c r="AP32" s="1"/>
  <c r="AO36"/>
  <c r="AP36" s="1"/>
  <c r="AH71"/>
  <c r="AN71"/>
  <c r="AO39"/>
  <c r="AP39" s="1"/>
  <c r="AO45"/>
  <c r="AP45" s="1"/>
  <c r="AO49"/>
  <c r="AP49" s="1"/>
  <c r="AO53"/>
  <c r="AP53" s="1"/>
  <c r="AO57"/>
  <c r="AP57" s="1"/>
  <c r="AO61"/>
  <c r="AP61" s="1"/>
  <c r="AO65"/>
  <c r="AP65" s="1"/>
  <c r="AO66"/>
  <c r="AP66" s="1"/>
  <c r="AO112"/>
  <c r="AP112" s="1"/>
  <c r="AO113"/>
  <c r="AP113" s="1"/>
  <c r="AO120"/>
  <c r="AP120" s="1"/>
  <c r="AO122"/>
  <c r="AP122" s="1"/>
  <c r="AO123"/>
  <c r="AP123" s="1"/>
  <c r="AO124"/>
  <c r="AP124" s="1"/>
  <c r="AO125"/>
  <c r="AP125" s="1"/>
  <c r="AO156"/>
  <c r="AP156" s="1"/>
  <c r="AO159"/>
  <c r="AP159" s="1"/>
  <c r="AO163"/>
  <c r="AP163" s="1"/>
  <c r="AO167"/>
  <c r="AP167" s="1"/>
  <c r="AO171"/>
  <c r="AP171" s="1"/>
  <c r="AO175"/>
  <c r="AP175" s="1"/>
  <c r="AO179"/>
  <c r="AP179" s="1"/>
  <c r="AO183"/>
  <c r="AP183" s="1"/>
  <c r="AO187"/>
  <c r="AP187" s="1"/>
  <c r="AO191"/>
  <c r="AP191" s="1"/>
  <c r="AO195"/>
  <c r="AP195" s="1"/>
  <c r="AO199"/>
  <c r="AP199" s="1"/>
  <c r="AO203"/>
  <c r="AP203" s="1"/>
  <c r="AO207"/>
  <c r="AP207" s="1"/>
  <c r="AO211"/>
  <c r="AP211" s="1"/>
  <c r="AO215"/>
  <c r="AP215" s="1"/>
  <c r="AO219"/>
  <c r="AP219" s="1"/>
  <c r="AG233"/>
  <c r="AH233"/>
  <c r="AI233"/>
  <c r="AN233"/>
  <c r="AO260"/>
  <c r="AP260" s="1"/>
  <c r="AO264"/>
  <c r="AP264" s="1"/>
  <c r="AO268"/>
  <c r="AP268" s="1"/>
  <c r="AO272"/>
  <c r="AP272" s="1"/>
  <c r="AO285"/>
  <c r="AP285" s="1"/>
  <c r="AO289"/>
  <c r="AP289" s="1"/>
  <c r="AM498"/>
  <c r="AI498"/>
  <c r="AO516"/>
  <c r="AP516" s="1"/>
  <c r="AO520"/>
  <c r="AP520" s="1"/>
  <c r="AO524"/>
  <c r="AP524" s="1"/>
  <c r="AO129"/>
  <c r="AP129" s="1"/>
  <c r="AF498"/>
  <c r="AO22"/>
  <c r="AP22" s="1"/>
  <c r="AO34"/>
  <c r="AP34" s="1"/>
  <c r="AO43"/>
  <c r="AP43" s="1"/>
  <c r="AO55"/>
  <c r="AP55" s="1"/>
  <c r="AK233"/>
  <c r="AE538"/>
  <c r="AO26"/>
  <c r="AP26" s="1"/>
  <c r="AI71"/>
  <c r="AO37"/>
  <c r="AP37" s="1"/>
  <c r="AO47"/>
  <c r="AP47" s="1"/>
  <c r="AO63"/>
  <c r="AP63" s="1"/>
  <c r="AE71"/>
  <c r="AM71"/>
  <c r="AO54"/>
  <c r="AP54" s="1"/>
  <c r="AO62"/>
  <c r="AP62" s="1"/>
  <c r="AO127"/>
  <c r="AP127" s="1"/>
  <c r="AO157"/>
  <c r="AP157" s="1"/>
  <c r="AO160"/>
  <c r="AP160" s="1"/>
  <c r="AO164"/>
  <c r="AP164" s="1"/>
  <c r="AO168"/>
  <c r="AP168" s="1"/>
  <c r="AO184"/>
  <c r="AP184" s="1"/>
  <c r="AO188"/>
  <c r="AP188" s="1"/>
  <c r="AO192"/>
  <c r="AP192" s="1"/>
  <c r="AO200"/>
  <c r="AP200" s="1"/>
  <c r="AO204"/>
  <c r="AP204" s="1"/>
  <c r="AO208"/>
  <c r="AP208" s="1"/>
  <c r="AO212"/>
  <c r="AP212" s="1"/>
  <c r="AO216"/>
  <c r="AP216" s="1"/>
  <c r="AO220"/>
  <c r="AP220" s="1"/>
  <c r="AO223"/>
  <c r="AP223" s="1"/>
  <c r="AH498"/>
  <c r="AJ538"/>
  <c r="AF538"/>
  <c r="AC538"/>
  <c r="AO503"/>
  <c r="AO528"/>
  <c r="AP528" s="1"/>
  <c r="AO532"/>
  <c r="AP532" s="1"/>
  <c r="AO536"/>
  <c r="AP536" s="1"/>
  <c r="AK538"/>
  <c r="AG538"/>
  <c r="AL538"/>
  <c r="AH538"/>
  <c r="AD538"/>
  <c r="AL498"/>
  <c r="AE498"/>
  <c r="AC498"/>
  <c r="AO266"/>
  <c r="AP266" s="1"/>
  <c r="AO270"/>
  <c r="AP270" s="1"/>
  <c r="AN459"/>
  <c r="AJ459"/>
  <c r="AF459"/>
  <c r="AK459"/>
  <c r="AG459"/>
  <c r="AL459"/>
  <c r="AH459"/>
  <c r="AM459"/>
  <c r="AI459"/>
  <c r="AE459"/>
  <c r="AO153"/>
  <c r="AF233"/>
  <c r="AL233"/>
  <c r="AO158"/>
  <c r="AP158" s="1"/>
  <c r="AO225"/>
  <c r="AP225" s="1"/>
  <c r="AE233"/>
  <c r="AJ233"/>
  <c r="AM233"/>
  <c r="AO111"/>
  <c r="AP111" s="1"/>
  <c r="AO115"/>
  <c r="AP115" s="1"/>
  <c r="AO131"/>
  <c r="AP131" s="1"/>
  <c r="AO108"/>
  <c r="AP108" s="1"/>
  <c r="AO110"/>
  <c r="AP110" s="1"/>
  <c r="AO114"/>
  <c r="AP114" s="1"/>
  <c r="AO116"/>
  <c r="AP116" s="1"/>
  <c r="AO117"/>
  <c r="AP117" s="1"/>
  <c r="AO118"/>
  <c r="AP118" s="1"/>
  <c r="AO119"/>
  <c r="AP119" s="1"/>
  <c r="AB128"/>
  <c r="AO128"/>
  <c r="AP128" s="1"/>
  <c r="AO126"/>
  <c r="AP126" s="1"/>
  <c r="AO109"/>
  <c r="AP109" s="1"/>
  <c r="AO14"/>
  <c r="AP14" s="1"/>
  <c r="AO17"/>
  <c r="AP17" s="1"/>
  <c r="AO21"/>
  <c r="AP21" s="1"/>
  <c r="AO25"/>
  <c r="AP25" s="1"/>
  <c r="AO29"/>
  <c r="AP29" s="1"/>
  <c r="AO33"/>
  <c r="AP33" s="1"/>
  <c r="AO40"/>
  <c r="AP40" s="1"/>
  <c r="AO46"/>
  <c r="AP46" s="1"/>
  <c r="AO50"/>
  <c r="AP50" s="1"/>
  <c r="AO58"/>
  <c r="AP58" s="1"/>
  <c r="AO8"/>
  <c r="AP8" s="1"/>
  <c r="AC71"/>
  <c r="M538" l="1"/>
  <c r="M540" s="1"/>
  <c r="AA538"/>
  <c r="AA540" s="1"/>
  <c r="AO514"/>
  <c r="AP514" s="1"/>
  <c r="AP503"/>
  <c r="AP498"/>
  <c r="AO498"/>
  <c r="AP257"/>
  <c r="AP459" s="1"/>
  <c r="AO459"/>
  <c r="AO233"/>
  <c r="AP153"/>
  <c r="AP233" s="1"/>
  <c r="AP538" l="1"/>
  <c r="AO538"/>
</calcChain>
</file>

<file path=xl/sharedStrings.xml><?xml version="1.0" encoding="utf-8"?>
<sst xmlns="http://schemas.openxmlformats.org/spreadsheetml/2006/main" count="1203" uniqueCount="869">
  <si>
    <t>ALECSA CELAYA S DE RL DE CV</t>
  </si>
  <si>
    <t>CALCULO DE LA DEPRECIACION DE ACTIVO FIJO</t>
  </si>
  <si>
    <t>FECHA</t>
  </si>
  <si>
    <t>REF.</t>
  </si>
  <si>
    <t>CONCEPTO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</si>
  <si>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</si>
  <si>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</si>
  <si>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</si>
  <si>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</si>
  <si>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</si>
  <si>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</si>
  <si>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</si>
  <si>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</si>
  <si>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</si>
  <si>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</si>
  <si>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</si>
  <si>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</si>
  <si>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</si>
  <si>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31 DE DIC 06</t>
  </si>
  <si>
    <t>31 DE DIC 07</t>
  </si>
  <si>
    <t>31 DE DIC 08</t>
  </si>
  <si>
    <t>31 DE DIC 09</t>
  </si>
  <si>
    <t>31 DE DIC 10</t>
  </si>
  <si>
    <t>31 DE DIC 11</t>
  </si>
  <si>
    <t>31 DE DIC 12</t>
  </si>
  <si>
    <t>31 DE DIC 13</t>
  </si>
  <si>
    <t>31 DE DIC 14</t>
  </si>
  <si>
    <t>31 DE DIC 15</t>
  </si>
  <si>
    <t>272-001</t>
  </si>
  <si>
    <t>MAQUINARIA Y EQUIPO DE TALLER</t>
  </si>
  <si>
    <t>D 51</t>
  </si>
  <si>
    <t xml:space="preserve">FAC. 11068812 SNAP-ON </t>
  </si>
  <si>
    <t>FAC. 11068813 SNAP-ON</t>
  </si>
  <si>
    <t>D 52</t>
  </si>
  <si>
    <t>FAC. 11069348 SMAP-ON</t>
  </si>
  <si>
    <t>D 723</t>
  </si>
  <si>
    <t>FAC. 11070035 SNAP-ON</t>
  </si>
  <si>
    <t>FAC. 11070034 SNAP-ON</t>
  </si>
  <si>
    <t>D 98</t>
  </si>
  <si>
    <t xml:space="preserve">FAC. 981 2 RAMPAS </t>
  </si>
  <si>
    <t>D 719</t>
  </si>
  <si>
    <t xml:space="preserve">FAC. 9913 SPX </t>
  </si>
  <si>
    <t>FAC. 9914 SPX</t>
  </si>
  <si>
    <t>FAC. 9915 SPX</t>
  </si>
  <si>
    <t>FAC. 9916 SPX</t>
  </si>
  <si>
    <t>D 724</t>
  </si>
  <si>
    <t xml:space="preserve">FAC. 11070629 SNAP-ON </t>
  </si>
  <si>
    <t>D 718</t>
  </si>
  <si>
    <t xml:space="preserve">FAC. 11070938 SNAP-ON </t>
  </si>
  <si>
    <t>D 179</t>
  </si>
  <si>
    <t xml:space="preserve">FAC. 11071450 SNAP-ON </t>
  </si>
  <si>
    <t>D 675</t>
  </si>
  <si>
    <t>EQUIPO TRATAMIENTO AGUAS</t>
  </si>
  <si>
    <t>D 138</t>
  </si>
  <si>
    <t>FAC. 62 RAMPA METALICA</t>
  </si>
  <si>
    <t>D 474</t>
  </si>
  <si>
    <t>F-655 HIDROLAVADORA</t>
  </si>
  <si>
    <t>D 658</t>
  </si>
  <si>
    <t>F-1647 2 RAMPAS ASIMETRICAS</t>
  </si>
  <si>
    <t>D 571</t>
  </si>
  <si>
    <t>F-7225</t>
  </si>
  <si>
    <t>D 572</t>
  </si>
  <si>
    <t>F-7226</t>
  </si>
  <si>
    <t>D 119</t>
  </si>
  <si>
    <t>F-7264 HIDROLABADORA</t>
  </si>
  <si>
    <t>D 120</t>
  </si>
  <si>
    <t>F-7262 HIDROLABADORA</t>
  </si>
  <si>
    <t>D 1419</t>
  </si>
  <si>
    <t>F-11102269 RAMPA 2 POSTES</t>
  </si>
  <si>
    <t>D 1229</t>
  </si>
  <si>
    <t>F-1779 EQUIPO DE DIAGNOSTICO</t>
  </si>
  <si>
    <t>D 984</t>
  </si>
  <si>
    <t>BOMBA HIDRONEUMATICA</t>
  </si>
  <si>
    <t>D 784</t>
  </si>
  <si>
    <t>REPARACION DE EQ HIDRONEUMATICO</t>
  </si>
  <si>
    <t>D 197</t>
  </si>
  <si>
    <t>TINA LIMPIA PARTES</t>
  </si>
  <si>
    <t>D 764</t>
  </si>
  <si>
    <t>ASPIRADORA</t>
  </si>
  <si>
    <t>D 1261</t>
  </si>
  <si>
    <t>HERRAMIENTA</t>
  </si>
  <si>
    <t>D 1262</t>
  </si>
  <si>
    <t>D 1263</t>
  </si>
  <si>
    <t>D 1401</t>
  </si>
  <si>
    <t>F-1299 COMPRA DE RAMPA</t>
  </si>
  <si>
    <t>D 1402</t>
  </si>
  <si>
    <t>F-13886 BURILES</t>
  </si>
  <si>
    <t>D 1403</t>
  </si>
  <si>
    <t>F-13885  PRO32 RELENSE</t>
  </si>
  <si>
    <t>D 1525</t>
  </si>
  <si>
    <t>D5594 CARGADOR DE BATERIAS</t>
  </si>
  <si>
    <t>??????????ajuste???????????</t>
  </si>
  <si>
    <t>D 1037</t>
  </si>
  <si>
    <t>F-14131, 1250LBS ENGINE WITH</t>
  </si>
  <si>
    <t>D 150</t>
  </si>
  <si>
    <t>F-17184  HERRAMIENTA</t>
  </si>
  <si>
    <t>D 56</t>
  </si>
  <si>
    <t>F-3149  PORTAORDENES DE 6 CHAROLAS</t>
  </si>
  <si>
    <t xml:space="preserve">D 92 </t>
  </si>
  <si>
    <t>ESTANTES PARA TALLER</t>
  </si>
  <si>
    <t xml:space="preserve">D 94 </t>
  </si>
  <si>
    <t>D 1637</t>
  </si>
  <si>
    <t>F-6 MAGNETOPLANES</t>
  </si>
  <si>
    <t>D 744</t>
  </si>
  <si>
    <t>F-674  DOS TELEFONOS INHALAMBRICOS</t>
  </si>
  <si>
    <t>D 1653</t>
  </si>
  <si>
    <t>COMPRA DE MULTIMETRO</t>
  </si>
  <si>
    <t>D 1137</t>
  </si>
  <si>
    <t>F-40321  1RED COLOR JACK BEAM/</t>
  </si>
  <si>
    <t>D  1857</t>
  </si>
  <si>
    <t>RACKS REFACCIONES</t>
  </si>
  <si>
    <t>D  1879</t>
  </si>
  <si>
    <t>EQUIPO</t>
  </si>
  <si>
    <t>D  1993</t>
  </si>
  <si>
    <t>B0000127452</t>
  </si>
  <si>
    <t>D  940</t>
  </si>
  <si>
    <t>D  2,106</t>
  </si>
  <si>
    <t>COMPRESOR DE AIRE</t>
  </si>
  <si>
    <t>D  1,696</t>
  </si>
  <si>
    <t>F-133 MTTO CARRILES DE AREA LAVADO</t>
  </si>
  <si>
    <t>D  1,698</t>
  </si>
  <si>
    <t>F-132 MTTO HIDROLAVADORA LAVADO F-13</t>
  </si>
  <si>
    <t>D  1,732</t>
  </si>
  <si>
    <t>HERRAMIENTA CERTIFICACION F-IR</t>
  </si>
  <si>
    <t>D  1360</t>
  </si>
  <si>
    <t>MTTO A HIDROLAV</t>
  </si>
  <si>
    <t>D  1,033</t>
  </si>
  <si>
    <t>HERRAMIENTA MANUAL</t>
  </si>
  <si>
    <t>D    746</t>
  </si>
  <si>
    <t>ESTACION DE CARGA Y DIAGNOSTIC</t>
  </si>
  <si>
    <t>D  1,060</t>
  </si>
  <si>
    <t>WIRELES CHASSIS EAR</t>
  </si>
  <si>
    <t>D    833</t>
  </si>
  <si>
    <t>HERRAMIENTAS TALLER</t>
  </si>
  <si>
    <t>705-001-025  /  282-001</t>
  </si>
  <si>
    <t>CONTABILIDAD</t>
  </si>
  <si>
    <t>DIFERENCIA</t>
  </si>
  <si>
    <t>273-001</t>
  </si>
  <si>
    <t xml:space="preserve">EQUIPO DE COMPUTO </t>
  </si>
  <si>
    <t>D 234</t>
  </si>
  <si>
    <t>FAC. 0050L03315 IMPRESORA LX3</t>
  </si>
  <si>
    <t>D 156</t>
  </si>
  <si>
    <t xml:space="preserve">FAC. 161306 EQUIPO DE COMPUTO </t>
  </si>
  <si>
    <t>D 219</t>
  </si>
  <si>
    <t>FAC. 000LX300 IMPRESORA LX300</t>
  </si>
  <si>
    <t>D 676</t>
  </si>
  <si>
    <t>D 113</t>
  </si>
  <si>
    <t>DELL COMPUTADORA</t>
  </si>
  <si>
    <t>D 529</t>
  </si>
  <si>
    <t>F-4799 PC</t>
  </si>
  <si>
    <t>COMPUTADORA</t>
  </si>
  <si>
    <t>D 514</t>
  </si>
  <si>
    <t>D 54</t>
  </si>
  <si>
    <t>2 EQUIPOS</t>
  </si>
  <si>
    <t>D 1297</t>
  </si>
  <si>
    <t>AJUSTE AUDITORIA</t>
  </si>
  <si>
    <t>D 1054</t>
  </si>
  <si>
    <t>2 COMPUTADORAS</t>
  </si>
  <si>
    <t>E 182</t>
  </si>
  <si>
    <t>ANTICIPO DE VIDEO</t>
  </si>
  <si>
    <t>D 454</t>
  </si>
  <si>
    <t>3 COMPUTADORAS</t>
  </si>
  <si>
    <t>D 923</t>
  </si>
  <si>
    <t>VIDEO</t>
  </si>
  <si>
    <t>D 372</t>
  </si>
  <si>
    <t>F-20036627 SERVIDOR</t>
  </si>
  <si>
    <t>D 1430</t>
  </si>
  <si>
    <t>D 887</t>
  </si>
  <si>
    <t>LAPTOP</t>
  </si>
  <si>
    <t>D 1016</t>
  </si>
  <si>
    <t>PC DELL 968 ALL IN ON</t>
  </si>
  <si>
    <t>D  1233</t>
  </si>
  <si>
    <t>IPOD  TOUCH</t>
  </si>
  <si>
    <t>D  487</t>
  </si>
  <si>
    <t>OFFICE DEPOT SA DE CV</t>
  </si>
  <si>
    <t>???????ajuste???????</t>
  </si>
  <si>
    <t>D   1540</t>
  </si>
  <si>
    <t>F*5171 COMPUTADORA</t>
  </si>
  <si>
    <t>D  405</t>
  </si>
  <si>
    <t>F-5965 PROYECTOR EPSON</t>
  </si>
  <si>
    <t>D 257</t>
  </si>
  <si>
    <t>F-1477 MONITOR PARA REFACC</t>
  </si>
  <si>
    <t>D 664</t>
  </si>
  <si>
    <t>50% CAMARAS VIGILANCIA</t>
  </si>
  <si>
    <t>D 1169</t>
  </si>
  <si>
    <t>D 950</t>
  </si>
  <si>
    <t>F-1892 2 IMPRESORAS</t>
  </si>
  <si>
    <t>D  545</t>
  </si>
  <si>
    <t>FS22A300B MONITOR</t>
  </si>
  <si>
    <t>D  1242</t>
  </si>
  <si>
    <t>COMPRA MONITOR</t>
  </si>
  <si>
    <t>D    260</t>
  </si>
  <si>
    <t>VIDEOPROYECTOR POWERLITE F-Q21</t>
  </si>
  <si>
    <t>D  2,164</t>
  </si>
  <si>
    <t>IMPRESORA MATRIZ F-QRCC5136</t>
  </si>
  <si>
    <t>D  2,063</t>
  </si>
  <si>
    <t>LAPTOP, REGULADOR KOBLENZ F-57</t>
  </si>
  <si>
    <t>D    818</t>
  </si>
  <si>
    <t>FG-60C HW PLUS FORTICARE AND F</t>
  </si>
  <si>
    <t>D1970</t>
  </si>
  <si>
    <t xml:space="preserve">QR6499 MONITOR Y REGULADOR </t>
  </si>
  <si>
    <t>D  1781</t>
  </si>
  <si>
    <t>W32</t>
  </si>
  <si>
    <t>D 1693</t>
  </si>
  <si>
    <t>F-7131 EQUIPO COMPUTO C/REGULADOR</t>
  </si>
  <si>
    <t>D  2243</t>
  </si>
  <si>
    <t xml:space="preserve">NODOS EQUIPO NUEVO CELAYA </t>
  </si>
  <si>
    <t>D  833</t>
  </si>
  <si>
    <t>MONITORES</t>
  </si>
  <si>
    <t>D  1364</t>
  </si>
  <si>
    <t>EQUIPO COMPUTO SERVICIO</t>
  </si>
  <si>
    <t>D2821</t>
  </si>
  <si>
    <t>EQUIPO W32</t>
  </si>
  <si>
    <t>D 1364</t>
  </si>
  <si>
    <t>EQUIPO DE COMPUTO P005070</t>
  </si>
  <si>
    <t>D 1816</t>
  </si>
  <si>
    <t>CAMARAS DE VIDEO</t>
  </si>
  <si>
    <t>D  707</t>
  </si>
  <si>
    <t>IMPRESORA A COLOR</t>
  </si>
  <si>
    <t>D 2623</t>
  </si>
  <si>
    <t>MONITOR 25 PULGADAS</t>
  </si>
  <si>
    <t>D  2,561</t>
  </si>
  <si>
    <t>DOMINIO CELAYA</t>
  </si>
  <si>
    <t>D  2,863</t>
  </si>
  <si>
    <t>COMPUTADORA LCD 19 PULGADAS</t>
  </si>
  <si>
    <t>D  2,434</t>
  </si>
  <si>
    <t>PC PARA AREA DE CAJA</t>
  </si>
  <si>
    <t>D  1,866</t>
  </si>
  <si>
    <t>COMPUTADORA LCD DE 19 PULGADAS</t>
  </si>
  <si>
    <t>D  2,304</t>
  </si>
  <si>
    <t>COMPUTADORA ACER AZ1 601</t>
  </si>
  <si>
    <t>703-025-001   /  283-001</t>
  </si>
  <si>
    <t>274-001</t>
  </si>
  <si>
    <t xml:space="preserve">MOBILIARIO Y EQUIPO </t>
  </si>
  <si>
    <t>D 224</t>
  </si>
  <si>
    <t>FAC. 001643 SMART-UPS</t>
  </si>
  <si>
    <t>D 743</t>
  </si>
  <si>
    <t>F-60905, TV LG 20" LCD</t>
  </si>
  <si>
    <t>D 785</t>
  </si>
  <si>
    <t>F-548 MOBILIARIO</t>
  </si>
  <si>
    <t>D 575</t>
  </si>
  <si>
    <t>F-1979 EXTRACTOR ATMOSFERICO</t>
  </si>
  <si>
    <t>TRANSFORMADOR</t>
  </si>
  <si>
    <t>ANUNCIO DE PUBLICIDAD</t>
  </si>
  <si>
    <t>CORTINAS METALICAS</t>
  </si>
  <si>
    <t>D 453</t>
  </si>
  <si>
    <t>F-5624 PERSIANAS</t>
  </si>
  <si>
    <t>D 32</t>
  </si>
  <si>
    <t>FABRICACION DE MUEBLES</t>
  </si>
  <si>
    <t>D 683</t>
  </si>
  <si>
    <t>F-346 AIRE ACONDICIONADO</t>
  </si>
  <si>
    <t>D 706</t>
  </si>
  <si>
    <t>D 426</t>
  </si>
  <si>
    <t>F-468 ARCHIVEROS</t>
  </si>
  <si>
    <t>D 608</t>
  </si>
  <si>
    <t>F-496 VIDEOPROYECTOR</t>
  </si>
  <si>
    <t>D 966</t>
  </si>
  <si>
    <t>F-402 AIRE ACONDICIONADO</t>
  </si>
  <si>
    <t>D 1149</t>
  </si>
  <si>
    <t>F-412 AIRE ACONDICIONADO</t>
  </si>
  <si>
    <t>D 362</t>
  </si>
  <si>
    <t>F-5655 MUEBLES PARA OFICINA</t>
  </si>
  <si>
    <t>D 822</t>
  </si>
  <si>
    <t>F-5668 2 ARCHIVEROS</t>
  </si>
  <si>
    <t>D 616</t>
  </si>
  <si>
    <t>F-5681  / 3 ESCRITORIOS</t>
  </si>
  <si>
    <t>D 617</t>
  </si>
  <si>
    <t>F-5680  / ARCHIVEROS</t>
  </si>
  <si>
    <t>D 681</t>
  </si>
  <si>
    <t>F-2545 / EQUIPO DE AIRE</t>
  </si>
  <si>
    <t>D 748</t>
  </si>
  <si>
    <t>5705  / LIBRERO</t>
  </si>
  <si>
    <t>D 43</t>
  </si>
  <si>
    <t xml:space="preserve">F-2570 / </t>
  </si>
  <si>
    <t>D 585</t>
  </si>
  <si>
    <t>F-5719 / SILLAS</t>
  </si>
  <si>
    <t>D 27</t>
  </si>
  <si>
    <t>COMPRA EQUIPO</t>
  </si>
  <si>
    <t>D 905</t>
  </si>
  <si>
    <t>F-43985 CMP DE MICROGRA</t>
  </si>
  <si>
    <t>D 906</t>
  </si>
  <si>
    <t>F-44011 COMPRA DE TELEFONO</t>
  </si>
  <si>
    <t>D 235</t>
  </si>
  <si>
    <t>F-5761 COMP DE CONJUNT</t>
  </si>
  <si>
    <t>D 889</t>
  </si>
  <si>
    <t>F-998 BUTACAS</t>
  </si>
  <si>
    <t>D 373</t>
  </si>
  <si>
    <t>F-1860</t>
  </si>
  <si>
    <t>D 660</t>
  </si>
  <si>
    <t>F-443404-704</t>
  </si>
  <si>
    <t>D 248</t>
  </si>
  <si>
    <t>F-1873 PANTALLA</t>
  </si>
  <si>
    <t>D 383</t>
  </si>
  <si>
    <t>MODULO</t>
  </si>
  <si>
    <t xml:space="preserve">D 50 </t>
  </si>
  <si>
    <t>F-5883 6 MESAS 9 SILLAS</t>
  </si>
  <si>
    <t>D 811</t>
  </si>
  <si>
    <t>F-47248 3 TELEVISIONES</t>
  </si>
  <si>
    <t>D 470</t>
  </si>
  <si>
    <t>F-5901</t>
  </si>
  <si>
    <t>D  869</t>
  </si>
  <si>
    <t>F.4795  REPARACION DE CORTINAS</t>
  </si>
  <si>
    <t>D 1208</t>
  </si>
  <si>
    <t xml:space="preserve">QUERETARO MOTORS </t>
  </si>
  <si>
    <t>D 288</t>
  </si>
  <si>
    <t>F-1684 LETRA ACRILICO ROJO</t>
  </si>
  <si>
    <t>D 1065</t>
  </si>
  <si>
    <t>F-51223 TV LCD 37"</t>
  </si>
  <si>
    <t>D 938</t>
  </si>
  <si>
    <t>F-695 SECADORA Y CEPILLO</t>
  </si>
  <si>
    <t>D 1265</t>
  </si>
  <si>
    <t>TELEFONOS INHALAMBRICOS</t>
  </si>
  <si>
    <t>??????ajuste??????</t>
  </si>
  <si>
    <t>D 1118</t>
  </si>
  <si>
    <t>CAJA DE SEGURIDAD</t>
  </si>
  <si>
    <t>D 1325</t>
  </si>
  <si>
    <t>F*86268  C BAFLE PROF</t>
  </si>
  <si>
    <t>D 1512</t>
  </si>
  <si>
    <t>F*AXG81346 CARPA PARA VTAS</t>
  </si>
  <si>
    <t>D 360</t>
  </si>
  <si>
    <t xml:space="preserve">F-ZBY6847 1MP4 DE 4GB       </t>
  </si>
  <si>
    <t>D 361</t>
  </si>
  <si>
    <t xml:space="preserve">F-ZBY6846 1 LUMIX PLANA     </t>
  </si>
  <si>
    <t>D 1048</t>
  </si>
  <si>
    <t>F-247180 COMPRA DE PANTALLA</t>
  </si>
  <si>
    <t>D  1,545</t>
  </si>
  <si>
    <t>F*AXG136376 LONA BLANCA</t>
  </si>
  <si>
    <t>D 978</t>
  </si>
  <si>
    <t>F-90062 ASPIRADORA</t>
  </si>
  <si>
    <t>D 1369</t>
  </si>
  <si>
    <t>F-1587 LOCKER 20 COMPARTIMIENTOS</t>
  </si>
  <si>
    <t>D 805</t>
  </si>
  <si>
    <t xml:space="preserve">F-1604 ESCRITORIOS </t>
  </si>
  <si>
    <t>D  956</t>
  </si>
  <si>
    <t>REPARACIO SALA DE JUNTAS</t>
  </si>
  <si>
    <t>D  1410</t>
  </si>
  <si>
    <t>REPARCION ELECTRICIDAD</t>
  </si>
  <si>
    <t>D  1878</t>
  </si>
  <si>
    <t>SALA</t>
  </si>
  <si>
    <t>D  7</t>
  </si>
  <si>
    <t>REPARACION DE MOBILIARIO</t>
  </si>
  <si>
    <t>D  1663</t>
  </si>
  <si>
    <t>EXTINTORES</t>
  </si>
  <si>
    <t>D    572</t>
  </si>
  <si>
    <t>ARCHIVOS</t>
  </si>
  <si>
    <t>D  721</t>
  </si>
  <si>
    <t>CABLEADO DE NUEVAS INSTALACIONES</t>
  </si>
  <si>
    <t>D  118</t>
  </si>
  <si>
    <t>SCANNER MOD. DRM 140 P005105</t>
  </si>
  <si>
    <t>D 555</t>
  </si>
  <si>
    <t>MOBILIARIO PARA OFICINA SERV.</t>
  </si>
  <si>
    <t>D 556</t>
  </si>
  <si>
    <t>MOBILIARIO PARA OFICINA ADMVOS.</t>
  </si>
  <si>
    <t>D 557</t>
  </si>
  <si>
    <t>MOBILIARIO PARA OFICINA VTAS</t>
  </si>
  <si>
    <t>D 558</t>
  </si>
  <si>
    <t>MOBILIARIO PARA OFICINA REFACC</t>
  </si>
  <si>
    <t>D  2,186</t>
  </si>
  <si>
    <t>REPOSICION DE RELOJ CHECAD</t>
  </si>
  <si>
    <t>D  2,131</t>
  </si>
  <si>
    <t>D  1,494</t>
  </si>
  <si>
    <t>MOBILIARIO Y EQUIPO DE OFICINA</t>
  </si>
  <si>
    <t>D  1,611</t>
  </si>
  <si>
    <t>ANTICIPO MOBILIARIO</t>
  </si>
  <si>
    <t>D  1,103</t>
  </si>
  <si>
    <t>FINIQUITO DE MUEBLES PISO DE V</t>
  </si>
  <si>
    <t>D    538</t>
  </si>
  <si>
    <t>LOCKERS DE 5 PUERTAS</t>
  </si>
  <si>
    <t>D    743</t>
  </si>
  <si>
    <t>LOKERS DE 5 PUERTAS</t>
  </si>
  <si>
    <t>703-025-002  /   284-001</t>
  </si>
  <si>
    <t>275-001</t>
  </si>
  <si>
    <t xml:space="preserve">EQUIPO DE TRANSPORTE </t>
  </si>
  <si>
    <t>D263</t>
  </si>
  <si>
    <t xml:space="preserve">FAC. 038  MOTOCICLETA 4T   </t>
  </si>
  <si>
    <t>D 1215</t>
  </si>
  <si>
    <t>F-29218 CHEVY 3 PTAS S-6S127649</t>
  </si>
  <si>
    <t>31/01/20174</t>
  </si>
  <si>
    <t>D 1511</t>
  </si>
  <si>
    <t>F-5774 COROLLA VIN 7C742960</t>
  </si>
  <si>
    <t>VENTA  COROLLA VIN 7C742960</t>
  </si>
  <si>
    <t>D 338</t>
  </si>
  <si>
    <t>0002-TCU10</t>
  </si>
  <si>
    <t>D  1642</t>
  </si>
  <si>
    <t>0002-TCU10 POINTER VENTA</t>
  </si>
  <si>
    <t>D  2,171</t>
  </si>
  <si>
    <t xml:space="preserve">F*2343 COROLLA </t>
  </si>
  <si>
    <t>700-025   /   285-001</t>
  </si>
  <si>
    <t>276-001</t>
  </si>
  <si>
    <t>ACONIC Y MEJORAS PROP ARRENDADA</t>
  </si>
  <si>
    <t>D 1246</t>
  </si>
  <si>
    <t>F-43806, PLACAS P/INTERIOR DE AGENCIA</t>
  </si>
  <si>
    <t>D 251</t>
  </si>
  <si>
    <t>F-N3964, ANTPO MALLA CICLONICA</t>
  </si>
  <si>
    <t>F-1394, MTTO CORTINA DE ACERO</t>
  </si>
  <si>
    <t>D 1170</t>
  </si>
  <si>
    <t>F-435</t>
  </si>
  <si>
    <t>F-436</t>
  </si>
  <si>
    <t>D 771</t>
  </si>
  <si>
    <t>F-3969, COLOCACION MALLA CICLONICA</t>
  </si>
  <si>
    <t>D 776</t>
  </si>
  <si>
    <t>F-339</t>
  </si>
  <si>
    <t>D 1013</t>
  </si>
  <si>
    <t>F-133, ANT FABRICACION PTA METALICA</t>
  </si>
  <si>
    <t>D 927</t>
  </si>
  <si>
    <t>F-3973, PAGO TOTAL COLOCACION DE MALLA CICLONICA</t>
  </si>
  <si>
    <t>D 292</t>
  </si>
  <si>
    <t>F-1397</t>
  </si>
  <si>
    <t>D 318</t>
  </si>
  <si>
    <t>F-1398</t>
  </si>
  <si>
    <t>D 93</t>
  </si>
  <si>
    <t>F-136</t>
  </si>
  <si>
    <t>D 343</t>
  </si>
  <si>
    <t>F-343</t>
  </si>
  <si>
    <t>D 830</t>
  </si>
  <si>
    <t>F-345</t>
  </si>
  <si>
    <t>D 831</t>
  </si>
  <si>
    <t xml:space="preserve">F-346  </t>
  </si>
  <si>
    <t>D 1024</t>
  </si>
  <si>
    <t>F-39213</t>
  </si>
  <si>
    <t>D 460</t>
  </si>
  <si>
    <t>F-348 MTTO AGENCIA</t>
  </si>
  <si>
    <t>D 464</t>
  </si>
  <si>
    <t>F-351</t>
  </si>
  <si>
    <t>D 465</t>
  </si>
  <si>
    <t>F-352</t>
  </si>
  <si>
    <t>D 650</t>
  </si>
  <si>
    <t xml:space="preserve">F-579 </t>
  </si>
  <si>
    <t>D 552</t>
  </si>
  <si>
    <t>F-713</t>
  </si>
  <si>
    <t>D 739</t>
  </si>
  <si>
    <t>F-582</t>
  </si>
  <si>
    <t>D 1</t>
  </si>
  <si>
    <t>REACONDICIONAMIENTO SALA ENTREGA</t>
  </si>
  <si>
    <t>D 807</t>
  </si>
  <si>
    <t>D 531</t>
  </si>
  <si>
    <t>MTTO</t>
  </si>
  <si>
    <t>D 402</t>
  </si>
  <si>
    <t xml:space="preserve">F-198 REP DE TABLA ROCA </t>
  </si>
  <si>
    <t>D403</t>
  </si>
  <si>
    <t>F-199 REP E INST DE MANGUERA</t>
  </si>
  <si>
    <t>PINTURA VINILICA</t>
  </si>
  <si>
    <t>D 1284</t>
  </si>
  <si>
    <t>HERRERIA</t>
  </si>
  <si>
    <t>D 1286</t>
  </si>
  <si>
    <t>D  1361</t>
  </si>
  <si>
    <t>MTTO DE EDIFICIO</t>
  </si>
  <si>
    <t>D  1317</t>
  </si>
  <si>
    <t>F-612 AGUIRRE MARICELA</t>
  </si>
  <si>
    <t>D 1202</t>
  </si>
  <si>
    <t xml:space="preserve">EMPRESAS FERRETERAS Y MATERIALES </t>
  </si>
  <si>
    <t>D 777</t>
  </si>
  <si>
    <t xml:space="preserve">AGUIRRE PONCE MARICELA </t>
  </si>
  <si>
    <t>D  840</t>
  </si>
  <si>
    <t xml:space="preserve">INCUSA, SA </t>
  </si>
  <si>
    <t>D  1199</t>
  </si>
  <si>
    <t>D  1200</t>
  </si>
  <si>
    <t>D  1201</t>
  </si>
  <si>
    <t>D      2</t>
  </si>
  <si>
    <t xml:space="preserve">CONTRERAS CARACOSA  MARCO ANTONIO </t>
  </si>
  <si>
    <t>D    202</t>
  </si>
  <si>
    <t>AGUIRRE PONCE MARICELA</t>
  </si>
  <si>
    <t>D    452</t>
  </si>
  <si>
    <t>D    483</t>
  </si>
  <si>
    <t xml:space="preserve">JUAREZ JIMENEZ JARED </t>
  </si>
  <si>
    <t xml:space="preserve">MARTINEZ SUAREZ SANTOS </t>
  </si>
  <si>
    <t>D    819</t>
  </si>
  <si>
    <t>D    820</t>
  </si>
  <si>
    <t>D    960</t>
  </si>
  <si>
    <t>D    978</t>
  </si>
  <si>
    <t>D  1,020</t>
  </si>
  <si>
    <t xml:space="preserve">CABRERA CONTRERAS MARTHA CARMELA </t>
  </si>
  <si>
    <t>D  1,016</t>
  </si>
  <si>
    <t>TRABAJOS AGENCIA</t>
  </si>
  <si>
    <t>D  1,052</t>
  </si>
  <si>
    <t xml:space="preserve">RAMOS MORENO J. AMBROCIO GUADALUPE </t>
  </si>
  <si>
    <t>D  746</t>
  </si>
  <si>
    <t>BAUTISTA ALEGRIA ROGELIO</t>
  </si>
  <si>
    <t>D 176</t>
  </si>
  <si>
    <t>D 957</t>
  </si>
  <si>
    <t>D 958</t>
  </si>
  <si>
    <t>D 9</t>
  </si>
  <si>
    <t>F-121 MTTO DE INSTALACIONES</t>
  </si>
  <si>
    <t>D  351</t>
  </si>
  <si>
    <t>RESTRUCTURACION Y REMODELACION</t>
  </si>
  <si>
    <t>31/01/019</t>
  </si>
  <si>
    <t>D  1016</t>
  </si>
  <si>
    <t>COLOCACION MALLA CICLONICA</t>
  </si>
  <si>
    <t>D  1017</t>
  </si>
  <si>
    <t>RECUPERACION MALLA CICLONICA</t>
  </si>
  <si>
    <t>D 1014</t>
  </si>
  <si>
    <t>PINTURA MUROS INTERIORES</t>
  </si>
  <si>
    <t>D 1090</t>
  </si>
  <si>
    <t>F-52448  FERRE BAZTAN DE QRO</t>
  </si>
  <si>
    <t>F-139672 FERRETERIA Y ACEROS</t>
  </si>
  <si>
    <t>D 107</t>
  </si>
  <si>
    <t>SUMINISTRO Y TRABAJO DE HERRERIA</t>
  </si>
  <si>
    <t>D 551</t>
  </si>
  <si>
    <t>MTTO AGENCIA</t>
  </si>
  <si>
    <t>D 1119</t>
  </si>
  <si>
    <t>F-1715, LAMBRADA PRIETO MIGUEL</t>
  </si>
  <si>
    <t>D 795</t>
  </si>
  <si>
    <t>SUMINISTRO Y COLOCACION DE ALAMBRE</t>
  </si>
  <si>
    <t>D 1008</t>
  </si>
  <si>
    <t>D 544</t>
  </si>
  <si>
    <t>F-1745 50% ANTPO REPARACIONES</t>
  </si>
  <si>
    <t>D 527</t>
  </si>
  <si>
    <t xml:space="preserve">F-1785  2/2 PAGO MTTO </t>
  </si>
  <si>
    <t>?????????????????</t>
  </si>
  <si>
    <t>D 769</t>
  </si>
  <si>
    <t>F-1820 ANTPO 50% PINTURA EPOXICA</t>
  </si>
  <si>
    <t>D1083</t>
  </si>
  <si>
    <t>F-657 HERRERIA</t>
  </si>
  <si>
    <t>D1084</t>
  </si>
  <si>
    <t>F-444 PUERTA CRISTAL</t>
  </si>
  <si>
    <t>D 228</t>
  </si>
  <si>
    <t>F-1837 PINTURA EPOXICA</t>
  </si>
  <si>
    <t>D 851</t>
  </si>
  <si>
    <t>F-1884 PINTURA EPOXICA EN AREA DE SERVICIO</t>
  </si>
  <si>
    <t>D 1303</t>
  </si>
  <si>
    <t>F-1909 MANTENIMIENTO DE LA AGENCIA</t>
  </si>
  <si>
    <t>D 172</t>
  </si>
  <si>
    <t>F-1921  MTTO AGENCIA</t>
  </si>
  <si>
    <t>D 229</t>
  </si>
  <si>
    <t>F-41365  VERANDA 3X3M CARAVAN</t>
  </si>
  <si>
    <t>D 626</t>
  </si>
  <si>
    <t>F-1924  MTTO EN AGENCIA</t>
  </si>
  <si>
    <t>D 628</t>
  </si>
  <si>
    <t>F-13382 1KIT SISTEMA DE LUBRICACION</t>
  </si>
  <si>
    <t>D 710</t>
  </si>
  <si>
    <t>F-3409 MATERIAL</t>
  </si>
  <si>
    <t>D 457</t>
  </si>
  <si>
    <t>F-1944 INST CAJA ELECTRICA</t>
  </si>
  <si>
    <t>F-84 MTTO CORTINA ACERO4607.5</t>
  </si>
  <si>
    <t>D 747</t>
  </si>
  <si>
    <t>F-1958 AMPLIACION DE AGENCIA</t>
  </si>
  <si>
    <t>F-1959 AMPLIACION DE AGENCIA</t>
  </si>
  <si>
    <t>F-1945 ACOND AGENCIA</t>
  </si>
  <si>
    <t>D 1427</t>
  </si>
  <si>
    <t>F-13542 INSTALACION TUBERIA</t>
  </si>
  <si>
    <t>D 1317</t>
  </si>
  <si>
    <t>F-466 PERFILES Y CRISTALES</t>
  </si>
  <si>
    <t>F*1987  ARREGLOS DE BODEGA</t>
  </si>
  <si>
    <t>D 458</t>
  </si>
  <si>
    <t>F-2015 MTTO AGENCIA</t>
  </si>
  <si>
    <t>F-2024 MIGUEL LABRADA</t>
  </si>
  <si>
    <t>D 244</t>
  </si>
  <si>
    <t>F-28 REPARACIO MTTO TALLER</t>
  </si>
  <si>
    <t>D 284</t>
  </si>
  <si>
    <t>F-311 MTTO EDIFICIO</t>
  </si>
  <si>
    <t>D 1398</t>
  </si>
  <si>
    <t>F-359,360</t>
  </si>
  <si>
    <t>D 371</t>
  </si>
  <si>
    <t>F-388</t>
  </si>
  <si>
    <t>F-195</t>
  </si>
  <si>
    <t>D 1337</t>
  </si>
  <si>
    <t>F-402</t>
  </si>
  <si>
    <t>D 1406</t>
  </si>
  <si>
    <t>F-0199</t>
  </si>
  <si>
    <t>D 954</t>
  </si>
  <si>
    <t>MTTO 1 11</t>
  </si>
  <si>
    <t>D 1138</t>
  </si>
  <si>
    <t>F-1096</t>
  </si>
  <si>
    <t>D 1164</t>
  </si>
  <si>
    <t>F-0094ABR</t>
  </si>
  <si>
    <t>D 1182</t>
  </si>
  <si>
    <t>F-1292ABR</t>
  </si>
  <si>
    <t>D 1432</t>
  </si>
  <si>
    <t>FILTRO PARA BOMBA DOSIFICADORA</t>
  </si>
  <si>
    <t>REP DE ESCRITORIO</t>
  </si>
  <si>
    <t>D 491</t>
  </si>
  <si>
    <t>MANTENIMIENTO</t>
  </si>
  <si>
    <t>D 135</t>
  </si>
  <si>
    <t>F-537 FABRICACION DE TUNEL</t>
  </si>
  <si>
    <t>D 1639</t>
  </si>
  <si>
    <t>F-66 TRABAJOS DE HERRERIA</t>
  </si>
  <si>
    <t>D 1640</t>
  </si>
  <si>
    <t>F-67 TRABAJOS DE HERRERIA</t>
  </si>
  <si>
    <t>D 1439</t>
  </si>
  <si>
    <t>D 1661</t>
  </si>
  <si>
    <t>F-201753 PLACAS DE ACERO Y SOL</t>
  </si>
  <si>
    <t>D 1662</t>
  </si>
  <si>
    <t>F-202265 PLACAS DE ACERO</t>
  </si>
  <si>
    <t>D 1737</t>
  </si>
  <si>
    <t>F-579 TRABAJOS ELECTRICOS</t>
  </si>
  <si>
    <t>D 210</t>
  </si>
  <si>
    <t>F-1555  CHAPEAR PTA CON MADERA</t>
  </si>
  <si>
    <t>D 211</t>
  </si>
  <si>
    <t>F-5732 ESTANTE PARA REFACC</t>
  </si>
  <si>
    <t>D 1438</t>
  </si>
  <si>
    <t>D 1057</t>
  </si>
  <si>
    <t>D 1436</t>
  </si>
  <si>
    <t>F-615-616-617 TRABAJOS DE TABLARROCA</t>
  </si>
  <si>
    <t>D 1437</t>
  </si>
  <si>
    <t>F-641 TRABAJOS DE CANCELERIA</t>
  </si>
  <si>
    <t>D 209</t>
  </si>
  <si>
    <t>F-16769 MATERIAL DE CONSTRUCCION</t>
  </si>
  <si>
    <t>D 1103</t>
  </si>
  <si>
    <t>D 1234</t>
  </si>
  <si>
    <t>F-7006,7007,7008,7010,7011</t>
  </si>
  <si>
    <t>D 1301</t>
  </si>
  <si>
    <t>F-0645 TRABJOS PINTURA, ELECTRICIDAD</t>
  </si>
  <si>
    <t>D 1788</t>
  </si>
  <si>
    <t>F-7061 REPARACION DE CRISTALES</t>
  </si>
  <si>
    <t>D  1,955</t>
  </si>
  <si>
    <t>F*A995 REMODELACION 1/4</t>
  </si>
  <si>
    <t>F*A996 REMODELACION 2/4</t>
  </si>
  <si>
    <t>F*A993 REMODELACION 3/4</t>
  </si>
  <si>
    <t>D  1,986</t>
  </si>
  <si>
    <t>F*A1055 REMODELACION AGENCIA 4</t>
  </si>
  <si>
    <t>D 213</t>
  </si>
  <si>
    <t>F-657 TRABAJOS DE RESANE Y PINT</t>
  </si>
  <si>
    <t>D 920</t>
  </si>
  <si>
    <t xml:space="preserve">F-1312 CANCELERIA </t>
  </si>
  <si>
    <t>D 1308</t>
  </si>
  <si>
    <t>D 1667</t>
  </si>
  <si>
    <t>F-17123,17202 MATERIAL DE CONSTRUCCION</t>
  </si>
  <si>
    <t>D 1668</t>
  </si>
  <si>
    <t>F-1628 COMPRA DE PINTURA</t>
  </si>
  <si>
    <t>D 1852</t>
  </si>
  <si>
    <t>F-289 TRABAJOS DE PLOMERIA</t>
  </si>
  <si>
    <t>D 567</t>
  </si>
  <si>
    <t>F-17314 MATERIAL DE CONSTRUCION</t>
  </si>
  <si>
    <t>D 838</t>
  </si>
  <si>
    <t>F-722,723 REMODELACION DE OFNAS</t>
  </si>
  <si>
    <t>D 1677</t>
  </si>
  <si>
    <t>F-17384-23-56, MATERIAL DE CONSTRUCCION</t>
  </si>
  <si>
    <t>D 1,063</t>
  </si>
  <si>
    <t>F-255 REMODELACION</t>
  </si>
  <si>
    <t>D  1492</t>
  </si>
  <si>
    <t>REPARACION DE INMUEBLE</t>
  </si>
  <si>
    <t>D  1493</t>
  </si>
  <si>
    <t>D  1499</t>
  </si>
  <si>
    <t>D  1687</t>
  </si>
  <si>
    <t>D  928</t>
  </si>
  <si>
    <t>D  1333</t>
  </si>
  <si>
    <t>D  1475</t>
  </si>
  <si>
    <t>D  1745</t>
  </si>
  <si>
    <t>D 537</t>
  </si>
  <si>
    <t>D  1,433</t>
  </si>
  <si>
    <t>F985 REPARACION DE INMUEBLE</t>
  </si>
  <si>
    <t>D  1,434</t>
  </si>
  <si>
    <t>F984 REPARACION DE INMUEBLE</t>
  </si>
  <si>
    <t>D   1361</t>
  </si>
  <si>
    <t>F19 REMODELACION AGENCIA</t>
  </si>
  <si>
    <t>D   1362</t>
  </si>
  <si>
    <t>F20  IMPERMEABILIZANTE</t>
  </si>
  <si>
    <t>D  822</t>
  </si>
  <si>
    <t>COMPRA DE CHAFLAN</t>
  </si>
  <si>
    <t>D     43</t>
  </si>
  <si>
    <t>TRABAJOS REMODELACION CAMPANAR</t>
  </si>
  <si>
    <t>D    330</t>
  </si>
  <si>
    <t>TRABAJOS REMODELACION ENERO 2/</t>
  </si>
  <si>
    <t>D    749</t>
  </si>
  <si>
    <t>3ER ANTICIPO TRABAJOS CAMPANAR</t>
  </si>
  <si>
    <t>D    145</t>
  </si>
  <si>
    <t>LJIMENEZ:ANTICIPO CALEFACCION CAMPA</t>
  </si>
  <si>
    <t>D    658</t>
  </si>
  <si>
    <t>TRABAJOS ALBAÑILERIA CAMPANARI</t>
  </si>
  <si>
    <t>D    698</t>
  </si>
  <si>
    <t>ANTICIPO AMPLIACION AGENCIA F-</t>
  </si>
  <si>
    <t>D  1,086</t>
  </si>
  <si>
    <t>LJIMENEZ:TRABAJOS CAMPANARIO</t>
  </si>
  <si>
    <t>D  1,193</t>
  </si>
  <si>
    <t>TRABAJOS TABLAROCA F-215</t>
  </si>
  <si>
    <t>D  1,659</t>
  </si>
  <si>
    <t>TRABAJOS ALBAÑILERIA CAMPNARIO</t>
  </si>
  <si>
    <t>D    266</t>
  </si>
  <si>
    <t>D    700</t>
  </si>
  <si>
    <t>LJIMENEZ:TRABAJOS CAMPANARIO ALBAÑI</t>
  </si>
  <si>
    <t>D  1,121</t>
  </si>
  <si>
    <t>TRABAJOS CAMPANARIO</t>
  </si>
  <si>
    <t>D  1,400</t>
  </si>
  <si>
    <t>LJIMENEZ:MATERIAL CONSTRUCCION CAMP</t>
  </si>
  <si>
    <t>D  1,703</t>
  </si>
  <si>
    <t>LJIMENEZ:TRABAJOS ALBAÑILERIA CAMPA</t>
  </si>
  <si>
    <t>D  1,085</t>
  </si>
  <si>
    <t>WC ONE PIECE LOFT EL BLANCO</t>
  </si>
  <si>
    <t>D  1,137</t>
  </si>
  <si>
    <t>ASESORIA DE IMAGEN ARQUITECTON</t>
  </si>
  <si>
    <t>D  1,903</t>
  </si>
  <si>
    <t>MUEBLES PARA BAÑO</t>
  </si>
  <si>
    <t>D     36</t>
  </si>
  <si>
    <t>REMODELACION DE AGENCIA</t>
  </si>
  <si>
    <t>D  2,039</t>
  </si>
  <si>
    <t>REMODELACION AGENCIA</t>
  </si>
  <si>
    <t>D  1,596</t>
  </si>
  <si>
    <t>BARDA PERIMERAL EN AGENCIA</t>
  </si>
  <si>
    <t>D  1,597</t>
  </si>
  <si>
    <t>TRABAJOS DE ALBAÑILERIA REMODE</t>
  </si>
  <si>
    <t>D  2,379</t>
  </si>
  <si>
    <t>REMODELACION</t>
  </si>
  <si>
    <t>D  2,964</t>
  </si>
  <si>
    <t>703-025-003   /   286-001</t>
  </si>
  <si>
    <t>278-001</t>
  </si>
  <si>
    <t>EQUIPO DE REFACCIONES Y HERRAMIENTA</t>
  </si>
  <si>
    <t>D 786</t>
  </si>
  <si>
    <t>F-630 ESTANTERIA</t>
  </si>
  <si>
    <t>F-1687  HERRAMIENTA</t>
  </si>
  <si>
    <t>D 479</t>
  </si>
  <si>
    <t>F-1743 / HERRAMIENTA</t>
  </si>
  <si>
    <t>D 480</t>
  </si>
  <si>
    <t>F-1746 / HERRAMIENTA</t>
  </si>
  <si>
    <t>D 502</t>
  </si>
  <si>
    <t>F-1745 / HERRAMIENTA</t>
  </si>
  <si>
    <t xml:space="preserve">D 790 </t>
  </si>
  <si>
    <t>F-1759 / HERRAMIENTA</t>
  </si>
  <si>
    <t>D 414</t>
  </si>
  <si>
    <t>F-1782 COMP DE HERRAMIENTA</t>
  </si>
  <si>
    <t>D 289</t>
  </si>
  <si>
    <t>F-3071 MAGNETO PLAN</t>
  </si>
  <si>
    <t>D 1320</t>
  </si>
  <si>
    <t>F-862 PULIDORA LIJADORA</t>
  </si>
  <si>
    <t>D 951</t>
  </si>
  <si>
    <t>F-16724  HERRRAMIENTA</t>
  </si>
  <si>
    <t>D 952</t>
  </si>
  <si>
    <t>F-16725 HERRAMIENTA</t>
  </si>
  <si>
    <t>D 1412</t>
  </si>
  <si>
    <t>F-0023</t>
  </si>
  <si>
    <t>D 1814</t>
  </si>
  <si>
    <t>F-42432 CABLE ASSY HERRAMIENT</t>
  </si>
  <si>
    <t>D 1815</t>
  </si>
  <si>
    <t>F-42505 HERRAMIENTA TALLER</t>
  </si>
  <si>
    <t>D 1615</t>
  </si>
  <si>
    <t>F-43955,43956,45105,45111,4531</t>
  </si>
  <si>
    <t>D   234</t>
  </si>
  <si>
    <t>D   59</t>
  </si>
  <si>
    <t>PIRAMIDE METALICA TRIANGULAR</t>
  </si>
  <si>
    <t>D  1,850</t>
  </si>
  <si>
    <t>ANALIZADOR DE BATERIAS</t>
  </si>
  <si>
    <t>D1295</t>
  </si>
  <si>
    <t>MEDIDOR DIAL,SEPARADOR BALATAS</t>
  </si>
  <si>
    <t>D1807</t>
  </si>
  <si>
    <t>PISTOLA DE IMPACTO</t>
  </si>
  <si>
    <t>D1449</t>
  </si>
  <si>
    <t>HERRAMIENTA MANUAL MARCA SNAP</t>
  </si>
  <si>
    <t>D  842</t>
  </si>
  <si>
    <t>COMPRA DE HERRAMIENTA</t>
  </si>
  <si>
    <t>D  2,354</t>
  </si>
  <si>
    <t>D  2,355</t>
  </si>
  <si>
    <t>D  2,356</t>
  </si>
  <si>
    <t>COMRA DE HERRAMIENTA</t>
  </si>
  <si>
    <t>D    898</t>
  </si>
  <si>
    <t>D  1,788</t>
  </si>
  <si>
    <t>HERRAMIENTA ESPECIAL</t>
  </si>
  <si>
    <t>704-025  /   288-001</t>
  </si>
  <si>
    <t>279-001</t>
  </si>
  <si>
    <t>GASTOS DE INSTALACION</t>
  </si>
  <si>
    <t>D 674</t>
  </si>
  <si>
    <t>ACONDICIONAMIENTO INSTALACIONES</t>
  </si>
  <si>
    <t>D 83</t>
  </si>
  <si>
    <t>F-2575</t>
  </si>
  <si>
    <t>F-353</t>
  </si>
  <si>
    <t>D 825</t>
  </si>
  <si>
    <t>F-354</t>
  </si>
  <si>
    <t>D 184</t>
  </si>
  <si>
    <t xml:space="preserve">INSTALACION </t>
  </si>
  <si>
    <t>D 816</t>
  </si>
  <si>
    <t>70712466-INSTALACION TELMEX</t>
  </si>
  <si>
    <t>D 462</t>
  </si>
  <si>
    <t>F-18112 INST SIST ALARMA</t>
  </si>
  <si>
    <t>D 2</t>
  </si>
  <si>
    <t>F-1959</t>
  </si>
  <si>
    <t>D 546</t>
  </si>
  <si>
    <t>F-7824</t>
  </si>
  <si>
    <t>AJUSTE ANUAL 2011</t>
  </si>
  <si>
    <t>D    158</t>
  </si>
  <si>
    <t>ROGELIOCAM</t>
  </si>
  <si>
    <t>D    162</t>
  </si>
  <si>
    <t>PLOMEROABR</t>
  </si>
  <si>
    <t>D    169</t>
  </si>
  <si>
    <t>PINTURACA1</t>
  </si>
  <si>
    <t>D    224</t>
  </si>
  <si>
    <t>TIERRACAMP</t>
  </si>
  <si>
    <t>D    225</t>
  </si>
  <si>
    <t>ELECTICAMP</t>
  </si>
  <si>
    <t>D    295</t>
  </si>
  <si>
    <t>MATECAMPAN</t>
  </si>
  <si>
    <t>D    296</t>
  </si>
  <si>
    <t>COMPLPLOME</t>
  </si>
  <si>
    <t>D    435</t>
  </si>
  <si>
    <t>COLADERAS1</t>
  </si>
  <si>
    <t>D    600</t>
  </si>
  <si>
    <t>ARQUITECTO</t>
  </si>
  <si>
    <t>D    601</t>
  </si>
  <si>
    <t>VIAJEESCOM</t>
  </si>
  <si>
    <t>D    602</t>
  </si>
  <si>
    <t>ROGELCAMPA</t>
  </si>
  <si>
    <t>D    610</t>
  </si>
  <si>
    <t>TRPLOMECAM</t>
  </si>
  <si>
    <t>D    616</t>
  </si>
  <si>
    <t>ELECTRICAM</t>
  </si>
  <si>
    <t>D    678</t>
  </si>
  <si>
    <t>CANTERACAM</t>
  </si>
  <si>
    <t>D    917</t>
  </si>
  <si>
    <t>TRPLCAMPAN</t>
  </si>
  <si>
    <t>D    918</t>
  </si>
  <si>
    <t>TRABALBACA</t>
  </si>
  <si>
    <t>D    919</t>
  </si>
  <si>
    <t>VIAJETIERR</t>
  </si>
  <si>
    <t>D    925</t>
  </si>
  <si>
    <t>MATECONSTR</t>
  </si>
  <si>
    <t>D    941</t>
  </si>
  <si>
    <t>PLOMERICAM</t>
  </si>
  <si>
    <t>D  1,197</t>
  </si>
  <si>
    <t>MATELECTCA</t>
  </si>
  <si>
    <t>D  1,198</t>
  </si>
  <si>
    <t>FESTERSILI</t>
  </si>
  <si>
    <t>703-025-004   /   289-001</t>
  </si>
  <si>
    <t>TOTAL ACTIVO</t>
  </si>
  <si>
    <t>MOI</t>
  </si>
  <si>
    <t>DEP ACUMULADA</t>
  </si>
  <si>
    <t>COMPRESOR HIGHPOWER</t>
  </si>
  <si>
    <t>31 DE DIC 16</t>
  </si>
  <si>
    <t>D  2,679</t>
  </si>
  <si>
    <t>COMPUTADORAS DELL</t>
  </si>
  <si>
    <t>D  3,353</t>
  </si>
  <si>
    <t>D  473</t>
  </si>
  <si>
    <t>D  475</t>
  </si>
  <si>
    <t>TABLERO PARA CONTROL 25 LLAVES</t>
  </si>
  <si>
    <t>D  2,159</t>
  </si>
  <si>
    <t>D  1,870</t>
  </si>
  <si>
    <t>D  1,076</t>
  </si>
  <si>
    <t>D  1,406</t>
  </si>
  <si>
    <t>D  1,405</t>
  </si>
  <si>
    <t>D    471</t>
  </si>
  <si>
    <t>D    473</t>
  </si>
  <si>
    <t>HERRAMIENTAS</t>
  </si>
  <si>
    <t xml:space="preserve"> </t>
  </si>
  <si>
    <t>D  2,834</t>
  </si>
  <si>
    <t>D  53</t>
  </si>
  <si>
    <t>COTERM PARA EQUIPO 60C</t>
  </si>
  <si>
    <t>D  1,444</t>
  </si>
  <si>
    <t>CABINA</t>
  </si>
  <si>
    <t>D  2,462</t>
  </si>
  <si>
    <t>COMPUTADORA DELL</t>
  </si>
  <si>
    <t>D  2,740</t>
  </si>
  <si>
    <t>D  1,658</t>
  </si>
  <si>
    <t>MOBILIARIO Y EQUIPO</t>
  </si>
  <si>
    <t xml:space="preserve">PINZA MECANICA </t>
  </si>
  <si>
    <t>D 2109</t>
  </si>
  <si>
    <t>D 39</t>
  </si>
  <si>
    <t>D  1,812</t>
  </si>
  <si>
    <t>IMPRESORA HP</t>
  </si>
  <si>
    <t>D  2,177</t>
  </si>
  <si>
    <t>D  1,905</t>
  </si>
  <si>
    <t>D  2,961</t>
  </si>
  <si>
    <t>OPTIPLEX 3040 500G</t>
  </si>
  <si>
    <t>D  138</t>
  </si>
  <si>
    <t>D  139</t>
  </si>
  <si>
    <t>D  2,966</t>
  </si>
  <si>
    <t>COMPUTADORA DELL 3450 L345</t>
  </si>
  <si>
    <t>8X5 BOUNDLE RENEWAL FOR FG</t>
  </si>
  <si>
    <t>DELL NOTEBOOK LATITUDE 345</t>
  </si>
  <si>
    <t>TERMINAL DE RECONOCIMIENTO FACIL</t>
  </si>
  <si>
    <t>D  389</t>
  </si>
  <si>
    <t>4 TELEFONOS ANALOGICOS</t>
  </si>
  <si>
    <t>D  652</t>
  </si>
  <si>
    <t>EQUIPO COMPUTO DELL</t>
  </si>
  <si>
    <t>D  250</t>
  </si>
  <si>
    <t>ARCHIVERO</t>
  </si>
  <si>
    <t>D  637</t>
  </si>
  <si>
    <t>D  640</t>
  </si>
  <si>
    <t>D  926</t>
  </si>
  <si>
    <t>D  2,086</t>
  </si>
  <si>
    <t>D  4,099</t>
  </si>
  <si>
    <t>MAQUINARIA Y EQUIPO</t>
  </si>
  <si>
    <t>MUEBLES Y ENSERES</t>
  </si>
  <si>
    <t>INVERSION EN INMUEBLES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</si>
</sst>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0_-;\-* #,##0.00_-;_-* \-??_-;_-@_-"/>
    <numFmt numFmtId="165" formatCode="mmmm"/>
    <numFmt numFmtId="166" formatCode="dd/mm/yyyy;@"/>
    <numFmt numFmtId="167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rgb="FFF58FC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71">
    <xf numFmtId="0" fontId="0" fillId="0" borderId="0" xfId="0"/>
    <xf numFmtId="4" fontId="3" fillId="0" borderId="0" xfId="3" applyNumberFormat="1" applyFont="1" applyFill="1" applyBorder="1" applyAlignment="1" applyProtection="1"/>
    <xf numFmtId="164" fontId="3" fillId="0" borderId="0" xfId="3" applyFont="1" applyFill="1" applyBorder="1" applyAlignment="1" applyProtection="1"/>
    <xf numFmtId="0" fontId="3" fillId="0" borderId="0" xfId="2" applyFont="1" applyBorder="1"/>
    <xf numFmtId="43" fontId="3" fillId="0" borderId="0" xfId="3" applyNumberFormat="1" applyFont="1" applyFill="1" applyBorder="1" applyAlignment="1" applyProtection="1"/>
    <xf numFmtId="43" fontId="3" fillId="0" borderId="0" xfId="3" applyNumberFormat="1" applyFont="1" applyBorder="1"/>
    <xf numFmtId="43" fontId="3" fillId="0" borderId="0" xfId="2" applyNumberFormat="1" applyFont="1" applyBorder="1"/>
    <xf numFmtId="0" fontId="3" fillId="0" borderId="0" xfId="2" applyFont="1" applyFill="1" applyBorder="1"/>
    <xf numFmtId="43" fontId="3" fillId="0" borderId="0" xfId="3" applyNumberFormat="1" applyFont="1" applyFill="1" applyBorder="1"/>
    <xf numFmtId="0" fontId="5" fillId="0" borderId="0" xfId="2" applyFont="1" applyBorder="1"/>
    <xf numFmtId="164" fontId="7" fillId="0" borderId="0" xfId="3" applyFont="1" applyFill="1" applyBorder="1" applyAlignment="1" applyProtection="1"/>
    <xf numFmtId="0" fontId="5" fillId="0" borderId="0" xfId="2" applyFont="1" applyFill="1" applyBorder="1"/>
    <xf numFmtId="164" fontId="3" fillId="4" borderId="0" xfId="3" applyFont="1" applyFill="1" applyBorder="1" applyAlignment="1" applyProtection="1"/>
    <xf numFmtId="0" fontId="4" fillId="0" borderId="0" xfId="0" applyFont="1" applyBorder="1"/>
    <xf numFmtId="14" fontId="3" fillId="0" borderId="0" xfId="2" applyNumberFormat="1" applyFont="1" applyBorder="1"/>
    <xf numFmtId="9" fontId="8" fillId="0" borderId="1" xfId="4" applyFont="1" applyFill="1" applyBorder="1" applyAlignment="1" applyProtection="1">
      <alignment horizontal="center"/>
    </xf>
    <xf numFmtId="9" fontId="8" fillId="0" borderId="1" xfId="3" applyNumberFormat="1" applyFont="1" applyFill="1" applyBorder="1" applyAlignment="1" applyProtection="1">
      <alignment horizontal="center"/>
    </xf>
    <xf numFmtId="0" fontId="8" fillId="0" borderId="1" xfId="2" applyFont="1" applyBorder="1" applyAlignment="1">
      <alignment horizontal="center"/>
    </xf>
    <xf numFmtId="165" fontId="8" fillId="0" borderId="1" xfId="2" applyNumberFormat="1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165" fontId="8" fillId="0" borderId="1" xfId="8" applyNumberFormat="1" applyFont="1" applyFill="1" applyBorder="1" applyAlignment="1" applyProtection="1">
      <alignment horizontal="center"/>
    </xf>
    <xf numFmtId="9" fontId="8" fillId="0" borderId="1" xfId="8" applyNumberFormat="1" applyFont="1" applyFill="1" applyBorder="1" applyAlignment="1" applyProtection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2" applyFont="1" applyFill="1" applyBorder="1"/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3" fillId="0" borderId="2" xfId="1" applyFont="1" applyFill="1" applyBorder="1" applyAlignment="1" applyProtection="1"/>
    <xf numFmtId="43" fontId="3" fillId="0" borderId="2" xfId="1" applyFont="1" applyFill="1" applyBorder="1"/>
    <xf numFmtId="4" fontId="8" fillId="0" borderId="0" xfId="3" applyNumberFormat="1" applyFont="1" applyFill="1" applyBorder="1" applyAlignment="1" applyProtection="1"/>
    <xf numFmtId="0" fontId="3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0" applyFont="1" applyBorder="1" applyAlignment="1"/>
    <xf numFmtId="166" fontId="3" fillId="0" borderId="0" xfId="2" applyNumberFormat="1" applyFont="1" applyBorder="1" applyAlignment="1">
      <alignment horizontal="center"/>
    </xf>
    <xf numFmtId="164" fontId="3" fillId="0" borderId="0" xfId="3" applyFont="1" applyBorder="1"/>
    <xf numFmtId="43" fontId="4" fillId="0" borderId="0" xfId="1" applyNumberFormat="1" applyFont="1" applyBorder="1"/>
    <xf numFmtId="43" fontId="4" fillId="0" borderId="0" xfId="0" applyNumberFormat="1" applyFont="1" applyBorder="1"/>
    <xf numFmtId="43" fontId="3" fillId="0" borderId="0" xfId="1" applyFont="1" applyFill="1" applyBorder="1"/>
    <xf numFmtId="166" fontId="3" fillId="0" borderId="0" xfId="2" applyNumberFormat="1" applyFont="1" applyFill="1" applyBorder="1" applyAlignment="1">
      <alignment horizontal="center"/>
    </xf>
    <xf numFmtId="43" fontId="3" fillId="0" borderId="0" xfId="1" applyFont="1" applyBorder="1"/>
    <xf numFmtId="14" fontId="3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43" fontId="3" fillId="0" borderId="0" xfId="2" applyNumberFormat="1" applyFont="1" applyFill="1" applyBorder="1"/>
    <xf numFmtId="43" fontId="5" fillId="0" borderId="0" xfId="3" applyNumberFormat="1" applyFont="1" applyFill="1" applyBorder="1" applyAlignment="1" applyProtection="1"/>
    <xf numFmtId="14" fontId="3" fillId="0" borderId="0" xfId="2" applyNumberFormat="1" applyFont="1" applyFill="1" applyBorder="1" applyAlignment="1">
      <alignment horizontal="center"/>
    </xf>
    <xf numFmtId="164" fontId="3" fillId="0" borderId="0" xfId="3" applyFont="1" applyFill="1" applyBorder="1"/>
    <xf numFmtId="0" fontId="7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0" fontId="3" fillId="0" borderId="0" xfId="2" applyFont="1" applyBorder="1" applyProtection="1">
      <protection locked="0"/>
    </xf>
    <xf numFmtId="43" fontId="5" fillId="0" borderId="0" xfId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43" fontId="3" fillId="0" borderId="0" xfId="3" applyNumberFormat="1" applyFont="1" applyFill="1" applyBorder="1" applyAlignment="1" applyProtection="1">
      <protection locked="0"/>
    </xf>
    <xf numFmtId="43" fontId="5" fillId="0" borderId="0" xfId="1" applyFont="1" applyFill="1" applyBorder="1" applyAlignment="1" applyProtection="1"/>
    <xf numFmtId="0" fontId="5" fillId="2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9" fontId="5" fillId="0" borderId="0" xfId="4" applyFont="1" applyFill="1" applyBorder="1" applyAlignment="1" applyProtection="1"/>
    <xf numFmtId="14" fontId="7" fillId="0" borderId="0" xfId="2" applyNumberFormat="1" applyFont="1" applyBorder="1" applyAlignment="1">
      <alignment horizontal="center"/>
    </xf>
    <xf numFmtId="0" fontId="7" fillId="0" borderId="0" xfId="2" applyFont="1" applyBorder="1"/>
    <xf numFmtId="4" fontId="3" fillId="0" borderId="0" xfId="2" applyNumberFormat="1" applyFont="1" applyBorder="1"/>
    <xf numFmtId="4" fontId="3" fillId="0" borderId="0" xfId="2" applyNumberFormat="1" applyFont="1" applyFill="1" applyBorder="1"/>
    <xf numFmtId="0" fontId="6" fillId="3" borderId="0" xfId="2" applyFont="1" applyFill="1" applyBorder="1"/>
    <xf numFmtId="164" fontId="3" fillId="0" borderId="0" xfId="2" applyNumberFormat="1" applyFont="1" applyBorder="1"/>
    <xf numFmtId="0" fontId="4" fillId="0" borderId="0" xfId="0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4" fontId="8" fillId="0" borderId="3" xfId="3" applyNumberFormat="1" applyFont="1" applyFill="1" applyBorder="1" applyAlignment="1" applyProtection="1">
      <alignment horizontal="center" vertical="center"/>
    </xf>
    <xf numFmtId="164" fontId="8" fillId="0" borderId="3" xfId="3" applyFont="1" applyFill="1" applyBorder="1" applyAlignment="1" applyProtection="1">
      <alignment horizontal="center" vertical="center"/>
    </xf>
    <xf numFmtId="9" fontId="8" fillId="0" borderId="3" xfId="3" applyNumberFormat="1" applyFont="1" applyFill="1" applyBorder="1" applyAlignment="1" applyProtection="1">
      <alignment horizont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165" fontId="8" fillId="0" borderId="3" xfId="8" applyNumberFormat="1" applyFont="1" applyFill="1" applyBorder="1" applyAlignment="1" applyProtection="1">
      <alignment horizontal="center"/>
    </xf>
    <xf numFmtId="0" fontId="8" fillId="0" borderId="3" xfId="5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164" fontId="8" fillId="0" borderId="3" xfId="3" applyFont="1" applyFill="1" applyBorder="1" applyAlignment="1" applyProtection="1">
      <alignment horizontal="center"/>
    </xf>
    <xf numFmtId="9" fontId="8" fillId="0" borderId="3" xfId="4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9" fontId="8" fillId="0" borderId="3" xfId="8" applyNumberFormat="1" applyFont="1" applyFill="1" applyBorder="1" applyAlignment="1" applyProtection="1">
      <alignment horizontal="center"/>
    </xf>
    <xf numFmtId="9" fontId="8" fillId="0" borderId="3" xfId="9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43" fontId="3" fillId="0" borderId="0" xfId="2" applyNumberFormat="1" applyFont="1" applyFill="1" applyBorder="1" applyAlignment="1">
      <alignment horizontal="center"/>
    </xf>
    <xf numFmtId="14" fontId="3" fillId="0" borderId="0" xfId="2" applyNumberFormat="1" applyFont="1" applyFill="1" applyBorder="1" applyAlignment="1" applyProtection="1">
      <alignment horizontal="center"/>
      <protection locked="0"/>
    </xf>
    <xf numFmtId="164" fontId="8" fillId="0" borderId="1" xfId="3" applyFont="1" applyFill="1" applyBorder="1" applyAlignment="1" applyProtection="1">
      <alignment horizontal="center"/>
    </xf>
    <xf numFmtId="166" fontId="3" fillId="0" borderId="4" xfId="2" applyNumberFormat="1" applyFont="1" applyBorder="1" applyAlignment="1">
      <alignment horizontal="center"/>
    </xf>
    <xf numFmtId="0" fontId="3" fillId="0" borderId="4" xfId="2" applyFont="1" applyBorder="1"/>
    <xf numFmtId="43" fontId="3" fillId="0" borderId="4" xfId="3" applyNumberFormat="1" applyFont="1" applyFill="1" applyBorder="1" applyAlignment="1" applyProtection="1"/>
    <xf numFmtId="43" fontId="3" fillId="0" borderId="4" xfId="3" applyNumberFormat="1" applyFont="1" applyBorder="1"/>
    <xf numFmtId="43" fontId="3" fillId="0" borderId="4" xfId="3" applyNumberFormat="1" applyFont="1" applyFill="1" applyBorder="1"/>
    <xf numFmtId="43" fontId="3" fillId="0" borderId="4" xfId="2" applyNumberFormat="1" applyFont="1" applyBorder="1"/>
    <xf numFmtId="43" fontId="4" fillId="0" borderId="4" xfId="0" applyNumberFormat="1" applyFont="1" applyBorder="1"/>
    <xf numFmtId="166" fontId="3" fillId="0" borderId="5" xfId="2" applyNumberFormat="1" applyFont="1" applyBorder="1" applyAlignment="1">
      <alignment horizontal="center"/>
    </xf>
    <xf numFmtId="0" fontId="3" fillId="0" borderId="5" xfId="2" applyFont="1" applyBorder="1"/>
    <xf numFmtId="43" fontId="3" fillId="0" borderId="5" xfId="3" applyNumberFormat="1" applyFont="1" applyFill="1" applyBorder="1" applyAlignment="1" applyProtection="1"/>
    <xf numFmtId="43" fontId="3" fillId="0" borderId="5" xfId="3" applyNumberFormat="1" applyFont="1" applyBorder="1"/>
    <xf numFmtId="43" fontId="3" fillId="0" borderId="5" xfId="3" applyNumberFormat="1" applyFont="1" applyFill="1" applyBorder="1"/>
    <xf numFmtId="43" fontId="3" fillId="0" borderId="5" xfId="2" applyNumberFormat="1" applyFont="1" applyBorder="1"/>
    <xf numFmtId="43" fontId="4" fillId="0" borderId="5" xfId="0" applyNumberFormat="1" applyFont="1" applyBorder="1"/>
    <xf numFmtId="166" fontId="3" fillId="0" borderId="5" xfId="2" applyNumberFormat="1" applyFont="1" applyFill="1" applyBorder="1" applyAlignment="1">
      <alignment horizontal="center"/>
    </xf>
    <xf numFmtId="0" fontId="3" fillId="0" borderId="5" xfId="2" applyFont="1" applyFill="1" applyBorder="1"/>
    <xf numFmtId="166" fontId="7" fillId="0" borderId="5" xfId="2" applyNumberFormat="1" applyFont="1" applyFill="1" applyBorder="1" applyAlignment="1">
      <alignment horizontal="center"/>
    </xf>
    <xf numFmtId="0" fontId="7" fillId="0" borderId="5" xfId="2" applyFont="1" applyFill="1" applyBorder="1"/>
    <xf numFmtId="14" fontId="7" fillId="0" borderId="5" xfId="2" applyNumberFormat="1" applyFont="1" applyFill="1" applyBorder="1" applyAlignment="1">
      <alignment horizontal="center"/>
    </xf>
    <xf numFmtId="14" fontId="3" fillId="0" borderId="5" xfId="2" applyNumberFormat="1" applyFont="1" applyFill="1" applyBorder="1" applyAlignment="1">
      <alignment horizontal="center"/>
    </xf>
    <xf numFmtId="43" fontId="4" fillId="0" borderId="5" xfId="1" applyNumberFormat="1" applyFont="1" applyBorder="1"/>
    <xf numFmtId="43" fontId="3" fillId="5" borderId="5" xfId="3" applyNumberFormat="1" applyFont="1" applyFill="1" applyBorder="1"/>
    <xf numFmtId="43" fontId="3" fillId="0" borderId="5" xfId="1" applyNumberFormat="1" applyFont="1" applyBorder="1"/>
    <xf numFmtId="14" fontId="3" fillId="0" borderId="5" xfId="2" applyNumberFormat="1" applyFont="1" applyBorder="1" applyAlignment="1">
      <alignment horizontal="center"/>
    </xf>
    <xf numFmtId="14" fontId="3" fillId="0" borderId="6" xfId="2" applyNumberFormat="1" applyFont="1" applyBorder="1" applyAlignment="1">
      <alignment horizontal="center"/>
    </xf>
    <xf numFmtId="0" fontId="3" fillId="0" borderId="6" xfId="2" applyFont="1" applyFill="1" applyBorder="1"/>
    <xf numFmtId="0" fontId="3" fillId="0" borderId="6" xfId="2" applyFont="1" applyBorder="1"/>
    <xf numFmtId="43" fontId="3" fillId="0" borderId="6" xfId="3" applyNumberFormat="1" applyFont="1" applyFill="1" applyBorder="1"/>
    <xf numFmtId="43" fontId="3" fillId="0" borderId="6" xfId="3" applyNumberFormat="1" applyFont="1" applyFill="1" applyBorder="1" applyAlignment="1" applyProtection="1"/>
    <xf numFmtId="43" fontId="3" fillId="0" borderId="6" xfId="2" applyNumberFormat="1" applyFont="1" applyBorder="1"/>
    <xf numFmtId="43" fontId="3" fillId="0" borderId="6" xfId="3" applyNumberFormat="1" applyFont="1" applyBorder="1"/>
    <xf numFmtId="43" fontId="4" fillId="0" borderId="6" xfId="0" applyNumberFormat="1" applyFont="1" applyBorder="1"/>
    <xf numFmtId="43" fontId="4" fillId="0" borderId="6" xfId="1" applyNumberFormat="1" applyFont="1" applyBorder="1"/>
    <xf numFmtId="0" fontId="3" fillId="0" borderId="4" xfId="2" applyFont="1" applyFill="1" applyBorder="1"/>
    <xf numFmtId="164" fontId="3" fillId="0" borderId="4" xfId="3" applyFont="1" applyFill="1" applyBorder="1" applyAlignment="1" applyProtection="1"/>
    <xf numFmtId="164" fontId="3" fillId="0" borderId="4" xfId="3" applyFont="1" applyBorder="1"/>
    <xf numFmtId="43" fontId="4" fillId="0" borderId="4" xfId="1" applyNumberFormat="1" applyFont="1" applyBorder="1"/>
    <xf numFmtId="164" fontId="3" fillId="0" borderId="5" xfId="3" applyFont="1" applyFill="1" applyBorder="1" applyAlignment="1" applyProtection="1"/>
    <xf numFmtId="164" fontId="3" fillId="0" borderId="5" xfId="3" applyFont="1" applyBorder="1"/>
    <xf numFmtId="43" fontId="3" fillId="0" borderId="5" xfId="1" applyFont="1" applyFill="1" applyBorder="1"/>
    <xf numFmtId="43" fontId="3" fillId="0" borderId="5" xfId="1" applyFont="1" applyBorder="1"/>
    <xf numFmtId="43" fontId="4" fillId="0" borderId="5" xfId="1" applyFont="1" applyBorder="1"/>
    <xf numFmtId="166" fontId="3" fillId="0" borderId="6" xfId="2" applyNumberFormat="1" applyFont="1" applyFill="1" applyBorder="1" applyAlignment="1">
      <alignment horizontal="center"/>
    </xf>
    <xf numFmtId="43" fontId="3" fillId="0" borderId="6" xfId="1" applyFont="1" applyFill="1" applyBorder="1"/>
    <xf numFmtId="43" fontId="3" fillId="0" borderId="6" xfId="1" applyFont="1" applyBorder="1"/>
    <xf numFmtId="43" fontId="4" fillId="0" borderId="6" xfId="1" applyFont="1" applyBorder="1"/>
    <xf numFmtId="43" fontId="7" fillId="0" borderId="4" xfId="3" applyNumberFormat="1" applyFont="1" applyFill="1" applyBorder="1" applyAlignment="1" applyProtection="1"/>
    <xf numFmtId="43" fontId="3" fillId="0" borderId="4" xfId="2" applyNumberFormat="1" applyFont="1" applyFill="1" applyBorder="1"/>
    <xf numFmtId="43" fontId="3" fillId="0" borderId="5" xfId="2" applyNumberFormat="1" applyFont="1" applyFill="1" applyBorder="1"/>
    <xf numFmtId="166" fontId="3" fillId="0" borderId="6" xfId="2" applyNumberFormat="1" applyFont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43" fontId="7" fillId="0" borderId="5" xfId="3" applyNumberFormat="1" applyFont="1" applyFill="1" applyBorder="1" applyAlignment="1" applyProtection="1"/>
    <xf numFmtId="43" fontId="3" fillId="4" borderId="5" xfId="3" applyNumberFormat="1" applyFont="1" applyFill="1" applyBorder="1" applyAlignment="1" applyProtection="1"/>
    <xf numFmtId="0" fontId="4" fillId="0" borderId="5" xfId="0" applyFont="1" applyBorder="1"/>
    <xf numFmtId="164" fontId="3" fillId="0" borderId="6" xfId="3" applyFont="1" applyBorder="1"/>
    <xf numFmtId="0" fontId="4" fillId="0" borderId="6" xfId="0" applyFont="1" applyBorder="1"/>
    <xf numFmtId="14" fontId="3" fillId="0" borderId="4" xfId="2" applyNumberFormat="1" applyFont="1" applyBorder="1" applyAlignment="1">
      <alignment horizontal="center"/>
    </xf>
    <xf numFmtId="14" fontId="3" fillId="0" borderId="4" xfId="2" applyNumberFormat="1" applyFont="1" applyBorder="1"/>
    <xf numFmtId="14" fontId="3" fillId="0" borderId="5" xfId="2" applyNumberFormat="1" applyFont="1" applyBorder="1"/>
    <xf numFmtId="43" fontId="3" fillId="0" borderId="5" xfId="3" applyNumberFormat="1" applyFont="1" applyFill="1" applyBorder="1" applyAlignment="1" applyProtection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43" fontId="3" fillId="0" borderId="4" xfId="1" applyNumberFormat="1" applyFont="1" applyBorder="1"/>
    <xf numFmtId="43" fontId="3" fillId="0" borderId="6" xfId="1" applyNumberFormat="1" applyFont="1" applyBorder="1"/>
    <xf numFmtId="43" fontId="3" fillId="0" borderId="2" xfId="3" applyNumberFormat="1" applyFont="1" applyFill="1" applyBorder="1" applyAlignment="1" applyProtection="1"/>
    <xf numFmtId="0" fontId="5" fillId="0" borderId="0" xfId="2" applyFont="1" applyFill="1" applyBorder="1" applyProtection="1">
      <protection locked="0"/>
    </xf>
    <xf numFmtId="166" fontId="3" fillId="0" borderId="7" xfId="2" applyNumberFormat="1" applyFont="1" applyFill="1" applyBorder="1" applyAlignment="1">
      <alignment horizontal="center"/>
    </xf>
    <xf numFmtId="0" fontId="3" fillId="0" borderId="7" xfId="2" applyFont="1" applyBorder="1"/>
    <xf numFmtId="0" fontId="3" fillId="0" borderId="7" xfId="2" applyFont="1" applyFill="1" applyBorder="1"/>
    <xf numFmtId="43" fontId="3" fillId="0" borderId="7" xfId="1" applyFont="1" applyFill="1" applyBorder="1"/>
    <xf numFmtId="43" fontId="3" fillId="0" borderId="7" xfId="3" applyNumberFormat="1" applyFont="1" applyFill="1" applyBorder="1" applyAlignment="1" applyProtection="1"/>
    <xf numFmtId="43" fontId="3" fillId="0" borderId="7" xfId="3" applyNumberFormat="1" applyFont="1" applyBorder="1"/>
    <xf numFmtId="43" fontId="3" fillId="0" borderId="7" xfId="3" applyNumberFormat="1" applyFont="1" applyFill="1" applyBorder="1"/>
    <xf numFmtId="43" fontId="3" fillId="0" borderId="7" xfId="1" applyFont="1" applyBorder="1"/>
    <xf numFmtId="43" fontId="4" fillId="0" borderId="7" xfId="1" applyFont="1" applyBorder="1"/>
    <xf numFmtId="43" fontId="4" fillId="0" borderId="7" xfId="0" applyNumberFormat="1" applyFont="1" applyBorder="1"/>
    <xf numFmtId="43" fontId="3" fillId="6" borderId="5" xfId="3" applyNumberFormat="1" applyFont="1" applyFill="1" applyBorder="1"/>
    <xf numFmtId="14" fontId="3" fillId="6" borderId="5" xfId="2" applyNumberFormat="1" applyFont="1" applyFill="1" applyBorder="1" applyAlignment="1">
      <alignment horizontal="center"/>
    </xf>
    <xf numFmtId="0" fontId="3" fillId="6" borderId="5" xfId="2" applyFont="1" applyFill="1" applyBorder="1"/>
    <xf numFmtId="43" fontId="3" fillId="6" borderId="5" xfId="3" applyNumberFormat="1" applyFont="1" applyFill="1" applyBorder="1" applyAlignment="1" applyProtection="1"/>
    <xf numFmtId="43" fontId="3" fillId="6" borderId="5" xfId="2" applyNumberFormat="1" applyFont="1" applyFill="1" applyBorder="1"/>
    <xf numFmtId="43" fontId="4" fillId="6" borderId="5" xfId="0" applyNumberFormat="1" applyFont="1" applyFill="1" applyBorder="1"/>
    <xf numFmtId="43" fontId="4" fillId="6" borderId="5" xfId="1" applyNumberFormat="1" applyFont="1" applyFill="1" applyBorder="1"/>
    <xf numFmtId="0" fontId="10" fillId="0" borderId="0" xfId="2" applyFont="1" applyFill="1" applyBorder="1" applyAlignment="1">
      <alignment horizontal="center"/>
    </xf>
    <xf numFmtId="167" fontId="4" fillId="0" borderId="0" xfId="0" applyNumberFormat="1" applyFont="1" applyBorder="1"/>
    <xf numFmtId="4" fontId="4" fillId="0" borderId="0" xfId="0" applyNumberFormat="1" applyFont="1"/>
  </cellXfs>
  <cellStyles count="10">
    <cellStyle name="Millares" xfId="1" builtinId="3"/>
    <cellStyle name="Millares 2" xfId="3"/>
    <cellStyle name="Millares 3" xfId="6"/>
    <cellStyle name="Millares 4" xfId="8"/>
    <cellStyle name="Normal" xfId="0" builtinId="0"/>
    <cellStyle name="Normal 2" xfId="2"/>
    <cellStyle name="Normal 3" xfId="5"/>
    <cellStyle name="Normal 4" xfId="7"/>
    <cellStyle name="Porcentual 2" xfId="4"/>
    <cellStyle name="Porcentual 4" xfId="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58"/>
  <sheetViews>
    <sheetView tabSelected="1" topLeftCell="A80" workbookViewId="0">
      <selection activeCell="AE138" sqref="AE138"/>
    </sheetView>
  </sheetViews>
  <sheetFormatPr baseColWidth="10" defaultRowHeight="11.25" outlineLevelRow="1"/>
  <cols>
    <col min="1" max="1" width="11.42578125" style="66"/>
    <col min="2" max="2" width="6.7109375" style="13" bestFit="1" customWidth="1"/>
    <col min="3" max="3" width="35.85546875" style="13" customWidth="1"/>
    <col min="4" max="4" width="12" style="13" bestFit="1" customWidth="1"/>
    <col min="5" max="11" width="15.42578125" style="13" hidden="1" customWidth="1"/>
    <col min="12" max="14" width="11.140625" style="13" hidden="1" customWidth="1"/>
    <col min="15" max="19" width="9" style="13" hidden="1" customWidth="1"/>
    <col min="20" max="20" width="11.42578125" style="13" hidden="1" customWidth="1"/>
    <col min="21" max="22" width="9" style="13" hidden="1" customWidth="1"/>
    <col min="23" max="23" width="10.42578125" style="13" hidden="1" customWidth="1"/>
    <col min="24" max="24" width="9" style="13" hidden="1" customWidth="1"/>
    <col min="25" max="25" width="9.85546875" style="13" hidden="1" customWidth="1"/>
    <col min="26" max="26" width="9.140625" style="13" hidden="1" customWidth="1"/>
    <col min="27" max="28" width="11.140625" style="13" customWidth="1"/>
    <col min="29" max="36" width="9" style="13" customWidth="1"/>
    <col min="37" max="37" width="10.42578125" style="13" customWidth="1"/>
    <col min="38" max="38" width="9" style="13" customWidth="1"/>
    <col min="39" max="39" width="9.85546875" style="13" bestFit="1" customWidth="1"/>
    <col min="40" max="40" width="9.140625" style="13" bestFit="1" customWidth="1"/>
    <col min="41" max="41" width="14.28515625" style="13" bestFit="1" customWidth="1"/>
    <col min="42" max="42" width="11.140625" style="13" bestFit="1" customWidth="1"/>
    <col min="43" max="45" width="11.42578125" style="13"/>
    <col min="46" max="46" width="14.7109375" style="13" bestFit="1" customWidth="1"/>
    <col min="47" max="16384" width="11.42578125" style="13"/>
  </cols>
  <sheetData>
    <row r="1" spans="1:42">
      <c r="A1" s="33"/>
      <c r="B1" s="7"/>
      <c r="C1" s="7"/>
      <c r="D1" s="1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42" ht="12.75">
      <c r="A2" s="168" t="s">
        <v>0</v>
      </c>
      <c r="B2" s="168"/>
      <c r="C2" s="168"/>
      <c r="D2" s="168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2" ht="12.75">
      <c r="A3" s="168" t="s">
        <v>1</v>
      </c>
      <c r="B3" s="168"/>
      <c r="C3" s="168"/>
      <c r="D3" s="168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42" ht="12.75">
      <c r="A4" s="168">
        <v>2016</v>
      </c>
      <c r="B4" s="168"/>
      <c r="C4" s="168"/>
      <c r="D4" s="168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42" ht="12" thickBot="1">
      <c r="A5" s="34"/>
      <c r="B5" s="3"/>
      <c r="C5" s="3"/>
      <c r="D5" s="1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42" s="35" customFormat="1" ht="12" thickBot="1">
      <c r="A6" s="67" t="s">
        <v>2</v>
      </c>
      <c r="B6" s="67" t="s">
        <v>3</v>
      </c>
      <c r="C6" s="67" t="s">
        <v>4</v>
      </c>
      <c r="D6" s="68" t="s">
        <v>810</v>
      </c>
      <c r="E6" s="69" t="s">
        <v>811</v>
      </c>
      <c r="F6" s="69" t="s">
        <v>811</v>
      </c>
      <c r="G6" s="69" t="s">
        <v>811</v>
      </c>
      <c r="H6" s="69" t="s">
        <v>811</v>
      </c>
      <c r="I6" s="69" t="s">
        <v>811</v>
      </c>
      <c r="J6" s="69" t="s">
        <v>811</v>
      </c>
      <c r="K6" s="69" t="s">
        <v>811</v>
      </c>
      <c r="L6" s="70" t="s">
        <v>25</v>
      </c>
      <c r="M6" s="70" t="s">
        <v>26</v>
      </c>
      <c r="N6" s="67" t="s">
        <v>5</v>
      </c>
      <c r="O6" s="71" t="s">
        <v>6</v>
      </c>
      <c r="P6" s="71" t="s">
        <v>7</v>
      </c>
      <c r="Q6" s="71" t="s">
        <v>8</v>
      </c>
      <c r="R6" s="71" t="s">
        <v>9</v>
      </c>
      <c r="S6" s="71" t="s">
        <v>10</v>
      </c>
      <c r="T6" s="71" t="s">
        <v>11</v>
      </c>
      <c r="U6" s="71" t="s">
        <v>12</v>
      </c>
      <c r="V6" s="71" t="s">
        <v>13</v>
      </c>
      <c r="W6" s="71" t="s">
        <v>14</v>
      </c>
      <c r="X6" s="71" t="s">
        <v>15</v>
      </c>
      <c r="Y6" s="71" t="s">
        <v>16</v>
      </c>
      <c r="Z6" s="71" t="s">
        <v>17</v>
      </c>
      <c r="AA6" s="70" t="s">
        <v>27</v>
      </c>
      <c r="AB6" s="67" t="s">
        <v>5</v>
      </c>
      <c r="AC6" s="72" t="s">
        <v>6</v>
      </c>
      <c r="AD6" s="72" t="s">
        <v>7</v>
      </c>
      <c r="AE6" s="72" t="s">
        <v>8</v>
      </c>
      <c r="AF6" s="72" t="s">
        <v>9</v>
      </c>
      <c r="AG6" s="72" t="s">
        <v>10</v>
      </c>
      <c r="AH6" s="72" t="s">
        <v>11</v>
      </c>
      <c r="AI6" s="72" t="s">
        <v>12</v>
      </c>
      <c r="AJ6" s="72" t="s">
        <v>13</v>
      </c>
      <c r="AK6" s="72" t="s">
        <v>14</v>
      </c>
      <c r="AL6" s="72" t="s">
        <v>15</v>
      </c>
      <c r="AM6" s="72" t="s">
        <v>16</v>
      </c>
      <c r="AN6" s="72" t="s">
        <v>17</v>
      </c>
      <c r="AO6" s="73" t="s">
        <v>811</v>
      </c>
      <c r="AP6" s="73" t="s">
        <v>5</v>
      </c>
    </row>
    <row r="7" spans="1:42" ht="12" thickBot="1">
      <c r="A7" s="74" t="s">
        <v>28</v>
      </c>
      <c r="B7" s="75"/>
      <c r="C7" s="74" t="s">
        <v>29</v>
      </c>
      <c r="D7" s="70">
        <v>0.1</v>
      </c>
      <c r="E7" s="70"/>
      <c r="F7" s="76"/>
      <c r="G7" s="70"/>
      <c r="H7" s="76"/>
      <c r="I7" s="70">
        <v>0.1</v>
      </c>
      <c r="J7" s="70">
        <v>0.1</v>
      </c>
      <c r="K7" s="70">
        <v>0.1</v>
      </c>
      <c r="L7" s="70">
        <v>0.1</v>
      </c>
      <c r="M7" s="77">
        <v>0.1</v>
      </c>
      <c r="N7" s="78"/>
      <c r="O7" s="70">
        <v>0.1</v>
      </c>
      <c r="P7" s="70">
        <v>0.1</v>
      </c>
      <c r="Q7" s="70">
        <v>0.1</v>
      </c>
      <c r="R7" s="70">
        <v>0.1</v>
      </c>
      <c r="S7" s="70">
        <v>0.1</v>
      </c>
      <c r="T7" s="70">
        <v>0.1</v>
      </c>
      <c r="U7" s="70">
        <v>0.1</v>
      </c>
      <c r="V7" s="70">
        <v>0.1</v>
      </c>
      <c r="W7" s="70">
        <v>0.1</v>
      </c>
      <c r="X7" s="70">
        <v>0.1</v>
      </c>
      <c r="Y7" s="70">
        <v>0.1</v>
      </c>
      <c r="Z7" s="70">
        <v>0.1</v>
      </c>
      <c r="AA7" s="77">
        <v>0.1</v>
      </c>
      <c r="AB7" s="78"/>
      <c r="AC7" s="79">
        <v>0.1</v>
      </c>
      <c r="AD7" s="79">
        <v>0.1</v>
      </c>
      <c r="AE7" s="79">
        <v>0.1</v>
      </c>
      <c r="AF7" s="79">
        <v>0.1</v>
      </c>
      <c r="AG7" s="79">
        <v>0.1</v>
      </c>
      <c r="AH7" s="79">
        <v>0.1</v>
      </c>
      <c r="AI7" s="79">
        <v>0.1</v>
      </c>
      <c r="AJ7" s="79">
        <v>0.1</v>
      </c>
      <c r="AK7" s="79">
        <v>0.1</v>
      </c>
      <c r="AL7" s="79">
        <v>0.1</v>
      </c>
      <c r="AM7" s="79">
        <v>0.1</v>
      </c>
      <c r="AN7" s="79">
        <v>0.1</v>
      </c>
      <c r="AO7" s="80">
        <v>0.1</v>
      </c>
      <c r="AP7" s="81"/>
    </row>
    <row r="8" spans="1:42" hidden="1" outlineLevel="1">
      <c r="A8" s="85">
        <v>38741</v>
      </c>
      <c r="B8" s="86" t="s">
        <v>30</v>
      </c>
      <c r="C8" s="118" t="s">
        <v>31</v>
      </c>
      <c r="D8" s="119">
        <v>94516.76</v>
      </c>
      <c r="E8" s="87">
        <v>8664.0363333333335</v>
      </c>
      <c r="F8" s="87">
        <v>18115.712333333329</v>
      </c>
      <c r="G8" s="87">
        <v>27567.388333333329</v>
      </c>
      <c r="H8" s="87">
        <v>37019.064333333328</v>
      </c>
      <c r="I8" s="87">
        <v>46470.740333333328</v>
      </c>
      <c r="J8" s="87">
        <v>55922.416333333327</v>
      </c>
      <c r="K8" s="119">
        <v>65374.092333333327</v>
      </c>
      <c r="L8" s="119">
        <v>74825.768333333326</v>
      </c>
      <c r="M8" s="120">
        <v>84277.444333333318</v>
      </c>
      <c r="N8" s="88">
        <v>10239.315666666676</v>
      </c>
      <c r="O8" s="89">
        <v>787.63966666666659</v>
      </c>
      <c r="P8" s="88">
        <v>787.63966666666659</v>
      </c>
      <c r="Q8" s="88">
        <v>787.63966666666659</v>
      </c>
      <c r="R8" s="88">
        <v>787.63966666666659</v>
      </c>
      <c r="S8" s="88">
        <v>787.63966666666659</v>
      </c>
      <c r="T8" s="88">
        <v>787.63966666666659</v>
      </c>
      <c r="U8" s="88">
        <v>787.63966666666659</v>
      </c>
      <c r="V8" s="88">
        <v>787.63966666666659</v>
      </c>
      <c r="W8" s="88">
        <v>787.63966666666659</v>
      </c>
      <c r="X8" s="88">
        <v>787.63966666666659</v>
      </c>
      <c r="Y8" s="88">
        <v>787.63966666666659</v>
      </c>
      <c r="Z8" s="88">
        <v>787.63966666666659</v>
      </c>
      <c r="AA8" s="90">
        <f>+SUM(O8:Z8)+M8</f>
        <v>93729.120333333325</v>
      </c>
      <c r="AB8" s="90">
        <v>787.63966666666965</v>
      </c>
      <c r="AC8" s="121">
        <f>+($D$8*10%)/12</f>
        <v>787.63966666666659</v>
      </c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>
        <f>+AA8+SUM(AC8:AN8)</f>
        <v>94516.76</v>
      </c>
      <c r="AP8" s="91">
        <f t="shared" ref="AP8:AP23" si="0">+D8-AO8</f>
        <v>0</v>
      </c>
    </row>
    <row r="9" spans="1:42" hidden="1" outlineLevel="1">
      <c r="A9" s="92">
        <v>38741</v>
      </c>
      <c r="B9" s="93" t="s">
        <v>30</v>
      </c>
      <c r="C9" s="100" t="s">
        <v>32</v>
      </c>
      <c r="D9" s="122">
        <v>34928.870000000003</v>
      </c>
      <c r="E9" s="94">
        <v>3201.8130833333339</v>
      </c>
      <c r="F9" s="94">
        <v>6694.700083333335</v>
      </c>
      <c r="G9" s="94">
        <v>10187.587083333336</v>
      </c>
      <c r="H9" s="94">
        <v>13680.474083333336</v>
      </c>
      <c r="I9" s="94">
        <v>17173.361083333337</v>
      </c>
      <c r="J9" s="94">
        <v>20666.248083333339</v>
      </c>
      <c r="K9" s="122">
        <v>24159.135083333342</v>
      </c>
      <c r="L9" s="122">
        <v>27652.022083333344</v>
      </c>
      <c r="M9" s="123">
        <v>31144.909083333347</v>
      </c>
      <c r="N9" s="95">
        <v>3783.960916666656</v>
      </c>
      <c r="O9" s="96">
        <v>291.07391666666672</v>
      </c>
      <c r="P9" s="95">
        <v>291.07391666666672</v>
      </c>
      <c r="Q9" s="95">
        <v>291.07391666666672</v>
      </c>
      <c r="R9" s="95">
        <v>291.07391666666672</v>
      </c>
      <c r="S9" s="95">
        <v>291.07391666666672</v>
      </c>
      <c r="T9" s="95">
        <v>291.07391666666672</v>
      </c>
      <c r="U9" s="95">
        <v>291.07391666666672</v>
      </c>
      <c r="V9" s="95">
        <v>291.07391666666672</v>
      </c>
      <c r="W9" s="95">
        <v>291.07391666666672</v>
      </c>
      <c r="X9" s="95">
        <v>291.07391666666672</v>
      </c>
      <c r="Y9" s="95">
        <v>291.07391666666672</v>
      </c>
      <c r="Z9" s="95">
        <v>291.07391666666672</v>
      </c>
      <c r="AA9" s="97">
        <f t="shared" ref="AA9:AA65" si="1">+SUM(O9:Z9)+M9</f>
        <v>34637.796083333349</v>
      </c>
      <c r="AB9" s="97">
        <v>291.07391666665353</v>
      </c>
      <c r="AC9" s="105">
        <f>+($D$9*10%)/12</f>
        <v>291.07391666666672</v>
      </c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>
        <f t="shared" ref="AO9:AO68" si="2">+AA9+SUM(AC9:AN9)</f>
        <v>34928.870000000017</v>
      </c>
      <c r="AP9" s="98">
        <f t="shared" si="0"/>
        <v>0</v>
      </c>
    </row>
    <row r="10" spans="1:42" hidden="1" outlineLevel="1">
      <c r="A10" s="92">
        <v>38748</v>
      </c>
      <c r="B10" s="93" t="s">
        <v>33</v>
      </c>
      <c r="C10" s="100" t="s">
        <v>34</v>
      </c>
      <c r="D10" s="122">
        <v>431895.9</v>
      </c>
      <c r="E10" s="94">
        <v>39590.457500000004</v>
      </c>
      <c r="F10" s="94">
        <v>82780.047500000015</v>
      </c>
      <c r="G10" s="94">
        <v>125969.63750000001</v>
      </c>
      <c r="H10" s="94">
        <v>169159.22750000001</v>
      </c>
      <c r="I10" s="94">
        <v>212348.8175</v>
      </c>
      <c r="J10" s="94">
        <v>255538.4075</v>
      </c>
      <c r="K10" s="122">
        <v>298727.9975</v>
      </c>
      <c r="L10" s="122">
        <v>341917.58750000002</v>
      </c>
      <c r="M10" s="123">
        <v>385107.17750000005</v>
      </c>
      <c r="N10" s="95">
        <v>46788.722499999974</v>
      </c>
      <c r="O10" s="96">
        <v>3599.1325000000002</v>
      </c>
      <c r="P10" s="95">
        <v>3599.1325000000002</v>
      </c>
      <c r="Q10" s="95">
        <v>3599.1325000000002</v>
      </c>
      <c r="R10" s="95">
        <v>3599.1325000000002</v>
      </c>
      <c r="S10" s="95">
        <v>3599.1325000000002</v>
      </c>
      <c r="T10" s="95">
        <v>3599.1325000000002</v>
      </c>
      <c r="U10" s="95">
        <v>3599.1325000000002</v>
      </c>
      <c r="V10" s="95">
        <v>3599.1325000000002</v>
      </c>
      <c r="W10" s="95">
        <v>3599.1325000000002</v>
      </c>
      <c r="X10" s="95">
        <v>3599.1325000000002</v>
      </c>
      <c r="Y10" s="95">
        <v>3599.1325000000002</v>
      </c>
      <c r="Z10" s="95">
        <v>3599.1325000000002</v>
      </c>
      <c r="AA10" s="97">
        <f t="shared" si="1"/>
        <v>428296.76750000007</v>
      </c>
      <c r="AB10" s="97">
        <v>3599.1324999999488</v>
      </c>
      <c r="AC10" s="105">
        <f>+($D$10*10%)/12</f>
        <v>3599.1325000000002</v>
      </c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>
        <f t="shared" si="2"/>
        <v>431895.90000000008</v>
      </c>
      <c r="AP10" s="98">
        <f t="shared" si="0"/>
        <v>0</v>
      </c>
    </row>
    <row r="11" spans="1:42" hidden="1" outlineLevel="1">
      <c r="A11" s="92">
        <v>38763</v>
      </c>
      <c r="B11" s="93" t="s">
        <v>35</v>
      </c>
      <c r="C11" s="100" t="s">
        <v>36</v>
      </c>
      <c r="D11" s="122">
        <v>543.63</v>
      </c>
      <c r="E11" s="94">
        <v>45.302500000000002</v>
      </c>
      <c r="F11" s="94">
        <v>99.665499999999994</v>
      </c>
      <c r="G11" s="94">
        <v>154.02850000000001</v>
      </c>
      <c r="H11" s="94">
        <v>208.39150000000001</v>
      </c>
      <c r="I11" s="94">
        <v>262.75450000000001</v>
      </c>
      <c r="J11" s="94">
        <v>317.11750000000001</v>
      </c>
      <c r="K11" s="122">
        <v>371.48050000000001</v>
      </c>
      <c r="L11" s="122">
        <v>425.84350000000001</v>
      </c>
      <c r="M11" s="123">
        <v>480.20650000000001</v>
      </c>
      <c r="N11" s="95">
        <v>63.42349999999999</v>
      </c>
      <c r="O11" s="96">
        <v>4.5302499999999997</v>
      </c>
      <c r="P11" s="95">
        <v>4.5302499999999997</v>
      </c>
      <c r="Q11" s="95">
        <v>4.5302499999999997</v>
      </c>
      <c r="R11" s="95">
        <v>4.5302499999999997</v>
      </c>
      <c r="S11" s="95">
        <v>4.5302499999999997</v>
      </c>
      <c r="T11" s="95">
        <v>4.5302499999999997</v>
      </c>
      <c r="U11" s="95">
        <v>4.5302499999999997</v>
      </c>
      <c r="V11" s="95">
        <v>4.5302499999999997</v>
      </c>
      <c r="W11" s="95">
        <v>4.5302499999999997</v>
      </c>
      <c r="X11" s="95">
        <v>4.5302499999999997</v>
      </c>
      <c r="Y11" s="95">
        <v>4.5302499999999997</v>
      </c>
      <c r="Z11" s="95">
        <v>4.5302499999999997</v>
      </c>
      <c r="AA11" s="97">
        <f t="shared" si="1"/>
        <v>534.56950000000006</v>
      </c>
      <c r="AB11" s="97">
        <v>9.0604999999999336</v>
      </c>
      <c r="AC11" s="105">
        <f>+($D$11*10%)/12</f>
        <v>4.5302499999999997</v>
      </c>
      <c r="AD11" s="105">
        <f>+($D$11*10%)/12</f>
        <v>4.5302499999999997</v>
      </c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>
        <f t="shared" si="2"/>
        <v>543.63000000000011</v>
      </c>
      <c r="AP11" s="98">
        <f t="shared" si="0"/>
        <v>0</v>
      </c>
    </row>
    <row r="12" spans="1:42" hidden="1" outlineLevel="1">
      <c r="A12" s="92">
        <v>38763</v>
      </c>
      <c r="B12" s="93" t="s">
        <v>35</v>
      </c>
      <c r="C12" s="100" t="s">
        <v>37</v>
      </c>
      <c r="D12" s="122">
        <v>5718.59</v>
      </c>
      <c r="E12" s="94">
        <v>476.54916666666674</v>
      </c>
      <c r="F12" s="94">
        <v>1048.4081666666668</v>
      </c>
      <c r="G12" s="94">
        <v>1620.267166666667</v>
      </c>
      <c r="H12" s="94">
        <v>2192.1261666666669</v>
      </c>
      <c r="I12" s="94">
        <v>2763.9851666666668</v>
      </c>
      <c r="J12" s="94">
        <v>3335.8441666666668</v>
      </c>
      <c r="K12" s="122">
        <v>3907.7031666666667</v>
      </c>
      <c r="L12" s="122">
        <v>4479.5621666666666</v>
      </c>
      <c r="M12" s="123">
        <v>5051.421166666667</v>
      </c>
      <c r="N12" s="95">
        <v>667.16883333333317</v>
      </c>
      <c r="O12" s="96">
        <v>47.654916666666672</v>
      </c>
      <c r="P12" s="95">
        <v>47.654916666666672</v>
      </c>
      <c r="Q12" s="95">
        <v>47.654916666666672</v>
      </c>
      <c r="R12" s="95">
        <v>47.654916666666672</v>
      </c>
      <c r="S12" s="95">
        <v>47.654916666666672</v>
      </c>
      <c r="T12" s="95">
        <v>47.654916666666672</v>
      </c>
      <c r="U12" s="95">
        <v>47.654916666666672</v>
      </c>
      <c r="V12" s="95">
        <v>47.654916666666672</v>
      </c>
      <c r="W12" s="95">
        <v>47.654916666666672</v>
      </c>
      <c r="X12" s="95">
        <v>47.654916666666672</v>
      </c>
      <c r="Y12" s="95">
        <v>47.654916666666672</v>
      </c>
      <c r="Z12" s="95">
        <v>47.654916666666672</v>
      </c>
      <c r="AA12" s="97">
        <f t="shared" si="1"/>
        <v>5623.2801666666674</v>
      </c>
      <c r="AB12" s="97">
        <v>95.30983333333279</v>
      </c>
      <c r="AC12" s="105">
        <f>+($D$12*10%)/12</f>
        <v>47.654916666666672</v>
      </c>
      <c r="AD12" s="105">
        <f>+($D$12*10%)/12</f>
        <v>47.654916666666672</v>
      </c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>
        <f t="shared" si="2"/>
        <v>5718.5900000000011</v>
      </c>
      <c r="AP12" s="98">
        <f t="shared" si="0"/>
        <v>0</v>
      </c>
    </row>
    <row r="13" spans="1:42" hidden="1" outlineLevel="1">
      <c r="A13" s="92">
        <v>38768</v>
      </c>
      <c r="B13" s="100" t="s">
        <v>38</v>
      </c>
      <c r="C13" s="100" t="s">
        <v>39</v>
      </c>
      <c r="D13" s="122">
        <v>1372.92</v>
      </c>
      <c r="E13" s="94">
        <v>114.49333333333334</v>
      </c>
      <c r="F13" s="94">
        <v>251.88533333333339</v>
      </c>
      <c r="G13" s="94">
        <v>389.27733333333344</v>
      </c>
      <c r="H13" s="94">
        <v>526.6693333333335</v>
      </c>
      <c r="I13" s="94">
        <v>664.06133333333355</v>
      </c>
      <c r="J13" s="94">
        <v>801.4533333333336</v>
      </c>
      <c r="K13" s="122">
        <v>938.84533333333366</v>
      </c>
      <c r="L13" s="122">
        <v>1076.2373333333337</v>
      </c>
      <c r="M13" s="123">
        <v>1213.6293333333338</v>
      </c>
      <c r="N13" s="95">
        <v>160.29066666666631</v>
      </c>
      <c r="O13" s="124">
        <v>11.441000000000001</v>
      </c>
      <c r="P13" s="124">
        <v>11.441000000000001</v>
      </c>
      <c r="Q13" s="124">
        <v>11.441000000000001</v>
      </c>
      <c r="R13" s="124">
        <v>11.441000000000001</v>
      </c>
      <c r="S13" s="124">
        <v>11.441000000000001</v>
      </c>
      <c r="T13" s="124">
        <v>11.441000000000001</v>
      </c>
      <c r="U13" s="124">
        <v>11.441000000000001</v>
      </c>
      <c r="V13" s="124">
        <v>11.441000000000001</v>
      </c>
      <c r="W13" s="124">
        <v>11.441000000000001</v>
      </c>
      <c r="X13" s="124">
        <v>11.441000000000001</v>
      </c>
      <c r="Y13" s="124">
        <v>11.441000000000001</v>
      </c>
      <c r="Z13" s="124">
        <v>11.441000000000001</v>
      </c>
      <c r="AA13" s="97">
        <f t="shared" si="1"/>
        <v>1350.9213333333337</v>
      </c>
      <c r="AB13" s="97">
        <v>22.898666666666259</v>
      </c>
      <c r="AC13" s="124">
        <v>11.441000000000001</v>
      </c>
      <c r="AD13" s="124">
        <v>11.441000000000001</v>
      </c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>
        <f t="shared" si="2"/>
        <v>1373.8033333333337</v>
      </c>
      <c r="AP13" s="98">
        <f t="shared" si="0"/>
        <v>-0.88333333333366681</v>
      </c>
    </row>
    <row r="14" spans="1:42" hidden="1" outlineLevel="1">
      <c r="A14" s="92">
        <v>38768</v>
      </c>
      <c r="B14" s="93" t="s">
        <v>40</v>
      </c>
      <c r="C14" s="100" t="s">
        <v>41</v>
      </c>
      <c r="D14" s="122">
        <v>219369.02</v>
      </c>
      <c r="E14" s="94">
        <v>18280.751666666667</v>
      </c>
      <c r="F14" s="94">
        <v>40217.653666666665</v>
      </c>
      <c r="G14" s="94">
        <v>62154.555666666667</v>
      </c>
      <c r="H14" s="94">
        <v>84091.457666666669</v>
      </c>
      <c r="I14" s="94">
        <v>106028.35966666667</v>
      </c>
      <c r="J14" s="94">
        <v>127965.26166666667</v>
      </c>
      <c r="K14" s="122">
        <v>149902.16366666666</v>
      </c>
      <c r="L14" s="122">
        <v>171839.06566666666</v>
      </c>
      <c r="M14" s="123">
        <v>193775.96766666666</v>
      </c>
      <c r="N14" s="95">
        <v>25593.052333333326</v>
      </c>
      <c r="O14" s="96">
        <v>1828.0751666666667</v>
      </c>
      <c r="P14" s="95">
        <v>1828.0751666666667</v>
      </c>
      <c r="Q14" s="95">
        <v>1828.0751666666667</v>
      </c>
      <c r="R14" s="95">
        <v>1828.0751666666667</v>
      </c>
      <c r="S14" s="95">
        <v>1828.0751666666667</v>
      </c>
      <c r="T14" s="95">
        <v>1828.0751666666667</v>
      </c>
      <c r="U14" s="95">
        <v>1828.0751666666667</v>
      </c>
      <c r="V14" s="95">
        <v>1828.0751666666667</v>
      </c>
      <c r="W14" s="95">
        <v>1828.0751666666667</v>
      </c>
      <c r="X14" s="95">
        <v>1828.0751666666667</v>
      </c>
      <c r="Y14" s="95">
        <v>1828.0751666666667</v>
      </c>
      <c r="Z14" s="95">
        <v>1828.0751666666667</v>
      </c>
      <c r="AA14" s="97">
        <f t="shared" si="1"/>
        <v>215712.86966666667</v>
      </c>
      <c r="AB14" s="97">
        <v>3656.1503333333239</v>
      </c>
      <c r="AC14" s="105">
        <f>+($D$14*10%)/12</f>
        <v>1828.0751666666667</v>
      </c>
      <c r="AD14" s="105">
        <f>+($D$14*10%)/12</f>
        <v>1828.0751666666667</v>
      </c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>
        <f t="shared" si="2"/>
        <v>219369.02</v>
      </c>
      <c r="AP14" s="98">
        <f t="shared" si="0"/>
        <v>0</v>
      </c>
    </row>
    <row r="15" spans="1:42" hidden="1" outlineLevel="1">
      <c r="A15" s="92">
        <v>38768</v>
      </c>
      <c r="B15" s="93" t="s">
        <v>40</v>
      </c>
      <c r="C15" s="100" t="s">
        <v>42</v>
      </c>
      <c r="D15" s="122">
        <v>62954.06</v>
      </c>
      <c r="E15" s="94">
        <v>5246.171666666668</v>
      </c>
      <c r="F15" s="94">
        <v>11541.577666666668</v>
      </c>
      <c r="G15" s="94">
        <v>17836.983666666667</v>
      </c>
      <c r="H15" s="94">
        <v>24132.389666666666</v>
      </c>
      <c r="I15" s="94">
        <v>30427.795666666665</v>
      </c>
      <c r="J15" s="94">
        <v>36723.201666666668</v>
      </c>
      <c r="K15" s="122">
        <v>43018.60766666667</v>
      </c>
      <c r="L15" s="122">
        <v>49314.013666666673</v>
      </c>
      <c r="M15" s="123">
        <v>55609.419666666676</v>
      </c>
      <c r="N15" s="95">
        <v>7344.6403333333219</v>
      </c>
      <c r="O15" s="96">
        <v>524.61716666666666</v>
      </c>
      <c r="P15" s="95">
        <v>524.61716666666666</v>
      </c>
      <c r="Q15" s="95">
        <v>524.61716666666666</v>
      </c>
      <c r="R15" s="95">
        <v>524.61716666666666</v>
      </c>
      <c r="S15" s="95">
        <v>524.61716666666666</v>
      </c>
      <c r="T15" s="95">
        <v>524.61716666666666</v>
      </c>
      <c r="U15" s="95">
        <v>524.61716666666666</v>
      </c>
      <c r="V15" s="95">
        <v>524.61716666666666</v>
      </c>
      <c r="W15" s="95">
        <v>524.61716666666666</v>
      </c>
      <c r="X15" s="95">
        <v>524.61716666666666</v>
      </c>
      <c r="Y15" s="95">
        <v>524.61716666666666</v>
      </c>
      <c r="Z15" s="95">
        <v>524.61716666666666</v>
      </c>
      <c r="AA15" s="97">
        <f t="shared" si="1"/>
        <v>61904.825666666678</v>
      </c>
      <c r="AB15" s="97">
        <v>1049.2343333333192</v>
      </c>
      <c r="AC15" s="105">
        <f>+($D$15*10%)/12</f>
        <v>524.61716666666666</v>
      </c>
      <c r="AD15" s="105">
        <f>+($D$15*10%)/12</f>
        <v>524.61716666666666</v>
      </c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>
        <f t="shared" si="2"/>
        <v>62954.060000000012</v>
      </c>
      <c r="AP15" s="98">
        <f t="shared" si="0"/>
        <v>0</v>
      </c>
    </row>
    <row r="16" spans="1:42" hidden="1" outlineLevel="1">
      <c r="A16" s="92">
        <v>38768</v>
      </c>
      <c r="B16" s="93" t="s">
        <v>40</v>
      </c>
      <c r="C16" s="100" t="s">
        <v>43</v>
      </c>
      <c r="D16" s="122">
        <v>160095.28</v>
      </c>
      <c r="E16" s="94">
        <v>13341.273333333336</v>
      </c>
      <c r="F16" s="94">
        <v>29350.801333333337</v>
      </c>
      <c r="G16" s="94">
        <v>45360.329333333335</v>
      </c>
      <c r="H16" s="94">
        <v>61369.857333333333</v>
      </c>
      <c r="I16" s="94">
        <v>77379.385333333339</v>
      </c>
      <c r="J16" s="94">
        <v>93388.913333333345</v>
      </c>
      <c r="K16" s="122">
        <v>109398.44133333335</v>
      </c>
      <c r="L16" s="122">
        <v>125407.96933333336</v>
      </c>
      <c r="M16" s="123">
        <v>141417.49733333336</v>
      </c>
      <c r="N16" s="95">
        <v>18677.782666666637</v>
      </c>
      <c r="O16" s="96">
        <v>1334.1273333333334</v>
      </c>
      <c r="P16" s="95">
        <v>1334.1273333333334</v>
      </c>
      <c r="Q16" s="95">
        <v>1334.1273333333334</v>
      </c>
      <c r="R16" s="95">
        <v>1334.1273333333334</v>
      </c>
      <c r="S16" s="95">
        <v>1334.1273333333334</v>
      </c>
      <c r="T16" s="95">
        <v>1334.1273333333334</v>
      </c>
      <c r="U16" s="95">
        <v>1334.1273333333334</v>
      </c>
      <c r="V16" s="95">
        <v>1334.1273333333334</v>
      </c>
      <c r="W16" s="95">
        <v>1334.1273333333334</v>
      </c>
      <c r="X16" s="95">
        <v>1334.1273333333334</v>
      </c>
      <c r="Y16" s="95">
        <v>1334.1273333333334</v>
      </c>
      <c r="Z16" s="95">
        <v>1334.1273333333334</v>
      </c>
      <c r="AA16" s="97">
        <f t="shared" si="1"/>
        <v>157427.02533333335</v>
      </c>
      <c r="AB16" s="97">
        <v>2668.2546666666458</v>
      </c>
      <c r="AC16" s="105">
        <f>+($D$16*10%)/12</f>
        <v>1334.1273333333334</v>
      </c>
      <c r="AD16" s="105">
        <f>+($D$16*10%)/12</f>
        <v>1334.1273333333334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>
        <f t="shared" si="2"/>
        <v>160095.28000000003</v>
      </c>
      <c r="AP16" s="98">
        <f t="shared" si="0"/>
        <v>0</v>
      </c>
    </row>
    <row r="17" spans="1:42" hidden="1" outlineLevel="1">
      <c r="A17" s="92">
        <v>38768</v>
      </c>
      <c r="B17" s="93" t="s">
        <v>40</v>
      </c>
      <c r="C17" s="100" t="s">
        <v>44</v>
      </c>
      <c r="D17" s="122">
        <v>69524.070000000007</v>
      </c>
      <c r="E17" s="94">
        <v>5793.6725000000015</v>
      </c>
      <c r="F17" s="94">
        <v>12746.079500000003</v>
      </c>
      <c r="G17" s="94">
        <v>19698.486500000006</v>
      </c>
      <c r="H17" s="94">
        <v>26650.893500000006</v>
      </c>
      <c r="I17" s="94">
        <v>33603.300500000005</v>
      </c>
      <c r="J17" s="94">
        <v>40555.707500000004</v>
      </c>
      <c r="K17" s="122">
        <v>47508.114500000003</v>
      </c>
      <c r="L17" s="122">
        <v>54460.521500000003</v>
      </c>
      <c r="M17" s="123">
        <v>61412.928500000002</v>
      </c>
      <c r="N17" s="95">
        <v>8111.1415000000052</v>
      </c>
      <c r="O17" s="96">
        <v>579.36725000000013</v>
      </c>
      <c r="P17" s="95">
        <v>579.36725000000013</v>
      </c>
      <c r="Q17" s="95">
        <v>579.36725000000013</v>
      </c>
      <c r="R17" s="95">
        <v>579.36725000000013</v>
      </c>
      <c r="S17" s="95">
        <v>579.36725000000013</v>
      </c>
      <c r="T17" s="95">
        <v>579.36725000000013</v>
      </c>
      <c r="U17" s="95">
        <v>579.36725000000013</v>
      </c>
      <c r="V17" s="95">
        <v>579.36725000000013</v>
      </c>
      <c r="W17" s="95">
        <v>579.36725000000013</v>
      </c>
      <c r="X17" s="95">
        <v>579.36725000000013</v>
      </c>
      <c r="Y17" s="95">
        <v>579.36725000000013</v>
      </c>
      <c r="Z17" s="95">
        <v>579.36725000000013</v>
      </c>
      <c r="AA17" s="97">
        <f t="shared" si="1"/>
        <v>68365.335500000001</v>
      </c>
      <c r="AB17" s="97">
        <v>1158.7345000000059</v>
      </c>
      <c r="AC17" s="105">
        <f>+($D$17*10%)/12</f>
        <v>579.36725000000013</v>
      </c>
      <c r="AD17" s="105">
        <f>+($D$17*10%)/12</f>
        <v>579.36725000000013</v>
      </c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>
        <f t="shared" si="2"/>
        <v>69524.070000000007</v>
      </c>
      <c r="AP17" s="98">
        <f t="shared" si="0"/>
        <v>0</v>
      </c>
    </row>
    <row r="18" spans="1:42" hidden="1" outlineLevel="1">
      <c r="A18" s="92">
        <v>38772</v>
      </c>
      <c r="B18" s="93" t="s">
        <v>45</v>
      </c>
      <c r="C18" s="100" t="s">
        <v>46</v>
      </c>
      <c r="D18" s="122">
        <v>33671.46</v>
      </c>
      <c r="E18" s="94">
        <v>2805.9549999999995</v>
      </c>
      <c r="F18" s="94">
        <v>6173.1010000000006</v>
      </c>
      <c r="G18" s="94">
        <v>9540.2470000000012</v>
      </c>
      <c r="H18" s="94">
        <v>12907.393000000002</v>
      </c>
      <c r="I18" s="94">
        <v>16274.539000000002</v>
      </c>
      <c r="J18" s="94">
        <v>19641.685000000001</v>
      </c>
      <c r="K18" s="122">
        <v>23008.831000000002</v>
      </c>
      <c r="L18" s="122">
        <v>26375.977000000003</v>
      </c>
      <c r="M18" s="123">
        <v>29743.123000000003</v>
      </c>
      <c r="N18" s="95">
        <v>3928.3369999999959</v>
      </c>
      <c r="O18" s="96">
        <v>280.59550000000002</v>
      </c>
      <c r="P18" s="95">
        <v>280.59550000000002</v>
      </c>
      <c r="Q18" s="95">
        <v>280.59550000000002</v>
      </c>
      <c r="R18" s="95">
        <v>280.59550000000002</v>
      </c>
      <c r="S18" s="95">
        <v>280.59550000000002</v>
      </c>
      <c r="T18" s="95">
        <v>280.59550000000002</v>
      </c>
      <c r="U18" s="95">
        <v>280.59550000000002</v>
      </c>
      <c r="V18" s="95">
        <v>280.59550000000002</v>
      </c>
      <c r="W18" s="95">
        <v>280.59550000000002</v>
      </c>
      <c r="X18" s="95">
        <v>280.59550000000002</v>
      </c>
      <c r="Y18" s="95">
        <v>280.59550000000002</v>
      </c>
      <c r="Z18" s="95">
        <v>280.59550000000002</v>
      </c>
      <c r="AA18" s="97">
        <f t="shared" si="1"/>
        <v>33110.269</v>
      </c>
      <c r="AB18" s="97">
        <v>561.19099999999889</v>
      </c>
      <c r="AC18" s="105">
        <f>+($D$18*10%)/12</f>
        <v>280.59550000000002</v>
      </c>
      <c r="AD18" s="105">
        <f>+($D$18*10%)/12</f>
        <v>280.59550000000002</v>
      </c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>
        <f t="shared" si="2"/>
        <v>33671.46</v>
      </c>
      <c r="AP18" s="98">
        <f t="shared" si="0"/>
        <v>0</v>
      </c>
    </row>
    <row r="19" spans="1:42" hidden="1" outlineLevel="1">
      <c r="A19" s="92">
        <v>38778</v>
      </c>
      <c r="B19" s="93" t="s">
        <v>47</v>
      </c>
      <c r="C19" s="100" t="s">
        <v>48</v>
      </c>
      <c r="D19" s="122">
        <v>139.81</v>
      </c>
      <c r="E19" s="94">
        <v>10.485750000000001</v>
      </c>
      <c r="F19" s="94">
        <v>24.466750000000005</v>
      </c>
      <c r="G19" s="94">
        <v>38.447750000000006</v>
      </c>
      <c r="H19" s="94">
        <v>52.428750000000008</v>
      </c>
      <c r="I19" s="94">
        <v>66.409750000000003</v>
      </c>
      <c r="J19" s="94">
        <v>80.390749999999997</v>
      </c>
      <c r="K19" s="122">
        <v>94.371749999999992</v>
      </c>
      <c r="L19" s="122">
        <v>108.35274999999999</v>
      </c>
      <c r="M19" s="123">
        <v>122.33374999999998</v>
      </c>
      <c r="N19" s="95">
        <v>17.476250000000022</v>
      </c>
      <c r="O19" s="96">
        <v>1.1650833333333335</v>
      </c>
      <c r="P19" s="95">
        <v>1.1650833333333335</v>
      </c>
      <c r="Q19" s="95">
        <v>1.1650833333333335</v>
      </c>
      <c r="R19" s="95">
        <v>1.1650833333333335</v>
      </c>
      <c r="S19" s="95">
        <v>1.1650833333333335</v>
      </c>
      <c r="T19" s="95">
        <v>1.1650833333333335</v>
      </c>
      <c r="U19" s="95">
        <v>1.1650833333333335</v>
      </c>
      <c r="V19" s="95">
        <v>1.1650833333333335</v>
      </c>
      <c r="W19" s="95">
        <v>1.1650833333333335</v>
      </c>
      <c r="X19" s="95">
        <v>1.1650833333333335</v>
      </c>
      <c r="Y19" s="95">
        <v>1.1650833333333335</v>
      </c>
      <c r="Z19" s="95">
        <v>1.1650833333333335</v>
      </c>
      <c r="AA19" s="97">
        <f t="shared" si="1"/>
        <v>136.31474999999998</v>
      </c>
      <c r="AB19" s="97">
        <v>3.4952500000000271</v>
      </c>
      <c r="AC19" s="105">
        <f>+($D$19*10%)/12</f>
        <v>1.1650833333333335</v>
      </c>
      <c r="AD19" s="105">
        <f>+($D$19*10%)/12</f>
        <v>1.1650833333333335</v>
      </c>
      <c r="AE19" s="105">
        <f>+($D$19*10%)/12</f>
        <v>1.1650833333333335</v>
      </c>
      <c r="AF19" s="98"/>
      <c r="AG19" s="98"/>
      <c r="AH19" s="98"/>
      <c r="AI19" s="98"/>
      <c r="AJ19" s="98"/>
      <c r="AK19" s="98"/>
      <c r="AL19" s="98"/>
      <c r="AM19" s="98"/>
      <c r="AN19" s="98"/>
      <c r="AO19" s="98">
        <f t="shared" si="2"/>
        <v>139.80999999999997</v>
      </c>
      <c r="AP19" s="98">
        <f t="shared" si="0"/>
        <v>0</v>
      </c>
    </row>
    <row r="20" spans="1:42" hidden="1" outlineLevel="1">
      <c r="A20" s="92">
        <v>38789</v>
      </c>
      <c r="B20" s="93" t="s">
        <v>49</v>
      </c>
      <c r="C20" s="100" t="s">
        <v>50</v>
      </c>
      <c r="D20" s="122">
        <v>24707.31</v>
      </c>
      <c r="E20" s="94">
        <v>1853.0482500000003</v>
      </c>
      <c r="F20" s="94">
        <v>4323.7792500000005</v>
      </c>
      <c r="G20" s="94">
        <v>6794.5102500000012</v>
      </c>
      <c r="H20" s="94">
        <v>9265.2412500000009</v>
      </c>
      <c r="I20" s="94">
        <v>11735.972250000001</v>
      </c>
      <c r="J20" s="94">
        <v>14206.70325</v>
      </c>
      <c r="K20" s="122">
        <v>16677.434250000002</v>
      </c>
      <c r="L20" s="122">
        <v>19148.165250000002</v>
      </c>
      <c r="M20" s="123">
        <v>21618.896250000002</v>
      </c>
      <c r="N20" s="95">
        <v>3088.4137499999997</v>
      </c>
      <c r="O20" s="96">
        <v>205.89425000000003</v>
      </c>
      <c r="P20" s="95">
        <v>205.89425000000003</v>
      </c>
      <c r="Q20" s="95">
        <v>205.89425000000003</v>
      </c>
      <c r="R20" s="95">
        <v>205.89425000000003</v>
      </c>
      <c r="S20" s="95">
        <v>205.89425000000003</v>
      </c>
      <c r="T20" s="95">
        <v>205.89425000000003</v>
      </c>
      <c r="U20" s="95">
        <v>205.89425000000003</v>
      </c>
      <c r="V20" s="95">
        <v>205.89425000000003</v>
      </c>
      <c r="W20" s="95">
        <v>205.89425000000003</v>
      </c>
      <c r="X20" s="95">
        <v>205.89425000000003</v>
      </c>
      <c r="Y20" s="95">
        <v>205.89425000000003</v>
      </c>
      <c r="Z20" s="95">
        <v>205.89425000000003</v>
      </c>
      <c r="AA20" s="97">
        <f t="shared" si="1"/>
        <v>24089.627250000001</v>
      </c>
      <c r="AB20" s="97">
        <v>617.68274999999994</v>
      </c>
      <c r="AC20" s="105">
        <f>+($D$20*10%)/12</f>
        <v>205.89425000000003</v>
      </c>
      <c r="AD20" s="105">
        <f t="shared" ref="AD20:AE20" si="3">+($D$20*10%)/12</f>
        <v>205.89425000000003</v>
      </c>
      <c r="AE20" s="105">
        <f t="shared" si="3"/>
        <v>205.89425000000003</v>
      </c>
      <c r="AF20" s="98"/>
      <c r="AG20" s="98"/>
      <c r="AH20" s="98"/>
      <c r="AI20" s="98"/>
      <c r="AJ20" s="98"/>
      <c r="AK20" s="98"/>
      <c r="AL20" s="98"/>
      <c r="AM20" s="98"/>
      <c r="AN20" s="98"/>
      <c r="AO20" s="98">
        <f t="shared" si="2"/>
        <v>24707.31</v>
      </c>
      <c r="AP20" s="98">
        <f t="shared" si="0"/>
        <v>0</v>
      </c>
    </row>
    <row r="21" spans="1:42" hidden="1" outlineLevel="1">
      <c r="A21" s="92">
        <v>38808</v>
      </c>
      <c r="B21" s="93" t="s">
        <v>51</v>
      </c>
      <c r="C21" s="100" t="s">
        <v>52</v>
      </c>
      <c r="D21" s="122">
        <v>104891.05</v>
      </c>
      <c r="E21" s="94">
        <v>6992.7366666666658</v>
      </c>
      <c r="F21" s="94">
        <v>17481.841666666667</v>
      </c>
      <c r="G21" s="94">
        <v>27970.94666666667</v>
      </c>
      <c r="H21" s="94">
        <v>38460.051666666674</v>
      </c>
      <c r="I21" s="94">
        <v>48949.156666666677</v>
      </c>
      <c r="J21" s="94">
        <v>59438.26166666668</v>
      </c>
      <c r="K21" s="122">
        <v>69927.366666666683</v>
      </c>
      <c r="L21" s="122">
        <v>80416.471666666679</v>
      </c>
      <c r="M21" s="123">
        <v>90905.576666666675</v>
      </c>
      <c r="N21" s="95">
        <v>13985.473333333328</v>
      </c>
      <c r="O21" s="96">
        <v>874.09208333333345</v>
      </c>
      <c r="P21" s="95">
        <v>874.09208333333345</v>
      </c>
      <c r="Q21" s="95">
        <v>874.09208333333345</v>
      </c>
      <c r="R21" s="95">
        <v>874.09208333333345</v>
      </c>
      <c r="S21" s="95">
        <v>874.09208333333345</v>
      </c>
      <c r="T21" s="95">
        <v>874.09208333333345</v>
      </c>
      <c r="U21" s="95">
        <v>874.09208333333345</v>
      </c>
      <c r="V21" s="95">
        <v>874.09208333333345</v>
      </c>
      <c r="W21" s="95">
        <v>874.09208333333345</v>
      </c>
      <c r="X21" s="95">
        <v>874.09208333333345</v>
      </c>
      <c r="Y21" s="95">
        <v>874.09208333333345</v>
      </c>
      <c r="Z21" s="95">
        <v>874.09208333333345</v>
      </c>
      <c r="AA21" s="97">
        <f t="shared" si="1"/>
        <v>101394.68166666667</v>
      </c>
      <c r="AB21" s="97">
        <v>3496.368333333332</v>
      </c>
      <c r="AC21" s="105">
        <f>+($D$21*10%)/12</f>
        <v>874.09208333333345</v>
      </c>
      <c r="AD21" s="105">
        <f t="shared" ref="AD21:AF21" si="4">+($D$21*10%)/12</f>
        <v>874.09208333333345</v>
      </c>
      <c r="AE21" s="105">
        <f t="shared" si="4"/>
        <v>874.09208333333345</v>
      </c>
      <c r="AF21" s="105">
        <f t="shared" si="4"/>
        <v>874.09208333333345</v>
      </c>
      <c r="AG21" s="98"/>
      <c r="AH21" s="98"/>
      <c r="AI21" s="98"/>
      <c r="AJ21" s="98"/>
      <c r="AK21" s="98"/>
      <c r="AL21" s="98"/>
      <c r="AM21" s="98"/>
      <c r="AN21" s="98"/>
      <c r="AO21" s="98">
        <f t="shared" si="2"/>
        <v>104891.05</v>
      </c>
      <c r="AP21" s="98">
        <f t="shared" si="0"/>
        <v>0</v>
      </c>
    </row>
    <row r="22" spans="1:42" hidden="1" outlineLevel="1">
      <c r="A22" s="92">
        <v>38813</v>
      </c>
      <c r="B22" s="93" t="s">
        <v>53</v>
      </c>
      <c r="C22" s="93" t="s">
        <v>54</v>
      </c>
      <c r="D22" s="122">
        <v>3900</v>
      </c>
      <c r="E22" s="94">
        <v>260</v>
      </c>
      <c r="F22" s="94">
        <v>650</v>
      </c>
      <c r="G22" s="94">
        <v>1040</v>
      </c>
      <c r="H22" s="94">
        <v>1430</v>
      </c>
      <c r="I22" s="94">
        <v>1820</v>
      </c>
      <c r="J22" s="94">
        <v>2210</v>
      </c>
      <c r="K22" s="122">
        <v>2600</v>
      </c>
      <c r="L22" s="122">
        <v>2990</v>
      </c>
      <c r="M22" s="123">
        <v>3380</v>
      </c>
      <c r="N22" s="95">
        <v>520</v>
      </c>
      <c r="O22" s="96">
        <v>32.5</v>
      </c>
      <c r="P22" s="95">
        <v>32.5</v>
      </c>
      <c r="Q22" s="95">
        <v>32.5</v>
      </c>
      <c r="R22" s="95">
        <v>32.5</v>
      </c>
      <c r="S22" s="95">
        <v>32.5</v>
      </c>
      <c r="T22" s="95">
        <v>32.5</v>
      </c>
      <c r="U22" s="95">
        <v>32.5</v>
      </c>
      <c r="V22" s="95">
        <v>32.5</v>
      </c>
      <c r="W22" s="95">
        <v>32.5</v>
      </c>
      <c r="X22" s="95">
        <v>32.5</v>
      </c>
      <c r="Y22" s="95">
        <v>32.5</v>
      </c>
      <c r="Z22" s="95">
        <v>32.5</v>
      </c>
      <c r="AA22" s="97">
        <f t="shared" si="1"/>
        <v>3770</v>
      </c>
      <c r="AB22" s="97">
        <v>130</v>
      </c>
      <c r="AC22" s="105">
        <f>+($D$22*10%)/12</f>
        <v>32.5</v>
      </c>
      <c r="AD22" s="105">
        <f t="shared" ref="AD22:AF22" si="5">+($D$22*10%)/12</f>
        <v>32.5</v>
      </c>
      <c r="AE22" s="105">
        <f t="shared" si="5"/>
        <v>32.5</v>
      </c>
      <c r="AF22" s="105">
        <f t="shared" si="5"/>
        <v>32.5</v>
      </c>
      <c r="AG22" s="98"/>
      <c r="AH22" s="98"/>
      <c r="AI22" s="98"/>
      <c r="AJ22" s="98"/>
      <c r="AK22" s="98"/>
      <c r="AL22" s="98"/>
      <c r="AM22" s="98"/>
      <c r="AN22" s="98"/>
      <c r="AO22" s="98">
        <f t="shared" si="2"/>
        <v>3900</v>
      </c>
      <c r="AP22" s="98">
        <f t="shared" si="0"/>
        <v>0</v>
      </c>
    </row>
    <row r="23" spans="1:42" hidden="1" outlineLevel="1">
      <c r="A23" s="92">
        <v>38953</v>
      </c>
      <c r="B23" s="93" t="s">
        <v>55</v>
      </c>
      <c r="C23" s="93" t="s">
        <v>56</v>
      </c>
      <c r="D23" s="122">
        <v>15486.95</v>
      </c>
      <c r="E23" s="94">
        <v>516.23166666666668</v>
      </c>
      <c r="F23" s="122">
        <v>2064.9299999999998</v>
      </c>
      <c r="G23" s="122">
        <v>3613.63</v>
      </c>
      <c r="H23" s="122">
        <v>5162.33</v>
      </c>
      <c r="I23" s="122">
        <v>6711.03</v>
      </c>
      <c r="J23" s="122">
        <v>8259.73</v>
      </c>
      <c r="K23" s="122">
        <v>9808.43</v>
      </c>
      <c r="L23" s="122">
        <v>11357.13</v>
      </c>
      <c r="M23" s="123">
        <v>12905.83</v>
      </c>
      <c r="N23" s="95">
        <v>2452.100416666668</v>
      </c>
      <c r="O23" s="96">
        <v>129.05791666666667</v>
      </c>
      <c r="P23" s="95">
        <v>129.05791666666667</v>
      </c>
      <c r="Q23" s="95">
        <v>129.05791666666667</v>
      </c>
      <c r="R23" s="95">
        <v>129.05791666666667</v>
      </c>
      <c r="S23" s="95">
        <v>129.05791666666667</v>
      </c>
      <c r="T23" s="95">
        <v>129.05791666666667</v>
      </c>
      <c r="U23" s="95">
        <v>129.05791666666667</v>
      </c>
      <c r="V23" s="95">
        <v>129.05791666666667</v>
      </c>
      <c r="W23" s="95">
        <v>129.05791666666667</v>
      </c>
      <c r="X23" s="95">
        <v>129.05791666666667</v>
      </c>
      <c r="Y23" s="95">
        <v>129.05791666666667</v>
      </c>
      <c r="Z23" s="95">
        <v>129.05791666666667</v>
      </c>
      <c r="AA23" s="97">
        <f t="shared" si="1"/>
        <v>14454.525</v>
      </c>
      <c r="AB23" s="97">
        <v>903.40541666666832</v>
      </c>
      <c r="AC23" s="105">
        <f>+($D$23*10%)/12</f>
        <v>129.05791666666667</v>
      </c>
      <c r="AD23" s="105">
        <f t="shared" ref="AD23:AH23" si="6">+($D$23*10%)/12</f>
        <v>129.05791666666667</v>
      </c>
      <c r="AE23" s="105">
        <f t="shared" si="6"/>
        <v>129.05791666666667</v>
      </c>
      <c r="AF23" s="105">
        <f t="shared" si="6"/>
        <v>129.05791666666667</v>
      </c>
      <c r="AG23" s="105">
        <f>+($D$23*10%)/12</f>
        <v>129.05791666666667</v>
      </c>
      <c r="AH23" s="105">
        <f t="shared" si="6"/>
        <v>129.05791666666667</v>
      </c>
      <c r="AI23" s="105">
        <f>+($D$23*10%)/12</f>
        <v>129.05791666666667</v>
      </c>
      <c r="AJ23" s="98">
        <f>+($D$23*10%)/12</f>
        <v>129.05791666666667</v>
      </c>
      <c r="AK23" s="98"/>
      <c r="AL23" s="98"/>
      <c r="AM23" s="98"/>
      <c r="AN23" s="98"/>
      <c r="AO23" s="98">
        <f t="shared" si="2"/>
        <v>15486.988333333333</v>
      </c>
      <c r="AP23" s="98">
        <f t="shared" si="0"/>
        <v>-3.8333333332047914E-2</v>
      </c>
    </row>
    <row r="24" spans="1:42" hidden="1" outlineLevel="1">
      <c r="A24" s="92">
        <v>39133</v>
      </c>
      <c r="B24" s="93" t="s">
        <v>57</v>
      </c>
      <c r="C24" s="93" t="s">
        <v>58</v>
      </c>
      <c r="D24" s="122">
        <v>92670</v>
      </c>
      <c r="E24" s="94"/>
      <c r="F24" s="94">
        <v>7722.5</v>
      </c>
      <c r="G24" s="94">
        <v>16989.5</v>
      </c>
      <c r="H24" s="94">
        <v>26256.5</v>
      </c>
      <c r="I24" s="94">
        <v>35523.5</v>
      </c>
      <c r="J24" s="94">
        <v>44790.5</v>
      </c>
      <c r="K24" s="122">
        <v>54057.5</v>
      </c>
      <c r="L24" s="122">
        <v>63324.5</v>
      </c>
      <c r="M24" s="123">
        <v>72591.5</v>
      </c>
      <c r="N24" s="95">
        <v>20078.5</v>
      </c>
      <c r="O24" s="96">
        <v>772.25</v>
      </c>
      <c r="P24" s="95">
        <v>772.25</v>
      </c>
      <c r="Q24" s="95">
        <v>772.25</v>
      </c>
      <c r="R24" s="95">
        <v>772.25</v>
      </c>
      <c r="S24" s="95">
        <v>772.25</v>
      </c>
      <c r="T24" s="95">
        <v>772.25</v>
      </c>
      <c r="U24" s="95">
        <v>772.25</v>
      </c>
      <c r="V24" s="95">
        <v>772.25</v>
      </c>
      <c r="W24" s="95">
        <v>772.25</v>
      </c>
      <c r="X24" s="95">
        <v>772.25</v>
      </c>
      <c r="Y24" s="95">
        <v>772.25</v>
      </c>
      <c r="Z24" s="95">
        <v>772.25</v>
      </c>
      <c r="AA24" s="97">
        <f t="shared" si="1"/>
        <v>81858.5</v>
      </c>
      <c r="AB24" s="97">
        <v>10811.5</v>
      </c>
      <c r="AC24" s="105">
        <f>+($D$24*10%)/12</f>
        <v>772.25</v>
      </c>
      <c r="AD24" s="105">
        <f t="shared" ref="AD24:AK24" si="7">+($D$24*10%)/12</f>
        <v>772.25</v>
      </c>
      <c r="AE24" s="105">
        <f t="shared" si="7"/>
        <v>772.25</v>
      </c>
      <c r="AF24" s="105">
        <f t="shared" si="7"/>
        <v>772.25</v>
      </c>
      <c r="AG24" s="105">
        <f t="shared" si="7"/>
        <v>772.25</v>
      </c>
      <c r="AH24" s="105">
        <f t="shared" si="7"/>
        <v>772.25</v>
      </c>
      <c r="AI24" s="105">
        <f t="shared" si="7"/>
        <v>772.25</v>
      </c>
      <c r="AJ24" s="105">
        <f>+($D$24*10%)/12</f>
        <v>772.25</v>
      </c>
      <c r="AK24" s="105">
        <f t="shared" si="7"/>
        <v>772.25</v>
      </c>
      <c r="AL24" s="105">
        <f>+($D$24*10%)/12</f>
        <v>772.25</v>
      </c>
      <c r="AM24" s="105">
        <f>+($D$24*10%)/12</f>
        <v>772.25</v>
      </c>
      <c r="AN24" s="105">
        <f t="shared" ref="AN24" si="8">+($D$24*10%)/12</f>
        <v>772.25</v>
      </c>
      <c r="AO24" s="98">
        <f t="shared" si="2"/>
        <v>91125.5</v>
      </c>
      <c r="AP24" s="98">
        <f t="shared" ref="AP24:AP68" si="9">+D24-AO24</f>
        <v>1544.5</v>
      </c>
    </row>
    <row r="25" spans="1:42" hidden="1" outlineLevel="1">
      <c r="A25" s="92">
        <v>39193</v>
      </c>
      <c r="B25" s="93" t="s">
        <v>59</v>
      </c>
      <c r="C25" s="93" t="s">
        <v>60</v>
      </c>
      <c r="D25" s="122">
        <v>10773.92</v>
      </c>
      <c r="E25" s="94"/>
      <c r="F25" s="94">
        <v>718.26133333333337</v>
      </c>
      <c r="G25" s="94">
        <v>1795.6533333333334</v>
      </c>
      <c r="H25" s="94">
        <v>2873.0453333333335</v>
      </c>
      <c r="I25" s="94">
        <v>3950.4373333333333</v>
      </c>
      <c r="J25" s="94">
        <v>5027.8293333333331</v>
      </c>
      <c r="K25" s="122">
        <v>6105.221333333333</v>
      </c>
      <c r="L25" s="122">
        <v>7182.6133333333328</v>
      </c>
      <c r="M25" s="123">
        <v>8260.0053333333326</v>
      </c>
      <c r="N25" s="95">
        <v>2513.9146666666675</v>
      </c>
      <c r="O25" s="96">
        <v>89.782666666666671</v>
      </c>
      <c r="P25" s="95">
        <v>89.782666666666671</v>
      </c>
      <c r="Q25" s="95">
        <v>89.782666666666671</v>
      </c>
      <c r="R25" s="95">
        <v>89.782666666666671</v>
      </c>
      <c r="S25" s="95">
        <v>89.782666666666671</v>
      </c>
      <c r="T25" s="95">
        <v>89.782666666666671</v>
      </c>
      <c r="U25" s="95">
        <v>89.782666666666671</v>
      </c>
      <c r="V25" s="95">
        <v>89.782666666666671</v>
      </c>
      <c r="W25" s="95">
        <v>89.782666666666671</v>
      </c>
      <c r="X25" s="95">
        <v>89.782666666666671</v>
      </c>
      <c r="Y25" s="95">
        <v>89.782666666666671</v>
      </c>
      <c r="Z25" s="95">
        <v>89.782666666666671</v>
      </c>
      <c r="AA25" s="97">
        <f t="shared" si="1"/>
        <v>9337.3973333333324</v>
      </c>
      <c r="AB25" s="97">
        <v>1436.5226666666676</v>
      </c>
      <c r="AC25" s="105">
        <f>+($D$25*10%)/12</f>
        <v>89.782666666666671</v>
      </c>
      <c r="AD25" s="105">
        <f t="shared" ref="AD25:AN25" si="10">+($D$25*10%)/12</f>
        <v>89.782666666666671</v>
      </c>
      <c r="AE25" s="105">
        <f t="shared" si="10"/>
        <v>89.782666666666671</v>
      </c>
      <c r="AF25" s="105">
        <f t="shared" si="10"/>
        <v>89.782666666666671</v>
      </c>
      <c r="AG25" s="105">
        <f t="shared" si="10"/>
        <v>89.782666666666671</v>
      </c>
      <c r="AH25" s="105">
        <f t="shared" si="10"/>
        <v>89.782666666666671</v>
      </c>
      <c r="AI25" s="105">
        <f t="shared" si="10"/>
        <v>89.782666666666671</v>
      </c>
      <c r="AJ25" s="105">
        <f t="shared" si="10"/>
        <v>89.782666666666671</v>
      </c>
      <c r="AK25" s="105">
        <f t="shared" si="10"/>
        <v>89.782666666666671</v>
      </c>
      <c r="AL25" s="105">
        <f t="shared" si="10"/>
        <v>89.782666666666671</v>
      </c>
      <c r="AM25" s="105">
        <f t="shared" si="10"/>
        <v>89.782666666666671</v>
      </c>
      <c r="AN25" s="105">
        <f t="shared" si="10"/>
        <v>89.782666666666671</v>
      </c>
      <c r="AO25" s="98">
        <f t="shared" si="2"/>
        <v>10414.789333333332</v>
      </c>
      <c r="AP25" s="98">
        <f t="shared" si="9"/>
        <v>359.13066666666782</v>
      </c>
    </row>
    <row r="26" spans="1:42" hidden="1" outlineLevel="1">
      <c r="A26" s="92">
        <v>39193</v>
      </c>
      <c r="B26" s="93" t="s">
        <v>61</v>
      </c>
      <c r="C26" s="93" t="s">
        <v>62</v>
      </c>
      <c r="D26" s="122">
        <v>9719.27</v>
      </c>
      <c r="E26" s="94"/>
      <c r="F26" s="94">
        <v>647.95133333333342</v>
      </c>
      <c r="G26" s="94">
        <v>1619.8783333333336</v>
      </c>
      <c r="H26" s="94">
        <v>2591.8053333333337</v>
      </c>
      <c r="I26" s="94">
        <v>3563.7323333333338</v>
      </c>
      <c r="J26" s="94">
        <v>4535.659333333334</v>
      </c>
      <c r="K26" s="122">
        <v>5507.5863333333346</v>
      </c>
      <c r="L26" s="122">
        <v>6479.5133333333342</v>
      </c>
      <c r="M26" s="122">
        <v>7451.4403333333339</v>
      </c>
      <c r="N26" s="95">
        <v>2267.8296666666665</v>
      </c>
      <c r="O26" s="96">
        <v>80.993916666666678</v>
      </c>
      <c r="P26" s="95">
        <v>80.993916666666678</v>
      </c>
      <c r="Q26" s="95">
        <v>80.993916666666678</v>
      </c>
      <c r="R26" s="95">
        <v>80.993916666666678</v>
      </c>
      <c r="S26" s="95">
        <v>80.993916666666678</v>
      </c>
      <c r="T26" s="95">
        <v>80.993916666666678</v>
      </c>
      <c r="U26" s="95">
        <v>80.993916666666678</v>
      </c>
      <c r="V26" s="95">
        <v>80.993916666666678</v>
      </c>
      <c r="W26" s="95">
        <v>80.993916666666678</v>
      </c>
      <c r="X26" s="95">
        <v>80.993916666666678</v>
      </c>
      <c r="Y26" s="95">
        <v>80.993916666666678</v>
      </c>
      <c r="Z26" s="95">
        <v>80.993916666666678</v>
      </c>
      <c r="AA26" s="97">
        <f t="shared" si="1"/>
        <v>8423.3673333333336</v>
      </c>
      <c r="AB26" s="97">
        <v>1295.9026666666668</v>
      </c>
      <c r="AC26" s="105">
        <f>+($D$26*10%)/12</f>
        <v>80.993916666666678</v>
      </c>
      <c r="AD26" s="105">
        <f t="shared" ref="AD26:AN26" si="11">+($D$26*10%)/12</f>
        <v>80.993916666666678</v>
      </c>
      <c r="AE26" s="105">
        <f t="shared" si="11"/>
        <v>80.993916666666678</v>
      </c>
      <c r="AF26" s="105">
        <f t="shared" si="11"/>
        <v>80.993916666666678</v>
      </c>
      <c r="AG26" s="105">
        <f t="shared" si="11"/>
        <v>80.993916666666678</v>
      </c>
      <c r="AH26" s="105">
        <f t="shared" si="11"/>
        <v>80.993916666666678</v>
      </c>
      <c r="AI26" s="105">
        <f t="shared" si="11"/>
        <v>80.993916666666678</v>
      </c>
      <c r="AJ26" s="105">
        <f t="shared" si="11"/>
        <v>80.993916666666678</v>
      </c>
      <c r="AK26" s="105">
        <f t="shared" si="11"/>
        <v>80.993916666666678</v>
      </c>
      <c r="AL26" s="105">
        <f t="shared" si="11"/>
        <v>80.993916666666678</v>
      </c>
      <c r="AM26" s="105">
        <f t="shared" si="11"/>
        <v>80.993916666666678</v>
      </c>
      <c r="AN26" s="105">
        <f t="shared" si="11"/>
        <v>80.993916666666678</v>
      </c>
      <c r="AO26" s="98">
        <f t="shared" si="2"/>
        <v>9395.2943333333333</v>
      </c>
      <c r="AP26" s="98">
        <f t="shared" si="9"/>
        <v>323.97566666666717</v>
      </c>
    </row>
    <row r="27" spans="1:42" hidden="1" outlineLevel="1">
      <c r="A27" s="92">
        <v>39206</v>
      </c>
      <c r="B27" s="93" t="s">
        <v>63</v>
      </c>
      <c r="C27" s="93" t="s">
        <v>64</v>
      </c>
      <c r="D27" s="122">
        <v>9719.27</v>
      </c>
      <c r="E27" s="94"/>
      <c r="F27" s="94">
        <v>566.95741666666675</v>
      </c>
      <c r="G27" s="94">
        <v>1538.8844166666668</v>
      </c>
      <c r="H27" s="94">
        <v>2510.8114166666669</v>
      </c>
      <c r="I27" s="94">
        <v>3482.738416666667</v>
      </c>
      <c r="J27" s="94">
        <v>4454.6654166666667</v>
      </c>
      <c r="K27" s="122">
        <v>5426.5924166666664</v>
      </c>
      <c r="L27" s="122">
        <v>6398.5194166666661</v>
      </c>
      <c r="M27" s="122">
        <v>7370.4464166666658</v>
      </c>
      <c r="N27" s="95">
        <v>2348.8235833333347</v>
      </c>
      <c r="O27" s="96">
        <v>80.993916666666678</v>
      </c>
      <c r="P27" s="95">
        <v>80.993916666666678</v>
      </c>
      <c r="Q27" s="95">
        <v>80.993916666666678</v>
      </c>
      <c r="R27" s="95">
        <v>80.993916666666678</v>
      </c>
      <c r="S27" s="95">
        <v>80.993916666666678</v>
      </c>
      <c r="T27" s="95">
        <v>80.993916666666678</v>
      </c>
      <c r="U27" s="95">
        <v>80.993916666666678</v>
      </c>
      <c r="V27" s="95">
        <v>80.993916666666678</v>
      </c>
      <c r="W27" s="95">
        <v>80.993916666666678</v>
      </c>
      <c r="X27" s="95">
        <v>80.993916666666678</v>
      </c>
      <c r="Y27" s="95">
        <v>80.993916666666678</v>
      </c>
      <c r="Z27" s="95">
        <v>80.993916666666678</v>
      </c>
      <c r="AA27" s="97">
        <f t="shared" si="1"/>
        <v>8342.3734166666654</v>
      </c>
      <c r="AB27" s="97">
        <v>1376.896583333335</v>
      </c>
      <c r="AC27" s="105">
        <f>+($D$27*10%)/12</f>
        <v>80.993916666666678</v>
      </c>
      <c r="AD27" s="105">
        <f t="shared" ref="AD27:AN27" si="12">+($D$27*10%)/12</f>
        <v>80.993916666666678</v>
      </c>
      <c r="AE27" s="105">
        <f t="shared" si="12"/>
        <v>80.993916666666678</v>
      </c>
      <c r="AF27" s="105">
        <f t="shared" si="12"/>
        <v>80.993916666666678</v>
      </c>
      <c r="AG27" s="105">
        <f t="shared" si="12"/>
        <v>80.993916666666678</v>
      </c>
      <c r="AH27" s="105">
        <f t="shared" si="12"/>
        <v>80.993916666666678</v>
      </c>
      <c r="AI27" s="105">
        <f t="shared" si="12"/>
        <v>80.993916666666678</v>
      </c>
      <c r="AJ27" s="105">
        <f t="shared" si="12"/>
        <v>80.993916666666678</v>
      </c>
      <c r="AK27" s="105">
        <f t="shared" si="12"/>
        <v>80.993916666666678</v>
      </c>
      <c r="AL27" s="105">
        <f t="shared" si="12"/>
        <v>80.993916666666678</v>
      </c>
      <c r="AM27" s="105">
        <f t="shared" si="12"/>
        <v>80.993916666666678</v>
      </c>
      <c r="AN27" s="105">
        <f t="shared" si="12"/>
        <v>80.993916666666678</v>
      </c>
      <c r="AO27" s="98">
        <f t="shared" si="2"/>
        <v>9314.3004166666651</v>
      </c>
      <c r="AP27" s="98">
        <f t="shared" si="9"/>
        <v>404.96958333333532</v>
      </c>
    </row>
    <row r="28" spans="1:42" hidden="1" outlineLevel="1">
      <c r="A28" s="92">
        <v>39206</v>
      </c>
      <c r="B28" s="93" t="s">
        <v>65</v>
      </c>
      <c r="C28" s="93" t="s">
        <v>66</v>
      </c>
      <c r="D28" s="122">
        <v>9719.27</v>
      </c>
      <c r="E28" s="94"/>
      <c r="F28" s="94">
        <v>566.95741666666675</v>
      </c>
      <c r="G28" s="94">
        <v>1538.8844166666668</v>
      </c>
      <c r="H28" s="94">
        <v>2510.8114166666669</v>
      </c>
      <c r="I28" s="94">
        <v>3482.738416666667</v>
      </c>
      <c r="J28" s="94">
        <v>4454.6654166666667</v>
      </c>
      <c r="K28" s="122">
        <v>5426.5924166666664</v>
      </c>
      <c r="L28" s="122">
        <v>6398.5194166666661</v>
      </c>
      <c r="M28" s="122">
        <v>7370.4464166666658</v>
      </c>
      <c r="N28" s="95">
        <v>2348.8235833333347</v>
      </c>
      <c r="O28" s="96">
        <v>80.993916666666678</v>
      </c>
      <c r="P28" s="95">
        <v>80.993916666666678</v>
      </c>
      <c r="Q28" s="95">
        <v>80.993916666666678</v>
      </c>
      <c r="R28" s="95">
        <v>80.993916666666678</v>
      </c>
      <c r="S28" s="95">
        <v>80.993916666666678</v>
      </c>
      <c r="T28" s="95">
        <v>80.993916666666678</v>
      </c>
      <c r="U28" s="95">
        <v>80.993916666666678</v>
      </c>
      <c r="V28" s="95">
        <v>80.993916666666678</v>
      </c>
      <c r="W28" s="95">
        <v>80.993916666666678</v>
      </c>
      <c r="X28" s="95">
        <v>80.993916666666678</v>
      </c>
      <c r="Y28" s="95">
        <v>80.993916666666678</v>
      </c>
      <c r="Z28" s="95">
        <v>80.993916666666678</v>
      </c>
      <c r="AA28" s="97">
        <f t="shared" si="1"/>
        <v>8342.3734166666654</v>
      </c>
      <c r="AB28" s="97">
        <v>1376.896583333335</v>
      </c>
      <c r="AC28" s="105">
        <f>+($D$28*10%)/12</f>
        <v>80.993916666666678</v>
      </c>
      <c r="AD28" s="105">
        <f t="shared" ref="AD28:AN28" si="13">+($D$28*10%)/12</f>
        <v>80.993916666666678</v>
      </c>
      <c r="AE28" s="105">
        <f t="shared" si="13"/>
        <v>80.993916666666678</v>
      </c>
      <c r="AF28" s="105">
        <f t="shared" si="13"/>
        <v>80.993916666666678</v>
      </c>
      <c r="AG28" s="105">
        <f t="shared" si="13"/>
        <v>80.993916666666678</v>
      </c>
      <c r="AH28" s="105">
        <f t="shared" si="13"/>
        <v>80.993916666666678</v>
      </c>
      <c r="AI28" s="105">
        <f t="shared" si="13"/>
        <v>80.993916666666678</v>
      </c>
      <c r="AJ28" s="105">
        <f t="shared" si="13"/>
        <v>80.993916666666678</v>
      </c>
      <c r="AK28" s="105">
        <f t="shared" si="13"/>
        <v>80.993916666666678</v>
      </c>
      <c r="AL28" s="105">
        <f t="shared" si="13"/>
        <v>80.993916666666678</v>
      </c>
      <c r="AM28" s="105">
        <f t="shared" si="13"/>
        <v>80.993916666666678</v>
      </c>
      <c r="AN28" s="105">
        <f t="shared" si="13"/>
        <v>80.993916666666678</v>
      </c>
      <c r="AO28" s="98">
        <f t="shared" si="2"/>
        <v>9314.3004166666651</v>
      </c>
      <c r="AP28" s="98">
        <f t="shared" si="9"/>
        <v>404.96958333333532</v>
      </c>
    </row>
    <row r="29" spans="1:42" hidden="1" outlineLevel="1">
      <c r="A29" s="92">
        <v>39468</v>
      </c>
      <c r="B29" s="93" t="s">
        <v>67</v>
      </c>
      <c r="C29" s="93" t="s">
        <v>68</v>
      </c>
      <c r="D29" s="122">
        <v>39394.51</v>
      </c>
      <c r="E29" s="94"/>
      <c r="F29" s="94"/>
      <c r="G29" s="94">
        <v>3611.16</v>
      </c>
      <c r="H29" s="94">
        <v>7550.6144166666672</v>
      </c>
      <c r="I29" s="94">
        <v>11490.065416666668</v>
      </c>
      <c r="J29" s="94">
        <v>15429.516416666669</v>
      </c>
      <c r="K29" s="122">
        <v>19368.96741666667</v>
      </c>
      <c r="L29" s="122">
        <v>23308.418416666671</v>
      </c>
      <c r="M29" s="122">
        <v>27247.869416666672</v>
      </c>
      <c r="N29" s="95">
        <v>12146.64058333333</v>
      </c>
      <c r="O29" s="96">
        <v>328.28758333333337</v>
      </c>
      <c r="P29" s="95">
        <v>328.28758333333337</v>
      </c>
      <c r="Q29" s="95">
        <v>328.28758333333337</v>
      </c>
      <c r="R29" s="95">
        <v>328.28758333333337</v>
      </c>
      <c r="S29" s="95">
        <v>328.28758333333337</v>
      </c>
      <c r="T29" s="95">
        <v>328.28758333333337</v>
      </c>
      <c r="U29" s="95">
        <v>328.28758333333337</v>
      </c>
      <c r="V29" s="95">
        <v>328.28758333333337</v>
      </c>
      <c r="W29" s="95">
        <v>328.28758333333337</v>
      </c>
      <c r="X29" s="95">
        <v>328.28758333333337</v>
      </c>
      <c r="Y29" s="95">
        <v>328.28758333333337</v>
      </c>
      <c r="Z29" s="95">
        <v>328.28758333333337</v>
      </c>
      <c r="AA29" s="97">
        <f t="shared" si="1"/>
        <v>31187.320416666673</v>
      </c>
      <c r="AB29" s="97">
        <v>8207.1895833333292</v>
      </c>
      <c r="AC29" s="105">
        <f>+($D$29*10%)/12</f>
        <v>328.28758333333337</v>
      </c>
      <c r="AD29" s="105">
        <f t="shared" ref="AD29:AN29" si="14">+($D$29*10%)/12</f>
        <v>328.28758333333337</v>
      </c>
      <c r="AE29" s="105">
        <f t="shared" si="14"/>
        <v>328.28758333333337</v>
      </c>
      <c r="AF29" s="105">
        <f t="shared" si="14"/>
        <v>328.28758333333337</v>
      </c>
      <c r="AG29" s="105">
        <f t="shared" si="14"/>
        <v>328.28758333333337</v>
      </c>
      <c r="AH29" s="105">
        <f t="shared" si="14"/>
        <v>328.28758333333337</v>
      </c>
      <c r="AI29" s="105">
        <f t="shared" si="14"/>
        <v>328.28758333333337</v>
      </c>
      <c r="AJ29" s="105">
        <f t="shared" si="14"/>
        <v>328.28758333333337</v>
      </c>
      <c r="AK29" s="105">
        <f t="shared" si="14"/>
        <v>328.28758333333337</v>
      </c>
      <c r="AL29" s="105">
        <f t="shared" si="14"/>
        <v>328.28758333333337</v>
      </c>
      <c r="AM29" s="105">
        <f t="shared" si="14"/>
        <v>328.28758333333337</v>
      </c>
      <c r="AN29" s="105">
        <f t="shared" si="14"/>
        <v>328.28758333333337</v>
      </c>
      <c r="AO29" s="98">
        <f t="shared" si="2"/>
        <v>35126.77141666667</v>
      </c>
      <c r="AP29" s="98">
        <f t="shared" si="9"/>
        <v>4267.7385833333319</v>
      </c>
    </row>
    <row r="30" spans="1:42" hidden="1" outlineLevel="1">
      <c r="A30" s="92">
        <v>39478</v>
      </c>
      <c r="B30" s="93" t="s">
        <v>69</v>
      </c>
      <c r="C30" s="93" t="s">
        <v>70</v>
      </c>
      <c r="D30" s="122">
        <v>103456.67</v>
      </c>
      <c r="E30" s="94"/>
      <c r="F30" s="94"/>
      <c r="G30" s="94">
        <v>9483.5280833333345</v>
      </c>
      <c r="H30" s="94">
        <v>19829.195083333336</v>
      </c>
      <c r="I30" s="94">
        <v>30174.862083333337</v>
      </c>
      <c r="J30" s="94">
        <v>40520.529083333342</v>
      </c>
      <c r="K30" s="122">
        <v>50866.196083333343</v>
      </c>
      <c r="L30" s="122">
        <v>61211.863083333345</v>
      </c>
      <c r="M30" s="123">
        <v>71557.530083333346</v>
      </c>
      <c r="N30" s="95">
        <v>31899.139916666652</v>
      </c>
      <c r="O30" s="96">
        <v>862.13891666666677</v>
      </c>
      <c r="P30" s="95">
        <v>862.13891666666677</v>
      </c>
      <c r="Q30" s="95">
        <v>862.13891666666677</v>
      </c>
      <c r="R30" s="95">
        <v>862.13891666666677</v>
      </c>
      <c r="S30" s="95">
        <v>862.13891666666677</v>
      </c>
      <c r="T30" s="95">
        <v>862.13891666666677</v>
      </c>
      <c r="U30" s="95">
        <v>862.13891666666677</v>
      </c>
      <c r="V30" s="95">
        <v>862.13891666666677</v>
      </c>
      <c r="W30" s="95">
        <v>862.13891666666677</v>
      </c>
      <c r="X30" s="95">
        <v>862.13891666666677</v>
      </c>
      <c r="Y30" s="95">
        <v>862.13891666666677</v>
      </c>
      <c r="Z30" s="95">
        <v>862.13891666666677</v>
      </c>
      <c r="AA30" s="97">
        <f t="shared" si="1"/>
        <v>81903.197083333347</v>
      </c>
      <c r="AB30" s="97">
        <v>21553.472916666651</v>
      </c>
      <c r="AC30" s="105">
        <f>+($D$30*10%)/12</f>
        <v>862.13891666666677</v>
      </c>
      <c r="AD30" s="105">
        <f t="shared" ref="AD30:AN30" si="15">+($D$30*10%)/12</f>
        <v>862.13891666666677</v>
      </c>
      <c r="AE30" s="105">
        <f t="shared" si="15"/>
        <v>862.13891666666677</v>
      </c>
      <c r="AF30" s="105">
        <f t="shared" si="15"/>
        <v>862.13891666666677</v>
      </c>
      <c r="AG30" s="105">
        <f t="shared" si="15"/>
        <v>862.13891666666677</v>
      </c>
      <c r="AH30" s="105">
        <f t="shared" si="15"/>
        <v>862.13891666666677</v>
      </c>
      <c r="AI30" s="105">
        <f t="shared" si="15"/>
        <v>862.13891666666677</v>
      </c>
      <c r="AJ30" s="105">
        <f t="shared" si="15"/>
        <v>862.13891666666677</v>
      </c>
      <c r="AK30" s="105">
        <f t="shared" si="15"/>
        <v>862.13891666666677</v>
      </c>
      <c r="AL30" s="105">
        <f t="shared" si="15"/>
        <v>862.13891666666677</v>
      </c>
      <c r="AM30" s="105">
        <f t="shared" si="15"/>
        <v>862.13891666666677</v>
      </c>
      <c r="AN30" s="105">
        <f t="shared" si="15"/>
        <v>862.13891666666677</v>
      </c>
      <c r="AO30" s="98">
        <f t="shared" si="2"/>
        <v>92248.864083333348</v>
      </c>
      <c r="AP30" s="98">
        <f t="shared" si="9"/>
        <v>11207.80591666665</v>
      </c>
    </row>
    <row r="31" spans="1:42" hidden="1" outlineLevel="1">
      <c r="A31" s="92">
        <v>39536</v>
      </c>
      <c r="B31" s="93" t="s">
        <v>71</v>
      </c>
      <c r="C31" s="93" t="s">
        <v>72</v>
      </c>
      <c r="D31" s="122">
        <v>2000</v>
      </c>
      <c r="E31" s="94"/>
      <c r="F31" s="94"/>
      <c r="G31" s="94">
        <v>150</v>
      </c>
      <c r="H31" s="94">
        <v>350</v>
      </c>
      <c r="I31" s="94">
        <v>550</v>
      </c>
      <c r="J31" s="94">
        <v>750</v>
      </c>
      <c r="K31" s="122">
        <v>950</v>
      </c>
      <c r="L31" s="122">
        <v>1150</v>
      </c>
      <c r="M31" s="122">
        <v>1350</v>
      </c>
      <c r="N31" s="95">
        <v>650</v>
      </c>
      <c r="O31" s="96">
        <v>16.666666666666668</v>
      </c>
      <c r="P31" s="95">
        <v>16.666666666666668</v>
      </c>
      <c r="Q31" s="95">
        <v>16.666666666666668</v>
      </c>
      <c r="R31" s="95">
        <v>16.666666666666668</v>
      </c>
      <c r="S31" s="95">
        <v>16.666666666666668</v>
      </c>
      <c r="T31" s="95">
        <v>16.666666666666668</v>
      </c>
      <c r="U31" s="95">
        <v>16.666666666666668</v>
      </c>
      <c r="V31" s="95">
        <v>16.666666666666668</v>
      </c>
      <c r="W31" s="95">
        <v>16.666666666666668</v>
      </c>
      <c r="X31" s="95">
        <v>16.666666666666668</v>
      </c>
      <c r="Y31" s="95">
        <v>16.666666666666668</v>
      </c>
      <c r="Z31" s="95">
        <v>16.666666666666668</v>
      </c>
      <c r="AA31" s="97">
        <f t="shared" si="1"/>
        <v>1550</v>
      </c>
      <c r="AB31" s="97">
        <v>450</v>
      </c>
      <c r="AC31" s="105">
        <f>+($D$31*10%)/12</f>
        <v>16.666666666666668</v>
      </c>
      <c r="AD31" s="105">
        <f t="shared" ref="AD31:AN31" si="16">+($D$31*10%)/12</f>
        <v>16.666666666666668</v>
      </c>
      <c r="AE31" s="105">
        <f t="shared" si="16"/>
        <v>16.666666666666668</v>
      </c>
      <c r="AF31" s="105">
        <f t="shared" si="16"/>
        <v>16.666666666666668</v>
      </c>
      <c r="AG31" s="105">
        <f t="shared" si="16"/>
        <v>16.666666666666668</v>
      </c>
      <c r="AH31" s="105">
        <f t="shared" si="16"/>
        <v>16.666666666666668</v>
      </c>
      <c r="AI31" s="105">
        <f t="shared" si="16"/>
        <v>16.666666666666668</v>
      </c>
      <c r="AJ31" s="105">
        <f t="shared" si="16"/>
        <v>16.666666666666668</v>
      </c>
      <c r="AK31" s="105">
        <f t="shared" si="16"/>
        <v>16.666666666666668</v>
      </c>
      <c r="AL31" s="105">
        <f t="shared" si="16"/>
        <v>16.666666666666668</v>
      </c>
      <c r="AM31" s="105">
        <f t="shared" si="16"/>
        <v>16.666666666666668</v>
      </c>
      <c r="AN31" s="105">
        <f t="shared" si="16"/>
        <v>16.666666666666668</v>
      </c>
      <c r="AO31" s="98">
        <f t="shared" si="2"/>
        <v>1750</v>
      </c>
      <c r="AP31" s="98">
        <f t="shared" si="9"/>
        <v>250</v>
      </c>
    </row>
    <row r="32" spans="1:42" hidden="1" outlineLevel="1">
      <c r="A32" s="92">
        <v>39713</v>
      </c>
      <c r="B32" s="93" t="s">
        <v>73</v>
      </c>
      <c r="C32" s="93" t="s">
        <v>74</v>
      </c>
      <c r="D32" s="122">
        <v>1700</v>
      </c>
      <c r="E32" s="94"/>
      <c r="F32" s="94"/>
      <c r="G32" s="94">
        <v>42.5</v>
      </c>
      <c r="H32" s="94">
        <v>212.5</v>
      </c>
      <c r="I32" s="94">
        <v>382.5</v>
      </c>
      <c r="J32" s="94">
        <v>552.5</v>
      </c>
      <c r="K32" s="122">
        <v>722.5</v>
      </c>
      <c r="L32" s="122">
        <v>892.5</v>
      </c>
      <c r="M32" s="122">
        <v>1062.5</v>
      </c>
      <c r="N32" s="95">
        <v>637.5</v>
      </c>
      <c r="O32" s="96">
        <v>14.166666666666666</v>
      </c>
      <c r="P32" s="95">
        <v>14.166666666666666</v>
      </c>
      <c r="Q32" s="95">
        <v>14.166666666666666</v>
      </c>
      <c r="R32" s="95">
        <v>14.166666666666666</v>
      </c>
      <c r="S32" s="95">
        <v>14.166666666666666</v>
      </c>
      <c r="T32" s="95">
        <v>14.166666666666666</v>
      </c>
      <c r="U32" s="95">
        <v>14.166666666666666</v>
      </c>
      <c r="V32" s="95">
        <v>14.166666666666666</v>
      </c>
      <c r="W32" s="95">
        <v>14.166666666666666</v>
      </c>
      <c r="X32" s="95">
        <v>14.166666666666666</v>
      </c>
      <c r="Y32" s="95">
        <v>14.166666666666666</v>
      </c>
      <c r="Z32" s="95">
        <v>14.166666666666666</v>
      </c>
      <c r="AA32" s="97">
        <f t="shared" si="1"/>
        <v>1232.5</v>
      </c>
      <c r="AB32" s="97">
        <v>467.5</v>
      </c>
      <c r="AC32" s="105">
        <f>+($D$32*10%)/12</f>
        <v>14.166666666666666</v>
      </c>
      <c r="AD32" s="105">
        <f t="shared" ref="AD32:AN32" si="17">+($D$32*10%)/12</f>
        <v>14.166666666666666</v>
      </c>
      <c r="AE32" s="105">
        <f t="shared" si="17"/>
        <v>14.166666666666666</v>
      </c>
      <c r="AF32" s="105">
        <f t="shared" si="17"/>
        <v>14.166666666666666</v>
      </c>
      <c r="AG32" s="105">
        <f t="shared" si="17"/>
        <v>14.166666666666666</v>
      </c>
      <c r="AH32" s="105">
        <f t="shared" si="17"/>
        <v>14.166666666666666</v>
      </c>
      <c r="AI32" s="105">
        <f t="shared" si="17"/>
        <v>14.166666666666666</v>
      </c>
      <c r="AJ32" s="105">
        <f t="shared" si="17"/>
        <v>14.166666666666666</v>
      </c>
      <c r="AK32" s="105">
        <f t="shared" si="17"/>
        <v>14.166666666666666</v>
      </c>
      <c r="AL32" s="105">
        <f t="shared" si="17"/>
        <v>14.166666666666666</v>
      </c>
      <c r="AM32" s="105">
        <f t="shared" si="17"/>
        <v>14.166666666666666</v>
      </c>
      <c r="AN32" s="105">
        <f t="shared" si="17"/>
        <v>14.166666666666666</v>
      </c>
      <c r="AO32" s="98">
        <f t="shared" si="2"/>
        <v>1402.5</v>
      </c>
      <c r="AP32" s="98">
        <f t="shared" si="9"/>
        <v>297.5</v>
      </c>
    </row>
    <row r="33" spans="1:42" hidden="1" outlineLevel="1">
      <c r="A33" s="92">
        <v>39881</v>
      </c>
      <c r="B33" s="93" t="s">
        <v>75</v>
      </c>
      <c r="C33" s="93" t="s">
        <v>76</v>
      </c>
      <c r="D33" s="122">
        <v>3607.2</v>
      </c>
      <c r="E33" s="94"/>
      <c r="F33" s="94"/>
      <c r="G33" s="94"/>
      <c r="H33" s="94">
        <v>270.54000000000002</v>
      </c>
      <c r="I33" s="94">
        <v>631.26</v>
      </c>
      <c r="J33" s="94">
        <v>991.98</v>
      </c>
      <c r="K33" s="122">
        <v>1352.7</v>
      </c>
      <c r="L33" s="122">
        <v>1713.42</v>
      </c>
      <c r="M33" s="122">
        <v>2074.1400000000003</v>
      </c>
      <c r="N33" s="95">
        <v>1533.0599999999995</v>
      </c>
      <c r="O33" s="96">
        <v>30.060000000000002</v>
      </c>
      <c r="P33" s="95">
        <v>30.060000000000002</v>
      </c>
      <c r="Q33" s="95">
        <v>30.060000000000002</v>
      </c>
      <c r="R33" s="95">
        <v>30.060000000000002</v>
      </c>
      <c r="S33" s="95">
        <v>30.060000000000002</v>
      </c>
      <c r="T33" s="95">
        <v>30.060000000000002</v>
      </c>
      <c r="U33" s="95">
        <v>30.060000000000002</v>
      </c>
      <c r="V33" s="95">
        <v>30.060000000000002</v>
      </c>
      <c r="W33" s="95">
        <v>30.060000000000002</v>
      </c>
      <c r="X33" s="95">
        <v>30.060000000000002</v>
      </c>
      <c r="Y33" s="95">
        <v>30.060000000000002</v>
      </c>
      <c r="Z33" s="95">
        <v>30.060000000000002</v>
      </c>
      <c r="AA33" s="97">
        <f t="shared" si="1"/>
        <v>2434.8600000000006</v>
      </c>
      <c r="AB33" s="97">
        <v>1172.3399999999992</v>
      </c>
      <c r="AC33" s="105">
        <f>+($D$33*10%)/12</f>
        <v>30.060000000000002</v>
      </c>
      <c r="AD33" s="105">
        <f t="shared" ref="AD33:AN33" si="18">+($D$33*10%)/12</f>
        <v>30.060000000000002</v>
      </c>
      <c r="AE33" s="105">
        <f t="shared" si="18"/>
        <v>30.060000000000002</v>
      </c>
      <c r="AF33" s="105">
        <f t="shared" si="18"/>
        <v>30.060000000000002</v>
      </c>
      <c r="AG33" s="105">
        <f t="shared" si="18"/>
        <v>30.060000000000002</v>
      </c>
      <c r="AH33" s="105">
        <f t="shared" si="18"/>
        <v>30.060000000000002</v>
      </c>
      <c r="AI33" s="105">
        <f t="shared" si="18"/>
        <v>30.060000000000002</v>
      </c>
      <c r="AJ33" s="105">
        <f t="shared" si="18"/>
        <v>30.060000000000002</v>
      </c>
      <c r="AK33" s="105">
        <f t="shared" si="18"/>
        <v>30.060000000000002</v>
      </c>
      <c r="AL33" s="105">
        <f t="shared" si="18"/>
        <v>30.060000000000002</v>
      </c>
      <c r="AM33" s="105">
        <f t="shared" si="18"/>
        <v>30.060000000000002</v>
      </c>
      <c r="AN33" s="105">
        <f t="shared" si="18"/>
        <v>30.060000000000002</v>
      </c>
      <c r="AO33" s="98">
        <f t="shared" si="2"/>
        <v>2795.5800000000008</v>
      </c>
      <c r="AP33" s="98">
        <f t="shared" si="9"/>
        <v>811.61999999999898</v>
      </c>
    </row>
    <row r="34" spans="1:42" hidden="1" outlineLevel="1">
      <c r="A34" s="92">
        <v>40164</v>
      </c>
      <c r="B34" s="93" t="s">
        <v>77</v>
      </c>
      <c r="C34" s="93" t="s">
        <v>78</v>
      </c>
      <c r="D34" s="122">
        <f>2825.22-869.57</f>
        <v>1955.6499999999996</v>
      </c>
      <c r="E34" s="94"/>
      <c r="F34" s="94"/>
      <c r="G34" s="94"/>
      <c r="H34" s="94"/>
      <c r="I34" s="122">
        <v>195.57</v>
      </c>
      <c r="J34" s="122">
        <v>391.14</v>
      </c>
      <c r="K34" s="122">
        <v>586.71</v>
      </c>
      <c r="L34" s="122">
        <v>782.28</v>
      </c>
      <c r="M34" s="122">
        <v>977.85</v>
      </c>
      <c r="N34" s="95">
        <v>1026.7162499999999</v>
      </c>
      <c r="O34" s="96">
        <v>16.29708333333333</v>
      </c>
      <c r="P34" s="95">
        <v>16.29708333333333</v>
      </c>
      <c r="Q34" s="95">
        <v>16.29708333333333</v>
      </c>
      <c r="R34" s="95">
        <v>16.29708333333333</v>
      </c>
      <c r="S34" s="95">
        <v>16.29708333333333</v>
      </c>
      <c r="T34" s="95">
        <v>16.29708333333333</v>
      </c>
      <c r="U34" s="95">
        <v>16.29708333333333</v>
      </c>
      <c r="V34" s="95">
        <v>16.29708333333333</v>
      </c>
      <c r="W34" s="95">
        <v>16.29708333333333</v>
      </c>
      <c r="X34" s="95">
        <v>16.29708333333333</v>
      </c>
      <c r="Y34" s="95">
        <v>16.29708333333333</v>
      </c>
      <c r="Z34" s="95">
        <v>16.29708333333333</v>
      </c>
      <c r="AA34" s="97">
        <f t="shared" si="1"/>
        <v>1173.415</v>
      </c>
      <c r="AB34" s="97">
        <v>831.15125000000012</v>
      </c>
      <c r="AC34" s="105">
        <f>+($D$34*10%)/12</f>
        <v>16.29708333333333</v>
      </c>
      <c r="AD34" s="105">
        <f t="shared" ref="AD34:AN34" si="19">+($D$34*10%)/12</f>
        <v>16.29708333333333</v>
      </c>
      <c r="AE34" s="105">
        <f t="shared" si="19"/>
        <v>16.29708333333333</v>
      </c>
      <c r="AF34" s="105">
        <f t="shared" si="19"/>
        <v>16.29708333333333</v>
      </c>
      <c r="AG34" s="105">
        <f t="shared" si="19"/>
        <v>16.29708333333333</v>
      </c>
      <c r="AH34" s="105">
        <f t="shared" si="19"/>
        <v>16.29708333333333</v>
      </c>
      <c r="AI34" s="105">
        <f t="shared" si="19"/>
        <v>16.29708333333333</v>
      </c>
      <c r="AJ34" s="105">
        <f t="shared" si="19"/>
        <v>16.29708333333333</v>
      </c>
      <c r="AK34" s="105">
        <f t="shared" si="19"/>
        <v>16.29708333333333</v>
      </c>
      <c r="AL34" s="105">
        <f t="shared" si="19"/>
        <v>16.29708333333333</v>
      </c>
      <c r="AM34" s="105">
        <f t="shared" si="19"/>
        <v>16.29708333333333</v>
      </c>
      <c r="AN34" s="105">
        <f t="shared" si="19"/>
        <v>16.29708333333333</v>
      </c>
      <c r="AO34" s="98">
        <f t="shared" si="2"/>
        <v>1368.9799999999998</v>
      </c>
      <c r="AP34" s="98">
        <f t="shared" si="9"/>
        <v>586.66999999999985</v>
      </c>
    </row>
    <row r="35" spans="1:42" hidden="1" outlineLevel="1">
      <c r="A35" s="92">
        <v>40177</v>
      </c>
      <c r="B35" s="93" t="s">
        <v>79</v>
      </c>
      <c r="C35" s="93" t="s">
        <v>80</v>
      </c>
      <c r="D35" s="122">
        <v>10396.16</v>
      </c>
      <c r="E35" s="94"/>
      <c r="F35" s="94"/>
      <c r="G35" s="94"/>
      <c r="H35" s="94"/>
      <c r="I35" s="94">
        <v>1039.6199999999999</v>
      </c>
      <c r="J35" s="94">
        <v>2079.232</v>
      </c>
      <c r="K35" s="122">
        <v>3118.848</v>
      </c>
      <c r="L35" s="122">
        <v>4158.4639999999999</v>
      </c>
      <c r="M35" s="122">
        <v>5198.08</v>
      </c>
      <c r="N35" s="95">
        <v>5198.08</v>
      </c>
      <c r="O35" s="96">
        <v>86.634666666666661</v>
      </c>
      <c r="P35" s="95">
        <v>86.634666666666661</v>
      </c>
      <c r="Q35" s="95">
        <v>86.634666666666661</v>
      </c>
      <c r="R35" s="95">
        <v>86.634666666666661</v>
      </c>
      <c r="S35" s="95">
        <v>86.634666666666661</v>
      </c>
      <c r="T35" s="95">
        <v>86.634666666666661</v>
      </c>
      <c r="U35" s="95">
        <v>86.634666666666661</v>
      </c>
      <c r="V35" s="95">
        <v>86.634666666666661</v>
      </c>
      <c r="W35" s="95">
        <v>86.634666666666661</v>
      </c>
      <c r="X35" s="95">
        <v>86.634666666666661</v>
      </c>
      <c r="Y35" s="95">
        <v>86.634666666666661</v>
      </c>
      <c r="Z35" s="95">
        <v>86.634666666666661</v>
      </c>
      <c r="AA35" s="97">
        <f t="shared" si="1"/>
        <v>6237.6959999999999</v>
      </c>
      <c r="AB35" s="97">
        <v>4158.4639999999999</v>
      </c>
      <c r="AC35" s="105">
        <f>+($D$35*10%)/12</f>
        <v>86.634666666666661</v>
      </c>
      <c r="AD35" s="105">
        <f t="shared" ref="AD35:AN35" si="20">+($D$35*10%)/12</f>
        <v>86.634666666666661</v>
      </c>
      <c r="AE35" s="105">
        <f t="shared" si="20"/>
        <v>86.634666666666661</v>
      </c>
      <c r="AF35" s="105">
        <f t="shared" si="20"/>
        <v>86.634666666666661</v>
      </c>
      <c r="AG35" s="105">
        <f t="shared" si="20"/>
        <v>86.634666666666661</v>
      </c>
      <c r="AH35" s="105">
        <f t="shared" si="20"/>
        <v>86.634666666666661</v>
      </c>
      <c r="AI35" s="105">
        <f t="shared" si="20"/>
        <v>86.634666666666661</v>
      </c>
      <c r="AJ35" s="105">
        <f t="shared" si="20"/>
        <v>86.634666666666661</v>
      </c>
      <c r="AK35" s="105">
        <f t="shared" si="20"/>
        <v>86.634666666666661</v>
      </c>
      <c r="AL35" s="105">
        <f t="shared" si="20"/>
        <v>86.634666666666661</v>
      </c>
      <c r="AM35" s="105">
        <f t="shared" si="20"/>
        <v>86.634666666666661</v>
      </c>
      <c r="AN35" s="105">
        <f t="shared" si="20"/>
        <v>86.634666666666661</v>
      </c>
      <c r="AO35" s="98">
        <f t="shared" si="2"/>
        <v>7277.3119999999999</v>
      </c>
      <c r="AP35" s="98">
        <f t="shared" si="9"/>
        <v>3118.848</v>
      </c>
    </row>
    <row r="36" spans="1:42" hidden="1" outlineLevel="1">
      <c r="A36" s="92">
        <v>40177</v>
      </c>
      <c r="B36" s="93" t="s">
        <v>81</v>
      </c>
      <c r="C36" s="93" t="s">
        <v>80</v>
      </c>
      <c r="D36" s="122">
        <v>3895.93</v>
      </c>
      <c r="E36" s="94"/>
      <c r="F36" s="94"/>
      <c r="G36" s="94"/>
      <c r="H36" s="94"/>
      <c r="I36" s="94">
        <v>389.59</v>
      </c>
      <c r="J36" s="94">
        <v>779.18600000000015</v>
      </c>
      <c r="K36" s="122">
        <v>1168.7790000000002</v>
      </c>
      <c r="L36" s="122">
        <v>1558.3720000000003</v>
      </c>
      <c r="M36" s="122">
        <v>1947.9650000000004</v>
      </c>
      <c r="N36" s="95">
        <v>1947.9649999999995</v>
      </c>
      <c r="O36" s="96">
        <v>32.466083333333337</v>
      </c>
      <c r="P36" s="95">
        <v>32.466083333333337</v>
      </c>
      <c r="Q36" s="95">
        <v>32.466083333333337</v>
      </c>
      <c r="R36" s="95">
        <v>32.466083333333337</v>
      </c>
      <c r="S36" s="95">
        <v>32.466083333333337</v>
      </c>
      <c r="T36" s="95">
        <v>32.466083333333337</v>
      </c>
      <c r="U36" s="95">
        <v>32.466083333333337</v>
      </c>
      <c r="V36" s="95">
        <v>32.466083333333337</v>
      </c>
      <c r="W36" s="95">
        <v>32.466083333333337</v>
      </c>
      <c r="X36" s="95">
        <v>32.466083333333337</v>
      </c>
      <c r="Y36" s="95">
        <v>32.466083333333337</v>
      </c>
      <c r="Z36" s="95">
        <v>32.466083333333337</v>
      </c>
      <c r="AA36" s="97">
        <f t="shared" si="1"/>
        <v>2337.5580000000004</v>
      </c>
      <c r="AB36" s="97">
        <v>1558.3719999999994</v>
      </c>
      <c r="AC36" s="105">
        <f>+($D$36*10%)/12</f>
        <v>32.466083333333337</v>
      </c>
      <c r="AD36" s="105">
        <f t="shared" ref="AD36:AN36" si="21">+($D$36*10%)/12</f>
        <v>32.466083333333337</v>
      </c>
      <c r="AE36" s="105">
        <f t="shared" si="21"/>
        <v>32.466083333333337</v>
      </c>
      <c r="AF36" s="105">
        <f t="shared" si="21"/>
        <v>32.466083333333337</v>
      </c>
      <c r="AG36" s="105">
        <f t="shared" si="21"/>
        <v>32.466083333333337</v>
      </c>
      <c r="AH36" s="105">
        <f t="shared" si="21"/>
        <v>32.466083333333337</v>
      </c>
      <c r="AI36" s="105">
        <f t="shared" si="21"/>
        <v>32.466083333333337</v>
      </c>
      <c r="AJ36" s="105">
        <f t="shared" si="21"/>
        <v>32.466083333333337</v>
      </c>
      <c r="AK36" s="105">
        <f t="shared" si="21"/>
        <v>32.466083333333337</v>
      </c>
      <c r="AL36" s="105">
        <f t="shared" si="21"/>
        <v>32.466083333333337</v>
      </c>
      <c r="AM36" s="105">
        <f t="shared" si="21"/>
        <v>32.466083333333337</v>
      </c>
      <c r="AN36" s="105">
        <f t="shared" si="21"/>
        <v>32.466083333333337</v>
      </c>
      <c r="AO36" s="98">
        <f t="shared" si="2"/>
        <v>2727.1510000000007</v>
      </c>
      <c r="AP36" s="98">
        <f t="shared" si="9"/>
        <v>1168.7789999999991</v>
      </c>
    </row>
    <row r="37" spans="1:42" hidden="1" outlineLevel="1">
      <c r="A37" s="92">
        <v>40177</v>
      </c>
      <c r="B37" s="93" t="s">
        <v>82</v>
      </c>
      <c r="C37" s="93" t="s">
        <v>80</v>
      </c>
      <c r="D37" s="122">
        <v>47956.9</v>
      </c>
      <c r="E37" s="94"/>
      <c r="F37" s="94"/>
      <c r="G37" s="94"/>
      <c r="H37" s="94"/>
      <c r="I37" s="94">
        <v>4795.6899999999996</v>
      </c>
      <c r="J37" s="94">
        <v>9591.380000000001</v>
      </c>
      <c r="K37" s="122">
        <v>14387.070000000002</v>
      </c>
      <c r="L37" s="122">
        <v>19182.760000000002</v>
      </c>
      <c r="M37" s="122">
        <v>23978.450000000004</v>
      </c>
      <c r="N37" s="95">
        <v>23978.449999999997</v>
      </c>
      <c r="O37" s="96">
        <v>399.64083333333338</v>
      </c>
      <c r="P37" s="95">
        <v>399.64083333333338</v>
      </c>
      <c r="Q37" s="95">
        <v>399.64083333333338</v>
      </c>
      <c r="R37" s="95">
        <v>399.64083333333338</v>
      </c>
      <c r="S37" s="95">
        <v>399.64083333333338</v>
      </c>
      <c r="T37" s="95">
        <v>399.64083333333338</v>
      </c>
      <c r="U37" s="95">
        <v>399.64083333333338</v>
      </c>
      <c r="V37" s="95">
        <v>399.64083333333338</v>
      </c>
      <c r="W37" s="95">
        <v>399.64083333333338</v>
      </c>
      <c r="X37" s="95">
        <v>399.64083333333338</v>
      </c>
      <c r="Y37" s="95">
        <v>399.64083333333338</v>
      </c>
      <c r="Z37" s="95">
        <v>399.64083333333338</v>
      </c>
      <c r="AA37" s="97">
        <f t="shared" si="1"/>
        <v>28774.140000000007</v>
      </c>
      <c r="AB37" s="97">
        <v>19182.759999999995</v>
      </c>
      <c r="AC37" s="105">
        <f>+($D$37*10%)/12</f>
        <v>399.64083333333338</v>
      </c>
      <c r="AD37" s="105">
        <f t="shared" ref="AD37:AN37" si="22">+($D$37*10%)/12</f>
        <v>399.64083333333338</v>
      </c>
      <c r="AE37" s="105">
        <f t="shared" si="22"/>
        <v>399.64083333333338</v>
      </c>
      <c r="AF37" s="105">
        <f t="shared" si="22"/>
        <v>399.64083333333338</v>
      </c>
      <c r="AG37" s="105">
        <f t="shared" si="22"/>
        <v>399.64083333333338</v>
      </c>
      <c r="AH37" s="105">
        <f t="shared" si="22"/>
        <v>399.64083333333338</v>
      </c>
      <c r="AI37" s="105">
        <f t="shared" si="22"/>
        <v>399.64083333333338</v>
      </c>
      <c r="AJ37" s="105">
        <f t="shared" si="22"/>
        <v>399.64083333333338</v>
      </c>
      <c r="AK37" s="105">
        <f t="shared" si="22"/>
        <v>399.64083333333338</v>
      </c>
      <c r="AL37" s="105">
        <f t="shared" si="22"/>
        <v>399.64083333333338</v>
      </c>
      <c r="AM37" s="105">
        <f t="shared" si="22"/>
        <v>399.64083333333338</v>
      </c>
      <c r="AN37" s="105">
        <f t="shared" si="22"/>
        <v>399.64083333333338</v>
      </c>
      <c r="AO37" s="98">
        <f t="shared" si="2"/>
        <v>33569.830000000009</v>
      </c>
      <c r="AP37" s="98">
        <f t="shared" si="9"/>
        <v>14387.069999999992</v>
      </c>
    </row>
    <row r="38" spans="1:42" hidden="1" outlineLevel="1">
      <c r="A38" s="92">
        <v>40178</v>
      </c>
      <c r="B38" s="93" t="s">
        <v>83</v>
      </c>
      <c r="C38" s="93" t="s">
        <v>84</v>
      </c>
      <c r="D38" s="122">
        <v>52981.04</v>
      </c>
      <c r="E38" s="94"/>
      <c r="F38" s="94"/>
      <c r="G38" s="94"/>
      <c r="H38" s="94"/>
      <c r="I38" s="94">
        <v>5298.1040000000003</v>
      </c>
      <c r="J38" s="94">
        <v>10596.208000000001</v>
      </c>
      <c r="K38" s="122">
        <v>15894.312000000002</v>
      </c>
      <c r="L38" s="122">
        <v>21192.416000000001</v>
      </c>
      <c r="M38" s="122">
        <v>26490.52</v>
      </c>
      <c r="N38" s="95">
        <v>26490.52</v>
      </c>
      <c r="O38" s="96">
        <v>441.50866666666667</v>
      </c>
      <c r="P38" s="95">
        <v>441.50866666666667</v>
      </c>
      <c r="Q38" s="95">
        <v>441.50866666666667</v>
      </c>
      <c r="R38" s="95">
        <v>441.50866666666667</v>
      </c>
      <c r="S38" s="95">
        <v>441.50866666666667</v>
      </c>
      <c r="T38" s="95">
        <v>441.50866666666667</v>
      </c>
      <c r="U38" s="95">
        <v>441.50866666666667</v>
      </c>
      <c r="V38" s="95">
        <v>441.50866666666667</v>
      </c>
      <c r="W38" s="95">
        <v>441.50866666666667</v>
      </c>
      <c r="X38" s="95">
        <v>441.50866666666667</v>
      </c>
      <c r="Y38" s="95">
        <v>441.50866666666667</v>
      </c>
      <c r="Z38" s="95">
        <v>441.50866666666667</v>
      </c>
      <c r="AA38" s="97">
        <f t="shared" si="1"/>
        <v>31788.624</v>
      </c>
      <c r="AB38" s="97">
        <v>21192.416000000001</v>
      </c>
      <c r="AC38" s="105">
        <f>+($D$38*10%)/12</f>
        <v>441.50866666666667</v>
      </c>
      <c r="AD38" s="105">
        <f t="shared" ref="AD38:AN38" si="23">+($D$38*10%)/12</f>
        <v>441.50866666666667</v>
      </c>
      <c r="AE38" s="105">
        <f t="shared" si="23"/>
        <v>441.50866666666667</v>
      </c>
      <c r="AF38" s="105">
        <f t="shared" si="23"/>
        <v>441.50866666666667</v>
      </c>
      <c r="AG38" s="105">
        <f t="shared" si="23"/>
        <v>441.50866666666667</v>
      </c>
      <c r="AH38" s="105">
        <f t="shared" si="23"/>
        <v>441.50866666666667</v>
      </c>
      <c r="AI38" s="105">
        <f t="shared" si="23"/>
        <v>441.50866666666667</v>
      </c>
      <c r="AJ38" s="105">
        <f t="shared" si="23"/>
        <v>441.50866666666667</v>
      </c>
      <c r="AK38" s="105">
        <f t="shared" si="23"/>
        <v>441.50866666666667</v>
      </c>
      <c r="AL38" s="105">
        <f t="shared" si="23"/>
        <v>441.50866666666667</v>
      </c>
      <c r="AM38" s="105">
        <f t="shared" si="23"/>
        <v>441.50866666666667</v>
      </c>
      <c r="AN38" s="105">
        <f t="shared" si="23"/>
        <v>441.50866666666667</v>
      </c>
      <c r="AO38" s="98">
        <f t="shared" si="2"/>
        <v>37086.728000000003</v>
      </c>
      <c r="AP38" s="98">
        <f t="shared" si="9"/>
        <v>15894.311999999998</v>
      </c>
    </row>
    <row r="39" spans="1:42" hidden="1" outlineLevel="1">
      <c r="A39" s="92">
        <v>40178</v>
      </c>
      <c r="B39" s="93" t="s">
        <v>85</v>
      </c>
      <c r="C39" s="93" t="s">
        <v>86</v>
      </c>
      <c r="D39" s="122">
        <v>1341.67</v>
      </c>
      <c r="E39" s="94"/>
      <c r="F39" s="94"/>
      <c r="G39" s="94"/>
      <c r="H39" s="94"/>
      <c r="I39" s="94">
        <v>134.16999999999999</v>
      </c>
      <c r="J39" s="94">
        <v>268.334</v>
      </c>
      <c r="K39" s="122">
        <v>402.50099999999998</v>
      </c>
      <c r="L39" s="122">
        <v>536.66800000000001</v>
      </c>
      <c r="M39" s="122">
        <v>670.83500000000004</v>
      </c>
      <c r="N39" s="95">
        <v>670.83500000000004</v>
      </c>
      <c r="O39" s="96">
        <v>11.180583333333333</v>
      </c>
      <c r="P39" s="95">
        <v>11.180583333333333</v>
      </c>
      <c r="Q39" s="95">
        <v>11.180583333333333</v>
      </c>
      <c r="R39" s="95">
        <v>11.180583333333333</v>
      </c>
      <c r="S39" s="95">
        <v>11.180583333333333</v>
      </c>
      <c r="T39" s="95">
        <v>11.180583333333333</v>
      </c>
      <c r="U39" s="95">
        <v>11.180583333333333</v>
      </c>
      <c r="V39" s="95">
        <v>11.180583333333333</v>
      </c>
      <c r="W39" s="95">
        <v>11.180583333333333</v>
      </c>
      <c r="X39" s="95">
        <v>11.180583333333333</v>
      </c>
      <c r="Y39" s="95">
        <v>11.180583333333333</v>
      </c>
      <c r="Z39" s="95">
        <v>11.180583333333333</v>
      </c>
      <c r="AA39" s="97">
        <f t="shared" si="1"/>
        <v>805.00200000000007</v>
      </c>
      <c r="AB39" s="97">
        <v>536.66800000000001</v>
      </c>
      <c r="AC39" s="105">
        <f>+($D$39*10%)/12</f>
        <v>11.180583333333333</v>
      </c>
      <c r="AD39" s="105">
        <f t="shared" ref="AD39:AN39" si="24">+($D$39*10%)/12</f>
        <v>11.180583333333333</v>
      </c>
      <c r="AE39" s="105">
        <f t="shared" si="24"/>
        <v>11.180583333333333</v>
      </c>
      <c r="AF39" s="105">
        <f t="shared" si="24"/>
        <v>11.180583333333333</v>
      </c>
      <c r="AG39" s="105">
        <f t="shared" si="24"/>
        <v>11.180583333333333</v>
      </c>
      <c r="AH39" s="105">
        <f t="shared" si="24"/>
        <v>11.180583333333333</v>
      </c>
      <c r="AI39" s="105">
        <f t="shared" si="24"/>
        <v>11.180583333333333</v>
      </c>
      <c r="AJ39" s="105">
        <f t="shared" si="24"/>
        <v>11.180583333333333</v>
      </c>
      <c r="AK39" s="105">
        <f t="shared" si="24"/>
        <v>11.180583333333333</v>
      </c>
      <c r="AL39" s="105">
        <f t="shared" si="24"/>
        <v>11.180583333333333</v>
      </c>
      <c r="AM39" s="105">
        <f t="shared" si="24"/>
        <v>11.180583333333333</v>
      </c>
      <c r="AN39" s="105">
        <f t="shared" si="24"/>
        <v>11.180583333333333</v>
      </c>
      <c r="AO39" s="98">
        <f t="shared" si="2"/>
        <v>939.1690000000001</v>
      </c>
      <c r="AP39" s="98">
        <f t="shared" si="9"/>
        <v>402.50099999999998</v>
      </c>
    </row>
    <row r="40" spans="1:42" hidden="1" outlineLevel="1">
      <c r="A40" s="92">
        <v>40178</v>
      </c>
      <c r="B40" s="93" t="s">
        <v>87</v>
      </c>
      <c r="C40" s="93" t="s">
        <v>88</v>
      </c>
      <c r="D40" s="122">
        <v>3759.7</v>
      </c>
      <c r="E40" s="94"/>
      <c r="F40" s="94"/>
      <c r="G40" s="94"/>
      <c r="H40" s="94"/>
      <c r="I40" s="94">
        <v>375.97</v>
      </c>
      <c r="J40" s="94">
        <v>751.94</v>
      </c>
      <c r="K40" s="122">
        <v>1127.9100000000001</v>
      </c>
      <c r="L40" s="122">
        <v>1503.88</v>
      </c>
      <c r="M40" s="122">
        <v>1879.8500000000001</v>
      </c>
      <c r="N40" s="95">
        <v>1879.8499999999997</v>
      </c>
      <c r="O40" s="96">
        <v>31.330833333333334</v>
      </c>
      <c r="P40" s="95">
        <v>31.330833333333334</v>
      </c>
      <c r="Q40" s="95">
        <v>31.330833333333334</v>
      </c>
      <c r="R40" s="95">
        <v>31.330833333333334</v>
      </c>
      <c r="S40" s="95">
        <v>31.330833333333334</v>
      </c>
      <c r="T40" s="95">
        <v>31.330833333333334</v>
      </c>
      <c r="U40" s="95">
        <v>31.330833333333334</v>
      </c>
      <c r="V40" s="95">
        <v>31.330833333333334</v>
      </c>
      <c r="W40" s="95">
        <v>31.330833333333334</v>
      </c>
      <c r="X40" s="95">
        <v>31.330833333333334</v>
      </c>
      <c r="Y40" s="95">
        <v>31.330833333333334</v>
      </c>
      <c r="Z40" s="95">
        <v>31.330833333333334</v>
      </c>
      <c r="AA40" s="97">
        <f t="shared" si="1"/>
        <v>2255.8200000000002</v>
      </c>
      <c r="AB40" s="97">
        <v>1503.8799999999997</v>
      </c>
      <c r="AC40" s="105">
        <f>+($D$40*10%)/12</f>
        <v>31.330833333333334</v>
      </c>
      <c r="AD40" s="105">
        <f t="shared" ref="AD40:AN40" si="25">+($D$40*10%)/12</f>
        <v>31.330833333333334</v>
      </c>
      <c r="AE40" s="105">
        <f t="shared" si="25"/>
        <v>31.330833333333334</v>
      </c>
      <c r="AF40" s="105">
        <f t="shared" si="25"/>
        <v>31.330833333333334</v>
      </c>
      <c r="AG40" s="105">
        <f t="shared" si="25"/>
        <v>31.330833333333334</v>
      </c>
      <c r="AH40" s="105">
        <f t="shared" si="25"/>
        <v>31.330833333333334</v>
      </c>
      <c r="AI40" s="105">
        <f t="shared" si="25"/>
        <v>31.330833333333334</v>
      </c>
      <c r="AJ40" s="105">
        <f t="shared" si="25"/>
        <v>31.330833333333334</v>
      </c>
      <c r="AK40" s="105">
        <f t="shared" si="25"/>
        <v>31.330833333333334</v>
      </c>
      <c r="AL40" s="105">
        <f t="shared" si="25"/>
        <v>31.330833333333334</v>
      </c>
      <c r="AM40" s="105">
        <f t="shared" si="25"/>
        <v>31.330833333333334</v>
      </c>
      <c r="AN40" s="105">
        <f t="shared" si="25"/>
        <v>31.330833333333334</v>
      </c>
      <c r="AO40" s="98">
        <f t="shared" si="2"/>
        <v>2631.79</v>
      </c>
      <c r="AP40" s="98">
        <f t="shared" si="9"/>
        <v>1127.9099999999999</v>
      </c>
    </row>
    <row r="41" spans="1:42" hidden="1" outlineLevel="1">
      <c r="A41" s="92">
        <v>40178</v>
      </c>
      <c r="B41" s="93" t="s">
        <v>89</v>
      </c>
      <c r="C41" s="93" t="s">
        <v>90</v>
      </c>
      <c r="D41" s="122">
        <v>24291.3</v>
      </c>
      <c r="E41" s="94"/>
      <c r="F41" s="94"/>
      <c r="G41" s="94"/>
      <c r="H41" s="94"/>
      <c r="I41" s="94">
        <v>2429.13</v>
      </c>
      <c r="J41" s="94">
        <v>4858.26</v>
      </c>
      <c r="K41" s="122">
        <v>7287.39</v>
      </c>
      <c r="L41" s="122">
        <v>9716.52</v>
      </c>
      <c r="M41" s="122">
        <v>12145.650000000001</v>
      </c>
      <c r="N41" s="95">
        <v>12145.649999999998</v>
      </c>
      <c r="O41" s="96">
        <v>202.42750000000001</v>
      </c>
      <c r="P41" s="95">
        <v>202.42750000000001</v>
      </c>
      <c r="Q41" s="95">
        <v>202.42750000000001</v>
      </c>
      <c r="R41" s="95">
        <v>202.42750000000001</v>
      </c>
      <c r="S41" s="95">
        <v>202.42750000000001</v>
      </c>
      <c r="T41" s="95">
        <v>202.42750000000001</v>
      </c>
      <c r="U41" s="95">
        <v>202.42750000000001</v>
      </c>
      <c r="V41" s="95">
        <v>202.42750000000001</v>
      </c>
      <c r="W41" s="95">
        <v>202.42750000000001</v>
      </c>
      <c r="X41" s="95">
        <v>202.42750000000001</v>
      </c>
      <c r="Y41" s="95">
        <v>202.42750000000001</v>
      </c>
      <c r="Z41" s="95">
        <v>202.42750000000001</v>
      </c>
      <c r="AA41" s="97">
        <f t="shared" si="1"/>
        <v>14574.780000000002</v>
      </c>
      <c r="AB41" s="97">
        <v>9716.5199999999968</v>
      </c>
      <c r="AC41" s="105">
        <f>+($D$41*10%)/12</f>
        <v>202.42750000000001</v>
      </c>
      <c r="AD41" s="105">
        <f t="shared" ref="AD41:AN41" si="26">+($D$41*10%)/12</f>
        <v>202.42750000000001</v>
      </c>
      <c r="AE41" s="105">
        <f t="shared" si="26"/>
        <v>202.42750000000001</v>
      </c>
      <c r="AF41" s="105">
        <f t="shared" si="26"/>
        <v>202.42750000000001</v>
      </c>
      <c r="AG41" s="105">
        <f t="shared" si="26"/>
        <v>202.42750000000001</v>
      </c>
      <c r="AH41" s="105">
        <f t="shared" si="26"/>
        <v>202.42750000000001</v>
      </c>
      <c r="AI41" s="105">
        <f t="shared" si="26"/>
        <v>202.42750000000001</v>
      </c>
      <c r="AJ41" s="105">
        <f t="shared" si="26"/>
        <v>202.42750000000001</v>
      </c>
      <c r="AK41" s="105">
        <f t="shared" si="26"/>
        <v>202.42750000000001</v>
      </c>
      <c r="AL41" s="105">
        <f t="shared" si="26"/>
        <v>202.42750000000001</v>
      </c>
      <c r="AM41" s="105">
        <f t="shared" si="26"/>
        <v>202.42750000000001</v>
      </c>
      <c r="AN41" s="105">
        <f t="shared" si="26"/>
        <v>202.42750000000001</v>
      </c>
      <c r="AO41" s="98">
        <f t="shared" si="2"/>
        <v>17003.910000000003</v>
      </c>
      <c r="AP41" s="98">
        <f t="shared" si="9"/>
        <v>7287.3899999999958</v>
      </c>
    </row>
    <row r="42" spans="1:42" hidden="1" outlineLevel="1">
      <c r="A42" s="92"/>
      <c r="B42" s="93"/>
      <c r="C42" s="93" t="s">
        <v>91</v>
      </c>
      <c r="D42" s="122"/>
      <c r="E42" s="94"/>
      <c r="F42" s="94"/>
      <c r="G42" s="94"/>
      <c r="H42" s="94"/>
      <c r="I42" s="94"/>
      <c r="J42" s="94"/>
      <c r="K42" s="94">
        <v>0</v>
      </c>
      <c r="L42" s="94"/>
      <c r="M42" s="95"/>
      <c r="N42" s="95">
        <v>0</v>
      </c>
      <c r="O42" s="96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>
        <v>0</v>
      </c>
      <c r="W42" s="95">
        <v>0</v>
      </c>
      <c r="X42" s="95">
        <v>0</v>
      </c>
      <c r="Y42" s="95">
        <v>0</v>
      </c>
      <c r="Z42" s="95">
        <v>0</v>
      </c>
      <c r="AA42" s="97">
        <f t="shared" si="1"/>
        <v>0</v>
      </c>
      <c r="AB42" s="97">
        <v>0</v>
      </c>
      <c r="AC42" s="105">
        <f t="shared" ref="AC42" si="27">+(D42*10%)/12</f>
        <v>0</v>
      </c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>
        <f t="shared" si="2"/>
        <v>0</v>
      </c>
      <c r="AP42" s="98">
        <f t="shared" si="9"/>
        <v>0</v>
      </c>
    </row>
    <row r="43" spans="1:42" hidden="1" outlineLevel="1">
      <c r="A43" s="92">
        <v>40206</v>
      </c>
      <c r="B43" s="93" t="s">
        <v>92</v>
      </c>
      <c r="C43" s="93" t="s">
        <v>93</v>
      </c>
      <c r="D43" s="122">
        <v>4526.47</v>
      </c>
      <c r="E43" s="94"/>
      <c r="F43" s="94"/>
      <c r="G43" s="94"/>
      <c r="H43" s="94"/>
      <c r="I43" s="94">
        <v>414.9264166666668</v>
      </c>
      <c r="J43" s="94">
        <v>867.57341666666673</v>
      </c>
      <c r="K43" s="122">
        <v>1320.2204166666668</v>
      </c>
      <c r="L43" s="94">
        <v>1772.8674166666669</v>
      </c>
      <c r="M43" s="94">
        <v>2225.5144166666669</v>
      </c>
      <c r="N43" s="95">
        <v>2300.9555833333334</v>
      </c>
      <c r="O43" s="96">
        <v>37.720583333333337</v>
      </c>
      <c r="P43" s="95">
        <v>37.720583333333337</v>
      </c>
      <c r="Q43" s="95">
        <v>37.720583333333337</v>
      </c>
      <c r="R43" s="95">
        <v>37.720583333333337</v>
      </c>
      <c r="S43" s="95">
        <v>37.720583333333337</v>
      </c>
      <c r="T43" s="95">
        <v>37.720583333333337</v>
      </c>
      <c r="U43" s="95">
        <v>37.720583333333337</v>
      </c>
      <c r="V43" s="95">
        <v>37.720583333333337</v>
      </c>
      <c r="W43" s="95">
        <v>37.720583333333337</v>
      </c>
      <c r="X43" s="95">
        <v>37.720583333333337</v>
      </c>
      <c r="Y43" s="95">
        <v>37.720583333333337</v>
      </c>
      <c r="Z43" s="95">
        <v>37.720583333333337</v>
      </c>
      <c r="AA43" s="97">
        <f t="shared" si="1"/>
        <v>2678.1614166666668</v>
      </c>
      <c r="AB43" s="97">
        <v>1848.3085833333334</v>
      </c>
      <c r="AC43" s="105">
        <f>+($D$43*10%)/12</f>
        <v>37.720583333333337</v>
      </c>
      <c r="AD43" s="105">
        <f t="shared" ref="AD43:AN43" si="28">+($D$43*10%)/12</f>
        <v>37.720583333333337</v>
      </c>
      <c r="AE43" s="105">
        <f t="shared" si="28"/>
        <v>37.720583333333337</v>
      </c>
      <c r="AF43" s="105">
        <f t="shared" si="28"/>
        <v>37.720583333333337</v>
      </c>
      <c r="AG43" s="105">
        <f t="shared" si="28"/>
        <v>37.720583333333337</v>
      </c>
      <c r="AH43" s="105">
        <f t="shared" si="28"/>
        <v>37.720583333333337</v>
      </c>
      <c r="AI43" s="105">
        <f t="shared" si="28"/>
        <v>37.720583333333337</v>
      </c>
      <c r="AJ43" s="105">
        <f t="shared" si="28"/>
        <v>37.720583333333337</v>
      </c>
      <c r="AK43" s="105">
        <f t="shared" si="28"/>
        <v>37.720583333333337</v>
      </c>
      <c r="AL43" s="105">
        <f t="shared" si="28"/>
        <v>37.720583333333337</v>
      </c>
      <c r="AM43" s="105">
        <f t="shared" si="28"/>
        <v>37.720583333333337</v>
      </c>
      <c r="AN43" s="105">
        <f t="shared" si="28"/>
        <v>37.720583333333337</v>
      </c>
      <c r="AO43" s="98">
        <f t="shared" si="2"/>
        <v>3130.8084166666667</v>
      </c>
      <c r="AP43" s="98">
        <f t="shared" si="9"/>
        <v>1395.6615833333335</v>
      </c>
    </row>
    <row r="44" spans="1:42" hidden="1" outlineLevel="1">
      <c r="A44" s="92">
        <v>40276</v>
      </c>
      <c r="B44" s="93" t="s">
        <v>94</v>
      </c>
      <c r="C44" s="93" t="s">
        <v>95</v>
      </c>
      <c r="D44" s="122">
        <v>16847.89</v>
      </c>
      <c r="E44" s="94"/>
      <c r="F44" s="94"/>
      <c r="G44" s="94"/>
      <c r="H44" s="94"/>
      <c r="I44" s="94">
        <v>1123.1926666666666</v>
      </c>
      <c r="J44" s="94">
        <v>2807.9816666666666</v>
      </c>
      <c r="K44" s="122">
        <v>4492.7706666666663</v>
      </c>
      <c r="L44" s="94">
        <v>6177.5596666666661</v>
      </c>
      <c r="M44" s="94">
        <v>7862.3486666666658</v>
      </c>
      <c r="N44" s="95">
        <v>8985.5413333333345</v>
      </c>
      <c r="O44" s="96">
        <v>140.39908333333332</v>
      </c>
      <c r="P44" s="95">
        <v>140.39908333333332</v>
      </c>
      <c r="Q44" s="95">
        <v>140.39908333333332</v>
      </c>
      <c r="R44" s="95">
        <v>140.39908333333332</v>
      </c>
      <c r="S44" s="95">
        <v>140.39908333333332</v>
      </c>
      <c r="T44" s="95">
        <v>140.39908333333332</v>
      </c>
      <c r="U44" s="95">
        <v>140.39908333333332</v>
      </c>
      <c r="V44" s="95">
        <v>140.39908333333332</v>
      </c>
      <c r="W44" s="95">
        <v>140.39908333333332</v>
      </c>
      <c r="X44" s="95">
        <v>140.39908333333332</v>
      </c>
      <c r="Y44" s="95">
        <v>140.39908333333332</v>
      </c>
      <c r="Z44" s="95">
        <v>140.39908333333332</v>
      </c>
      <c r="AA44" s="97">
        <f t="shared" si="1"/>
        <v>9547.1376666666656</v>
      </c>
      <c r="AB44" s="97">
        <v>7300.7523333333338</v>
      </c>
      <c r="AC44" s="105">
        <f>+($D$44*10%)/12</f>
        <v>140.39908333333332</v>
      </c>
      <c r="AD44" s="105">
        <f t="shared" ref="AD44:AN44" si="29">+($D$44*10%)/12</f>
        <v>140.39908333333332</v>
      </c>
      <c r="AE44" s="105">
        <f t="shared" si="29"/>
        <v>140.39908333333332</v>
      </c>
      <c r="AF44" s="105">
        <f t="shared" si="29"/>
        <v>140.39908333333332</v>
      </c>
      <c r="AG44" s="105">
        <f t="shared" si="29"/>
        <v>140.39908333333332</v>
      </c>
      <c r="AH44" s="105">
        <f t="shared" si="29"/>
        <v>140.39908333333332</v>
      </c>
      <c r="AI44" s="105">
        <f t="shared" si="29"/>
        <v>140.39908333333332</v>
      </c>
      <c r="AJ44" s="105">
        <f t="shared" si="29"/>
        <v>140.39908333333332</v>
      </c>
      <c r="AK44" s="105">
        <f t="shared" si="29"/>
        <v>140.39908333333332</v>
      </c>
      <c r="AL44" s="105">
        <f t="shared" si="29"/>
        <v>140.39908333333332</v>
      </c>
      <c r="AM44" s="105">
        <f t="shared" si="29"/>
        <v>140.39908333333332</v>
      </c>
      <c r="AN44" s="105">
        <f t="shared" si="29"/>
        <v>140.39908333333332</v>
      </c>
      <c r="AO44" s="98">
        <f t="shared" si="2"/>
        <v>11231.926666666664</v>
      </c>
      <c r="AP44" s="98">
        <f t="shared" si="9"/>
        <v>5615.963333333335</v>
      </c>
    </row>
    <row r="45" spans="1:42" hidden="1" outlineLevel="1">
      <c r="A45" s="92">
        <v>40276</v>
      </c>
      <c r="B45" s="93" t="s">
        <v>89</v>
      </c>
      <c r="C45" s="93" t="s">
        <v>95</v>
      </c>
      <c r="D45" s="122">
        <v>2859.82</v>
      </c>
      <c r="E45" s="94"/>
      <c r="F45" s="94"/>
      <c r="G45" s="94"/>
      <c r="H45" s="94"/>
      <c r="I45" s="94">
        <v>190.65466666666669</v>
      </c>
      <c r="J45" s="94">
        <v>476.63666666666671</v>
      </c>
      <c r="K45" s="122">
        <v>762.61866666666674</v>
      </c>
      <c r="L45" s="94">
        <v>1048.6006666666667</v>
      </c>
      <c r="M45" s="94">
        <v>1334.5826666666667</v>
      </c>
      <c r="N45" s="95">
        <v>1525.2373333333335</v>
      </c>
      <c r="O45" s="96">
        <v>23.831833333333336</v>
      </c>
      <c r="P45" s="95">
        <v>23.831833333333336</v>
      </c>
      <c r="Q45" s="95">
        <v>23.831833333333336</v>
      </c>
      <c r="R45" s="95">
        <v>23.831833333333336</v>
      </c>
      <c r="S45" s="95">
        <v>23.831833333333336</v>
      </c>
      <c r="T45" s="95">
        <v>23.831833333333336</v>
      </c>
      <c r="U45" s="95">
        <v>23.831833333333336</v>
      </c>
      <c r="V45" s="95">
        <v>23.831833333333336</v>
      </c>
      <c r="W45" s="95">
        <v>23.831833333333336</v>
      </c>
      <c r="X45" s="95">
        <v>23.831833333333336</v>
      </c>
      <c r="Y45" s="95">
        <v>23.831833333333336</v>
      </c>
      <c r="Z45" s="95">
        <v>23.831833333333336</v>
      </c>
      <c r="AA45" s="97">
        <f t="shared" si="1"/>
        <v>1620.5646666666667</v>
      </c>
      <c r="AB45" s="97">
        <v>1239.2553333333335</v>
      </c>
      <c r="AC45" s="105">
        <f>+($D$45*10%)/12</f>
        <v>23.831833333333336</v>
      </c>
      <c r="AD45" s="105">
        <f t="shared" ref="AD45:AN45" si="30">+($D$45*10%)/12</f>
        <v>23.831833333333336</v>
      </c>
      <c r="AE45" s="105">
        <f t="shared" si="30"/>
        <v>23.831833333333336</v>
      </c>
      <c r="AF45" s="105">
        <f t="shared" si="30"/>
        <v>23.831833333333336</v>
      </c>
      <c r="AG45" s="105">
        <f t="shared" si="30"/>
        <v>23.831833333333336</v>
      </c>
      <c r="AH45" s="105">
        <f t="shared" si="30"/>
        <v>23.831833333333336</v>
      </c>
      <c r="AI45" s="105">
        <f t="shared" si="30"/>
        <v>23.831833333333336</v>
      </c>
      <c r="AJ45" s="105">
        <f t="shared" si="30"/>
        <v>23.831833333333336</v>
      </c>
      <c r="AK45" s="105">
        <f t="shared" si="30"/>
        <v>23.831833333333336</v>
      </c>
      <c r="AL45" s="105">
        <f t="shared" si="30"/>
        <v>23.831833333333336</v>
      </c>
      <c r="AM45" s="105">
        <f t="shared" si="30"/>
        <v>23.831833333333336</v>
      </c>
      <c r="AN45" s="105">
        <f t="shared" si="30"/>
        <v>23.831833333333336</v>
      </c>
      <c r="AO45" s="98">
        <f t="shared" si="2"/>
        <v>1906.5466666666666</v>
      </c>
      <c r="AP45" s="98">
        <f t="shared" si="9"/>
        <v>953.27333333333354</v>
      </c>
    </row>
    <row r="46" spans="1:42" hidden="1" outlineLevel="1">
      <c r="A46" s="92">
        <v>40302</v>
      </c>
      <c r="B46" s="93" t="s">
        <v>96</v>
      </c>
      <c r="C46" s="93" t="s">
        <v>97</v>
      </c>
      <c r="D46" s="122">
        <v>13068</v>
      </c>
      <c r="E46" s="94"/>
      <c r="F46" s="94"/>
      <c r="G46" s="94"/>
      <c r="H46" s="94"/>
      <c r="I46" s="94">
        <v>762.31050000000016</v>
      </c>
      <c r="J46" s="94">
        <v>2069.1285000000003</v>
      </c>
      <c r="K46" s="122">
        <v>3375.9465000000005</v>
      </c>
      <c r="L46" s="94">
        <v>4682.7645000000011</v>
      </c>
      <c r="M46" s="94">
        <v>5989.5825000000013</v>
      </c>
      <c r="N46" s="95">
        <v>7078.5974999999989</v>
      </c>
      <c r="O46" s="96">
        <v>108.90000000000002</v>
      </c>
      <c r="P46" s="95">
        <v>108.90150000000001</v>
      </c>
      <c r="Q46" s="95">
        <v>108.90150000000001</v>
      </c>
      <c r="R46" s="95">
        <v>108.90150000000001</v>
      </c>
      <c r="S46" s="95">
        <v>108.90150000000001</v>
      </c>
      <c r="T46" s="95">
        <v>108.90150000000001</v>
      </c>
      <c r="U46" s="95">
        <v>108.90150000000001</v>
      </c>
      <c r="V46" s="95">
        <v>108.90150000000001</v>
      </c>
      <c r="W46" s="95">
        <v>108.90150000000001</v>
      </c>
      <c r="X46" s="95">
        <v>108.90150000000001</v>
      </c>
      <c r="Y46" s="95">
        <v>108.90150000000001</v>
      </c>
      <c r="Z46" s="95">
        <v>108.90150000000001</v>
      </c>
      <c r="AA46" s="97">
        <f t="shared" si="1"/>
        <v>7296.3990000000013</v>
      </c>
      <c r="AB46" s="97">
        <v>5771.7794999999987</v>
      </c>
      <c r="AC46" s="105">
        <f>+($D$46*10%)/12</f>
        <v>108.90000000000002</v>
      </c>
      <c r="AD46" s="105">
        <f t="shared" ref="AD46:AN46" si="31">+($D$46*10%)/12</f>
        <v>108.90000000000002</v>
      </c>
      <c r="AE46" s="105">
        <f t="shared" si="31"/>
        <v>108.90000000000002</v>
      </c>
      <c r="AF46" s="105">
        <f t="shared" si="31"/>
        <v>108.90000000000002</v>
      </c>
      <c r="AG46" s="105">
        <f t="shared" si="31"/>
        <v>108.90000000000002</v>
      </c>
      <c r="AH46" s="105">
        <f t="shared" si="31"/>
        <v>108.90000000000002</v>
      </c>
      <c r="AI46" s="105">
        <f t="shared" si="31"/>
        <v>108.90000000000002</v>
      </c>
      <c r="AJ46" s="105">
        <f t="shared" si="31"/>
        <v>108.90000000000002</v>
      </c>
      <c r="AK46" s="105">
        <f t="shared" si="31"/>
        <v>108.90000000000002</v>
      </c>
      <c r="AL46" s="105">
        <f t="shared" si="31"/>
        <v>108.90000000000002</v>
      </c>
      <c r="AM46" s="105">
        <f t="shared" si="31"/>
        <v>108.90000000000002</v>
      </c>
      <c r="AN46" s="105">
        <f t="shared" si="31"/>
        <v>108.90000000000002</v>
      </c>
      <c r="AO46" s="98">
        <f t="shared" si="2"/>
        <v>8603.1990000000005</v>
      </c>
      <c r="AP46" s="98">
        <f t="shared" si="9"/>
        <v>4464.8009999999995</v>
      </c>
    </row>
    <row r="47" spans="1:42" hidden="1" outlineLevel="1">
      <c r="A47" s="92">
        <v>40758</v>
      </c>
      <c r="B47" s="93" t="s">
        <v>98</v>
      </c>
      <c r="C47" s="93" t="s">
        <v>99</v>
      </c>
      <c r="D47" s="122">
        <v>3133.44</v>
      </c>
      <c r="E47" s="94"/>
      <c r="F47" s="94"/>
      <c r="G47" s="94"/>
      <c r="H47" s="94"/>
      <c r="I47" s="94"/>
      <c r="J47" s="94">
        <v>104.44800000000002</v>
      </c>
      <c r="K47" s="122">
        <v>417.79200000000009</v>
      </c>
      <c r="L47" s="94">
        <v>731.13600000000019</v>
      </c>
      <c r="M47" s="94">
        <v>1044.4800000000002</v>
      </c>
      <c r="N47" s="95">
        <v>2010.6180000000002</v>
      </c>
      <c r="O47" s="96">
        <v>26.112000000000005</v>
      </c>
      <c r="P47" s="95">
        <v>26.112000000000005</v>
      </c>
      <c r="Q47" s="95">
        <v>26.112000000000005</v>
      </c>
      <c r="R47" s="95">
        <v>26.112000000000005</v>
      </c>
      <c r="S47" s="95">
        <v>26.112000000000005</v>
      </c>
      <c r="T47" s="95">
        <v>26.112000000000005</v>
      </c>
      <c r="U47" s="95">
        <v>26.112000000000005</v>
      </c>
      <c r="V47" s="95">
        <v>26.112000000000005</v>
      </c>
      <c r="W47" s="95">
        <v>26.112000000000005</v>
      </c>
      <c r="X47" s="95">
        <v>26.112000000000005</v>
      </c>
      <c r="Y47" s="95">
        <v>26.112000000000005</v>
      </c>
      <c r="Z47" s="95">
        <v>26.112000000000005</v>
      </c>
      <c r="AA47" s="97">
        <f t="shared" si="1"/>
        <v>1357.8240000000003</v>
      </c>
      <c r="AB47" s="97">
        <v>1697.2740000000001</v>
      </c>
      <c r="AC47" s="105">
        <f>+($D$47*10%)/12</f>
        <v>26.112000000000005</v>
      </c>
      <c r="AD47" s="105">
        <f t="shared" ref="AD47:AN47" si="32">+($D$47*10%)/12</f>
        <v>26.112000000000005</v>
      </c>
      <c r="AE47" s="105">
        <f t="shared" si="32"/>
        <v>26.112000000000005</v>
      </c>
      <c r="AF47" s="105">
        <f t="shared" si="32"/>
        <v>26.112000000000005</v>
      </c>
      <c r="AG47" s="105">
        <f t="shared" si="32"/>
        <v>26.112000000000005</v>
      </c>
      <c r="AH47" s="105">
        <f t="shared" si="32"/>
        <v>26.112000000000005</v>
      </c>
      <c r="AI47" s="105">
        <f t="shared" si="32"/>
        <v>26.112000000000005</v>
      </c>
      <c r="AJ47" s="105">
        <f t="shared" si="32"/>
        <v>26.112000000000005</v>
      </c>
      <c r="AK47" s="105">
        <f t="shared" si="32"/>
        <v>26.112000000000005</v>
      </c>
      <c r="AL47" s="105">
        <f t="shared" si="32"/>
        <v>26.112000000000005</v>
      </c>
      <c r="AM47" s="105">
        <f t="shared" si="32"/>
        <v>26.112000000000005</v>
      </c>
      <c r="AN47" s="105">
        <f t="shared" si="32"/>
        <v>26.112000000000005</v>
      </c>
      <c r="AO47" s="98">
        <f t="shared" si="2"/>
        <v>1671.1680000000003</v>
      </c>
      <c r="AP47" s="98">
        <f>+D47-AO47</f>
        <v>1462.2719999999997</v>
      </c>
    </row>
    <row r="48" spans="1:42" hidden="1" outlineLevel="1">
      <c r="A48" s="92">
        <v>40758</v>
      </c>
      <c r="B48" s="93" t="s">
        <v>100</v>
      </c>
      <c r="C48" s="93" t="s">
        <v>99</v>
      </c>
      <c r="D48" s="122">
        <v>3133.44</v>
      </c>
      <c r="E48" s="94"/>
      <c r="F48" s="94"/>
      <c r="G48" s="94"/>
      <c r="H48" s="94"/>
      <c r="I48" s="94"/>
      <c r="J48" s="94">
        <v>104.44800000000002</v>
      </c>
      <c r="K48" s="122">
        <v>417.79200000000009</v>
      </c>
      <c r="L48" s="94">
        <v>731.13600000000019</v>
      </c>
      <c r="M48" s="94">
        <v>1044.4800000000002</v>
      </c>
      <c r="N48" s="95">
        <v>2088.96</v>
      </c>
      <c r="O48" s="96">
        <v>26.112000000000005</v>
      </c>
      <c r="P48" s="95">
        <v>26.112000000000005</v>
      </c>
      <c r="Q48" s="95">
        <v>26.112000000000005</v>
      </c>
      <c r="R48" s="95">
        <v>26.112000000000005</v>
      </c>
      <c r="S48" s="95">
        <v>26.112000000000005</v>
      </c>
      <c r="T48" s="95">
        <v>26.112000000000005</v>
      </c>
      <c r="U48" s="95">
        <v>26.112000000000005</v>
      </c>
      <c r="V48" s="95">
        <v>26.112000000000005</v>
      </c>
      <c r="W48" s="95">
        <v>26.112000000000005</v>
      </c>
      <c r="X48" s="95">
        <v>26.112000000000005</v>
      </c>
      <c r="Y48" s="95">
        <v>26.112000000000005</v>
      </c>
      <c r="Z48" s="95">
        <v>26.112000000000005</v>
      </c>
      <c r="AA48" s="97">
        <f t="shared" si="1"/>
        <v>1357.8240000000003</v>
      </c>
      <c r="AB48" s="97">
        <v>1775.6159999999998</v>
      </c>
      <c r="AC48" s="105">
        <f>+($D$48*10%)/12</f>
        <v>26.112000000000005</v>
      </c>
      <c r="AD48" s="105">
        <f t="shared" ref="AD48:AN48" si="33">+($D$48*10%)/12</f>
        <v>26.112000000000005</v>
      </c>
      <c r="AE48" s="105">
        <f t="shared" si="33"/>
        <v>26.112000000000005</v>
      </c>
      <c r="AF48" s="105">
        <f t="shared" si="33"/>
        <v>26.112000000000005</v>
      </c>
      <c r="AG48" s="105">
        <f t="shared" si="33"/>
        <v>26.112000000000005</v>
      </c>
      <c r="AH48" s="105">
        <f t="shared" si="33"/>
        <v>26.112000000000005</v>
      </c>
      <c r="AI48" s="105">
        <f t="shared" si="33"/>
        <v>26.112000000000005</v>
      </c>
      <c r="AJ48" s="105">
        <f t="shared" si="33"/>
        <v>26.112000000000005</v>
      </c>
      <c r="AK48" s="105">
        <f t="shared" si="33"/>
        <v>26.112000000000005</v>
      </c>
      <c r="AL48" s="105">
        <f t="shared" si="33"/>
        <v>26.112000000000005</v>
      </c>
      <c r="AM48" s="105">
        <f t="shared" si="33"/>
        <v>26.112000000000005</v>
      </c>
      <c r="AN48" s="105">
        <f t="shared" si="33"/>
        <v>26.112000000000005</v>
      </c>
      <c r="AO48" s="98">
        <f t="shared" si="2"/>
        <v>1671.1680000000003</v>
      </c>
      <c r="AP48" s="98">
        <f t="shared" si="9"/>
        <v>1462.2719999999997</v>
      </c>
    </row>
    <row r="49" spans="1:42" hidden="1" outlineLevel="1">
      <c r="A49" s="92">
        <v>40764</v>
      </c>
      <c r="B49" s="93" t="s">
        <v>101</v>
      </c>
      <c r="C49" s="93" t="s">
        <v>102</v>
      </c>
      <c r="D49" s="122">
        <v>22425</v>
      </c>
      <c r="E49" s="94"/>
      <c r="F49" s="94"/>
      <c r="G49" s="94"/>
      <c r="H49" s="94"/>
      <c r="I49" s="94"/>
      <c r="J49" s="94">
        <v>747.5</v>
      </c>
      <c r="K49" s="122">
        <v>2990</v>
      </c>
      <c r="L49" s="94">
        <v>5232.5</v>
      </c>
      <c r="M49" s="94">
        <v>7475</v>
      </c>
      <c r="N49" s="95">
        <v>14950</v>
      </c>
      <c r="O49" s="96">
        <v>186.875</v>
      </c>
      <c r="P49" s="95">
        <v>186.875</v>
      </c>
      <c r="Q49" s="95">
        <v>186.875</v>
      </c>
      <c r="R49" s="95">
        <v>186.875</v>
      </c>
      <c r="S49" s="95">
        <v>186.875</v>
      </c>
      <c r="T49" s="95">
        <v>186.875</v>
      </c>
      <c r="U49" s="95">
        <v>186.875</v>
      </c>
      <c r="V49" s="95">
        <v>186.875</v>
      </c>
      <c r="W49" s="95">
        <v>186.875</v>
      </c>
      <c r="X49" s="95">
        <v>186.875</v>
      </c>
      <c r="Y49" s="95">
        <v>186.875</v>
      </c>
      <c r="Z49" s="95">
        <v>186.875</v>
      </c>
      <c r="AA49" s="97">
        <f t="shared" si="1"/>
        <v>9717.5</v>
      </c>
      <c r="AB49" s="97">
        <v>12707.5</v>
      </c>
      <c r="AC49" s="105">
        <f>+($D$49*10%)/12</f>
        <v>186.875</v>
      </c>
      <c r="AD49" s="105">
        <f t="shared" ref="AD49:AN49" si="34">+($D$49*10%)/12</f>
        <v>186.875</v>
      </c>
      <c r="AE49" s="105">
        <f t="shared" si="34"/>
        <v>186.875</v>
      </c>
      <c r="AF49" s="105">
        <f t="shared" si="34"/>
        <v>186.875</v>
      </c>
      <c r="AG49" s="105">
        <f t="shared" si="34"/>
        <v>186.875</v>
      </c>
      <c r="AH49" s="105">
        <f t="shared" si="34"/>
        <v>186.875</v>
      </c>
      <c r="AI49" s="105">
        <f t="shared" si="34"/>
        <v>186.875</v>
      </c>
      <c r="AJ49" s="105">
        <f t="shared" si="34"/>
        <v>186.875</v>
      </c>
      <c r="AK49" s="105">
        <f t="shared" si="34"/>
        <v>186.875</v>
      </c>
      <c r="AL49" s="105">
        <f t="shared" si="34"/>
        <v>186.875</v>
      </c>
      <c r="AM49" s="105">
        <f t="shared" si="34"/>
        <v>186.875</v>
      </c>
      <c r="AN49" s="105">
        <f t="shared" si="34"/>
        <v>186.875</v>
      </c>
      <c r="AO49" s="98">
        <f t="shared" si="2"/>
        <v>11960</v>
      </c>
      <c r="AP49" s="98">
        <f t="shared" si="9"/>
        <v>10465</v>
      </c>
    </row>
    <row r="50" spans="1:42" hidden="1" outlineLevel="1">
      <c r="A50" s="92">
        <v>40771</v>
      </c>
      <c r="B50" s="93" t="s">
        <v>103</v>
      </c>
      <c r="C50" s="93" t="s">
        <v>104</v>
      </c>
      <c r="D50" s="122">
        <v>2344.84</v>
      </c>
      <c r="E50" s="94"/>
      <c r="F50" s="94"/>
      <c r="G50" s="94"/>
      <c r="H50" s="94"/>
      <c r="I50" s="94"/>
      <c r="J50" s="94">
        <v>78.161333333333346</v>
      </c>
      <c r="K50" s="122">
        <v>312.64533333333338</v>
      </c>
      <c r="L50" s="94">
        <v>547.12933333333342</v>
      </c>
      <c r="M50" s="94">
        <v>781.61333333333346</v>
      </c>
      <c r="N50" s="95">
        <v>1563.2266666666667</v>
      </c>
      <c r="O50" s="96">
        <v>19.540333333333336</v>
      </c>
      <c r="P50" s="95">
        <v>19.540333333333336</v>
      </c>
      <c r="Q50" s="95">
        <v>19.540333333333336</v>
      </c>
      <c r="R50" s="95">
        <v>19.540333333333336</v>
      </c>
      <c r="S50" s="95">
        <v>19.540333333333336</v>
      </c>
      <c r="T50" s="95">
        <v>19.540333333333336</v>
      </c>
      <c r="U50" s="95">
        <v>19.540333333333336</v>
      </c>
      <c r="V50" s="95">
        <v>19.540333333333336</v>
      </c>
      <c r="W50" s="95">
        <v>19.540333333333336</v>
      </c>
      <c r="X50" s="95">
        <v>19.540333333333336</v>
      </c>
      <c r="Y50" s="95">
        <v>19.540333333333336</v>
      </c>
      <c r="Z50" s="95">
        <v>19.540333333333336</v>
      </c>
      <c r="AA50" s="97">
        <f t="shared" si="1"/>
        <v>1016.0973333333335</v>
      </c>
      <c r="AB50" s="97">
        <v>1328.7426666666665</v>
      </c>
      <c r="AC50" s="105">
        <f>+($D$50*10%)/12</f>
        <v>19.540333333333336</v>
      </c>
      <c r="AD50" s="105">
        <f t="shared" ref="AD50:AN50" si="35">+($D$50*10%)/12</f>
        <v>19.540333333333336</v>
      </c>
      <c r="AE50" s="105">
        <f t="shared" si="35"/>
        <v>19.540333333333336</v>
      </c>
      <c r="AF50" s="105">
        <f t="shared" si="35"/>
        <v>19.540333333333336</v>
      </c>
      <c r="AG50" s="105">
        <f t="shared" si="35"/>
        <v>19.540333333333336</v>
      </c>
      <c r="AH50" s="105">
        <f t="shared" si="35"/>
        <v>19.540333333333336</v>
      </c>
      <c r="AI50" s="105">
        <f t="shared" si="35"/>
        <v>19.540333333333336</v>
      </c>
      <c r="AJ50" s="105">
        <f t="shared" si="35"/>
        <v>19.540333333333336</v>
      </c>
      <c r="AK50" s="105">
        <f t="shared" si="35"/>
        <v>19.540333333333336</v>
      </c>
      <c r="AL50" s="105">
        <f t="shared" si="35"/>
        <v>19.540333333333336</v>
      </c>
      <c r="AM50" s="105">
        <f t="shared" si="35"/>
        <v>19.540333333333336</v>
      </c>
      <c r="AN50" s="105">
        <f t="shared" si="35"/>
        <v>19.540333333333336</v>
      </c>
      <c r="AO50" s="98">
        <f t="shared" si="2"/>
        <v>1250.5813333333335</v>
      </c>
      <c r="AP50" s="98">
        <f t="shared" si="9"/>
        <v>1094.2586666666666</v>
      </c>
    </row>
    <row r="51" spans="1:42" hidden="1" outlineLevel="1">
      <c r="A51" s="92">
        <v>40778</v>
      </c>
      <c r="B51" s="93" t="s">
        <v>105</v>
      </c>
      <c r="C51" s="93" t="s">
        <v>106</v>
      </c>
      <c r="D51" s="122">
        <v>7880.97</v>
      </c>
      <c r="E51" s="94"/>
      <c r="F51" s="94"/>
      <c r="G51" s="94"/>
      <c r="H51" s="94"/>
      <c r="I51" s="94"/>
      <c r="J51" s="94">
        <v>262.69900000000001</v>
      </c>
      <c r="K51" s="122">
        <v>1050.796</v>
      </c>
      <c r="L51" s="94">
        <v>1838.893</v>
      </c>
      <c r="M51" s="94">
        <v>2626.99</v>
      </c>
      <c r="N51" s="95">
        <v>5253.9800000000005</v>
      </c>
      <c r="O51" s="96">
        <v>65.674750000000003</v>
      </c>
      <c r="P51" s="95">
        <v>65.674750000000003</v>
      </c>
      <c r="Q51" s="95">
        <v>65.674750000000003</v>
      </c>
      <c r="R51" s="95">
        <v>65.674750000000003</v>
      </c>
      <c r="S51" s="95">
        <v>65.674750000000003</v>
      </c>
      <c r="T51" s="95">
        <v>65.674750000000003</v>
      </c>
      <c r="U51" s="95">
        <v>65.674750000000003</v>
      </c>
      <c r="V51" s="95">
        <v>65.674750000000003</v>
      </c>
      <c r="W51" s="95">
        <v>65.674750000000003</v>
      </c>
      <c r="X51" s="95">
        <v>65.674750000000003</v>
      </c>
      <c r="Y51" s="95">
        <v>65.674750000000003</v>
      </c>
      <c r="Z51" s="95">
        <v>65.674750000000003</v>
      </c>
      <c r="AA51" s="97">
        <f t="shared" si="1"/>
        <v>3415.087</v>
      </c>
      <c r="AB51" s="97">
        <v>4465.8829999999998</v>
      </c>
      <c r="AC51" s="105">
        <f>+($D$51*10%)/12</f>
        <v>65.674750000000003</v>
      </c>
      <c r="AD51" s="105">
        <f t="shared" ref="AD51:AN51" si="36">+($D$51*10%)/12</f>
        <v>65.674750000000003</v>
      </c>
      <c r="AE51" s="105">
        <f t="shared" si="36"/>
        <v>65.674750000000003</v>
      </c>
      <c r="AF51" s="105">
        <f t="shared" si="36"/>
        <v>65.674750000000003</v>
      </c>
      <c r="AG51" s="105">
        <f t="shared" si="36"/>
        <v>65.674750000000003</v>
      </c>
      <c r="AH51" s="105">
        <f t="shared" si="36"/>
        <v>65.674750000000003</v>
      </c>
      <c r="AI51" s="105">
        <f t="shared" si="36"/>
        <v>65.674750000000003</v>
      </c>
      <c r="AJ51" s="105">
        <f t="shared" si="36"/>
        <v>65.674750000000003</v>
      </c>
      <c r="AK51" s="105">
        <f t="shared" si="36"/>
        <v>65.674750000000003</v>
      </c>
      <c r="AL51" s="105">
        <f t="shared" si="36"/>
        <v>65.674750000000003</v>
      </c>
      <c r="AM51" s="105">
        <f t="shared" si="36"/>
        <v>65.674750000000003</v>
      </c>
      <c r="AN51" s="105">
        <f t="shared" si="36"/>
        <v>65.674750000000003</v>
      </c>
      <c r="AO51" s="98">
        <f t="shared" si="2"/>
        <v>4203.1840000000002</v>
      </c>
      <c r="AP51" s="98">
        <f t="shared" si="9"/>
        <v>3677.7860000000001</v>
      </c>
    </row>
    <row r="52" spans="1:42" hidden="1" outlineLevel="1">
      <c r="A52" s="92">
        <v>40778</v>
      </c>
      <c r="B52" s="93" t="s">
        <v>107</v>
      </c>
      <c r="C52" s="93" t="s">
        <v>108</v>
      </c>
      <c r="D52" s="122">
        <v>32018.11</v>
      </c>
      <c r="E52" s="94"/>
      <c r="F52" s="94"/>
      <c r="G52" s="94"/>
      <c r="H52" s="94"/>
      <c r="I52" s="94"/>
      <c r="J52" s="94">
        <v>1067.2703333333334</v>
      </c>
      <c r="K52" s="122">
        <v>4269.0813333333335</v>
      </c>
      <c r="L52" s="94">
        <v>7470.8923333333332</v>
      </c>
      <c r="M52" s="94">
        <v>10672.703333333333</v>
      </c>
      <c r="N52" s="95">
        <v>21345.406666666669</v>
      </c>
      <c r="O52" s="96">
        <v>266.81758333333335</v>
      </c>
      <c r="P52" s="95">
        <v>266.81758333333335</v>
      </c>
      <c r="Q52" s="95">
        <v>266.81758333333335</v>
      </c>
      <c r="R52" s="95">
        <v>266.81758333333335</v>
      </c>
      <c r="S52" s="95">
        <v>266.81758333333335</v>
      </c>
      <c r="T52" s="95">
        <v>266.81758333333335</v>
      </c>
      <c r="U52" s="95">
        <v>266.81758333333335</v>
      </c>
      <c r="V52" s="95">
        <v>266.81758333333335</v>
      </c>
      <c r="W52" s="95">
        <v>266.81758333333335</v>
      </c>
      <c r="X52" s="95">
        <v>266.81758333333335</v>
      </c>
      <c r="Y52" s="95">
        <v>266.81758333333335</v>
      </c>
      <c r="Z52" s="95">
        <v>266.81758333333335</v>
      </c>
      <c r="AA52" s="97">
        <f t="shared" si="1"/>
        <v>13874.514333333334</v>
      </c>
      <c r="AB52" s="97">
        <v>18143.595666666668</v>
      </c>
      <c r="AC52" s="105">
        <f>+($D$52*10%)/12</f>
        <v>266.81758333333335</v>
      </c>
      <c r="AD52" s="105">
        <f t="shared" ref="AD52:AN52" si="37">+($D$52*10%)/12</f>
        <v>266.81758333333335</v>
      </c>
      <c r="AE52" s="105">
        <f t="shared" si="37"/>
        <v>266.81758333333335</v>
      </c>
      <c r="AF52" s="105">
        <f t="shared" si="37"/>
        <v>266.81758333333335</v>
      </c>
      <c r="AG52" s="105">
        <f t="shared" si="37"/>
        <v>266.81758333333335</v>
      </c>
      <c r="AH52" s="105">
        <f t="shared" si="37"/>
        <v>266.81758333333335</v>
      </c>
      <c r="AI52" s="105">
        <f t="shared" si="37"/>
        <v>266.81758333333335</v>
      </c>
      <c r="AJ52" s="105">
        <f t="shared" si="37"/>
        <v>266.81758333333335</v>
      </c>
      <c r="AK52" s="105">
        <f t="shared" si="37"/>
        <v>266.81758333333335</v>
      </c>
      <c r="AL52" s="105">
        <f t="shared" si="37"/>
        <v>266.81758333333335</v>
      </c>
      <c r="AM52" s="105">
        <f t="shared" si="37"/>
        <v>266.81758333333335</v>
      </c>
      <c r="AN52" s="105">
        <f t="shared" si="37"/>
        <v>266.81758333333335</v>
      </c>
      <c r="AO52" s="98">
        <f t="shared" si="2"/>
        <v>17076.325333333334</v>
      </c>
      <c r="AP52" s="98">
        <f t="shared" si="9"/>
        <v>14941.784666666666</v>
      </c>
    </row>
    <row r="53" spans="1:42" hidden="1" outlineLevel="1">
      <c r="A53" s="92">
        <v>40976</v>
      </c>
      <c r="B53" s="93" t="s">
        <v>109</v>
      </c>
      <c r="C53" s="93" t="s">
        <v>110</v>
      </c>
      <c r="D53" s="122">
        <v>12990</v>
      </c>
      <c r="E53" s="94"/>
      <c r="F53" s="94"/>
      <c r="G53" s="94"/>
      <c r="H53" s="94"/>
      <c r="I53" s="94"/>
      <c r="J53" s="94"/>
      <c r="K53" s="122">
        <v>974.25</v>
      </c>
      <c r="L53" s="94">
        <v>2273.25</v>
      </c>
      <c r="M53" s="95">
        <v>3572.25</v>
      </c>
      <c r="N53" s="95">
        <v>9417.75</v>
      </c>
      <c r="O53" s="96">
        <v>108.25</v>
      </c>
      <c r="P53" s="95">
        <v>108.25</v>
      </c>
      <c r="Q53" s="95">
        <v>108.25</v>
      </c>
      <c r="R53" s="95">
        <v>108.25</v>
      </c>
      <c r="S53" s="95">
        <v>108.25</v>
      </c>
      <c r="T53" s="95">
        <v>108.25</v>
      </c>
      <c r="U53" s="95">
        <v>108.25</v>
      </c>
      <c r="V53" s="95">
        <v>108.25</v>
      </c>
      <c r="W53" s="95">
        <v>108.25</v>
      </c>
      <c r="X53" s="95">
        <v>108.25</v>
      </c>
      <c r="Y53" s="95">
        <v>108.25</v>
      </c>
      <c r="Z53" s="95">
        <v>108.25</v>
      </c>
      <c r="AA53" s="97">
        <f t="shared" si="1"/>
        <v>4871.25</v>
      </c>
      <c r="AB53" s="97">
        <v>8118.75</v>
      </c>
      <c r="AC53" s="105">
        <f>+($D$53*10%)/12</f>
        <v>108.25</v>
      </c>
      <c r="AD53" s="105">
        <f t="shared" ref="AD53:AN53" si="38">+($D$53*10%)/12</f>
        <v>108.25</v>
      </c>
      <c r="AE53" s="105">
        <f t="shared" si="38"/>
        <v>108.25</v>
      </c>
      <c r="AF53" s="105">
        <f t="shared" si="38"/>
        <v>108.25</v>
      </c>
      <c r="AG53" s="105">
        <f t="shared" si="38"/>
        <v>108.25</v>
      </c>
      <c r="AH53" s="105">
        <f t="shared" si="38"/>
        <v>108.25</v>
      </c>
      <c r="AI53" s="105">
        <f t="shared" si="38"/>
        <v>108.25</v>
      </c>
      <c r="AJ53" s="105">
        <f t="shared" si="38"/>
        <v>108.25</v>
      </c>
      <c r="AK53" s="105">
        <f t="shared" si="38"/>
        <v>108.25</v>
      </c>
      <c r="AL53" s="105">
        <f t="shared" si="38"/>
        <v>108.25</v>
      </c>
      <c r="AM53" s="105">
        <f t="shared" si="38"/>
        <v>108.25</v>
      </c>
      <c r="AN53" s="105">
        <f t="shared" si="38"/>
        <v>108.25</v>
      </c>
      <c r="AO53" s="98">
        <f t="shared" si="2"/>
        <v>6170.25</v>
      </c>
      <c r="AP53" s="98">
        <f t="shared" si="9"/>
        <v>6819.75</v>
      </c>
    </row>
    <row r="54" spans="1:42" hidden="1" outlineLevel="1">
      <c r="A54" s="92">
        <v>40999</v>
      </c>
      <c r="B54" s="93" t="s">
        <v>111</v>
      </c>
      <c r="C54" s="93" t="s">
        <v>112</v>
      </c>
      <c r="D54" s="122">
        <v>5975.25</v>
      </c>
      <c r="E54" s="94"/>
      <c r="F54" s="94"/>
      <c r="G54" s="94"/>
      <c r="H54" s="94"/>
      <c r="I54" s="94"/>
      <c r="J54" s="94"/>
      <c r="K54" s="122">
        <v>448.14</v>
      </c>
      <c r="L54" s="94">
        <v>1045.6687499999998</v>
      </c>
      <c r="M54" s="95">
        <v>1643.1937499999999</v>
      </c>
      <c r="N54" s="95">
        <v>4332.0562499999996</v>
      </c>
      <c r="O54" s="96">
        <v>49.793749999999996</v>
      </c>
      <c r="P54" s="95">
        <v>49.793749999999996</v>
      </c>
      <c r="Q54" s="95">
        <v>49.793749999999996</v>
      </c>
      <c r="R54" s="95">
        <v>49.793749999999996</v>
      </c>
      <c r="S54" s="95">
        <v>49.793749999999996</v>
      </c>
      <c r="T54" s="95">
        <v>49.793749999999996</v>
      </c>
      <c r="U54" s="95">
        <v>49.793749999999996</v>
      </c>
      <c r="V54" s="95">
        <v>49.793749999999996</v>
      </c>
      <c r="W54" s="95">
        <v>49.793749999999996</v>
      </c>
      <c r="X54" s="95">
        <v>49.793749999999996</v>
      </c>
      <c r="Y54" s="95">
        <v>49.793749999999996</v>
      </c>
      <c r="Z54" s="95">
        <v>49.793749999999996</v>
      </c>
      <c r="AA54" s="97">
        <f t="shared" si="1"/>
        <v>2240.71875</v>
      </c>
      <c r="AB54" s="97">
        <v>3734.53125</v>
      </c>
      <c r="AC54" s="105">
        <f>+($D$54*10%)/12</f>
        <v>49.793749999999996</v>
      </c>
      <c r="AD54" s="105">
        <f t="shared" ref="AD54:AN54" si="39">+($D$54*10%)/12</f>
        <v>49.793749999999996</v>
      </c>
      <c r="AE54" s="105">
        <f t="shared" si="39"/>
        <v>49.793749999999996</v>
      </c>
      <c r="AF54" s="105">
        <f t="shared" si="39"/>
        <v>49.793749999999996</v>
      </c>
      <c r="AG54" s="105">
        <f t="shared" si="39"/>
        <v>49.793749999999996</v>
      </c>
      <c r="AH54" s="105">
        <f t="shared" si="39"/>
        <v>49.793749999999996</v>
      </c>
      <c r="AI54" s="105">
        <f t="shared" si="39"/>
        <v>49.793749999999996</v>
      </c>
      <c r="AJ54" s="105">
        <f t="shared" si="39"/>
        <v>49.793749999999996</v>
      </c>
      <c r="AK54" s="105">
        <f t="shared" si="39"/>
        <v>49.793749999999996</v>
      </c>
      <c r="AL54" s="105">
        <f t="shared" si="39"/>
        <v>49.793749999999996</v>
      </c>
      <c r="AM54" s="105">
        <f t="shared" si="39"/>
        <v>49.793749999999996</v>
      </c>
      <c r="AN54" s="105">
        <f t="shared" si="39"/>
        <v>49.793749999999996</v>
      </c>
      <c r="AO54" s="98">
        <f t="shared" si="2"/>
        <v>2838.2437500000001</v>
      </c>
      <c r="AP54" s="98">
        <f t="shared" si="9"/>
        <v>3137.0062499999999</v>
      </c>
    </row>
    <row r="55" spans="1:42" hidden="1" outlineLevel="1">
      <c r="A55" s="92">
        <v>40999</v>
      </c>
      <c r="B55" s="93" t="s">
        <v>113</v>
      </c>
      <c r="C55" s="93" t="s">
        <v>114</v>
      </c>
      <c r="D55" s="122">
        <v>27445.46</v>
      </c>
      <c r="E55" s="94"/>
      <c r="F55" s="94"/>
      <c r="G55" s="94"/>
      <c r="H55" s="94"/>
      <c r="I55" s="94"/>
      <c r="J55" s="94"/>
      <c r="K55" s="122">
        <v>2058.41</v>
      </c>
      <c r="L55" s="94">
        <v>4802.9555</v>
      </c>
      <c r="M55" s="94">
        <v>7547.5015000000003</v>
      </c>
      <c r="N55" s="95">
        <v>19897.958500000001</v>
      </c>
      <c r="O55" s="96">
        <v>228.71216666666669</v>
      </c>
      <c r="P55" s="95">
        <v>228.71216666666669</v>
      </c>
      <c r="Q55" s="95">
        <v>228.71216666666669</v>
      </c>
      <c r="R55" s="95">
        <v>228.71216666666669</v>
      </c>
      <c r="S55" s="95">
        <v>228.71216666666669</v>
      </c>
      <c r="T55" s="95">
        <v>228.71216666666669</v>
      </c>
      <c r="U55" s="95">
        <v>228.71216666666669</v>
      </c>
      <c r="V55" s="95">
        <v>228.71216666666669</v>
      </c>
      <c r="W55" s="95">
        <v>228.71216666666669</v>
      </c>
      <c r="X55" s="95">
        <v>228.71216666666669</v>
      </c>
      <c r="Y55" s="95">
        <v>228.71216666666669</v>
      </c>
      <c r="Z55" s="95">
        <v>228.71216666666669</v>
      </c>
      <c r="AA55" s="97">
        <f t="shared" si="1"/>
        <v>10292.047500000001</v>
      </c>
      <c r="AB55" s="97">
        <v>17153.412499999999</v>
      </c>
      <c r="AC55" s="105">
        <f>+($D$55*10%)/12</f>
        <v>228.71216666666669</v>
      </c>
      <c r="AD55" s="105">
        <f t="shared" ref="AD55:AN55" si="40">+($D$55*10%)/12</f>
        <v>228.71216666666669</v>
      </c>
      <c r="AE55" s="105">
        <f t="shared" si="40"/>
        <v>228.71216666666669</v>
      </c>
      <c r="AF55" s="105">
        <f t="shared" si="40"/>
        <v>228.71216666666669</v>
      </c>
      <c r="AG55" s="105">
        <f t="shared" si="40"/>
        <v>228.71216666666669</v>
      </c>
      <c r="AH55" s="105">
        <f t="shared" si="40"/>
        <v>228.71216666666669</v>
      </c>
      <c r="AI55" s="105">
        <f t="shared" si="40"/>
        <v>228.71216666666669</v>
      </c>
      <c r="AJ55" s="105">
        <f t="shared" si="40"/>
        <v>228.71216666666669</v>
      </c>
      <c r="AK55" s="105">
        <f t="shared" si="40"/>
        <v>228.71216666666669</v>
      </c>
      <c r="AL55" s="105">
        <f t="shared" si="40"/>
        <v>228.71216666666669</v>
      </c>
      <c r="AM55" s="105">
        <f t="shared" si="40"/>
        <v>228.71216666666669</v>
      </c>
      <c r="AN55" s="105">
        <f t="shared" si="40"/>
        <v>228.71216666666669</v>
      </c>
      <c r="AO55" s="98">
        <f t="shared" si="2"/>
        <v>13036.593500000001</v>
      </c>
      <c r="AP55" s="98">
        <f t="shared" si="9"/>
        <v>14408.866499999998</v>
      </c>
    </row>
    <row r="56" spans="1:42" hidden="1" outlineLevel="1">
      <c r="A56" s="92">
        <v>41080</v>
      </c>
      <c r="B56" s="93" t="s">
        <v>115</v>
      </c>
      <c r="C56" s="93" t="s">
        <v>80</v>
      </c>
      <c r="D56" s="122">
        <v>108830.79</v>
      </c>
      <c r="E56" s="94"/>
      <c r="F56" s="94"/>
      <c r="G56" s="94"/>
      <c r="H56" s="94"/>
      <c r="I56" s="94"/>
      <c r="J56" s="94"/>
      <c r="K56" s="122">
        <v>5441.54</v>
      </c>
      <c r="L56" s="94">
        <v>16324.6185</v>
      </c>
      <c r="M56" s="94">
        <v>27207.697500000002</v>
      </c>
      <c r="N56" s="95">
        <v>81623.092499999999</v>
      </c>
      <c r="O56" s="96">
        <v>906.92324999999994</v>
      </c>
      <c r="P56" s="95">
        <v>906.92324999999994</v>
      </c>
      <c r="Q56" s="95">
        <v>906.92324999999994</v>
      </c>
      <c r="R56" s="95">
        <v>906.92324999999994</v>
      </c>
      <c r="S56" s="95">
        <v>906.92324999999994</v>
      </c>
      <c r="T56" s="95">
        <v>906.92324999999994</v>
      </c>
      <c r="U56" s="95">
        <v>906.92324999999994</v>
      </c>
      <c r="V56" s="95">
        <v>906.92324999999994</v>
      </c>
      <c r="W56" s="95">
        <v>906.92324999999994</v>
      </c>
      <c r="X56" s="95">
        <v>906.92324999999994</v>
      </c>
      <c r="Y56" s="95">
        <v>906.92324999999994</v>
      </c>
      <c r="Z56" s="95">
        <v>906.92324999999994</v>
      </c>
      <c r="AA56" s="97">
        <f t="shared" si="1"/>
        <v>38090.7765</v>
      </c>
      <c r="AB56" s="97">
        <v>70740.013500000001</v>
      </c>
      <c r="AC56" s="105">
        <f>+($D$56*10%)/12</f>
        <v>906.92324999999994</v>
      </c>
      <c r="AD56" s="105">
        <f t="shared" ref="AD56:AN56" si="41">+($D$56*10%)/12</f>
        <v>906.92324999999994</v>
      </c>
      <c r="AE56" s="105">
        <f t="shared" si="41"/>
        <v>906.92324999999994</v>
      </c>
      <c r="AF56" s="105">
        <f t="shared" si="41"/>
        <v>906.92324999999994</v>
      </c>
      <c r="AG56" s="105">
        <f t="shared" si="41"/>
        <v>906.92324999999994</v>
      </c>
      <c r="AH56" s="105">
        <f t="shared" si="41"/>
        <v>906.92324999999994</v>
      </c>
      <c r="AI56" s="105">
        <f t="shared" si="41"/>
        <v>906.92324999999994</v>
      </c>
      <c r="AJ56" s="105">
        <f t="shared" si="41"/>
        <v>906.92324999999994</v>
      </c>
      <c r="AK56" s="105">
        <f t="shared" si="41"/>
        <v>906.92324999999994</v>
      </c>
      <c r="AL56" s="105">
        <f t="shared" si="41"/>
        <v>906.92324999999994</v>
      </c>
      <c r="AM56" s="105">
        <f t="shared" si="41"/>
        <v>906.92324999999994</v>
      </c>
      <c r="AN56" s="105">
        <f t="shared" si="41"/>
        <v>906.92324999999994</v>
      </c>
      <c r="AO56" s="98">
        <f t="shared" si="2"/>
        <v>48973.855499999998</v>
      </c>
      <c r="AP56" s="98">
        <f t="shared" si="9"/>
        <v>59856.934499999996</v>
      </c>
    </row>
    <row r="57" spans="1:42" hidden="1" outlineLevel="1">
      <c r="A57" s="92">
        <v>41199</v>
      </c>
      <c r="B57" s="93" t="s">
        <v>116</v>
      </c>
      <c r="C57" s="93" t="s">
        <v>117</v>
      </c>
      <c r="D57" s="122">
        <v>12000</v>
      </c>
      <c r="E57" s="94"/>
      <c r="F57" s="94"/>
      <c r="G57" s="94"/>
      <c r="H57" s="94"/>
      <c r="I57" s="94"/>
      <c r="J57" s="94"/>
      <c r="K57" s="122">
        <v>200</v>
      </c>
      <c r="L57" s="94">
        <v>1400</v>
      </c>
      <c r="M57" s="95">
        <v>2600</v>
      </c>
      <c r="N57" s="95">
        <v>9400</v>
      </c>
      <c r="O57" s="96">
        <v>100</v>
      </c>
      <c r="P57" s="95">
        <v>100</v>
      </c>
      <c r="Q57" s="95">
        <v>100</v>
      </c>
      <c r="R57" s="95">
        <v>100</v>
      </c>
      <c r="S57" s="95">
        <v>100</v>
      </c>
      <c r="T57" s="95">
        <v>100</v>
      </c>
      <c r="U57" s="95">
        <v>100</v>
      </c>
      <c r="V57" s="95">
        <v>100</v>
      </c>
      <c r="W57" s="95">
        <v>100</v>
      </c>
      <c r="X57" s="95">
        <v>100</v>
      </c>
      <c r="Y57" s="95">
        <v>100</v>
      </c>
      <c r="Z57" s="95">
        <v>100</v>
      </c>
      <c r="AA57" s="97">
        <f t="shared" si="1"/>
        <v>3800</v>
      </c>
      <c r="AB57" s="97">
        <v>8200</v>
      </c>
      <c r="AC57" s="105">
        <f>+($D$57*10%)/12</f>
        <v>100</v>
      </c>
      <c r="AD57" s="105">
        <f t="shared" ref="AD57:AN57" si="42">+($D$57*10%)/12</f>
        <v>100</v>
      </c>
      <c r="AE57" s="105">
        <f t="shared" si="42"/>
        <v>100</v>
      </c>
      <c r="AF57" s="105">
        <f t="shared" si="42"/>
        <v>100</v>
      </c>
      <c r="AG57" s="105">
        <f t="shared" si="42"/>
        <v>100</v>
      </c>
      <c r="AH57" s="105">
        <f t="shared" si="42"/>
        <v>100</v>
      </c>
      <c r="AI57" s="105">
        <f t="shared" si="42"/>
        <v>100</v>
      </c>
      <c r="AJ57" s="105">
        <f t="shared" si="42"/>
        <v>100</v>
      </c>
      <c r="AK57" s="105">
        <f t="shared" si="42"/>
        <v>100</v>
      </c>
      <c r="AL57" s="105">
        <f t="shared" si="42"/>
        <v>100</v>
      </c>
      <c r="AM57" s="105">
        <f t="shared" si="42"/>
        <v>100</v>
      </c>
      <c r="AN57" s="105">
        <f t="shared" si="42"/>
        <v>100</v>
      </c>
      <c r="AO57" s="98">
        <f t="shared" si="2"/>
        <v>5000</v>
      </c>
      <c r="AP57" s="98">
        <f t="shared" si="9"/>
        <v>7000</v>
      </c>
    </row>
    <row r="58" spans="1:42" hidden="1" outlineLevel="1">
      <c r="A58" s="92">
        <v>41303</v>
      </c>
      <c r="B58" s="93" t="s">
        <v>118</v>
      </c>
      <c r="C58" s="93" t="s">
        <v>119</v>
      </c>
      <c r="D58" s="123">
        <v>14630</v>
      </c>
      <c r="E58" s="94"/>
      <c r="F58" s="94"/>
      <c r="G58" s="94"/>
      <c r="H58" s="94"/>
      <c r="I58" s="94"/>
      <c r="J58" s="94"/>
      <c r="K58" s="94"/>
      <c r="L58" s="94">
        <v>1341.08</v>
      </c>
      <c r="M58" s="95">
        <v>2804.0833333333335</v>
      </c>
      <c r="N58" s="95">
        <v>11825.916666666666</v>
      </c>
      <c r="O58" s="96">
        <v>121.91666666666667</v>
      </c>
      <c r="P58" s="95">
        <v>121.91666666666667</v>
      </c>
      <c r="Q58" s="95">
        <v>121.91666666666667</v>
      </c>
      <c r="R58" s="95">
        <v>121.91666666666667</v>
      </c>
      <c r="S58" s="95">
        <v>121.91666666666667</v>
      </c>
      <c r="T58" s="95">
        <v>121.91666666666667</v>
      </c>
      <c r="U58" s="95">
        <v>121.91666666666667</v>
      </c>
      <c r="V58" s="95">
        <v>121.91666666666667</v>
      </c>
      <c r="W58" s="95">
        <v>121.91666666666667</v>
      </c>
      <c r="X58" s="95">
        <v>121.91666666666667</v>
      </c>
      <c r="Y58" s="95">
        <v>121.91666666666667</v>
      </c>
      <c r="Z58" s="95">
        <v>121.91666666666667</v>
      </c>
      <c r="AA58" s="97">
        <f t="shared" si="1"/>
        <v>4267.0833333333339</v>
      </c>
      <c r="AB58" s="97">
        <v>10362.916666666666</v>
      </c>
      <c r="AC58" s="105">
        <f>+($D$58*10%)/12</f>
        <v>121.91666666666667</v>
      </c>
      <c r="AD58" s="105">
        <f t="shared" ref="AD58:AN58" si="43">+($D$58*10%)/12</f>
        <v>121.91666666666667</v>
      </c>
      <c r="AE58" s="105">
        <f t="shared" si="43"/>
        <v>121.91666666666667</v>
      </c>
      <c r="AF58" s="105">
        <f t="shared" si="43"/>
        <v>121.91666666666667</v>
      </c>
      <c r="AG58" s="105">
        <f t="shared" si="43"/>
        <v>121.91666666666667</v>
      </c>
      <c r="AH58" s="105">
        <f t="shared" si="43"/>
        <v>121.91666666666667</v>
      </c>
      <c r="AI58" s="105">
        <f t="shared" si="43"/>
        <v>121.91666666666667</v>
      </c>
      <c r="AJ58" s="105">
        <f t="shared" si="43"/>
        <v>121.91666666666667</v>
      </c>
      <c r="AK58" s="105">
        <f t="shared" si="43"/>
        <v>121.91666666666667</v>
      </c>
      <c r="AL58" s="105">
        <f t="shared" si="43"/>
        <v>121.91666666666667</v>
      </c>
      <c r="AM58" s="105">
        <f t="shared" si="43"/>
        <v>121.91666666666667</v>
      </c>
      <c r="AN58" s="105">
        <f t="shared" si="43"/>
        <v>121.91666666666667</v>
      </c>
      <c r="AO58" s="98">
        <f t="shared" si="2"/>
        <v>5730.0833333333339</v>
      </c>
      <c r="AP58" s="98">
        <f t="shared" si="9"/>
        <v>8899.9166666666661</v>
      </c>
    </row>
    <row r="59" spans="1:42" hidden="1" outlineLevel="1">
      <c r="A59" s="92">
        <v>41303</v>
      </c>
      <c r="B59" s="93" t="s">
        <v>120</v>
      </c>
      <c r="C59" s="93" t="s">
        <v>121</v>
      </c>
      <c r="D59" s="123">
        <v>7560</v>
      </c>
      <c r="E59" s="94"/>
      <c r="F59" s="94"/>
      <c r="G59" s="94"/>
      <c r="H59" s="94"/>
      <c r="I59" s="94"/>
      <c r="J59" s="94"/>
      <c r="K59" s="94"/>
      <c r="L59" s="94">
        <v>693</v>
      </c>
      <c r="M59" s="95">
        <v>1449</v>
      </c>
      <c r="N59" s="95">
        <v>6111</v>
      </c>
      <c r="O59" s="96">
        <v>63</v>
      </c>
      <c r="P59" s="95">
        <v>63</v>
      </c>
      <c r="Q59" s="95">
        <v>63</v>
      </c>
      <c r="R59" s="95">
        <v>63</v>
      </c>
      <c r="S59" s="95">
        <v>63</v>
      </c>
      <c r="T59" s="95">
        <v>63</v>
      </c>
      <c r="U59" s="95">
        <v>63</v>
      </c>
      <c r="V59" s="95">
        <v>63</v>
      </c>
      <c r="W59" s="95">
        <v>63</v>
      </c>
      <c r="X59" s="95">
        <v>63</v>
      </c>
      <c r="Y59" s="95">
        <v>63</v>
      </c>
      <c r="Z59" s="95">
        <v>63</v>
      </c>
      <c r="AA59" s="97">
        <f t="shared" si="1"/>
        <v>2205</v>
      </c>
      <c r="AB59" s="97">
        <v>5355</v>
      </c>
      <c r="AC59" s="105">
        <f>+($D$59*10%)/12</f>
        <v>63</v>
      </c>
      <c r="AD59" s="105">
        <f t="shared" ref="AD59:AN59" si="44">+($D$59*10%)/12</f>
        <v>63</v>
      </c>
      <c r="AE59" s="105">
        <f t="shared" si="44"/>
        <v>63</v>
      </c>
      <c r="AF59" s="105">
        <f t="shared" si="44"/>
        <v>63</v>
      </c>
      <c r="AG59" s="105">
        <f t="shared" si="44"/>
        <v>63</v>
      </c>
      <c r="AH59" s="105">
        <f t="shared" si="44"/>
        <v>63</v>
      </c>
      <c r="AI59" s="105">
        <f t="shared" si="44"/>
        <v>63</v>
      </c>
      <c r="AJ59" s="105">
        <f t="shared" si="44"/>
        <v>63</v>
      </c>
      <c r="AK59" s="105">
        <f t="shared" si="44"/>
        <v>63</v>
      </c>
      <c r="AL59" s="105">
        <f t="shared" si="44"/>
        <v>63</v>
      </c>
      <c r="AM59" s="105">
        <f t="shared" si="44"/>
        <v>63</v>
      </c>
      <c r="AN59" s="105">
        <f t="shared" si="44"/>
        <v>63</v>
      </c>
      <c r="AO59" s="98">
        <f t="shared" si="2"/>
        <v>2961</v>
      </c>
      <c r="AP59" s="98">
        <f t="shared" si="9"/>
        <v>4599</v>
      </c>
    </row>
    <row r="60" spans="1:42" hidden="1" outlineLevel="1">
      <c r="A60" s="92">
        <v>41360</v>
      </c>
      <c r="B60" s="93" t="s">
        <v>122</v>
      </c>
      <c r="C60" s="93" t="s">
        <v>123</v>
      </c>
      <c r="D60" s="123">
        <v>10171</v>
      </c>
      <c r="E60" s="94"/>
      <c r="F60" s="94"/>
      <c r="G60" s="94"/>
      <c r="H60" s="94"/>
      <c r="I60" s="94"/>
      <c r="J60" s="94"/>
      <c r="K60" s="94"/>
      <c r="L60" s="94">
        <v>762.83</v>
      </c>
      <c r="M60" s="95">
        <v>1779.93</v>
      </c>
      <c r="N60" s="95">
        <v>8391.07</v>
      </c>
      <c r="O60" s="96">
        <v>84.75833333333334</v>
      </c>
      <c r="P60" s="95">
        <v>84.75833333333334</v>
      </c>
      <c r="Q60" s="95">
        <v>84.75833333333334</v>
      </c>
      <c r="R60" s="95">
        <v>84.75833333333334</v>
      </c>
      <c r="S60" s="95">
        <v>84.75833333333334</v>
      </c>
      <c r="T60" s="95">
        <v>84.75833333333334</v>
      </c>
      <c r="U60" s="95">
        <v>84.75833333333334</v>
      </c>
      <c r="V60" s="95">
        <v>84.75833333333334</v>
      </c>
      <c r="W60" s="95">
        <v>84.75833333333334</v>
      </c>
      <c r="X60" s="95">
        <v>84.75833333333334</v>
      </c>
      <c r="Y60" s="95">
        <v>84.75833333333334</v>
      </c>
      <c r="Z60" s="95">
        <v>84.75833333333334</v>
      </c>
      <c r="AA60" s="97">
        <f t="shared" si="1"/>
        <v>2797.03</v>
      </c>
      <c r="AB60" s="97">
        <v>7373.9699999999993</v>
      </c>
      <c r="AC60" s="105">
        <f>+($D$60*10%)/12</f>
        <v>84.75833333333334</v>
      </c>
      <c r="AD60" s="105">
        <f t="shared" ref="AD60:AN60" si="45">+($D$60*10%)/12</f>
        <v>84.75833333333334</v>
      </c>
      <c r="AE60" s="105">
        <f t="shared" si="45"/>
        <v>84.75833333333334</v>
      </c>
      <c r="AF60" s="105">
        <f t="shared" si="45"/>
        <v>84.75833333333334</v>
      </c>
      <c r="AG60" s="105">
        <f t="shared" si="45"/>
        <v>84.75833333333334</v>
      </c>
      <c r="AH60" s="105">
        <f t="shared" si="45"/>
        <v>84.75833333333334</v>
      </c>
      <c r="AI60" s="105">
        <f t="shared" si="45"/>
        <v>84.75833333333334</v>
      </c>
      <c r="AJ60" s="105">
        <f t="shared" si="45"/>
        <v>84.75833333333334</v>
      </c>
      <c r="AK60" s="105">
        <f t="shared" si="45"/>
        <v>84.75833333333334</v>
      </c>
      <c r="AL60" s="105">
        <f t="shared" si="45"/>
        <v>84.75833333333334</v>
      </c>
      <c r="AM60" s="105">
        <f t="shared" si="45"/>
        <v>84.75833333333334</v>
      </c>
      <c r="AN60" s="105">
        <f t="shared" si="45"/>
        <v>84.75833333333334</v>
      </c>
      <c r="AO60" s="98">
        <f t="shared" si="2"/>
        <v>3814.13</v>
      </c>
      <c r="AP60" s="98">
        <f t="shared" si="9"/>
        <v>6356.87</v>
      </c>
    </row>
    <row r="61" spans="1:42" hidden="1" outlineLevel="1">
      <c r="A61" s="92">
        <v>41753</v>
      </c>
      <c r="B61" s="93" t="s">
        <v>124</v>
      </c>
      <c r="C61" s="93" t="s">
        <v>125</v>
      </c>
      <c r="D61" s="123">
        <v>26470</v>
      </c>
      <c r="E61" s="94"/>
      <c r="F61" s="94"/>
      <c r="G61" s="94"/>
      <c r="H61" s="94"/>
      <c r="I61" s="94"/>
      <c r="J61" s="94"/>
      <c r="K61" s="94"/>
      <c r="L61" s="94"/>
      <c r="M61" s="95">
        <v>1764.67</v>
      </c>
      <c r="N61" s="95">
        <v>24705.33</v>
      </c>
      <c r="O61" s="96">
        <v>220.58333333333334</v>
      </c>
      <c r="P61" s="95">
        <v>220.58333333333334</v>
      </c>
      <c r="Q61" s="95">
        <v>220.58333333333334</v>
      </c>
      <c r="R61" s="95">
        <v>220.58333333333334</v>
      </c>
      <c r="S61" s="95">
        <v>220.58333333333334</v>
      </c>
      <c r="T61" s="95">
        <v>220.58333333333334</v>
      </c>
      <c r="U61" s="95">
        <v>220.58333333333334</v>
      </c>
      <c r="V61" s="95">
        <v>220.58333333333334</v>
      </c>
      <c r="W61" s="95">
        <v>220.58333333333334</v>
      </c>
      <c r="X61" s="95">
        <v>220.58333333333334</v>
      </c>
      <c r="Y61" s="95">
        <v>220.58333333333334</v>
      </c>
      <c r="Z61" s="95">
        <v>220.58333333333334</v>
      </c>
      <c r="AA61" s="97">
        <f t="shared" si="1"/>
        <v>4411.67</v>
      </c>
      <c r="AB61" s="97">
        <v>22058.33</v>
      </c>
      <c r="AC61" s="105">
        <f>+($D$61*10%)/12</f>
        <v>220.58333333333334</v>
      </c>
      <c r="AD61" s="105">
        <f t="shared" ref="AD61:AN61" si="46">+($D$61*10%)/12</f>
        <v>220.58333333333334</v>
      </c>
      <c r="AE61" s="105">
        <f t="shared" si="46"/>
        <v>220.58333333333334</v>
      </c>
      <c r="AF61" s="105">
        <f t="shared" si="46"/>
        <v>220.58333333333334</v>
      </c>
      <c r="AG61" s="105">
        <f t="shared" si="46"/>
        <v>220.58333333333334</v>
      </c>
      <c r="AH61" s="105">
        <f t="shared" si="46"/>
        <v>220.58333333333334</v>
      </c>
      <c r="AI61" s="105">
        <f t="shared" si="46"/>
        <v>220.58333333333334</v>
      </c>
      <c r="AJ61" s="105">
        <f t="shared" si="46"/>
        <v>220.58333333333334</v>
      </c>
      <c r="AK61" s="105">
        <f t="shared" si="46"/>
        <v>220.58333333333334</v>
      </c>
      <c r="AL61" s="105">
        <f t="shared" si="46"/>
        <v>220.58333333333334</v>
      </c>
      <c r="AM61" s="105">
        <f t="shared" si="46"/>
        <v>220.58333333333334</v>
      </c>
      <c r="AN61" s="105">
        <f t="shared" si="46"/>
        <v>220.58333333333334</v>
      </c>
      <c r="AO61" s="98">
        <f t="shared" si="2"/>
        <v>7058.67</v>
      </c>
      <c r="AP61" s="98">
        <f t="shared" si="9"/>
        <v>19411.330000000002</v>
      </c>
    </row>
    <row r="62" spans="1:42" hidden="1" outlineLevel="1">
      <c r="A62" s="92">
        <v>41962</v>
      </c>
      <c r="B62" s="93" t="s">
        <v>126</v>
      </c>
      <c r="C62" s="93" t="s">
        <v>127</v>
      </c>
      <c r="D62" s="123">
        <v>6271.46</v>
      </c>
      <c r="E62" s="94"/>
      <c r="F62" s="94"/>
      <c r="G62" s="94"/>
      <c r="H62" s="94"/>
      <c r="I62" s="94"/>
      <c r="J62" s="94"/>
      <c r="K62" s="94"/>
      <c r="L62" s="94"/>
      <c r="M62" s="95">
        <v>52.262166666666673</v>
      </c>
      <c r="N62" s="95">
        <v>6219.1978333333336</v>
      </c>
      <c r="O62" s="96">
        <v>52.262166666666673</v>
      </c>
      <c r="P62" s="95">
        <v>52.262166666666673</v>
      </c>
      <c r="Q62" s="95">
        <v>52.262166666666673</v>
      </c>
      <c r="R62" s="95">
        <v>52.262166666666673</v>
      </c>
      <c r="S62" s="95">
        <v>52.262166666666673</v>
      </c>
      <c r="T62" s="95">
        <v>52.262166666666673</v>
      </c>
      <c r="U62" s="95">
        <v>52.262166666666673</v>
      </c>
      <c r="V62" s="95">
        <v>52.262166666666673</v>
      </c>
      <c r="W62" s="95">
        <v>52.262166666666673</v>
      </c>
      <c r="X62" s="95">
        <v>52.262166666666673</v>
      </c>
      <c r="Y62" s="95">
        <v>52.262166666666673</v>
      </c>
      <c r="Z62" s="95">
        <v>52.262166666666673</v>
      </c>
      <c r="AA62" s="97">
        <f t="shared" si="1"/>
        <v>679.40816666666649</v>
      </c>
      <c r="AB62" s="97">
        <v>5592.0518333333339</v>
      </c>
      <c r="AC62" s="105">
        <f>+($D$62*10%)/12</f>
        <v>52.262166666666673</v>
      </c>
      <c r="AD62" s="105">
        <f t="shared" ref="AD62:AN62" si="47">+($D$62*10%)/12</f>
        <v>52.262166666666673</v>
      </c>
      <c r="AE62" s="105">
        <f t="shared" si="47"/>
        <v>52.262166666666673</v>
      </c>
      <c r="AF62" s="105">
        <f t="shared" si="47"/>
        <v>52.262166666666673</v>
      </c>
      <c r="AG62" s="105">
        <f t="shared" si="47"/>
        <v>52.262166666666673</v>
      </c>
      <c r="AH62" s="105">
        <f t="shared" si="47"/>
        <v>52.262166666666673</v>
      </c>
      <c r="AI62" s="105">
        <f t="shared" si="47"/>
        <v>52.262166666666673</v>
      </c>
      <c r="AJ62" s="105">
        <f t="shared" si="47"/>
        <v>52.262166666666673</v>
      </c>
      <c r="AK62" s="105">
        <f t="shared" si="47"/>
        <v>52.262166666666673</v>
      </c>
      <c r="AL62" s="105">
        <f t="shared" si="47"/>
        <v>52.262166666666673</v>
      </c>
      <c r="AM62" s="105">
        <f t="shared" si="47"/>
        <v>52.262166666666673</v>
      </c>
      <c r="AN62" s="105">
        <f t="shared" si="47"/>
        <v>52.262166666666673</v>
      </c>
      <c r="AO62" s="98">
        <f t="shared" si="2"/>
        <v>1306.5541666666663</v>
      </c>
      <c r="AP62" s="98">
        <f t="shared" si="9"/>
        <v>4964.9058333333342</v>
      </c>
    </row>
    <row r="63" spans="1:42" hidden="1" outlineLevel="1">
      <c r="A63" s="99">
        <v>42110</v>
      </c>
      <c r="B63" s="100" t="s">
        <v>128</v>
      </c>
      <c r="C63" s="100" t="s">
        <v>129</v>
      </c>
      <c r="D63" s="124">
        <v>51437.5</v>
      </c>
      <c r="E63" s="94"/>
      <c r="F63" s="94"/>
      <c r="G63" s="94"/>
      <c r="H63" s="94"/>
      <c r="I63" s="94"/>
      <c r="J63" s="94"/>
      <c r="K63" s="94"/>
      <c r="L63" s="94"/>
      <c r="M63" s="95"/>
      <c r="N63" s="95"/>
      <c r="O63" s="96"/>
      <c r="P63" s="95"/>
      <c r="Q63" s="95"/>
      <c r="R63" s="95"/>
      <c r="S63" s="95">
        <v>428.64583333333331</v>
      </c>
      <c r="T63" s="95">
        <v>428.64583333333331</v>
      </c>
      <c r="U63" s="95">
        <v>428.64583333333331</v>
      </c>
      <c r="V63" s="95">
        <v>428.64583333333331</v>
      </c>
      <c r="W63" s="95">
        <v>428.64583333333331</v>
      </c>
      <c r="X63" s="95">
        <v>428.64583333333331</v>
      </c>
      <c r="Y63" s="95">
        <v>428.64583333333331</v>
      </c>
      <c r="Z63" s="95">
        <v>428.64583333333331</v>
      </c>
      <c r="AA63" s="125">
        <f t="shared" si="1"/>
        <v>3429.166666666667</v>
      </c>
      <c r="AB63" s="125">
        <v>48008.333333333336</v>
      </c>
      <c r="AC63" s="126">
        <f>+($D$63*10%)/12</f>
        <v>428.64583333333331</v>
      </c>
      <c r="AD63" s="126">
        <f t="shared" ref="AD63:AN63" si="48">+($D$63*10%)/12</f>
        <v>428.64583333333331</v>
      </c>
      <c r="AE63" s="126">
        <f t="shared" si="48"/>
        <v>428.64583333333331</v>
      </c>
      <c r="AF63" s="126">
        <f t="shared" si="48"/>
        <v>428.64583333333331</v>
      </c>
      <c r="AG63" s="126">
        <f t="shared" si="48"/>
        <v>428.64583333333331</v>
      </c>
      <c r="AH63" s="126">
        <f t="shared" si="48"/>
        <v>428.64583333333331</v>
      </c>
      <c r="AI63" s="126">
        <f t="shared" si="48"/>
        <v>428.64583333333331</v>
      </c>
      <c r="AJ63" s="126">
        <f t="shared" si="48"/>
        <v>428.64583333333331</v>
      </c>
      <c r="AK63" s="126">
        <f t="shared" si="48"/>
        <v>428.64583333333331</v>
      </c>
      <c r="AL63" s="126">
        <f t="shared" si="48"/>
        <v>428.64583333333331</v>
      </c>
      <c r="AM63" s="126">
        <f t="shared" si="48"/>
        <v>428.64583333333331</v>
      </c>
      <c r="AN63" s="126">
        <f t="shared" si="48"/>
        <v>428.64583333333331</v>
      </c>
      <c r="AO63" s="126">
        <f t="shared" si="2"/>
        <v>8572.9166666666679</v>
      </c>
      <c r="AP63" s="98">
        <f t="shared" si="9"/>
        <v>42864.583333333328</v>
      </c>
    </row>
    <row r="64" spans="1:42" hidden="1" outlineLevel="1">
      <c r="A64" s="99">
        <v>42172</v>
      </c>
      <c r="B64" s="100" t="s">
        <v>130</v>
      </c>
      <c r="C64" s="100" t="s">
        <v>131</v>
      </c>
      <c r="D64" s="124">
        <v>4208.47</v>
      </c>
      <c r="E64" s="94"/>
      <c r="F64" s="94"/>
      <c r="G64" s="94"/>
      <c r="H64" s="94"/>
      <c r="I64" s="94"/>
      <c r="J64" s="94"/>
      <c r="K64" s="94"/>
      <c r="L64" s="94"/>
      <c r="M64" s="95"/>
      <c r="N64" s="95"/>
      <c r="O64" s="96"/>
      <c r="P64" s="95"/>
      <c r="Q64" s="95"/>
      <c r="R64" s="95"/>
      <c r="S64" s="95"/>
      <c r="T64" s="95"/>
      <c r="U64" s="95">
        <v>35.070583333333339</v>
      </c>
      <c r="V64" s="95">
        <v>35.070583333333339</v>
      </c>
      <c r="W64" s="95">
        <v>35.070583333333339</v>
      </c>
      <c r="X64" s="95">
        <v>35.070583333333339</v>
      </c>
      <c r="Y64" s="95">
        <v>35.070583333333339</v>
      </c>
      <c r="Z64" s="95">
        <v>35.070583333333339</v>
      </c>
      <c r="AA64" s="125">
        <f t="shared" si="1"/>
        <v>210.42350000000002</v>
      </c>
      <c r="AB64" s="125">
        <v>3998.0465000000004</v>
      </c>
      <c r="AC64" s="126">
        <f>+($D$64*10%)/12</f>
        <v>35.070583333333339</v>
      </c>
      <c r="AD64" s="126">
        <f t="shared" ref="AD64:AN64" si="49">+($D$64*10%)/12</f>
        <v>35.070583333333339</v>
      </c>
      <c r="AE64" s="126">
        <f t="shared" si="49"/>
        <v>35.070583333333339</v>
      </c>
      <c r="AF64" s="126">
        <f t="shared" si="49"/>
        <v>35.070583333333339</v>
      </c>
      <c r="AG64" s="126">
        <f t="shared" si="49"/>
        <v>35.070583333333339</v>
      </c>
      <c r="AH64" s="126">
        <f t="shared" si="49"/>
        <v>35.070583333333339</v>
      </c>
      <c r="AI64" s="126">
        <f t="shared" si="49"/>
        <v>35.070583333333339</v>
      </c>
      <c r="AJ64" s="126">
        <f t="shared" si="49"/>
        <v>35.070583333333339</v>
      </c>
      <c r="AK64" s="126">
        <f t="shared" si="49"/>
        <v>35.070583333333339</v>
      </c>
      <c r="AL64" s="126">
        <f t="shared" si="49"/>
        <v>35.070583333333339</v>
      </c>
      <c r="AM64" s="126">
        <f t="shared" si="49"/>
        <v>35.070583333333339</v>
      </c>
      <c r="AN64" s="126">
        <f t="shared" si="49"/>
        <v>35.070583333333339</v>
      </c>
      <c r="AO64" s="126">
        <f t="shared" si="2"/>
        <v>631.27050000000008</v>
      </c>
      <c r="AP64" s="98">
        <f t="shared" si="9"/>
        <v>3577.1995000000002</v>
      </c>
    </row>
    <row r="65" spans="1:42" hidden="1" outlineLevel="1">
      <c r="A65" s="99">
        <v>42290</v>
      </c>
      <c r="B65" s="100" t="s">
        <v>132</v>
      </c>
      <c r="C65" s="100" t="s">
        <v>133</v>
      </c>
      <c r="D65" s="124">
        <v>106567.03999999999</v>
      </c>
      <c r="E65" s="94"/>
      <c r="F65" s="94"/>
      <c r="G65" s="94"/>
      <c r="H65" s="94"/>
      <c r="I65" s="94"/>
      <c r="J65" s="94"/>
      <c r="K65" s="94"/>
      <c r="L65" s="94"/>
      <c r="M65" s="95"/>
      <c r="N65" s="95"/>
      <c r="O65" s="96"/>
      <c r="P65" s="95"/>
      <c r="Q65" s="95"/>
      <c r="R65" s="95"/>
      <c r="S65" s="95"/>
      <c r="T65" s="95"/>
      <c r="U65" s="95"/>
      <c r="V65" s="95"/>
      <c r="W65" s="95"/>
      <c r="X65" s="95"/>
      <c r="Y65" s="95">
        <v>888.05866666666668</v>
      </c>
      <c r="Z65" s="95">
        <f>888.058666666667-1.04</f>
        <v>887.01866666666706</v>
      </c>
      <c r="AA65" s="125">
        <f t="shared" si="1"/>
        <v>1775.0773333333336</v>
      </c>
      <c r="AB65" s="125">
        <v>103902.86399999999</v>
      </c>
      <c r="AC65" s="126">
        <f>+($D$65*10%)/12</f>
        <v>888.05866666666668</v>
      </c>
      <c r="AD65" s="126">
        <f t="shared" ref="AD65:AN65" si="50">+($D$65*10%)/12</f>
        <v>888.05866666666668</v>
      </c>
      <c r="AE65" s="126">
        <f t="shared" si="50"/>
        <v>888.05866666666668</v>
      </c>
      <c r="AF65" s="126">
        <f t="shared" si="50"/>
        <v>888.05866666666668</v>
      </c>
      <c r="AG65" s="126">
        <f t="shared" si="50"/>
        <v>888.05866666666668</v>
      </c>
      <c r="AH65" s="126">
        <f t="shared" si="50"/>
        <v>888.05866666666668</v>
      </c>
      <c r="AI65" s="126">
        <f t="shared" si="50"/>
        <v>888.05866666666668</v>
      </c>
      <c r="AJ65" s="126">
        <f t="shared" si="50"/>
        <v>888.05866666666668</v>
      </c>
      <c r="AK65" s="126">
        <f t="shared" si="50"/>
        <v>888.05866666666668</v>
      </c>
      <c r="AL65" s="126">
        <f t="shared" si="50"/>
        <v>888.05866666666668</v>
      </c>
      <c r="AM65" s="126">
        <f t="shared" si="50"/>
        <v>888.05866666666668</v>
      </c>
      <c r="AN65" s="126">
        <f t="shared" si="50"/>
        <v>888.05866666666668</v>
      </c>
      <c r="AO65" s="126">
        <f t="shared" si="2"/>
        <v>12431.781333333332</v>
      </c>
      <c r="AP65" s="98">
        <f t="shared" si="9"/>
        <v>94135.258666666661</v>
      </c>
    </row>
    <row r="66" spans="1:42" hidden="1" outlineLevel="1">
      <c r="A66" s="151">
        <v>42434</v>
      </c>
      <c r="B66" s="152" t="s">
        <v>126</v>
      </c>
      <c r="C66" s="153" t="s">
        <v>812</v>
      </c>
      <c r="D66" s="154">
        <v>19975.11</v>
      </c>
      <c r="E66" s="155"/>
      <c r="F66" s="155"/>
      <c r="G66" s="155"/>
      <c r="H66" s="155"/>
      <c r="I66" s="155"/>
      <c r="J66" s="155"/>
      <c r="K66" s="155"/>
      <c r="L66" s="155"/>
      <c r="M66" s="156"/>
      <c r="N66" s="156"/>
      <c r="O66" s="157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8"/>
      <c r="AB66" s="158"/>
      <c r="AC66" s="158"/>
      <c r="AD66" s="159"/>
      <c r="AE66" s="159"/>
      <c r="AF66" s="159">
        <f>($D$66*10%)/12</f>
        <v>166.45925000000003</v>
      </c>
      <c r="AG66" s="159">
        <f t="shared" ref="AG66:AN66" si="51">($D$66*10%)/12</f>
        <v>166.45925000000003</v>
      </c>
      <c r="AH66" s="159">
        <f t="shared" si="51"/>
        <v>166.45925000000003</v>
      </c>
      <c r="AI66" s="159">
        <f t="shared" si="51"/>
        <v>166.45925000000003</v>
      </c>
      <c r="AJ66" s="159">
        <f t="shared" si="51"/>
        <v>166.45925000000003</v>
      </c>
      <c r="AK66" s="159">
        <f t="shared" si="51"/>
        <v>166.45925000000003</v>
      </c>
      <c r="AL66" s="159">
        <f t="shared" si="51"/>
        <v>166.45925000000003</v>
      </c>
      <c r="AM66" s="159">
        <f t="shared" si="51"/>
        <v>166.45925000000003</v>
      </c>
      <c r="AN66" s="159">
        <f t="shared" si="51"/>
        <v>166.45925000000003</v>
      </c>
      <c r="AO66" s="159">
        <f t="shared" si="2"/>
        <v>1498.1332500000003</v>
      </c>
      <c r="AP66" s="160">
        <f t="shared" si="9"/>
        <v>18476.976750000002</v>
      </c>
    </row>
    <row r="67" spans="1:42" hidden="1" outlineLevel="1">
      <c r="A67" s="99">
        <v>42510</v>
      </c>
      <c r="B67" s="93" t="s">
        <v>832</v>
      </c>
      <c r="C67" s="100" t="s">
        <v>833</v>
      </c>
      <c r="D67" s="124">
        <v>31000</v>
      </c>
      <c r="E67" s="94"/>
      <c r="F67" s="94"/>
      <c r="G67" s="94"/>
      <c r="H67" s="94"/>
      <c r="I67" s="94"/>
      <c r="J67" s="94"/>
      <c r="K67" s="94"/>
      <c r="L67" s="94"/>
      <c r="M67" s="95"/>
      <c r="N67" s="95"/>
      <c r="O67" s="96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125"/>
      <c r="AB67" s="125"/>
      <c r="AC67" s="125"/>
      <c r="AD67" s="126"/>
      <c r="AE67" s="126"/>
      <c r="AF67" s="126"/>
      <c r="AG67" s="126"/>
      <c r="AH67" s="126">
        <f>($D$67*10%)/12</f>
        <v>258.33333333333331</v>
      </c>
      <c r="AI67" s="126">
        <f>($D$67*10%)/12</f>
        <v>258.33333333333331</v>
      </c>
      <c r="AJ67" s="126">
        <f t="shared" ref="AJ67:AN67" si="52">($D$67*10%)/12</f>
        <v>258.33333333333331</v>
      </c>
      <c r="AK67" s="126">
        <f t="shared" si="52"/>
        <v>258.33333333333331</v>
      </c>
      <c r="AL67" s="126">
        <f t="shared" si="52"/>
        <v>258.33333333333331</v>
      </c>
      <c r="AM67" s="126">
        <f t="shared" si="52"/>
        <v>258.33333333333331</v>
      </c>
      <c r="AN67" s="126">
        <f t="shared" si="52"/>
        <v>258.33333333333331</v>
      </c>
      <c r="AO67" s="126">
        <f t="shared" si="2"/>
        <v>1808.333333333333</v>
      </c>
      <c r="AP67" s="98">
        <f t="shared" si="9"/>
        <v>29191.666666666668</v>
      </c>
    </row>
    <row r="68" spans="1:42" ht="12" hidden="1" outlineLevel="1" thickBot="1">
      <c r="A68" s="127">
        <v>42735</v>
      </c>
      <c r="B68" s="111" t="s">
        <v>865</v>
      </c>
      <c r="C68" s="110" t="s">
        <v>866</v>
      </c>
      <c r="D68" s="128">
        <v>48114.06</v>
      </c>
      <c r="E68" s="113"/>
      <c r="F68" s="113"/>
      <c r="G68" s="113"/>
      <c r="H68" s="113"/>
      <c r="I68" s="113"/>
      <c r="J68" s="113"/>
      <c r="K68" s="113"/>
      <c r="L68" s="113"/>
      <c r="M68" s="115"/>
      <c r="N68" s="115"/>
      <c r="O68" s="112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29"/>
      <c r="AB68" s="129"/>
      <c r="AC68" s="129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>
        <f t="shared" si="2"/>
        <v>0</v>
      </c>
      <c r="AP68" s="116">
        <f t="shared" si="9"/>
        <v>48114.06</v>
      </c>
    </row>
    <row r="69" spans="1:42" hidden="1" outlineLevel="1">
      <c r="A69" s="43"/>
      <c r="B69" s="3"/>
      <c r="C69" s="3"/>
      <c r="D69" s="5"/>
      <c r="E69" s="4"/>
      <c r="F69" s="4"/>
      <c r="G69" s="4"/>
      <c r="H69" s="4"/>
      <c r="I69" s="4"/>
      <c r="J69" s="4"/>
      <c r="K69" s="4"/>
      <c r="L69" s="4"/>
      <c r="M69" s="5"/>
      <c r="N69" s="5"/>
      <c r="O69" s="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6"/>
      <c r="AB69" s="6"/>
      <c r="AC69" s="6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hidden="1" outlineLevel="1">
      <c r="A70" s="44"/>
      <c r="B70" s="3"/>
      <c r="C70" s="3"/>
      <c r="D70" s="5"/>
      <c r="E70" s="4"/>
      <c r="F70" s="4"/>
      <c r="G70" s="4"/>
      <c r="H70" s="4"/>
      <c r="I70" s="4"/>
      <c r="J70" s="4"/>
      <c r="K70" s="4"/>
      <c r="L70" s="4"/>
      <c r="M70" s="5"/>
      <c r="N70" s="5"/>
      <c r="O70" s="4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 collapsed="1">
      <c r="A71" s="47"/>
      <c r="B71" s="3"/>
      <c r="C71" s="11" t="s">
        <v>134</v>
      </c>
      <c r="D71" s="46">
        <f>+SUM(D8:D70)</f>
        <v>2294938.2599999993</v>
      </c>
      <c r="E71" s="4">
        <v>107192.97841666668</v>
      </c>
      <c r="F71" s="4">
        <f t="shared" ref="F71:N71" si="53">+SUM(F8:F70)</f>
        <v>243787.27725000001</v>
      </c>
      <c r="G71" s="4">
        <f t="shared" si="53"/>
        <v>396706.3113333332</v>
      </c>
      <c r="H71" s="4">
        <f t="shared" si="53"/>
        <v>551263.81874999998</v>
      </c>
      <c r="I71" s="4">
        <f t="shared" si="53"/>
        <v>723060.43099999987</v>
      </c>
      <c r="J71" s="4">
        <f t="shared" si="53"/>
        <v>898460.71366666676</v>
      </c>
      <c r="K71" s="4">
        <f t="shared" si="53"/>
        <v>1087712.3936666662</v>
      </c>
      <c r="L71" s="4">
        <f t="shared" si="53"/>
        <v>1287362.7964166661</v>
      </c>
      <c r="M71" s="4">
        <f t="shared" si="53"/>
        <v>1489269.321916667</v>
      </c>
      <c r="N71" s="4">
        <f t="shared" si="53"/>
        <v>544209.49274999998</v>
      </c>
      <c r="O71" s="4">
        <f t="shared" ref="O71:AB71" si="54">+SUM(O8:O70)</f>
        <v>16946.967333333327</v>
      </c>
      <c r="P71" s="4">
        <f t="shared" si="54"/>
        <v>16946.968833333329</v>
      </c>
      <c r="Q71" s="4">
        <f t="shared" si="54"/>
        <v>16946.968833333329</v>
      </c>
      <c r="R71" s="4">
        <f t="shared" si="54"/>
        <v>16946.968833333329</v>
      </c>
      <c r="S71" s="4">
        <f t="shared" si="54"/>
        <v>17375.614666666661</v>
      </c>
      <c r="T71" s="4">
        <f t="shared" si="54"/>
        <v>17375.614666666661</v>
      </c>
      <c r="U71" s="4">
        <f t="shared" si="54"/>
        <v>17410.685249999995</v>
      </c>
      <c r="V71" s="4">
        <f t="shared" si="54"/>
        <v>17410.685249999995</v>
      </c>
      <c r="W71" s="4">
        <f t="shared" si="54"/>
        <v>17410.685249999995</v>
      </c>
      <c r="X71" s="4">
        <f t="shared" si="54"/>
        <v>17410.685249999995</v>
      </c>
      <c r="Y71" s="4">
        <f t="shared" si="54"/>
        <v>18298.743916666663</v>
      </c>
      <c r="Z71" s="4">
        <f t="shared" si="54"/>
        <v>18297.703916666662</v>
      </c>
      <c r="AA71" s="4">
        <f t="shared" si="54"/>
        <v>1698047.6139166665</v>
      </c>
      <c r="AB71" s="4">
        <f t="shared" si="54"/>
        <v>496755.01058333321</v>
      </c>
      <c r="AC71" s="6">
        <f>+SUM(AC8:AC70)</f>
        <v>18298.742416666661</v>
      </c>
      <c r="AD71" s="6">
        <f t="shared" ref="AD71:AN71" si="55">+SUM(AD8:AD70)</f>
        <v>13620.896333333332</v>
      </c>
      <c r="AE71" s="6">
        <f t="shared" si="55"/>
        <v>9010.4877500000002</v>
      </c>
      <c r="AF71" s="6">
        <f t="shared" si="55"/>
        <v>8969.8876666666674</v>
      </c>
      <c r="AG71" s="6">
        <f t="shared" si="55"/>
        <v>8063.2955833333326</v>
      </c>
      <c r="AH71" s="6">
        <f t="shared" si="55"/>
        <v>8321.6289166666666</v>
      </c>
      <c r="AI71" s="6">
        <f t="shared" si="55"/>
        <v>8321.6289166666666</v>
      </c>
      <c r="AJ71" s="6">
        <f t="shared" si="55"/>
        <v>8321.6289166666666</v>
      </c>
      <c r="AK71" s="6">
        <f t="shared" si="55"/>
        <v>8192.5709999999999</v>
      </c>
      <c r="AL71" s="6">
        <f t="shared" si="55"/>
        <v>8192.5709999999999</v>
      </c>
      <c r="AM71" s="6">
        <f t="shared" si="55"/>
        <v>8192.5709999999999</v>
      </c>
      <c r="AN71" s="6">
        <f t="shared" si="55"/>
        <v>8192.5709999999999</v>
      </c>
      <c r="AO71" s="39"/>
    </row>
    <row r="72" spans="1:42" ht="12" thickBot="1">
      <c r="A72" s="82"/>
      <c r="B72" s="3"/>
      <c r="C72" s="9" t="s">
        <v>135</v>
      </c>
      <c r="D72" s="31">
        <v>2294939.2599999998</v>
      </c>
      <c r="E72" s="29">
        <v>107192.98</v>
      </c>
      <c r="F72" s="29">
        <v>243787.27</v>
      </c>
      <c r="G72" s="29">
        <v>396706.31</v>
      </c>
      <c r="H72" s="29">
        <v>551263.71</v>
      </c>
      <c r="I72" s="29">
        <v>723060.31</v>
      </c>
      <c r="J72" s="40">
        <v>898460.58</v>
      </c>
      <c r="K72" s="29">
        <v>1087712.1299999999</v>
      </c>
      <c r="L72" s="29">
        <v>1287362.3999999999</v>
      </c>
      <c r="M72" s="40">
        <v>1489268.79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>
        <v>1698047.6</v>
      </c>
      <c r="AB72" s="45"/>
      <c r="AC72" s="6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</row>
    <row r="73" spans="1:42" ht="12" thickTop="1">
      <c r="A73" s="47"/>
      <c r="B73" s="3"/>
      <c r="C73" s="9" t="s">
        <v>136</v>
      </c>
      <c r="D73" s="29">
        <f>+D71-D72</f>
        <v>-1.0000000004656613</v>
      </c>
      <c r="E73" s="29">
        <v>-1.5833333163755015E-3</v>
      </c>
      <c r="F73" s="29">
        <f>+F71-F72</f>
        <v>7.2500000242143869E-3</v>
      </c>
      <c r="G73" s="29">
        <f>+G71-G72</f>
        <v>1.333333202637732E-3</v>
      </c>
      <c r="H73" s="29">
        <f>+H71-H72</f>
        <v>0.10875000001396984</v>
      </c>
      <c r="I73" s="29">
        <f t="shared" ref="I73:M73" si="56">+I71-I72</f>
        <v>0.12099999981001019</v>
      </c>
      <c r="J73" s="29">
        <f t="shared" si="56"/>
        <v>0.13366666680667549</v>
      </c>
      <c r="K73" s="29">
        <f t="shared" si="56"/>
        <v>0.26366666634567082</v>
      </c>
      <c r="L73" s="29">
        <f t="shared" si="56"/>
        <v>0.39641666621901095</v>
      </c>
      <c r="M73" s="29">
        <f t="shared" si="56"/>
        <v>0.53191666700877249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>
        <f>+AA71-AA72</f>
        <v>1.3916666386649013E-2</v>
      </c>
      <c r="AB73" s="45"/>
      <c r="AC73" s="6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</row>
    <row r="74" spans="1:42" ht="12" thickBot="1">
      <c r="A74" s="47"/>
      <c r="B74" s="7"/>
      <c r="C74" s="7"/>
      <c r="D74" s="2"/>
      <c r="E74" s="2"/>
      <c r="F74" s="2"/>
      <c r="G74" s="2"/>
      <c r="H74" s="2"/>
      <c r="I74" s="2"/>
      <c r="J74" s="2"/>
      <c r="K74" s="2"/>
      <c r="L74" s="2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7"/>
      <c r="AB74" s="7"/>
      <c r="AC74" s="7"/>
    </row>
    <row r="75" spans="1:42" ht="12" thickBot="1">
      <c r="A75" s="25" t="s">
        <v>137</v>
      </c>
      <c r="B75" s="25"/>
      <c r="C75" s="25" t="s">
        <v>138</v>
      </c>
      <c r="D75" s="15">
        <v>0.3</v>
      </c>
      <c r="E75" s="16" t="s">
        <v>18</v>
      </c>
      <c r="F75" s="84" t="s">
        <v>19</v>
      </c>
      <c r="G75" s="16" t="s">
        <v>20</v>
      </c>
      <c r="H75" s="84" t="s">
        <v>21</v>
      </c>
      <c r="I75" s="16" t="s">
        <v>22</v>
      </c>
      <c r="J75" s="16" t="s">
        <v>23</v>
      </c>
      <c r="K75" s="16" t="s">
        <v>24</v>
      </c>
      <c r="L75" s="16" t="s">
        <v>25</v>
      </c>
      <c r="M75" s="16" t="s">
        <v>26</v>
      </c>
      <c r="N75" s="17" t="s">
        <v>5</v>
      </c>
      <c r="O75" s="18" t="s">
        <v>6</v>
      </c>
      <c r="P75" s="19" t="s">
        <v>7</v>
      </c>
      <c r="Q75" s="18" t="s">
        <v>8</v>
      </c>
      <c r="R75" s="19" t="s">
        <v>9</v>
      </c>
      <c r="S75" s="18" t="s">
        <v>10</v>
      </c>
      <c r="T75" s="19" t="s">
        <v>11</v>
      </c>
      <c r="U75" s="18" t="s">
        <v>12</v>
      </c>
      <c r="V75" s="19" t="s">
        <v>13</v>
      </c>
      <c r="W75" s="18" t="s">
        <v>14</v>
      </c>
      <c r="X75" s="19" t="s">
        <v>15</v>
      </c>
      <c r="Y75" s="18" t="s">
        <v>16</v>
      </c>
      <c r="Z75" s="19" t="s">
        <v>17</v>
      </c>
      <c r="AA75" s="16" t="s">
        <v>27</v>
      </c>
      <c r="AB75" s="20" t="s">
        <v>5</v>
      </c>
      <c r="AC75" s="21" t="s">
        <v>6</v>
      </c>
      <c r="AD75" s="21" t="s">
        <v>7</v>
      </c>
      <c r="AE75" s="21" t="s">
        <v>8</v>
      </c>
      <c r="AF75" s="21" t="s">
        <v>9</v>
      </c>
      <c r="AG75" s="21" t="s">
        <v>10</v>
      </c>
      <c r="AH75" s="21" t="s">
        <v>11</v>
      </c>
      <c r="AI75" s="21" t="s">
        <v>12</v>
      </c>
      <c r="AJ75" s="21" t="s">
        <v>13</v>
      </c>
      <c r="AK75" s="21" t="s">
        <v>14</v>
      </c>
      <c r="AL75" s="21" t="s">
        <v>15</v>
      </c>
      <c r="AM75" s="21" t="s">
        <v>16</v>
      </c>
      <c r="AN75" s="21" t="s">
        <v>17</v>
      </c>
      <c r="AO75" s="22" t="s">
        <v>813</v>
      </c>
      <c r="AP75" s="23" t="s">
        <v>5</v>
      </c>
    </row>
    <row r="76" spans="1:42" outlineLevel="1">
      <c r="A76" s="85">
        <v>38761</v>
      </c>
      <c r="B76" s="86" t="s">
        <v>139</v>
      </c>
      <c r="C76" s="86" t="s">
        <v>140</v>
      </c>
      <c r="D76" s="87">
        <v>5041.74</v>
      </c>
      <c r="E76" s="87">
        <v>1260.4349999999999</v>
      </c>
      <c r="F76" s="87">
        <v>2772.9569999999985</v>
      </c>
      <c r="G76" s="87">
        <v>4285.4789999999957</v>
      </c>
      <c r="H76" s="87">
        <v>5041.74099999999</v>
      </c>
      <c r="I76" s="87">
        <v>5041.74099999999</v>
      </c>
      <c r="J76" s="87">
        <v>5041.74099999999</v>
      </c>
      <c r="K76" s="87">
        <v>5041.74099999999</v>
      </c>
      <c r="L76" s="87">
        <v>5041.74099999999</v>
      </c>
      <c r="M76" s="87">
        <v>5041.74</v>
      </c>
      <c r="N76" s="88">
        <v>0</v>
      </c>
      <c r="O76" s="89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>
        <f>+SUM(O76:Z76)+M76</f>
        <v>5041.74</v>
      </c>
      <c r="AB76" s="90">
        <v>0</v>
      </c>
      <c r="AC76" s="90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</row>
    <row r="77" spans="1:42" outlineLevel="1">
      <c r="A77" s="92">
        <v>38792</v>
      </c>
      <c r="B77" s="93" t="s">
        <v>141</v>
      </c>
      <c r="C77" s="93" t="s">
        <v>142</v>
      </c>
      <c r="D77" s="94">
        <v>11085.26</v>
      </c>
      <c r="E77" s="94">
        <v>2494.1835000000001</v>
      </c>
      <c r="F77" s="94">
        <v>5819.7615000000023</v>
      </c>
      <c r="G77" s="94">
        <v>9145.3395000000037</v>
      </c>
      <c r="H77" s="94">
        <v>11085.2575</v>
      </c>
      <c r="I77" s="94">
        <v>11085.2575</v>
      </c>
      <c r="J77" s="94">
        <v>11085.2575</v>
      </c>
      <c r="K77" s="94">
        <v>11085.2575</v>
      </c>
      <c r="L77" s="94">
        <v>11085.2575</v>
      </c>
      <c r="M77" s="94">
        <v>11085.26</v>
      </c>
      <c r="N77" s="95">
        <v>0</v>
      </c>
      <c r="O77" s="96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>
        <f t="shared" ref="AA77:AA128" si="57">+SUM(O77:Z77)+M77</f>
        <v>11085.26</v>
      </c>
      <c r="AB77" s="97">
        <v>0</v>
      </c>
      <c r="AC77" s="97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</row>
    <row r="78" spans="1:42" outlineLevel="1">
      <c r="A78" s="92">
        <v>38798</v>
      </c>
      <c r="B78" s="93" t="s">
        <v>143</v>
      </c>
      <c r="C78" s="93" t="s">
        <v>144</v>
      </c>
      <c r="D78" s="94">
        <v>2520.87</v>
      </c>
      <c r="E78" s="94">
        <v>567.19574999999998</v>
      </c>
      <c r="F78" s="94">
        <v>1323.4567499999994</v>
      </c>
      <c r="G78" s="94">
        <v>2079.717749999998</v>
      </c>
      <c r="H78" s="94">
        <v>2520.8687500000001</v>
      </c>
      <c r="I78" s="94">
        <v>2520.8687500000001</v>
      </c>
      <c r="J78" s="94">
        <v>2520.8687500000001</v>
      </c>
      <c r="K78" s="94">
        <v>2520.8687500000001</v>
      </c>
      <c r="L78" s="94">
        <v>2520.8687500000001</v>
      </c>
      <c r="M78" s="94">
        <v>2520.87</v>
      </c>
      <c r="N78" s="95">
        <v>0</v>
      </c>
      <c r="O78" s="96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>
        <f t="shared" si="57"/>
        <v>2520.87</v>
      </c>
      <c r="AB78" s="97">
        <v>0</v>
      </c>
      <c r="AC78" s="97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</row>
    <row r="79" spans="1:42" outlineLevel="1">
      <c r="A79" s="92">
        <v>38808</v>
      </c>
      <c r="B79" s="93" t="s">
        <v>145</v>
      </c>
      <c r="C79" s="93" t="s">
        <v>138</v>
      </c>
      <c r="D79" s="94">
        <v>177346.01</v>
      </c>
      <c r="E79" s="94">
        <v>35469.201999999997</v>
      </c>
      <c r="F79" s="94">
        <v>88673.005000000019</v>
      </c>
      <c r="G79" s="94">
        <v>141876.80800000008</v>
      </c>
      <c r="H79" s="94">
        <v>177346.011</v>
      </c>
      <c r="I79" s="94">
        <v>177346.011</v>
      </c>
      <c r="J79" s="94">
        <v>177346.011</v>
      </c>
      <c r="K79" s="94">
        <v>177346.011</v>
      </c>
      <c r="L79" s="94">
        <v>177346.011</v>
      </c>
      <c r="M79" s="94">
        <v>177346.01</v>
      </c>
      <c r="N79" s="95">
        <v>0</v>
      </c>
      <c r="O79" s="96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>
        <f t="shared" si="57"/>
        <v>177346.01</v>
      </c>
      <c r="AB79" s="97">
        <v>0</v>
      </c>
      <c r="AC79" s="97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</row>
    <row r="80" spans="1:42" outlineLevel="1">
      <c r="A80" s="92">
        <v>38813</v>
      </c>
      <c r="B80" s="93" t="s">
        <v>146</v>
      </c>
      <c r="C80" s="93" t="s">
        <v>147</v>
      </c>
      <c r="D80" s="94">
        <v>8364.27</v>
      </c>
      <c r="E80" s="94">
        <v>1672.8539999999998</v>
      </c>
      <c r="F80" s="94">
        <v>4182.1349999999993</v>
      </c>
      <c r="G80" s="94">
        <v>6691.4159999999983</v>
      </c>
      <c r="H80" s="94">
        <v>8364.2669999999998</v>
      </c>
      <c r="I80" s="94">
        <v>8364.2669999999998</v>
      </c>
      <c r="J80" s="94">
        <v>8364.2669999999998</v>
      </c>
      <c r="K80" s="94">
        <v>8364.2669999999998</v>
      </c>
      <c r="L80" s="94">
        <v>8364.2669999999998</v>
      </c>
      <c r="M80" s="94">
        <v>8364.27</v>
      </c>
      <c r="N80" s="95">
        <v>0</v>
      </c>
      <c r="O80" s="96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>
        <f t="shared" si="57"/>
        <v>8364.27</v>
      </c>
      <c r="AB80" s="97">
        <v>0</v>
      </c>
      <c r="AC80" s="97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1:42" outlineLevel="1">
      <c r="A81" s="92">
        <v>38945</v>
      </c>
      <c r="B81" s="93" t="s">
        <v>148</v>
      </c>
      <c r="C81" s="93" t="s">
        <v>149</v>
      </c>
      <c r="D81" s="94">
        <v>16832.169999999998</v>
      </c>
      <c r="E81" s="94">
        <v>1683.2169999999996</v>
      </c>
      <c r="F81" s="94">
        <v>6732.8680000000013</v>
      </c>
      <c r="G81" s="94">
        <v>11782.518999999995</v>
      </c>
      <c r="H81" s="94">
        <v>16832.169999999998</v>
      </c>
      <c r="I81" s="94">
        <v>16832.169999999998</v>
      </c>
      <c r="J81" s="94">
        <v>16832.169999999998</v>
      </c>
      <c r="K81" s="94">
        <v>16832.169999999998</v>
      </c>
      <c r="L81" s="94">
        <v>16832.169999999998</v>
      </c>
      <c r="M81" s="94">
        <v>16832.169999999998</v>
      </c>
      <c r="N81" s="95">
        <v>0</v>
      </c>
      <c r="O81" s="96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>
        <f t="shared" si="57"/>
        <v>16832.169999999998</v>
      </c>
      <c r="AB81" s="97">
        <v>0</v>
      </c>
      <c r="AC81" s="97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1:42" outlineLevel="1">
      <c r="A82" s="92">
        <v>38967</v>
      </c>
      <c r="B82" s="93" t="s">
        <v>38</v>
      </c>
      <c r="C82" s="93" t="s">
        <v>150</v>
      </c>
      <c r="D82" s="94">
        <v>7664.45</v>
      </c>
      <c r="E82" s="94">
        <v>574.83375000000001</v>
      </c>
      <c r="F82" s="94">
        <v>2874.1687499999994</v>
      </c>
      <c r="G82" s="94">
        <v>5173.5037499999989</v>
      </c>
      <c r="H82" s="94">
        <v>7472.8387499999981</v>
      </c>
      <c r="I82" s="94">
        <v>7664.45</v>
      </c>
      <c r="J82" s="94">
        <v>7664.45</v>
      </c>
      <c r="K82" s="94">
        <v>7664.45</v>
      </c>
      <c r="L82" s="94">
        <v>7664.45</v>
      </c>
      <c r="M82" s="94">
        <v>7664.45</v>
      </c>
      <c r="N82" s="95">
        <v>0</v>
      </c>
      <c r="O82" s="96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>
        <f t="shared" si="57"/>
        <v>7664.45</v>
      </c>
      <c r="AB82" s="97">
        <v>0</v>
      </c>
      <c r="AC82" s="97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1:42" outlineLevel="1">
      <c r="A83" s="92">
        <v>38986</v>
      </c>
      <c r="B83" s="93" t="s">
        <v>151</v>
      </c>
      <c r="C83" s="93" t="s">
        <v>150</v>
      </c>
      <c r="D83" s="94">
        <v>10029.61</v>
      </c>
      <c r="E83" s="94">
        <v>752.22075000000007</v>
      </c>
      <c r="F83" s="94">
        <v>3761.1037499999993</v>
      </c>
      <c r="G83" s="94">
        <v>6769.9867499999973</v>
      </c>
      <c r="H83" s="94">
        <v>9778.8697500000017</v>
      </c>
      <c r="I83" s="94">
        <v>10029.61</v>
      </c>
      <c r="J83" s="94">
        <v>10029.61</v>
      </c>
      <c r="K83" s="94">
        <v>10029.61</v>
      </c>
      <c r="L83" s="94">
        <v>10029.61</v>
      </c>
      <c r="M83" s="94">
        <v>10029.61</v>
      </c>
      <c r="N83" s="95">
        <v>0</v>
      </c>
      <c r="O83" s="96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>
        <f t="shared" si="57"/>
        <v>10029.61</v>
      </c>
      <c r="AB83" s="97">
        <v>0</v>
      </c>
      <c r="AC83" s="97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1:42" outlineLevel="1">
      <c r="A84" s="92">
        <v>39056</v>
      </c>
      <c r="B84" s="93" t="s">
        <v>152</v>
      </c>
      <c r="C84" s="93" t="s">
        <v>153</v>
      </c>
      <c r="D84" s="94">
        <v>21701.82</v>
      </c>
      <c r="E84" s="94"/>
      <c r="F84" s="94">
        <v>6510.5460000000012</v>
      </c>
      <c r="G84" s="94">
        <v>13021.092000000002</v>
      </c>
      <c r="H84" s="94">
        <v>19531.638000000003</v>
      </c>
      <c r="I84" s="94">
        <v>21701.82</v>
      </c>
      <c r="J84" s="94">
        <v>21701.82</v>
      </c>
      <c r="K84" s="94">
        <v>21701.82</v>
      </c>
      <c r="L84" s="94">
        <v>21701.82</v>
      </c>
      <c r="M84" s="94">
        <v>21701.82</v>
      </c>
      <c r="N84" s="95">
        <v>0</v>
      </c>
      <c r="O84" s="96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>
        <f t="shared" si="57"/>
        <v>21701.82</v>
      </c>
      <c r="AB84" s="97">
        <v>0</v>
      </c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1:42" outlineLevel="1">
      <c r="A85" s="92">
        <v>39082</v>
      </c>
      <c r="B85" s="93" t="s">
        <v>154</v>
      </c>
      <c r="C85" s="93" t="s">
        <v>155</v>
      </c>
      <c r="D85" s="94">
        <v>6147.39</v>
      </c>
      <c r="E85" s="94"/>
      <c r="F85" s="94">
        <v>1844.2169999999996</v>
      </c>
      <c r="G85" s="94">
        <v>3688.4339999999984</v>
      </c>
      <c r="H85" s="94">
        <v>5532.6510000000017</v>
      </c>
      <c r="I85" s="94">
        <v>6147.39</v>
      </c>
      <c r="J85" s="94">
        <v>6147.39</v>
      </c>
      <c r="K85" s="94">
        <v>6147.39</v>
      </c>
      <c r="L85" s="94">
        <v>6147.39</v>
      </c>
      <c r="M85" s="94">
        <v>6147.39</v>
      </c>
      <c r="N85" s="95">
        <v>0</v>
      </c>
      <c r="O85" s="96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>
        <f t="shared" si="57"/>
        <v>6147.39</v>
      </c>
      <c r="AB85" s="97">
        <v>0</v>
      </c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1:42" outlineLevel="1">
      <c r="A86" s="92">
        <v>39113</v>
      </c>
      <c r="B86" s="93" t="s">
        <v>156</v>
      </c>
      <c r="C86" s="93" t="s">
        <v>157</v>
      </c>
      <c r="D86" s="94">
        <v>13462.77</v>
      </c>
      <c r="E86" s="94"/>
      <c r="F86" s="94">
        <v>3702.2617500000001</v>
      </c>
      <c r="G86" s="94">
        <v>7741.0927500000053</v>
      </c>
      <c r="H86" s="94">
        <v>11779.923750000011</v>
      </c>
      <c r="I86" s="94">
        <v>13462.77</v>
      </c>
      <c r="J86" s="94">
        <v>13462.77</v>
      </c>
      <c r="K86" s="94">
        <v>13462.77</v>
      </c>
      <c r="L86" s="94">
        <v>13462.77</v>
      </c>
      <c r="M86" s="94">
        <v>13462.77</v>
      </c>
      <c r="N86" s="95">
        <v>0</v>
      </c>
      <c r="O86" s="96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>
        <f t="shared" si="57"/>
        <v>13462.77</v>
      </c>
      <c r="AB86" s="97">
        <v>0</v>
      </c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1:42" outlineLevel="1">
      <c r="A87" s="92">
        <v>39120</v>
      </c>
      <c r="B87" s="93" t="s">
        <v>158</v>
      </c>
      <c r="C87" s="93" t="s">
        <v>159</v>
      </c>
      <c r="D87" s="94">
        <v>26086.959999999999</v>
      </c>
      <c r="E87" s="94"/>
      <c r="F87" s="94">
        <v>6521.74</v>
      </c>
      <c r="G87" s="94">
        <v>14347.82799999999</v>
      </c>
      <c r="H87" s="94">
        <v>22173.915999999979</v>
      </c>
      <c r="I87" s="94">
        <v>26086.959999999999</v>
      </c>
      <c r="J87" s="94">
        <v>26086.959999999999</v>
      </c>
      <c r="K87" s="94">
        <v>26086.959999999999</v>
      </c>
      <c r="L87" s="94">
        <v>26086.959999999999</v>
      </c>
      <c r="M87" s="94">
        <v>26086.959999999999</v>
      </c>
      <c r="N87" s="95">
        <v>0</v>
      </c>
      <c r="O87" s="96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>
        <f t="shared" si="57"/>
        <v>26086.959999999999</v>
      </c>
      <c r="AB87" s="97">
        <v>0</v>
      </c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1:42" outlineLevel="1">
      <c r="A88" s="92">
        <v>39128</v>
      </c>
      <c r="B88" s="93" t="s">
        <v>160</v>
      </c>
      <c r="C88" s="93" t="s">
        <v>161</v>
      </c>
      <c r="D88" s="94">
        <v>25346.54</v>
      </c>
      <c r="E88" s="94"/>
      <c r="F88" s="94">
        <v>6336.6349999999993</v>
      </c>
      <c r="G88" s="94">
        <v>13940.597000000003</v>
      </c>
      <c r="H88" s="94">
        <v>21544.558999999994</v>
      </c>
      <c r="I88" s="94">
        <v>25346.54</v>
      </c>
      <c r="J88" s="94">
        <v>25346.54</v>
      </c>
      <c r="K88" s="94">
        <v>25346.54</v>
      </c>
      <c r="L88" s="94">
        <v>25346.54</v>
      </c>
      <c r="M88" s="94">
        <v>25346.54</v>
      </c>
      <c r="N88" s="95">
        <v>0</v>
      </c>
      <c r="O88" s="96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>
        <f>+SUM(O88:Z88)+M88</f>
        <v>25346.54</v>
      </c>
      <c r="AB88" s="97">
        <v>0</v>
      </c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1:42" outlineLevel="1">
      <c r="A89" s="99">
        <v>39168</v>
      </c>
      <c r="B89" s="100" t="s">
        <v>162</v>
      </c>
      <c r="C89" s="100" t="s">
        <v>163</v>
      </c>
      <c r="D89" s="94">
        <v>15087.75</v>
      </c>
      <c r="E89" s="94"/>
      <c r="F89" s="94">
        <v>3394.7437499999996</v>
      </c>
      <c r="G89" s="94">
        <v>7921.0687500000031</v>
      </c>
      <c r="H89" s="94">
        <v>12447.393750000007</v>
      </c>
      <c r="I89" s="94">
        <v>15087.75</v>
      </c>
      <c r="J89" s="94">
        <v>15087.75</v>
      </c>
      <c r="K89" s="94">
        <v>15087.75</v>
      </c>
      <c r="L89" s="94">
        <v>15087.75</v>
      </c>
      <c r="M89" s="94">
        <v>15087.75</v>
      </c>
      <c r="N89" s="95">
        <v>0</v>
      </c>
      <c r="O89" s="96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>
        <f t="shared" si="57"/>
        <v>15087.75</v>
      </c>
      <c r="AB89" s="97">
        <v>0</v>
      </c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1:42" outlineLevel="1">
      <c r="A90" s="99">
        <v>39189</v>
      </c>
      <c r="B90" s="100" t="s">
        <v>164</v>
      </c>
      <c r="C90" s="100" t="s">
        <v>165</v>
      </c>
      <c r="D90" s="94">
        <v>10867.5</v>
      </c>
      <c r="E90" s="94"/>
      <c r="F90" s="94">
        <v>2173.5</v>
      </c>
      <c r="G90" s="94">
        <v>5433.75</v>
      </c>
      <c r="H90" s="94">
        <v>8694</v>
      </c>
      <c r="I90" s="94">
        <v>10867.5</v>
      </c>
      <c r="J90" s="94">
        <v>10867.5</v>
      </c>
      <c r="K90" s="94">
        <v>10867.5</v>
      </c>
      <c r="L90" s="94">
        <v>10867.5</v>
      </c>
      <c r="M90" s="94">
        <v>10867.5</v>
      </c>
      <c r="N90" s="95">
        <v>0</v>
      </c>
      <c r="O90" s="96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>
        <f t="shared" si="57"/>
        <v>10867.5</v>
      </c>
      <c r="AB90" s="97">
        <v>0</v>
      </c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1:42" outlineLevel="1">
      <c r="A91" s="99">
        <v>39416</v>
      </c>
      <c r="B91" s="100" t="s">
        <v>166</v>
      </c>
      <c r="C91" s="100" t="s">
        <v>163</v>
      </c>
      <c r="D91" s="94">
        <v>88913.04</v>
      </c>
      <c r="E91" s="94"/>
      <c r="F91" s="94">
        <v>2222.8259999999996</v>
      </c>
      <c r="G91" s="94">
        <v>28896.738000000001</v>
      </c>
      <c r="H91" s="94">
        <v>55570.65</v>
      </c>
      <c r="I91" s="94">
        <v>82244.562000000005</v>
      </c>
      <c r="J91" s="94">
        <v>88913.04</v>
      </c>
      <c r="K91" s="94">
        <v>88913.04</v>
      </c>
      <c r="L91" s="94">
        <v>88913.04</v>
      </c>
      <c r="M91" s="94">
        <v>88913.04</v>
      </c>
      <c r="N91" s="95">
        <v>0</v>
      </c>
      <c r="O91" s="96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>
        <f t="shared" si="57"/>
        <v>88913.04</v>
      </c>
      <c r="AB91" s="97">
        <v>0</v>
      </c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1:42" outlineLevel="1">
      <c r="A92" s="99">
        <v>39437</v>
      </c>
      <c r="B92" s="100" t="s">
        <v>167</v>
      </c>
      <c r="C92" s="100" t="s">
        <v>168</v>
      </c>
      <c r="D92" s="94">
        <v>22333.35</v>
      </c>
      <c r="E92" s="94"/>
      <c r="F92" s="94">
        <v>0</v>
      </c>
      <c r="G92" s="94">
        <v>6700.0049999999983</v>
      </c>
      <c r="H92" s="94">
        <v>13400.01</v>
      </c>
      <c r="I92" s="94">
        <v>20100.01500000001</v>
      </c>
      <c r="J92" s="94">
        <v>22333.35</v>
      </c>
      <c r="K92" s="94">
        <v>22333.35</v>
      </c>
      <c r="L92" s="94">
        <v>22333.35</v>
      </c>
      <c r="M92" s="94">
        <v>22333.35</v>
      </c>
      <c r="N92" s="95">
        <v>0</v>
      </c>
      <c r="O92" s="96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>
        <f t="shared" si="57"/>
        <v>22333.35</v>
      </c>
      <c r="AB92" s="97">
        <v>0</v>
      </c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1:42" outlineLevel="1">
      <c r="A93" s="99">
        <v>39437</v>
      </c>
      <c r="B93" s="100" t="s">
        <v>167</v>
      </c>
      <c r="C93" s="100" t="s">
        <v>168</v>
      </c>
      <c r="D93" s="94">
        <v>3209.17</v>
      </c>
      <c r="E93" s="94"/>
      <c r="F93" s="94">
        <v>0</v>
      </c>
      <c r="G93" s="94">
        <v>962.75099999999986</v>
      </c>
      <c r="H93" s="94">
        <v>1925.5020000000009</v>
      </c>
      <c r="I93" s="94">
        <v>2888.2529999999997</v>
      </c>
      <c r="J93" s="94">
        <v>3209.17</v>
      </c>
      <c r="K93" s="94">
        <v>3209.17</v>
      </c>
      <c r="L93" s="94">
        <v>3209.17</v>
      </c>
      <c r="M93" s="94">
        <v>3209.17</v>
      </c>
      <c r="N93" s="95">
        <v>0</v>
      </c>
      <c r="O93" s="96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>
        <f t="shared" si="57"/>
        <v>3209.17</v>
      </c>
      <c r="AB93" s="97">
        <v>0</v>
      </c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1:42" outlineLevel="1">
      <c r="A94" s="99">
        <v>39477</v>
      </c>
      <c r="B94" s="100" t="s">
        <v>169</v>
      </c>
      <c r="C94" s="100" t="s">
        <v>170</v>
      </c>
      <c r="D94" s="94">
        <v>3009.95</v>
      </c>
      <c r="E94" s="94"/>
      <c r="F94" s="94"/>
      <c r="G94" s="94">
        <v>827.74</v>
      </c>
      <c r="H94" s="94">
        <v>1730.72</v>
      </c>
      <c r="I94" s="94">
        <v>2633.71</v>
      </c>
      <c r="J94" s="94">
        <v>3009.95</v>
      </c>
      <c r="K94" s="94">
        <v>3009.95</v>
      </c>
      <c r="L94" s="94">
        <v>3009.95</v>
      </c>
      <c r="M94" s="94">
        <v>3009.95</v>
      </c>
      <c r="N94" s="95">
        <v>0</v>
      </c>
      <c r="O94" s="96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>
        <f t="shared" si="57"/>
        <v>3009.95</v>
      </c>
      <c r="AB94" s="97">
        <v>0</v>
      </c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1:42" outlineLevel="1">
      <c r="A95" s="101">
        <v>39477</v>
      </c>
      <c r="B95" s="102" t="s">
        <v>169</v>
      </c>
      <c r="C95" s="102" t="s">
        <v>170</v>
      </c>
      <c r="D95" s="94">
        <v>-3009.95</v>
      </c>
      <c r="E95" s="94"/>
      <c r="F95" s="94"/>
      <c r="G95" s="94">
        <v>-827.73624999999981</v>
      </c>
      <c r="H95" s="94">
        <v>-1730.72</v>
      </c>
      <c r="I95" s="94">
        <v>-2633.71</v>
      </c>
      <c r="J95" s="94">
        <v>-3009.95</v>
      </c>
      <c r="K95" s="94">
        <v>-3009.95</v>
      </c>
      <c r="L95" s="94">
        <v>-3009.95</v>
      </c>
      <c r="M95" s="94">
        <v>-3009.95</v>
      </c>
      <c r="N95" s="95">
        <v>0</v>
      </c>
      <c r="O95" s="96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>
        <f t="shared" si="57"/>
        <v>-3009.95</v>
      </c>
      <c r="AB95" s="97">
        <v>0</v>
      </c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1:42" outlineLevel="1">
      <c r="A96" s="99">
        <v>39721</v>
      </c>
      <c r="B96" s="100" t="s">
        <v>171</v>
      </c>
      <c r="C96" s="100" t="s">
        <v>172</v>
      </c>
      <c r="D96" s="96">
        <v>3564.35</v>
      </c>
      <c r="E96" s="96"/>
      <c r="F96" s="96"/>
      <c r="G96" s="96">
        <v>267.32</v>
      </c>
      <c r="H96" s="94">
        <v>1336.64</v>
      </c>
      <c r="I96" s="94">
        <v>2405.9362499999997</v>
      </c>
      <c r="J96" s="94">
        <v>3475.2412499999996</v>
      </c>
      <c r="K96" s="94">
        <v>3564.35</v>
      </c>
      <c r="L96" s="94">
        <v>3564.35</v>
      </c>
      <c r="M96" s="94">
        <v>3564.35</v>
      </c>
      <c r="N96" s="95">
        <v>0</v>
      </c>
      <c r="O96" s="96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>
        <f t="shared" si="57"/>
        <v>3564.35</v>
      </c>
      <c r="AB96" s="97">
        <v>0</v>
      </c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1:42" outlineLevel="1">
      <c r="A97" s="99">
        <v>39675</v>
      </c>
      <c r="B97" s="100" t="s">
        <v>173</v>
      </c>
      <c r="C97" s="100" t="s">
        <v>174</v>
      </c>
      <c r="D97" s="94">
        <v>286.08999999999997</v>
      </c>
      <c r="E97" s="94"/>
      <c r="F97" s="94"/>
      <c r="G97" s="94">
        <v>28.6</v>
      </c>
      <c r="H97" s="94">
        <v>114.44</v>
      </c>
      <c r="I97" s="94">
        <v>200.26</v>
      </c>
      <c r="J97" s="94">
        <v>286.08999999999997</v>
      </c>
      <c r="K97" s="94">
        <v>286.08999999999997</v>
      </c>
      <c r="L97" s="94">
        <v>286.08999999999997</v>
      </c>
      <c r="M97" s="94">
        <v>286.08999999999997</v>
      </c>
      <c r="N97" s="95">
        <v>0</v>
      </c>
      <c r="O97" s="96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>
        <f t="shared" si="57"/>
        <v>286.08999999999997</v>
      </c>
      <c r="AB97" s="97">
        <v>0</v>
      </c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1:42" outlineLevel="1">
      <c r="A98" s="103">
        <v>39675</v>
      </c>
      <c r="B98" s="102" t="s">
        <v>173</v>
      </c>
      <c r="C98" s="102" t="s">
        <v>174</v>
      </c>
      <c r="D98" s="94">
        <v>-286.08999999999997</v>
      </c>
      <c r="E98" s="94"/>
      <c r="F98" s="94"/>
      <c r="G98" s="94">
        <v>-28.6</v>
      </c>
      <c r="H98" s="94">
        <v>-114.44</v>
      </c>
      <c r="I98" s="94">
        <v>-200.26</v>
      </c>
      <c r="J98" s="94">
        <v>-286.08999999999997</v>
      </c>
      <c r="K98" s="94">
        <v>-286.08999999999997</v>
      </c>
      <c r="L98" s="94">
        <v>-286.08999999999997</v>
      </c>
      <c r="M98" s="94">
        <v>-286.08999999999997</v>
      </c>
      <c r="N98" s="95">
        <v>0</v>
      </c>
      <c r="O98" s="96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>
        <f t="shared" si="57"/>
        <v>-286.08999999999997</v>
      </c>
      <c r="AB98" s="97">
        <v>0</v>
      </c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1:42" outlineLevel="1">
      <c r="A99" s="103"/>
      <c r="B99" s="102"/>
      <c r="C99" s="102" t="s">
        <v>175</v>
      </c>
      <c r="D99" s="94"/>
      <c r="E99" s="94"/>
      <c r="F99" s="94"/>
      <c r="G99" s="94"/>
      <c r="H99" s="94"/>
      <c r="I99" s="94"/>
      <c r="J99" s="94"/>
      <c r="K99" s="94">
        <v>0</v>
      </c>
      <c r="L99" s="94"/>
      <c r="M99" s="94">
        <v>0</v>
      </c>
      <c r="N99" s="95">
        <v>0</v>
      </c>
      <c r="O99" s="96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>
        <f>+SUM(O99:Z99)+M99</f>
        <v>0</v>
      </c>
      <c r="AB99" s="97">
        <v>0</v>
      </c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1:42" outlineLevel="1">
      <c r="A100" s="104">
        <v>40359</v>
      </c>
      <c r="B100" s="100" t="s">
        <v>176</v>
      </c>
      <c r="C100" s="100" t="s">
        <v>177</v>
      </c>
      <c r="D100" s="94">
        <v>8845</v>
      </c>
      <c r="E100" s="94"/>
      <c r="F100" s="94"/>
      <c r="G100" s="94"/>
      <c r="H100" s="94"/>
      <c r="I100" s="94">
        <v>1326.75</v>
      </c>
      <c r="J100" s="94">
        <v>3980.25</v>
      </c>
      <c r="K100" s="94">
        <v>6633.75</v>
      </c>
      <c r="L100" s="94">
        <v>8845</v>
      </c>
      <c r="M100" s="94">
        <v>8845</v>
      </c>
      <c r="N100" s="95">
        <v>0</v>
      </c>
      <c r="O100" s="96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>
        <f t="shared" si="57"/>
        <v>8845</v>
      </c>
      <c r="AB100" s="97">
        <v>0</v>
      </c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105"/>
    </row>
    <row r="101" spans="1:42" outlineLevel="1">
      <c r="A101" s="104">
        <v>40674</v>
      </c>
      <c r="B101" s="100" t="s">
        <v>178</v>
      </c>
      <c r="C101" s="100" t="s">
        <v>179</v>
      </c>
      <c r="D101" s="94">
        <v>5265</v>
      </c>
      <c r="E101" s="94"/>
      <c r="F101" s="94"/>
      <c r="G101" s="94"/>
      <c r="H101" s="94"/>
      <c r="I101" s="94">
        <v>0</v>
      </c>
      <c r="J101" s="94">
        <v>921.41</v>
      </c>
      <c r="K101" s="94">
        <v>2500.91</v>
      </c>
      <c r="L101" s="94">
        <v>4080.41</v>
      </c>
      <c r="M101" s="94">
        <v>5265</v>
      </c>
      <c r="N101" s="95">
        <v>0</v>
      </c>
      <c r="O101" s="96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7">
        <f t="shared" si="57"/>
        <v>5265</v>
      </c>
      <c r="AB101" s="97">
        <v>0</v>
      </c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105"/>
    </row>
    <row r="102" spans="1:42" outlineLevel="1">
      <c r="A102" s="104">
        <v>40794</v>
      </c>
      <c r="B102" s="100" t="s">
        <v>180</v>
      </c>
      <c r="C102" s="100" t="s">
        <v>181</v>
      </c>
      <c r="D102" s="94">
        <v>3302.22</v>
      </c>
      <c r="E102" s="94"/>
      <c r="F102" s="94"/>
      <c r="G102" s="94"/>
      <c r="H102" s="94"/>
      <c r="I102" s="94"/>
      <c r="J102" s="94">
        <v>247.66649999999998</v>
      </c>
      <c r="K102" s="94">
        <v>1238.3399999999999</v>
      </c>
      <c r="L102" s="94">
        <v>2229</v>
      </c>
      <c r="M102" s="96">
        <v>3219.66</v>
      </c>
      <c r="N102" s="95">
        <v>82.559999999999945</v>
      </c>
      <c r="O102" s="96">
        <f>+($D$102*30%)/12</f>
        <v>82.555499999999995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7">
        <f t="shared" si="57"/>
        <v>3302.2154999999998</v>
      </c>
      <c r="AB102" s="97">
        <v>4.500000000007276E-3</v>
      </c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105"/>
    </row>
    <row r="103" spans="1:42" outlineLevel="1">
      <c r="A103" s="104">
        <v>40806</v>
      </c>
      <c r="B103" s="100" t="s">
        <v>182</v>
      </c>
      <c r="C103" s="100" t="s">
        <v>183</v>
      </c>
      <c r="D103" s="94">
        <v>3924</v>
      </c>
      <c r="E103" s="94"/>
      <c r="F103" s="94"/>
      <c r="G103" s="94"/>
      <c r="H103" s="94"/>
      <c r="I103" s="94"/>
      <c r="J103" s="94">
        <v>294.3</v>
      </c>
      <c r="K103" s="94">
        <v>1471.5</v>
      </c>
      <c r="L103" s="94">
        <v>2648.7</v>
      </c>
      <c r="M103" s="96">
        <v>3825.9</v>
      </c>
      <c r="N103" s="95">
        <v>98.099999999999909</v>
      </c>
      <c r="O103" s="96">
        <f>+($D$103*30%)/12</f>
        <v>98.100000000000009</v>
      </c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7">
        <f t="shared" si="57"/>
        <v>3924</v>
      </c>
      <c r="AB103" s="97">
        <v>0</v>
      </c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105"/>
    </row>
    <row r="104" spans="1:42" outlineLevel="1">
      <c r="A104" s="104">
        <v>40816</v>
      </c>
      <c r="B104" s="100" t="s">
        <v>184</v>
      </c>
      <c r="C104" s="100" t="s">
        <v>138</v>
      </c>
      <c r="D104" s="94">
        <v>9658.82</v>
      </c>
      <c r="E104" s="94"/>
      <c r="F104" s="94"/>
      <c r="G104" s="94"/>
      <c r="H104" s="94"/>
      <c r="I104" s="94"/>
      <c r="J104" s="94">
        <v>724.41149999999993</v>
      </c>
      <c r="K104" s="94">
        <v>3622.06</v>
      </c>
      <c r="L104" s="94">
        <v>6519.71</v>
      </c>
      <c r="M104" s="96">
        <v>9417.36</v>
      </c>
      <c r="N104" s="95">
        <v>241.45999999999913</v>
      </c>
      <c r="O104" s="96">
        <f>+($D$104*30%)/12</f>
        <v>241.47049999999999</v>
      </c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7">
        <f t="shared" si="57"/>
        <v>9658.8305</v>
      </c>
      <c r="AB104" s="97">
        <v>-1.0500000000320142E-2</v>
      </c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105"/>
    </row>
    <row r="105" spans="1:42" outlineLevel="1">
      <c r="A105" s="104">
        <v>40836</v>
      </c>
      <c r="B105" s="100" t="s">
        <v>185</v>
      </c>
      <c r="C105" s="100" t="s">
        <v>186</v>
      </c>
      <c r="D105" s="94">
        <v>5897.78</v>
      </c>
      <c r="E105" s="94"/>
      <c r="F105" s="94"/>
      <c r="G105" s="94"/>
      <c r="H105" s="94"/>
      <c r="I105" s="94"/>
      <c r="J105" s="94">
        <v>294.88899999999995</v>
      </c>
      <c r="K105" s="94">
        <v>2064.2199999999998</v>
      </c>
      <c r="L105" s="94">
        <v>3833.56</v>
      </c>
      <c r="M105" s="96">
        <v>5602.89</v>
      </c>
      <c r="N105" s="95">
        <v>294.88999999999942</v>
      </c>
      <c r="O105" s="96">
        <f>+($D$105*30%)/12</f>
        <v>147.44449999999998</v>
      </c>
      <c r="P105" s="96">
        <f>+($D$105*30%)/12</f>
        <v>147.44449999999998</v>
      </c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7">
        <f>+SUM(O105:Z105)+M105</f>
        <v>5897.7790000000005</v>
      </c>
      <c r="AB105" s="97">
        <v>9.9999999929423211E-4</v>
      </c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105"/>
    </row>
    <row r="106" spans="1:42" outlineLevel="1">
      <c r="A106" s="104">
        <v>40919</v>
      </c>
      <c r="B106" s="100" t="s">
        <v>187</v>
      </c>
      <c r="C106" s="100" t="s">
        <v>188</v>
      </c>
      <c r="D106" s="94">
        <v>3982.22</v>
      </c>
      <c r="E106" s="94"/>
      <c r="F106" s="94"/>
      <c r="G106" s="94"/>
      <c r="H106" s="94"/>
      <c r="I106" s="94"/>
      <c r="J106" s="94"/>
      <c r="K106" s="94">
        <v>1095.1105</v>
      </c>
      <c r="L106" s="94">
        <v>2289.7800000000002</v>
      </c>
      <c r="M106" s="96">
        <v>3484.45</v>
      </c>
      <c r="N106" s="106">
        <v>497.77</v>
      </c>
      <c r="O106" s="96">
        <f>+($D$106*30%)/12</f>
        <v>99.555499999999995</v>
      </c>
      <c r="P106" s="96">
        <f t="shared" ref="P106:S106" si="58">+($D$106*30%)/12</f>
        <v>99.555499999999995</v>
      </c>
      <c r="Q106" s="96">
        <f t="shared" si="58"/>
        <v>99.555499999999995</v>
      </c>
      <c r="R106" s="96">
        <f t="shared" si="58"/>
        <v>99.555499999999995</v>
      </c>
      <c r="S106" s="96">
        <f t="shared" si="58"/>
        <v>99.555499999999995</v>
      </c>
      <c r="T106" s="95"/>
      <c r="U106" s="95"/>
      <c r="V106" s="95"/>
      <c r="W106" s="95"/>
      <c r="X106" s="95"/>
      <c r="Y106" s="95"/>
      <c r="Z106" s="95"/>
      <c r="AA106" s="97">
        <f t="shared" si="57"/>
        <v>3982.2275</v>
      </c>
      <c r="AB106" s="97">
        <v>-7.500000000163709E-3</v>
      </c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105"/>
    </row>
    <row r="107" spans="1:42" outlineLevel="1">
      <c r="A107" s="104">
        <v>40992</v>
      </c>
      <c r="B107" s="100" t="s">
        <v>189</v>
      </c>
      <c r="C107" s="100" t="s">
        <v>190</v>
      </c>
      <c r="D107" s="94">
        <v>3904.55</v>
      </c>
      <c r="E107" s="94"/>
      <c r="F107" s="94"/>
      <c r="G107" s="94"/>
      <c r="H107" s="94"/>
      <c r="I107" s="94"/>
      <c r="J107" s="94"/>
      <c r="K107" s="94">
        <v>878.52</v>
      </c>
      <c r="L107" s="94">
        <v>2049.88</v>
      </c>
      <c r="M107" s="96">
        <v>3221.25</v>
      </c>
      <c r="N107" s="106">
        <v>683.30000000000018</v>
      </c>
      <c r="O107" s="96">
        <f>+($D$107*30%)/12</f>
        <v>97.613749999999996</v>
      </c>
      <c r="P107" s="96">
        <f t="shared" ref="P107:U107" si="59">+($D$107*30%)/12</f>
        <v>97.613749999999996</v>
      </c>
      <c r="Q107" s="96">
        <f t="shared" si="59"/>
        <v>97.613749999999996</v>
      </c>
      <c r="R107" s="96">
        <f t="shared" si="59"/>
        <v>97.613749999999996</v>
      </c>
      <c r="S107" s="96">
        <f t="shared" si="59"/>
        <v>97.613749999999996</v>
      </c>
      <c r="T107" s="96">
        <f t="shared" si="59"/>
        <v>97.613749999999996</v>
      </c>
      <c r="U107" s="96">
        <f t="shared" si="59"/>
        <v>97.613749999999996</v>
      </c>
      <c r="V107" s="95"/>
      <c r="W107" s="95"/>
      <c r="X107" s="95"/>
      <c r="Y107" s="95"/>
      <c r="Z107" s="95"/>
      <c r="AA107" s="97">
        <f t="shared" si="57"/>
        <v>3904.5462499999999</v>
      </c>
      <c r="AB107" s="97">
        <v>3.7500000003092282E-3</v>
      </c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105"/>
    </row>
    <row r="108" spans="1:42" outlineLevel="1">
      <c r="A108" s="104">
        <v>41187</v>
      </c>
      <c r="B108" s="100" t="s">
        <v>191</v>
      </c>
      <c r="C108" s="100" t="s">
        <v>192</v>
      </c>
      <c r="D108" s="96">
        <v>5749.62</v>
      </c>
      <c r="E108" s="94"/>
      <c r="F108" s="94"/>
      <c r="G108" s="94"/>
      <c r="H108" s="94"/>
      <c r="I108" s="94"/>
      <c r="J108" s="94"/>
      <c r="K108" s="94">
        <v>287.48099999999999</v>
      </c>
      <c r="L108" s="94">
        <v>2012.37</v>
      </c>
      <c r="M108" s="96">
        <v>3737.25</v>
      </c>
      <c r="N108" s="106">
        <v>2012.37</v>
      </c>
      <c r="O108" s="96">
        <f>+($D$108*30%)/12</f>
        <v>143.7405</v>
      </c>
      <c r="P108" s="96">
        <f t="shared" ref="P108:Z108" si="60">+($D$108*30%)/12</f>
        <v>143.7405</v>
      </c>
      <c r="Q108" s="96">
        <f t="shared" si="60"/>
        <v>143.7405</v>
      </c>
      <c r="R108" s="96">
        <f t="shared" si="60"/>
        <v>143.7405</v>
      </c>
      <c r="S108" s="96">
        <f t="shared" si="60"/>
        <v>143.7405</v>
      </c>
      <c r="T108" s="96">
        <f t="shared" si="60"/>
        <v>143.7405</v>
      </c>
      <c r="U108" s="96">
        <f t="shared" si="60"/>
        <v>143.7405</v>
      </c>
      <c r="V108" s="96">
        <f t="shared" si="60"/>
        <v>143.7405</v>
      </c>
      <c r="W108" s="96">
        <f t="shared" si="60"/>
        <v>143.7405</v>
      </c>
      <c r="X108" s="96">
        <f t="shared" si="60"/>
        <v>143.7405</v>
      </c>
      <c r="Y108" s="96">
        <f t="shared" si="60"/>
        <v>143.7405</v>
      </c>
      <c r="Z108" s="96">
        <f t="shared" si="60"/>
        <v>143.7405</v>
      </c>
      <c r="AA108" s="97">
        <f t="shared" si="57"/>
        <v>5462.1359999999995</v>
      </c>
      <c r="AB108" s="97">
        <v>287.48400000000038</v>
      </c>
      <c r="AC108" s="105">
        <f>+($D$108*30%)/12</f>
        <v>143.7405</v>
      </c>
      <c r="AD108" s="105">
        <f>+($D$108*30%)/12</f>
        <v>143.7405</v>
      </c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98">
        <f>+SUM(AC108:AN108)+AA108</f>
        <v>5749.6169999999993</v>
      </c>
      <c r="AP108" s="105">
        <f t="shared" ref="AP108:AP110" si="61">+D108-AO108</f>
        <v>3.0000000006111804E-3</v>
      </c>
    </row>
    <row r="109" spans="1:42" outlineLevel="1">
      <c r="A109" s="104">
        <v>41211</v>
      </c>
      <c r="B109" s="100" t="s">
        <v>193</v>
      </c>
      <c r="C109" s="100" t="s">
        <v>194</v>
      </c>
      <c r="D109" s="96">
        <v>3172.22</v>
      </c>
      <c r="E109" s="94"/>
      <c r="F109" s="94"/>
      <c r="G109" s="94"/>
      <c r="H109" s="94"/>
      <c r="I109" s="94"/>
      <c r="J109" s="94"/>
      <c r="K109" s="94">
        <v>158.61099999999999</v>
      </c>
      <c r="L109" s="94">
        <v>1110.277</v>
      </c>
      <c r="M109" s="96">
        <v>2061.94</v>
      </c>
      <c r="N109" s="95">
        <v>1110.2799999999997</v>
      </c>
      <c r="O109" s="96">
        <f>+($D$109*30%)/12</f>
        <v>79.305499999999995</v>
      </c>
      <c r="P109" s="96">
        <f t="shared" ref="P109:Z109" si="62">+($D$109*30%)/12</f>
        <v>79.305499999999995</v>
      </c>
      <c r="Q109" s="96">
        <f t="shared" si="62"/>
        <v>79.305499999999995</v>
      </c>
      <c r="R109" s="96">
        <f t="shared" si="62"/>
        <v>79.305499999999995</v>
      </c>
      <c r="S109" s="96">
        <f t="shared" si="62"/>
        <v>79.305499999999995</v>
      </c>
      <c r="T109" s="96">
        <f t="shared" si="62"/>
        <v>79.305499999999995</v>
      </c>
      <c r="U109" s="96">
        <f t="shared" si="62"/>
        <v>79.305499999999995</v>
      </c>
      <c r="V109" s="96">
        <f t="shared" si="62"/>
        <v>79.305499999999995</v>
      </c>
      <c r="W109" s="96">
        <f t="shared" si="62"/>
        <v>79.305499999999995</v>
      </c>
      <c r="X109" s="96">
        <f t="shared" si="62"/>
        <v>79.305499999999995</v>
      </c>
      <c r="Y109" s="96">
        <f t="shared" si="62"/>
        <v>79.305499999999995</v>
      </c>
      <c r="Z109" s="96">
        <f t="shared" si="62"/>
        <v>79.305499999999995</v>
      </c>
      <c r="AA109" s="97">
        <f t="shared" si="57"/>
        <v>3013.6059999999998</v>
      </c>
      <c r="AB109" s="97">
        <v>158.61400000000003</v>
      </c>
      <c r="AC109" s="105">
        <f>($D$109*30%)/12</f>
        <v>79.305499999999995</v>
      </c>
      <c r="AD109" s="105">
        <f>($D$109*30%)/12</f>
        <v>79.305499999999995</v>
      </c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98">
        <f t="shared" ref="AO109:AO145" si="63">+SUM(AC109:AN109)+AA109</f>
        <v>3172.2169999999996</v>
      </c>
      <c r="AP109" s="105">
        <f t="shared" si="61"/>
        <v>3.0000000001564331E-3</v>
      </c>
    </row>
    <row r="110" spans="1:42" outlineLevel="1">
      <c r="A110" s="104">
        <v>41288</v>
      </c>
      <c r="B110" s="100" t="s">
        <v>195</v>
      </c>
      <c r="C110" s="100" t="s">
        <v>196</v>
      </c>
      <c r="D110" s="96">
        <v>13330.07</v>
      </c>
      <c r="E110" s="94"/>
      <c r="F110" s="94"/>
      <c r="G110" s="94"/>
      <c r="H110" s="94"/>
      <c r="I110" s="94"/>
      <c r="J110" s="94"/>
      <c r="K110" s="94"/>
      <c r="L110" s="94">
        <v>3665.7692499999994</v>
      </c>
      <c r="M110" s="96">
        <v>7664.7909999999993</v>
      </c>
      <c r="N110" s="95">
        <v>5665.2790000000005</v>
      </c>
      <c r="O110" s="96">
        <f>+($D$110*30%)/12</f>
        <v>333.25174999999996</v>
      </c>
      <c r="P110" s="96">
        <f t="shared" ref="P110:Z110" si="64">+($D$110*30%)/12</f>
        <v>333.25174999999996</v>
      </c>
      <c r="Q110" s="96">
        <f t="shared" si="64"/>
        <v>333.25174999999996</v>
      </c>
      <c r="R110" s="96">
        <f t="shared" si="64"/>
        <v>333.25174999999996</v>
      </c>
      <c r="S110" s="96">
        <f t="shared" si="64"/>
        <v>333.25174999999996</v>
      </c>
      <c r="T110" s="96">
        <f t="shared" si="64"/>
        <v>333.25174999999996</v>
      </c>
      <c r="U110" s="96">
        <f t="shared" si="64"/>
        <v>333.25174999999996</v>
      </c>
      <c r="V110" s="96">
        <f t="shared" si="64"/>
        <v>333.25174999999996</v>
      </c>
      <c r="W110" s="96">
        <f t="shared" si="64"/>
        <v>333.25174999999996</v>
      </c>
      <c r="X110" s="96">
        <f t="shared" si="64"/>
        <v>333.25174999999996</v>
      </c>
      <c r="Y110" s="96">
        <f t="shared" si="64"/>
        <v>333.25174999999996</v>
      </c>
      <c r="Z110" s="96">
        <f t="shared" si="64"/>
        <v>333.25174999999996</v>
      </c>
      <c r="AA110" s="97">
        <f t="shared" si="57"/>
        <v>11663.811999999998</v>
      </c>
      <c r="AB110" s="97">
        <v>1666.2580000000016</v>
      </c>
      <c r="AC110" s="105">
        <f>($D$110*30%)/12</f>
        <v>333.25174999999996</v>
      </c>
      <c r="AD110" s="105">
        <f t="shared" ref="AD110:AG110" si="65">($D$110*30%)/12</f>
        <v>333.25174999999996</v>
      </c>
      <c r="AE110" s="105">
        <f t="shared" si="65"/>
        <v>333.25174999999996</v>
      </c>
      <c r="AF110" s="105">
        <f t="shared" si="65"/>
        <v>333.25174999999996</v>
      </c>
      <c r="AG110" s="105">
        <f t="shared" si="65"/>
        <v>333.25174999999996</v>
      </c>
      <c r="AH110" s="105"/>
      <c r="AI110" s="105"/>
      <c r="AJ110" s="98"/>
      <c r="AK110" s="98"/>
      <c r="AL110" s="98"/>
      <c r="AM110" s="98"/>
      <c r="AN110" s="98"/>
      <c r="AO110" s="98">
        <f t="shared" si="63"/>
        <v>13330.070749999997</v>
      </c>
      <c r="AP110" s="105">
        <f t="shared" si="61"/>
        <v>-7.49999997424311E-4</v>
      </c>
    </row>
    <row r="111" spans="1:42" outlineLevel="1">
      <c r="A111" s="104">
        <v>41321</v>
      </c>
      <c r="B111" s="100" t="s">
        <v>197</v>
      </c>
      <c r="C111" s="100" t="s">
        <v>198</v>
      </c>
      <c r="D111" s="96">
        <v>13086.44</v>
      </c>
      <c r="E111" s="94"/>
      <c r="F111" s="94"/>
      <c r="G111" s="94"/>
      <c r="H111" s="94"/>
      <c r="I111" s="94"/>
      <c r="J111" s="94"/>
      <c r="K111" s="94"/>
      <c r="L111" s="94">
        <v>3271.61</v>
      </c>
      <c r="M111" s="96">
        <v>7197.54</v>
      </c>
      <c r="N111" s="95">
        <v>5888.9000000000005</v>
      </c>
      <c r="O111" s="96">
        <f>+($D$111*30%)/12</f>
        <v>327.161</v>
      </c>
      <c r="P111" s="96">
        <f t="shared" ref="P111:Z111" si="66">+($D$111*30%)/12</f>
        <v>327.161</v>
      </c>
      <c r="Q111" s="96">
        <f t="shared" si="66"/>
        <v>327.161</v>
      </c>
      <c r="R111" s="96">
        <f t="shared" si="66"/>
        <v>327.161</v>
      </c>
      <c r="S111" s="96">
        <f t="shared" si="66"/>
        <v>327.161</v>
      </c>
      <c r="T111" s="96">
        <f t="shared" si="66"/>
        <v>327.161</v>
      </c>
      <c r="U111" s="96">
        <f t="shared" si="66"/>
        <v>327.161</v>
      </c>
      <c r="V111" s="96">
        <f t="shared" si="66"/>
        <v>327.161</v>
      </c>
      <c r="W111" s="96">
        <f t="shared" si="66"/>
        <v>327.161</v>
      </c>
      <c r="X111" s="96">
        <f t="shared" si="66"/>
        <v>327.161</v>
      </c>
      <c r="Y111" s="96">
        <f t="shared" si="66"/>
        <v>327.161</v>
      </c>
      <c r="Z111" s="96">
        <f t="shared" si="66"/>
        <v>327.161</v>
      </c>
      <c r="AA111" s="97">
        <f t="shared" si="57"/>
        <v>11123.472</v>
      </c>
      <c r="AB111" s="97">
        <v>1962.9680000000008</v>
      </c>
      <c r="AC111" s="105">
        <f>($D$111*30%)/12</f>
        <v>327.161</v>
      </c>
      <c r="AD111" s="105">
        <f t="shared" ref="AD111:AH111" si="67">($D$111*30%)/12</f>
        <v>327.161</v>
      </c>
      <c r="AE111" s="105">
        <f t="shared" si="67"/>
        <v>327.161</v>
      </c>
      <c r="AF111" s="105">
        <f t="shared" si="67"/>
        <v>327.161</v>
      </c>
      <c r="AG111" s="105">
        <f t="shared" si="67"/>
        <v>327.161</v>
      </c>
      <c r="AH111" s="105">
        <f t="shared" si="67"/>
        <v>327.161</v>
      </c>
      <c r="AI111" s="98"/>
      <c r="AJ111" s="98"/>
      <c r="AK111" s="98"/>
      <c r="AL111" s="98"/>
      <c r="AM111" s="98"/>
      <c r="AN111" s="98"/>
      <c r="AO111" s="98">
        <f t="shared" si="63"/>
        <v>13086.438</v>
      </c>
      <c r="AP111" s="105">
        <f t="shared" ref="AP111:AP116" si="68">+D111-AO111</f>
        <v>2.0000000004074536E-3</v>
      </c>
    </row>
    <row r="112" spans="1:42" outlineLevel="1">
      <c r="A112" s="104">
        <v>41394</v>
      </c>
      <c r="B112" s="100" t="s">
        <v>199</v>
      </c>
      <c r="C112" s="100" t="s">
        <v>200</v>
      </c>
      <c r="D112" s="96">
        <v>10752.93</v>
      </c>
      <c r="E112" s="94"/>
      <c r="F112" s="94"/>
      <c r="G112" s="94"/>
      <c r="H112" s="94"/>
      <c r="I112" s="94"/>
      <c r="J112" s="94"/>
      <c r="K112" s="94"/>
      <c r="L112" s="94">
        <v>2150.59</v>
      </c>
      <c r="M112" s="96">
        <v>5376.4689999999991</v>
      </c>
      <c r="N112" s="95">
        <v>5376.4610000000011</v>
      </c>
      <c r="O112" s="96">
        <f>+($D$112*30%)/12</f>
        <v>268.82324999999997</v>
      </c>
      <c r="P112" s="96">
        <f t="shared" ref="P112:Z112" si="69">+($D$112*30%)/12</f>
        <v>268.82324999999997</v>
      </c>
      <c r="Q112" s="96">
        <f t="shared" si="69"/>
        <v>268.82324999999997</v>
      </c>
      <c r="R112" s="96">
        <f t="shared" si="69"/>
        <v>268.82324999999997</v>
      </c>
      <c r="S112" s="96">
        <f t="shared" si="69"/>
        <v>268.82324999999997</v>
      </c>
      <c r="T112" s="96">
        <f t="shared" si="69"/>
        <v>268.82324999999997</v>
      </c>
      <c r="U112" s="96">
        <f t="shared" si="69"/>
        <v>268.82324999999997</v>
      </c>
      <c r="V112" s="96">
        <f t="shared" si="69"/>
        <v>268.82324999999997</v>
      </c>
      <c r="W112" s="96">
        <f t="shared" si="69"/>
        <v>268.82324999999997</v>
      </c>
      <c r="X112" s="96">
        <f t="shared" si="69"/>
        <v>268.82324999999997</v>
      </c>
      <c r="Y112" s="96">
        <f t="shared" si="69"/>
        <v>268.82324999999997</v>
      </c>
      <c r="Z112" s="96">
        <f t="shared" si="69"/>
        <v>268.82324999999997</v>
      </c>
      <c r="AA112" s="97">
        <f t="shared" si="57"/>
        <v>8602.3479999999981</v>
      </c>
      <c r="AB112" s="97">
        <v>2150.5820000000022</v>
      </c>
      <c r="AC112" s="105">
        <f>($D$112*30%)/12</f>
        <v>268.82324999999997</v>
      </c>
      <c r="AD112" s="105">
        <f t="shared" ref="AD112:AJ112" si="70">($D$112*30%)/12</f>
        <v>268.82324999999997</v>
      </c>
      <c r="AE112" s="105">
        <f t="shared" si="70"/>
        <v>268.82324999999997</v>
      </c>
      <c r="AF112" s="105">
        <f t="shared" si="70"/>
        <v>268.82324999999997</v>
      </c>
      <c r="AG112" s="105">
        <f t="shared" si="70"/>
        <v>268.82324999999997</v>
      </c>
      <c r="AH112" s="105">
        <f t="shared" si="70"/>
        <v>268.82324999999997</v>
      </c>
      <c r="AI112" s="105">
        <f t="shared" si="70"/>
        <v>268.82324999999997</v>
      </c>
      <c r="AJ112" s="105">
        <f t="shared" si="70"/>
        <v>268.82324999999997</v>
      </c>
      <c r="AK112" s="98"/>
      <c r="AL112" s="98"/>
      <c r="AM112" s="98"/>
      <c r="AN112" s="98"/>
      <c r="AO112" s="98">
        <f t="shared" si="63"/>
        <v>10752.933999999997</v>
      </c>
      <c r="AP112" s="105">
        <f t="shared" si="68"/>
        <v>-3.9999999971769284E-3</v>
      </c>
    </row>
    <row r="113" spans="1:42" outlineLevel="1">
      <c r="A113" s="104">
        <v>41425</v>
      </c>
      <c r="B113" s="100" t="s">
        <v>201</v>
      </c>
      <c r="C113" s="100" t="s">
        <v>202</v>
      </c>
      <c r="D113" s="96">
        <v>8750</v>
      </c>
      <c r="E113" s="94"/>
      <c r="F113" s="94"/>
      <c r="G113" s="94"/>
      <c r="H113" s="94"/>
      <c r="I113" s="94"/>
      <c r="J113" s="94"/>
      <c r="K113" s="94"/>
      <c r="L113" s="94">
        <v>1531.25</v>
      </c>
      <c r="M113" s="96">
        <v>4156.25</v>
      </c>
      <c r="N113" s="95">
        <v>4593.75</v>
      </c>
      <c r="O113" s="96">
        <f>+($D$113*30%)/12</f>
        <v>218.75</v>
      </c>
      <c r="P113" s="96">
        <f t="shared" ref="P113:Z113" si="71">+($D$113*30%)/12</f>
        <v>218.75</v>
      </c>
      <c r="Q113" s="96">
        <f t="shared" si="71"/>
        <v>218.75</v>
      </c>
      <c r="R113" s="96">
        <f t="shared" si="71"/>
        <v>218.75</v>
      </c>
      <c r="S113" s="96">
        <f t="shared" si="71"/>
        <v>218.75</v>
      </c>
      <c r="T113" s="96">
        <f t="shared" si="71"/>
        <v>218.75</v>
      </c>
      <c r="U113" s="96">
        <f t="shared" si="71"/>
        <v>218.75</v>
      </c>
      <c r="V113" s="96">
        <f t="shared" si="71"/>
        <v>218.75</v>
      </c>
      <c r="W113" s="96">
        <f t="shared" si="71"/>
        <v>218.75</v>
      </c>
      <c r="X113" s="96">
        <f t="shared" si="71"/>
        <v>218.75</v>
      </c>
      <c r="Y113" s="96">
        <f t="shared" si="71"/>
        <v>218.75</v>
      </c>
      <c r="Z113" s="96">
        <f t="shared" si="71"/>
        <v>218.75</v>
      </c>
      <c r="AA113" s="97">
        <f t="shared" si="57"/>
        <v>6781.25</v>
      </c>
      <c r="AB113" s="97">
        <v>1968.75</v>
      </c>
      <c r="AC113" s="98">
        <f>($D$113*30%)/12</f>
        <v>218.75</v>
      </c>
      <c r="AD113" s="98">
        <f t="shared" ref="AD113:AK113" si="72">($D$113*30%)/12</f>
        <v>218.75</v>
      </c>
      <c r="AE113" s="98">
        <f t="shared" si="72"/>
        <v>218.75</v>
      </c>
      <c r="AF113" s="98">
        <f t="shared" si="72"/>
        <v>218.75</v>
      </c>
      <c r="AG113" s="98">
        <f t="shared" si="72"/>
        <v>218.75</v>
      </c>
      <c r="AH113" s="98">
        <f t="shared" si="72"/>
        <v>218.75</v>
      </c>
      <c r="AI113" s="98">
        <f t="shared" si="72"/>
        <v>218.75</v>
      </c>
      <c r="AJ113" s="98">
        <f t="shared" si="72"/>
        <v>218.75</v>
      </c>
      <c r="AK113" s="98">
        <f t="shared" si="72"/>
        <v>218.75</v>
      </c>
      <c r="AL113" s="98"/>
      <c r="AM113" s="98"/>
      <c r="AN113" s="98"/>
      <c r="AO113" s="98">
        <f t="shared" si="63"/>
        <v>8750</v>
      </c>
      <c r="AP113" s="105">
        <f t="shared" si="68"/>
        <v>0</v>
      </c>
    </row>
    <row r="114" spans="1:42" outlineLevel="1">
      <c r="A114" s="104">
        <v>41425</v>
      </c>
      <c r="B114" s="100" t="s">
        <v>203</v>
      </c>
      <c r="C114" s="100" t="s">
        <v>204</v>
      </c>
      <c r="D114" s="96">
        <v>10752.93</v>
      </c>
      <c r="E114" s="94"/>
      <c r="F114" s="94"/>
      <c r="G114" s="94"/>
      <c r="H114" s="94"/>
      <c r="I114" s="94"/>
      <c r="J114" s="94"/>
      <c r="K114" s="94"/>
      <c r="L114" s="94">
        <v>1881.76</v>
      </c>
      <c r="M114" s="96">
        <v>5107.6400000000003</v>
      </c>
      <c r="N114" s="95">
        <v>5645.29</v>
      </c>
      <c r="O114" s="96">
        <f>+($D$114*30%)/12</f>
        <v>268.82324999999997</v>
      </c>
      <c r="P114" s="96">
        <f t="shared" ref="P114:Z114" si="73">+($D$114*30%)/12</f>
        <v>268.82324999999997</v>
      </c>
      <c r="Q114" s="96">
        <f t="shared" si="73"/>
        <v>268.82324999999997</v>
      </c>
      <c r="R114" s="96">
        <f t="shared" si="73"/>
        <v>268.82324999999997</v>
      </c>
      <c r="S114" s="96">
        <f t="shared" si="73"/>
        <v>268.82324999999997</v>
      </c>
      <c r="T114" s="96">
        <f t="shared" si="73"/>
        <v>268.82324999999997</v>
      </c>
      <c r="U114" s="96">
        <f t="shared" si="73"/>
        <v>268.82324999999997</v>
      </c>
      <c r="V114" s="96">
        <f t="shared" si="73"/>
        <v>268.82324999999997</v>
      </c>
      <c r="W114" s="96">
        <f t="shared" si="73"/>
        <v>268.82324999999997</v>
      </c>
      <c r="X114" s="96">
        <f t="shared" si="73"/>
        <v>268.82324999999997</v>
      </c>
      <c r="Y114" s="96">
        <f t="shared" si="73"/>
        <v>268.82324999999997</v>
      </c>
      <c r="Z114" s="96">
        <f t="shared" si="73"/>
        <v>268.82324999999997</v>
      </c>
      <c r="AA114" s="97">
        <f>+SUM(O114:Z114)+M114</f>
        <v>8333.5190000000002</v>
      </c>
      <c r="AB114" s="97">
        <v>2419.4110000000001</v>
      </c>
      <c r="AC114" s="105">
        <f>($D$114*30%)/12</f>
        <v>268.82324999999997</v>
      </c>
      <c r="AD114" s="105">
        <f t="shared" ref="AD114:AK114" si="74">($D$114*30%)/12</f>
        <v>268.82324999999997</v>
      </c>
      <c r="AE114" s="105">
        <f t="shared" si="74"/>
        <v>268.82324999999997</v>
      </c>
      <c r="AF114" s="105">
        <f t="shared" si="74"/>
        <v>268.82324999999997</v>
      </c>
      <c r="AG114" s="105">
        <f t="shared" si="74"/>
        <v>268.82324999999997</v>
      </c>
      <c r="AH114" s="105">
        <f t="shared" si="74"/>
        <v>268.82324999999997</v>
      </c>
      <c r="AI114" s="105">
        <f t="shared" si="74"/>
        <v>268.82324999999997</v>
      </c>
      <c r="AJ114" s="105">
        <f t="shared" si="74"/>
        <v>268.82324999999997</v>
      </c>
      <c r="AK114" s="105">
        <f t="shared" si="74"/>
        <v>268.82324999999997</v>
      </c>
      <c r="AL114" s="98"/>
      <c r="AM114" s="98"/>
      <c r="AN114" s="98"/>
      <c r="AO114" s="98">
        <f t="shared" si="63"/>
        <v>10752.928250000001</v>
      </c>
      <c r="AP114" s="105">
        <f t="shared" si="68"/>
        <v>1.7499999994470272E-3</v>
      </c>
    </row>
    <row r="115" spans="1:42" outlineLevel="1">
      <c r="A115" s="104">
        <v>41486</v>
      </c>
      <c r="B115" s="100" t="s">
        <v>205</v>
      </c>
      <c r="C115" s="100" t="s">
        <v>206</v>
      </c>
      <c r="D115" s="96">
        <v>2180</v>
      </c>
      <c r="E115" s="94"/>
      <c r="F115" s="94"/>
      <c r="G115" s="94"/>
      <c r="H115" s="94"/>
      <c r="I115" s="94"/>
      <c r="J115" s="94"/>
      <c r="K115" s="94"/>
      <c r="L115" s="94">
        <v>272.5</v>
      </c>
      <c r="M115" s="96">
        <v>926.5</v>
      </c>
      <c r="N115" s="95">
        <v>1253.5</v>
      </c>
      <c r="O115" s="96">
        <f>+($D$115*30%)/12</f>
        <v>54.5</v>
      </c>
      <c r="P115" s="96">
        <f t="shared" ref="P115:Z115" si="75">+($D$115*30%)/12</f>
        <v>54.5</v>
      </c>
      <c r="Q115" s="96">
        <f t="shared" si="75"/>
        <v>54.5</v>
      </c>
      <c r="R115" s="96">
        <f t="shared" si="75"/>
        <v>54.5</v>
      </c>
      <c r="S115" s="96">
        <f t="shared" si="75"/>
        <v>54.5</v>
      </c>
      <c r="T115" s="96">
        <f t="shared" si="75"/>
        <v>54.5</v>
      </c>
      <c r="U115" s="96">
        <f t="shared" si="75"/>
        <v>54.5</v>
      </c>
      <c r="V115" s="96">
        <f t="shared" si="75"/>
        <v>54.5</v>
      </c>
      <c r="W115" s="96">
        <f t="shared" si="75"/>
        <v>54.5</v>
      </c>
      <c r="X115" s="96">
        <f t="shared" si="75"/>
        <v>54.5</v>
      </c>
      <c r="Y115" s="96">
        <f t="shared" si="75"/>
        <v>54.5</v>
      </c>
      <c r="Z115" s="96">
        <f t="shared" si="75"/>
        <v>54.5</v>
      </c>
      <c r="AA115" s="97">
        <f t="shared" si="57"/>
        <v>1580.5</v>
      </c>
      <c r="AB115" s="97">
        <v>599.5</v>
      </c>
      <c r="AC115" s="98">
        <f>($D$115*30%)/12</f>
        <v>54.5</v>
      </c>
      <c r="AD115" s="98">
        <f t="shared" ref="AD115:AL115" si="76">($D$115*30%)/12</f>
        <v>54.5</v>
      </c>
      <c r="AE115" s="98">
        <f t="shared" si="76"/>
        <v>54.5</v>
      </c>
      <c r="AF115" s="98">
        <f t="shared" si="76"/>
        <v>54.5</v>
      </c>
      <c r="AG115" s="98">
        <f t="shared" si="76"/>
        <v>54.5</v>
      </c>
      <c r="AH115" s="98">
        <f t="shared" si="76"/>
        <v>54.5</v>
      </c>
      <c r="AI115" s="98">
        <f t="shared" si="76"/>
        <v>54.5</v>
      </c>
      <c r="AJ115" s="98">
        <f t="shared" si="76"/>
        <v>54.5</v>
      </c>
      <c r="AK115" s="98">
        <f t="shared" si="76"/>
        <v>54.5</v>
      </c>
      <c r="AL115" s="98">
        <f t="shared" si="76"/>
        <v>54.5</v>
      </c>
      <c r="AM115" s="98">
        <f>($D$115*30%)/12</f>
        <v>54.5</v>
      </c>
      <c r="AN115" s="98"/>
      <c r="AO115" s="98">
        <f t="shared" si="63"/>
        <v>2180</v>
      </c>
      <c r="AP115" s="105">
        <f t="shared" si="68"/>
        <v>0</v>
      </c>
    </row>
    <row r="116" spans="1:42" outlineLevel="1">
      <c r="A116" s="104">
        <v>41502</v>
      </c>
      <c r="B116" s="100" t="s">
        <v>207</v>
      </c>
      <c r="C116" s="100" t="s">
        <v>208</v>
      </c>
      <c r="D116" s="96">
        <v>3398</v>
      </c>
      <c r="E116" s="94"/>
      <c r="F116" s="94"/>
      <c r="G116" s="94"/>
      <c r="H116" s="94"/>
      <c r="I116" s="94"/>
      <c r="J116" s="94"/>
      <c r="K116" s="94"/>
      <c r="L116" s="94">
        <v>339.8</v>
      </c>
      <c r="M116" s="96">
        <v>1359.2</v>
      </c>
      <c r="N116" s="95">
        <v>2038.8</v>
      </c>
      <c r="O116" s="96">
        <f>+($D$116*30%)/12</f>
        <v>84.95</v>
      </c>
      <c r="P116" s="96">
        <f t="shared" ref="P116:Z116" si="77">+($D$116*30%)/12</f>
        <v>84.95</v>
      </c>
      <c r="Q116" s="96">
        <f t="shared" si="77"/>
        <v>84.95</v>
      </c>
      <c r="R116" s="96">
        <f t="shared" si="77"/>
        <v>84.95</v>
      </c>
      <c r="S116" s="96">
        <f t="shared" si="77"/>
        <v>84.95</v>
      </c>
      <c r="T116" s="96">
        <f t="shared" si="77"/>
        <v>84.95</v>
      </c>
      <c r="U116" s="96">
        <f t="shared" si="77"/>
        <v>84.95</v>
      </c>
      <c r="V116" s="96">
        <f t="shared" si="77"/>
        <v>84.95</v>
      </c>
      <c r="W116" s="96">
        <f t="shared" si="77"/>
        <v>84.95</v>
      </c>
      <c r="X116" s="96">
        <f t="shared" si="77"/>
        <v>84.95</v>
      </c>
      <c r="Y116" s="96">
        <f t="shared" si="77"/>
        <v>84.95</v>
      </c>
      <c r="Z116" s="96">
        <f t="shared" si="77"/>
        <v>84.95</v>
      </c>
      <c r="AA116" s="97">
        <f t="shared" si="57"/>
        <v>2378.6000000000004</v>
      </c>
      <c r="AB116" s="97">
        <v>1019.3999999999996</v>
      </c>
      <c r="AC116" s="97">
        <f>+($D$116*30%)/12</f>
        <v>84.95</v>
      </c>
      <c r="AD116" s="97">
        <f t="shared" ref="AD116:AM116" si="78">+($D$116*30%)/12</f>
        <v>84.95</v>
      </c>
      <c r="AE116" s="97">
        <f t="shared" si="78"/>
        <v>84.95</v>
      </c>
      <c r="AF116" s="97">
        <f t="shared" si="78"/>
        <v>84.95</v>
      </c>
      <c r="AG116" s="97">
        <f t="shared" si="78"/>
        <v>84.95</v>
      </c>
      <c r="AH116" s="97">
        <f t="shared" si="78"/>
        <v>84.95</v>
      </c>
      <c r="AI116" s="97">
        <f t="shared" si="78"/>
        <v>84.95</v>
      </c>
      <c r="AJ116" s="97">
        <f t="shared" si="78"/>
        <v>84.95</v>
      </c>
      <c r="AK116" s="97">
        <f t="shared" si="78"/>
        <v>84.95</v>
      </c>
      <c r="AL116" s="97">
        <f t="shared" si="78"/>
        <v>84.95</v>
      </c>
      <c r="AM116" s="97">
        <f t="shared" si="78"/>
        <v>84.95</v>
      </c>
      <c r="AN116" s="97">
        <f>+($D$116*30%)/12</f>
        <v>84.95</v>
      </c>
      <c r="AO116" s="98">
        <f t="shared" si="63"/>
        <v>3398.0000000000005</v>
      </c>
      <c r="AP116" s="105">
        <f t="shared" si="68"/>
        <v>0</v>
      </c>
    </row>
    <row r="117" spans="1:42" outlineLevel="1">
      <c r="A117" s="104">
        <v>41569</v>
      </c>
      <c r="B117" s="100" t="s">
        <v>209</v>
      </c>
      <c r="C117" s="100" t="s">
        <v>210</v>
      </c>
      <c r="D117" s="96">
        <v>10753.39</v>
      </c>
      <c r="E117" s="94"/>
      <c r="F117" s="94"/>
      <c r="G117" s="94"/>
      <c r="H117" s="94"/>
      <c r="I117" s="94"/>
      <c r="J117" s="94"/>
      <c r="K117" s="94"/>
      <c r="L117" s="94">
        <v>537.66949999999997</v>
      </c>
      <c r="M117" s="96">
        <v>3763.69</v>
      </c>
      <c r="N117" s="95">
        <v>6989.6999999999989</v>
      </c>
      <c r="O117" s="96">
        <f>+($D$117*30%)/12</f>
        <v>268.83474999999999</v>
      </c>
      <c r="P117" s="96">
        <f t="shared" ref="P117:Z117" si="79">+($D$117*30%)/12</f>
        <v>268.83474999999999</v>
      </c>
      <c r="Q117" s="96">
        <f t="shared" si="79"/>
        <v>268.83474999999999</v>
      </c>
      <c r="R117" s="96">
        <f t="shared" si="79"/>
        <v>268.83474999999999</v>
      </c>
      <c r="S117" s="96">
        <f t="shared" si="79"/>
        <v>268.83474999999999</v>
      </c>
      <c r="T117" s="96">
        <f t="shared" si="79"/>
        <v>268.83474999999999</v>
      </c>
      <c r="U117" s="96">
        <f t="shared" si="79"/>
        <v>268.83474999999999</v>
      </c>
      <c r="V117" s="96">
        <f t="shared" si="79"/>
        <v>268.83474999999999</v>
      </c>
      <c r="W117" s="96">
        <f t="shared" si="79"/>
        <v>268.83474999999999</v>
      </c>
      <c r="X117" s="96">
        <f t="shared" si="79"/>
        <v>268.83474999999999</v>
      </c>
      <c r="Y117" s="96">
        <f t="shared" si="79"/>
        <v>268.83474999999999</v>
      </c>
      <c r="Z117" s="96">
        <f t="shared" si="79"/>
        <v>268.83474999999999</v>
      </c>
      <c r="AA117" s="97">
        <f t="shared" si="57"/>
        <v>6989.7070000000003</v>
      </c>
      <c r="AB117" s="97">
        <v>3763.6829999999991</v>
      </c>
      <c r="AC117" s="107">
        <f>+($D$117*30%)/12</f>
        <v>268.83474999999999</v>
      </c>
      <c r="AD117" s="107">
        <f t="shared" ref="AD117:AN117" si="80">+($D$117*30%)/12</f>
        <v>268.83474999999999</v>
      </c>
      <c r="AE117" s="107">
        <f t="shared" si="80"/>
        <v>268.83474999999999</v>
      </c>
      <c r="AF117" s="107">
        <f t="shared" si="80"/>
        <v>268.83474999999999</v>
      </c>
      <c r="AG117" s="107">
        <f t="shared" si="80"/>
        <v>268.83474999999999</v>
      </c>
      <c r="AH117" s="107">
        <f t="shared" si="80"/>
        <v>268.83474999999999</v>
      </c>
      <c r="AI117" s="107">
        <f t="shared" si="80"/>
        <v>268.83474999999999</v>
      </c>
      <c r="AJ117" s="107">
        <f t="shared" si="80"/>
        <v>268.83474999999999</v>
      </c>
      <c r="AK117" s="107">
        <f t="shared" si="80"/>
        <v>268.83474999999999</v>
      </c>
      <c r="AL117" s="107">
        <f t="shared" si="80"/>
        <v>268.83474999999999</v>
      </c>
      <c r="AM117" s="107">
        <f t="shared" si="80"/>
        <v>268.83474999999999</v>
      </c>
      <c r="AN117" s="107">
        <f t="shared" si="80"/>
        <v>268.83474999999999</v>
      </c>
      <c r="AO117" s="98">
        <f t="shared" si="63"/>
        <v>10215.724</v>
      </c>
      <c r="AP117" s="105">
        <f t="shared" ref="AP117:AP145" si="81">+D117-AO117</f>
        <v>537.66599999999926</v>
      </c>
    </row>
    <row r="118" spans="1:42" outlineLevel="1">
      <c r="A118" s="104">
        <v>41629</v>
      </c>
      <c r="B118" s="100" t="s">
        <v>211</v>
      </c>
      <c r="C118" s="100" t="s">
        <v>212</v>
      </c>
      <c r="D118" s="96">
        <v>11531.52</v>
      </c>
      <c r="E118" s="94"/>
      <c r="F118" s="94"/>
      <c r="G118" s="94"/>
      <c r="H118" s="94"/>
      <c r="I118" s="94"/>
      <c r="J118" s="94"/>
      <c r="K118" s="94"/>
      <c r="L118" s="96">
        <v>0</v>
      </c>
      <c r="M118" s="96">
        <v>3459.4560000000001</v>
      </c>
      <c r="N118" s="95">
        <v>8072.0640000000003</v>
      </c>
      <c r="O118" s="96">
        <f>+($D$118*30%)/12</f>
        <v>288.28800000000001</v>
      </c>
      <c r="P118" s="96">
        <f t="shared" ref="P118:Z118" si="82">+($D$118*30%)/12</f>
        <v>288.28800000000001</v>
      </c>
      <c r="Q118" s="96">
        <f t="shared" si="82"/>
        <v>288.28800000000001</v>
      </c>
      <c r="R118" s="96">
        <f t="shared" si="82"/>
        <v>288.28800000000001</v>
      </c>
      <c r="S118" s="96">
        <f t="shared" si="82"/>
        <v>288.28800000000001</v>
      </c>
      <c r="T118" s="96">
        <f t="shared" si="82"/>
        <v>288.28800000000001</v>
      </c>
      <c r="U118" s="96">
        <f t="shared" si="82"/>
        <v>288.28800000000001</v>
      </c>
      <c r="V118" s="96">
        <f t="shared" si="82"/>
        <v>288.28800000000001</v>
      </c>
      <c r="W118" s="96">
        <f t="shared" si="82"/>
        <v>288.28800000000001</v>
      </c>
      <c r="X118" s="96">
        <f t="shared" si="82"/>
        <v>288.28800000000001</v>
      </c>
      <c r="Y118" s="96">
        <f t="shared" si="82"/>
        <v>288.28800000000001</v>
      </c>
      <c r="Z118" s="96">
        <f t="shared" si="82"/>
        <v>288.28800000000001</v>
      </c>
      <c r="AA118" s="97">
        <f t="shared" si="57"/>
        <v>6918.9120000000003</v>
      </c>
      <c r="AB118" s="97">
        <v>4612.6080000000002</v>
      </c>
      <c r="AC118" s="97">
        <f>($D$118*30%)/12</f>
        <v>288.28800000000001</v>
      </c>
      <c r="AD118" s="97">
        <f t="shared" ref="AD118:AN118" si="83">($D$118*30%)/12</f>
        <v>288.28800000000001</v>
      </c>
      <c r="AE118" s="97">
        <f t="shared" si="83"/>
        <v>288.28800000000001</v>
      </c>
      <c r="AF118" s="97">
        <f t="shared" si="83"/>
        <v>288.28800000000001</v>
      </c>
      <c r="AG118" s="97">
        <f t="shared" si="83"/>
        <v>288.28800000000001</v>
      </c>
      <c r="AH118" s="97">
        <f t="shared" si="83"/>
        <v>288.28800000000001</v>
      </c>
      <c r="AI118" s="97">
        <f t="shared" si="83"/>
        <v>288.28800000000001</v>
      </c>
      <c r="AJ118" s="97">
        <f t="shared" si="83"/>
        <v>288.28800000000001</v>
      </c>
      <c r="AK118" s="97">
        <f t="shared" si="83"/>
        <v>288.28800000000001</v>
      </c>
      <c r="AL118" s="97">
        <f t="shared" si="83"/>
        <v>288.28800000000001</v>
      </c>
      <c r="AM118" s="97">
        <f t="shared" si="83"/>
        <v>288.28800000000001</v>
      </c>
      <c r="AN118" s="97">
        <f t="shared" si="83"/>
        <v>288.28800000000001</v>
      </c>
      <c r="AO118" s="98">
        <f t="shared" si="63"/>
        <v>10378.368</v>
      </c>
      <c r="AP118" s="105">
        <f t="shared" si="81"/>
        <v>1153.152</v>
      </c>
    </row>
    <row r="119" spans="1:42" outlineLevel="1">
      <c r="A119" s="104">
        <v>41482</v>
      </c>
      <c r="B119" s="100" t="s">
        <v>213</v>
      </c>
      <c r="C119" s="100" t="s">
        <v>214</v>
      </c>
      <c r="D119" s="96">
        <v>10753.2</v>
      </c>
      <c r="E119" s="94"/>
      <c r="F119" s="94"/>
      <c r="G119" s="94"/>
      <c r="H119" s="94"/>
      <c r="I119" s="94"/>
      <c r="J119" s="94"/>
      <c r="K119" s="94"/>
      <c r="L119" s="94">
        <v>1344.15</v>
      </c>
      <c r="M119" s="96">
        <v>4570.1099999999997</v>
      </c>
      <c r="N119" s="95">
        <v>6183.0900000000011</v>
      </c>
      <c r="O119" s="96">
        <f>+($D$119*30%)/12</f>
        <v>268.83</v>
      </c>
      <c r="P119" s="96">
        <f t="shared" ref="P119:Z119" si="84">+($D$119*30%)/12</f>
        <v>268.83</v>
      </c>
      <c r="Q119" s="96">
        <f t="shared" si="84"/>
        <v>268.83</v>
      </c>
      <c r="R119" s="96">
        <f t="shared" si="84"/>
        <v>268.83</v>
      </c>
      <c r="S119" s="96">
        <f t="shared" si="84"/>
        <v>268.83</v>
      </c>
      <c r="T119" s="96">
        <f t="shared" si="84"/>
        <v>268.83</v>
      </c>
      <c r="U119" s="96">
        <f t="shared" si="84"/>
        <v>268.83</v>
      </c>
      <c r="V119" s="96">
        <f t="shared" si="84"/>
        <v>268.83</v>
      </c>
      <c r="W119" s="96">
        <f t="shared" si="84"/>
        <v>268.83</v>
      </c>
      <c r="X119" s="96">
        <f t="shared" si="84"/>
        <v>268.83</v>
      </c>
      <c r="Y119" s="96">
        <f t="shared" si="84"/>
        <v>268.83</v>
      </c>
      <c r="Z119" s="96">
        <f t="shared" si="84"/>
        <v>268.83</v>
      </c>
      <c r="AA119" s="97">
        <f t="shared" si="57"/>
        <v>7796.07</v>
      </c>
      <c r="AB119" s="97">
        <v>2957.130000000001</v>
      </c>
      <c r="AC119" s="97">
        <f>($D$119*30%)/12</f>
        <v>268.83</v>
      </c>
      <c r="AD119" s="97">
        <f t="shared" ref="AD119:AM119" si="85">($D$119*30%)/12</f>
        <v>268.83</v>
      </c>
      <c r="AE119" s="97">
        <f t="shared" si="85"/>
        <v>268.83</v>
      </c>
      <c r="AF119" s="97">
        <f t="shared" si="85"/>
        <v>268.83</v>
      </c>
      <c r="AG119" s="97">
        <f t="shared" si="85"/>
        <v>268.83</v>
      </c>
      <c r="AH119" s="97">
        <f t="shared" si="85"/>
        <v>268.83</v>
      </c>
      <c r="AI119" s="97">
        <f t="shared" si="85"/>
        <v>268.83</v>
      </c>
      <c r="AJ119" s="97">
        <f t="shared" si="85"/>
        <v>268.83</v>
      </c>
      <c r="AK119" s="97">
        <f t="shared" si="85"/>
        <v>268.83</v>
      </c>
      <c r="AL119" s="97">
        <f t="shared" si="85"/>
        <v>268.83</v>
      </c>
      <c r="AM119" s="97">
        <f t="shared" si="85"/>
        <v>268.83</v>
      </c>
      <c r="AN119" s="97"/>
      <c r="AO119" s="98">
        <f t="shared" si="63"/>
        <v>10753.199999999999</v>
      </c>
      <c r="AP119" s="105">
        <f t="shared" si="81"/>
        <v>0</v>
      </c>
    </row>
    <row r="120" spans="1:42" outlineLevel="1">
      <c r="A120" s="108">
        <v>41759</v>
      </c>
      <c r="B120" s="93" t="s">
        <v>215</v>
      </c>
      <c r="C120" s="93" t="s">
        <v>216</v>
      </c>
      <c r="D120" s="95">
        <v>31775.38</v>
      </c>
      <c r="E120" s="94"/>
      <c r="F120" s="94"/>
      <c r="G120" s="94"/>
      <c r="H120" s="94"/>
      <c r="I120" s="94"/>
      <c r="J120" s="94"/>
      <c r="K120" s="94"/>
      <c r="L120" s="94"/>
      <c r="M120" s="95">
        <v>6355.076</v>
      </c>
      <c r="N120" s="95">
        <v>25420.304</v>
      </c>
      <c r="O120" s="96">
        <f>+($D$120*30%)/12</f>
        <v>794.3845</v>
      </c>
      <c r="P120" s="96">
        <f t="shared" ref="P120:Z120" si="86">+($D$120*30%)/12</f>
        <v>794.3845</v>
      </c>
      <c r="Q120" s="96">
        <f t="shared" si="86"/>
        <v>794.3845</v>
      </c>
      <c r="R120" s="96">
        <f t="shared" si="86"/>
        <v>794.3845</v>
      </c>
      <c r="S120" s="96">
        <f t="shared" si="86"/>
        <v>794.3845</v>
      </c>
      <c r="T120" s="96">
        <f t="shared" si="86"/>
        <v>794.3845</v>
      </c>
      <c r="U120" s="96">
        <f t="shared" si="86"/>
        <v>794.3845</v>
      </c>
      <c r="V120" s="96">
        <f t="shared" si="86"/>
        <v>794.3845</v>
      </c>
      <c r="W120" s="96">
        <f t="shared" si="86"/>
        <v>794.3845</v>
      </c>
      <c r="X120" s="96">
        <f t="shared" si="86"/>
        <v>794.3845</v>
      </c>
      <c r="Y120" s="96">
        <f t="shared" si="86"/>
        <v>794.3845</v>
      </c>
      <c r="Z120" s="96">
        <f t="shared" si="86"/>
        <v>794.3845</v>
      </c>
      <c r="AA120" s="97">
        <f t="shared" si="57"/>
        <v>15887.689999999999</v>
      </c>
      <c r="AB120" s="97">
        <v>15887.690000000002</v>
      </c>
      <c r="AC120" s="97">
        <f>($D$120*30%)/12</f>
        <v>794.3845</v>
      </c>
      <c r="AD120" s="97">
        <f t="shared" ref="AD120:AN120" si="87">($D$120*30%)/12</f>
        <v>794.3845</v>
      </c>
      <c r="AE120" s="97">
        <f t="shared" si="87"/>
        <v>794.3845</v>
      </c>
      <c r="AF120" s="97">
        <f t="shared" si="87"/>
        <v>794.3845</v>
      </c>
      <c r="AG120" s="97">
        <f t="shared" si="87"/>
        <v>794.3845</v>
      </c>
      <c r="AH120" s="97">
        <f t="shared" si="87"/>
        <v>794.3845</v>
      </c>
      <c r="AI120" s="97">
        <f t="shared" si="87"/>
        <v>794.3845</v>
      </c>
      <c r="AJ120" s="97">
        <f t="shared" si="87"/>
        <v>794.3845</v>
      </c>
      <c r="AK120" s="97">
        <f t="shared" si="87"/>
        <v>794.3845</v>
      </c>
      <c r="AL120" s="97">
        <f t="shared" si="87"/>
        <v>794.3845</v>
      </c>
      <c r="AM120" s="97">
        <f t="shared" si="87"/>
        <v>794.3845</v>
      </c>
      <c r="AN120" s="97">
        <f t="shared" si="87"/>
        <v>794.3845</v>
      </c>
      <c r="AO120" s="98">
        <f t="shared" si="63"/>
        <v>25420.303999999996</v>
      </c>
      <c r="AP120" s="105">
        <f t="shared" si="81"/>
        <v>6355.0760000000046</v>
      </c>
    </row>
    <row r="121" spans="1:42" outlineLevel="1">
      <c r="A121" s="162">
        <v>41864</v>
      </c>
      <c r="B121" s="163" t="s">
        <v>217</v>
      </c>
      <c r="C121" s="163" t="s">
        <v>218</v>
      </c>
      <c r="D121" s="161">
        <v>8363.7900000000009</v>
      </c>
      <c r="E121" s="164"/>
      <c r="F121" s="164"/>
      <c r="G121" s="164"/>
      <c r="H121" s="164"/>
      <c r="I121" s="164"/>
      <c r="J121" s="164"/>
      <c r="K121" s="164"/>
      <c r="L121" s="164"/>
      <c r="M121" s="161">
        <f>+($D$121*30%)/12*4</f>
        <v>836.37900000000002</v>
      </c>
      <c r="N121" s="161">
        <f>+D121-M121</f>
        <v>7527.411000000001</v>
      </c>
      <c r="O121" s="161">
        <f>+($D$121*30%)/12</f>
        <v>209.09475</v>
      </c>
      <c r="P121" s="161">
        <f t="shared" ref="P121:Z121" si="88">+($D$121*30%)/12</f>
        <v>209.09475</v>
      </c>
      <c r="Q121" s="161">
        <f t="shared" si="88"/>
        <v>209.09475</v>
      </c>
      <c r="R121" s="161">
        <f t="shared" si="88"/>
        <v>209.09475</v>
      </c>
      <c r="S121" s="161">
        <f t="shared" si="88"/>
        <v>209.09475</v>
      </c>
      <c r="T121" s="161">
        <f t="shared" si="88"/>
        <v>209.09475</v>
      </c>
      <c r="U121" s="161">
        <f t="shared" si="88"/>
        <v>209.09475</v>
      </c>
      <c r="V121" s="161">
        <f t="shared" si="88"/>
        <v>209.09475</v>
      </c>
      <c r="W121" s="161">
        <f t="shared" si="88"/>
        <v>209.09475</v>
      </c>
      <c r="X121" s="161">
        <f t="shared" si="88"/>
        <v>209.09475</v>
      </c>
      <c r="Y121" s="161">
        <f t="shared" si="88"/>
        <v>209.09475</v>
      </c>
      <c r="Z121" s="161">
        <f t="shared" si="88"/>
        <v>209.09475</v>
      </c>
      <c r="AA121" s="165">
        <f t="shared" si="57"/>
        <v>3345.5160000000005</v>
      </c>
      <c r="AB121" s="165">
        <v>5018.2740000000003</v>
      </c>
      <c r="AC121" s="165">
        <f>+($D$121*30%)/12</f>
        <v>209.09475</v>
      </c>
      <c r="AD121" s="165">
        <f t="shared" ref="AD121:AN121" si="89">+($D$121*30%)/12</f>
        <v>209.09475</v>
      </c>
      <c r="AE121" s="165">
        <f t="shared" si="89"/>
        <v>209.09475</v>
      </c>
      <c r="AF121" s="165">
        <f t="shared" si="89"/>
        <v>209.09475</v>
      </c>
      <c r="AG121" s="165">
        <f t="shared" si="89"/>
        <v>209.09475</v>
      </c>
      <c r="AH121" s="165">
        <f t="shared" si="89"/>
        <v>209.09475</v>
      </c>
      <c r="AI121" s="165">
        <f t="shared" si="89"/>
        <v>209.09475</v>
      </c>
      <c r="AJ121" s="165">
        <f t="shared" si="89"/>
        <v>209.09475</v>
      </c>
      <c r="AK121" s="165">
        <f t="shared" si="89"/>
        <v>209.09475</v>
      </c>
      <c r="AL121" s="165">
        <f t="shared" si="89"/>
        <v>209.09475</v>
      </c>
      <c r="AM121" s="165">
        <f t="shared" si="89"/>
        <v>209.09475</v>
      </c>
      <c r="AN121" s="165">
        <f t="shared" si="89"/>
        <v>209.09475</v>
      </c>
      <c r="AO121" s="166">
        <f t="shared" si="63"/>
        <v>5854.6530000000012</v>
      </c>
      <c r="AP121" s="167">
        <f t="shared" si="81"/>
        <v>2509.1369999999997</v>
      </c>
    </row>
    <row r="122" spans="1:42" outlineLevel="1">
      <c r="A122" s="108">
        <v>41926</v>
      </c>
      <c r="B122" s="100" t="s">
        <v>219</v>
      </c>
      <c r="C122" s="100" t="s">
        <v>220</v>
      </c>
      <c r="D122" s="96">
        <v>2388.7800000000002</v>
      </c>
      <c r="E122" s="94"/>
      <c r="F122" s="94"/>
      <c r="G122" s="94"/>
      <c r="H122" s="94"/>
      <c r="I122" s="94"/>
      <c r="J122" s="94"/>
      <c r="K122" s="94"/>
      <c r="L122" s="94"/>
      <c r="M122" s="95">
        <v>119.43900000000001</v>
      </c>
      <c r="N122" s="95">
        <v>2269.3410000000003</v>
      </c>
      <c r="O122" s="96">
        <f>+($D$122*30%)/12</f>
        <v>59.719500000000004</v>
      </c>
      <c r="P122" s="96">
        <f t="shared" ref="P122:Z122" si="90">+($D$122*30%)/12</f>
        <v>59.719500000000004</v>
      </c>
      <c r="Q122" s="96">
        <f t="shared" si="90"/>
        <v>59.719500000000004</v>
      </c>
      <c r="R122" s="96">
        <f t="shared" si="90"/>
        <v>59.719500000000004</v>
      </c>
      <c r="S122" s="96">
        <f t="shared" si="90"/>
        <v>59.719500000000004</v>
      </c>
      <c r="T122" s="96">
        <f t="shared" si="90"/>
        <v>59.719500000000004</v>
      </c>
      <c r="U122" s="96">
        <f t="shared" si="90"/>
        <v>59.719500000000004</v>
      </c>
      <c r="V122" s="96">
        <f t="shared" si="90"/>
        <v>59.719500000000004</v>
      </c>
      <c r="W122" s="96">
        <f t="shared" si="90"/>
        <v>59.719500000000004</v>
      </c>
      <c r="X122" s="96">
        <f t="shared" si="90"/>
        <v>59.719500000000004</v>
      </c>
      <c r="Y122" s="96">
        <f t="shared" si="90"/>
        <v>59.719500000000004</v>
      </c>
      <c r="Z122" s="96">
        <f t="shared" si="90"/>
        <v>59.719500000000004</v>
      </c>
      <c r="AA122" s="97">
        <f t="shared" si="57"/>
        <v>836.07300000000009</v>
      </c>
      <c r="AB122" s="97">
        <v>1552.7070000000001</v>
      </c>
      <c r="AC122" s="97">
        <f>+($D$122*30%)/12</f>
        <v>59.719500000000004</v>
      </c>
      <c r="AD122" s="97">
        <f t="shared" ref="AD122:AN122" si="91">+($D$122*30%)/12</f>
        <v>59.719500000000004</v>
      </c>
      <c r="AE122" s="97">
        <f t="shared" si="91"/>
        <v>59.719500000000004</v>
      </c>
      <c r="AF122" s="97">
        <f t="shared" si="91"/>
        <v>59.719500000000004</v>
      </c>
      <c r="AG122" s="97">
        <f t="shared" si="91"/>
        <v>59.719500000000004</v>
      </c>
      <c r="AH122" s="97">
        <f t="shared" si="91"/>
        <v>59.719500000000004</v>
      </c>
      <c r="AI122" s="97">
        <f t="shared" si="91"/>
        <v>59.719500000000004</v>
      </c>
      <c r="AJ122" s="97">
        <f t="shared" si="91"/>
        <v>59.719500000000004</v>
      </c>
      <c r="AK122" s="97">
        <f t="shared" si="91"/>
        <v>59.719500000000004</v>
      </c>
      <c r="AL122" s="97">
        <f t="shared" si="91"/>
        <v>59.719500000000004</v>
      </c>
      <c r="AM122" s="97">
        <f t="shared" si="91"/>
        <v>59.719500000000004</v>
      </c>
      <c r="AN122" s="97">
        <f t="shared" si="91"/>
        <v>59.719500000000004</v>
      </c>
      <c r="AO122" s="98">
        <f t="shared" si="63"/>
        <v>1552.7070000000003</v>
      </c>
      <c r="AP122" s="105">
        <f t="shared" si="81"/>
        <v>836.07299999999987</v>
      </c>
    </row>
    <row r="123" spans="1:42" outlineLevel="1">
      <c r="A123" s="108">
        <v>41984</v>
      </c>
      <c r="B123" s="93" t="s">
        <v>221</v>
      </c>
      <c r="C123" s="93" t="s">
        <v>222</v>
      </c>
      <c r="D123" s="96">
        <v>235.21</v>
      </c>
      <c r="E123" s="94"/>
      <c r="F123" s="94"/>
      <c r="G123" s="94"/>
      <c r="H123" s="94"/>
      <c r="I123" s="94"/>
      <c r="J123" s="94"/>
      <c r="K123" s="94"/>
      <c r="L123" s="94"/>
      <c r="M123" s="95"/>
      <c r="N123" s="95">
        <v>235.21</v>
      </c>
      <c r="O123" s="96">
        <f>+($D$123*30%)/12</f>
        <v>5.8802500000000002</v>
      </c>
      <c r="P123" s="96">
        <f t="shared" ref="P123:Z123" si="92">+($D$123*30%)/12</f>
        <v>5.8802500000000002</v>
      </c>
      <c r="Q123" s="96">
        <f t="shared" si="92"/>
        <v>5.8802500000000002</v>
      </c>
      <c r="R123" s="96">
        <f t="shared" si="92"/>
        <v>5.8802500000000002</v>
      </c>
      <c r="S123" s="96">
        <f t="shared" si="92"/>
        <v>5.8802500000000002</v>
      </c>
      <c r="T123" s="96">
        <f t="shared" si="92"/>
        <v>5.8802500000000002</v>
      </c>
      <c r="U123" s="96">
        <f t="shared" si="92"/>
        <v>5.8802500000000002</v>
      </c>
      <c r="V123" s="96">
        <f t="shared" si="92"/>
        <v>5.8802500000000002</v>
      </c>
      <c r="W123" s="96">
        <f t="shared" si="92"/>
        <v>5.8802500000000002</v>
      </c>
      <c r="X123" s="96">
        <f t="shared" si="92"/>
        <v>5.8802500000000002</v>
      </c>
      <c r="Y123" s="96">
        <f t="shared" si="92"/>
        <v>5.8802500000000002</v>
      </c>
      <c r="Z123" s="96">
        <f t="shared" si="92"/>
        <v>5.8802500000000002</v>
      </c>
      <c r="AA123" s="97">
        <f t="shared" si="57"/>
        <v>70.563000000000017</v>
      </c>
      <c r="AB123" s="97">
        <v>164.64699999999999</v>
      </c>
      <c r="AC123" s="97">
        <f>+($D$123*30%)/12</f>
        <v>5.8802500000000002</v>
      </c>
      <c r="AD123" s="97">
        <f t="shared" ref="AD123:AN123" si="93">+($D$123*30%)/12</f>
        <v>5.8802500000000002</v>
      </c>
      <c r="AE123" s="97">
        <f t="shared" si="93"/>
        <v>5.8802500000000002</v>
      </c>
      <c r="AF123" s="97">
        <f t="shared" si="93"/>
        <v>5.8802500000000002</v>
      </c>
      <c r="AG123" s="97">
        <f t="shared" si="93"/>
        <v>5.8802500000000002</v>
      </c>
      <c r="AH123" s="97">
        <f t="shared" si="93"/>
        <v>5.8802500000000002</v>
      </c>
      <c r="AI123" s="97">
        <f t="shared" si="93"/>
        <v>5.8802500000000002</v>
      </c>
      <c r="AJ123" s="97">
        <f t="shared" si="93"/>
        <v>5.8802500000000002</v>
      </c>
      <c r="AK123" s="97">
        <f t="shared" si="93"/>
        <v>5.8802500000000002</v>
      </c>
      <c r="AL123" s="97">
        <f t="shared" si="93"/>
        <v>5.8802500000000002</v>
      </c>
      <c r="AM123" s="97">
        <f t="shared" si="93"/>
        <v>5.8802500000000002</v>
      </c>
      <c r="AN123" s="97">
        <f t="shared" si="93"/>
        <v>5.8802500000000002</v>
      </c>
      <c r="AO123" s="98">
        <f t="shared" si="63"/>
        <v>141.12600000000003</v>
      </c>
      <c r="AP123" s="105">
        <f t="shared" si="81"/>
        <v>94.083999999999975</v>
      </c>
    </row>
    <row r="124" spans="1:42" outlineLevel="1">
      <c r="A124" s="108">
        <v>42034</v>
      </c>
      <c r="B124" s="93" t="s">
        <v>223</v>
      </c>
      <c r="C124" s="93" t="s">
        <v>224</v>
      </c>
      <c r="D124" s="96">
        <v>11758</v>
      </c>
      <c r="E124" s="94"/>
      <c r="F124" s="94"/>
      <c r="G124" s="94"/>
      <c r="H124" s="94"/>
      <c r="I124" s="94"/>
      <c r="J124" s="94"/>
      <c r="K124" s="94"/>
      <c r="L124" s="94"/>
      <c r="M124" s="97"/>
      <c r="N124" s="97"/>
      <c r="O124" s="96"/>
      <c r="P124" s="96">
        <f>+($D$124*30%)/12</f>
        <v>293.95</v>
      </c>
      <c r="Q124" s="96">
        <f t="shared" ref="Q124:Z124" si="94">+($D$124*30%)/12</f>
        <v>293.95</v>
      </c>
      <c r="R124" s="96">
        <f t="shared" si="94"/>
        <v>293.95</v>
      </c>
      <c r="S124" s="96">
        <f t="shared" si="94"/>
        <v>293.95</v>
      </c>
      <c r="T124" s="96">
        <f t="shared" si="94"/>
        <v>293.95</v>
      </c>
      <c r="U124" s="96">
        <f t="shared" si="94"/>
        <v>293.95</v>
      </c>
      <c r="V124" s="96">
        <f t="shared" si="94"/>
        <v>293.95</v>
      </c>
      <c r="W124" s="96">
        <f t="shared" si="94"/>
        <v>293.95</v>
      </c>
      <c r="X124" s="96">
        <f t="shared" si="94"/>
        <v>293.95</v>
      </c>
      <c r="Y124" s="96">
        <f t="shared" si="94"/>
        <v>293.95</v>
      </c>
      <c r="Z124" s="96">
        <f t="shared" si="94"/>
        <v>293.95</v>
      </c>
      <c r="AA124" s="97">
        <f t="shared" si="57"/>
        <v>3233.4499999999994</v>
      </c>
      <c r="AB124" s="97">
        <v>8524.5500000000011</v>
      </c>
      <c r="AC124" s="97">
        <f>+($D$124*30%)/12</f>
        <v>293.95</v>
      </c>
      <c r="AD124" s="97">
        <f t="shared" ref="AD124:AN124" si="95">+($D$124*30%)/12</f>
        <v>293.95</v>
      </c>
      <c r="AE124" s="97">
        <f t="shared" si="95"/>
        <v>293.95</v>
      </c>
      <c r="AF124" s="97">
        <f t="shared" si="95"/>
        <v>293.95</v>
      </c>
      <c r="AG124" s="97">
        <f t="shared" si="95"/>
        <v>293.95</v>
      </c>
      <c r="AH124" s="97">
        <f t="shared" si="95"/>
        <v>293.95</v>
      </c>
      <c r="AI124" s="97">
        <f t="shared" si="95"/>
        <v>293.95</v>
      </c>
      <c r="AJ124" s="97">
        <f t="shared" si="95"/>
        <v>293.95</v>
      </c>
      <c r="AK124" s="97">
        <f t="shared" si="95"/>
        <v>293.95</v>
      </c>
      <c r="AL124" s="97">
        <f t="shared" si="95"/>
        <v>293.95</v>
      </c>
      <c r="AM124" s="97">
        <f t="shared" si="95"/>
        <v>293.95</v>
      </c>
      <c r="AN124" s="97">
        <f t="shared" si="95"/>
        <v>293.95</v>
      </c>
      <c r="AO124" s="98">
        <f t="shared" si="63"/>
        <v>6760.8499999999985</v>
      </c>
      <c r="AP124" s="105">
        <f t="shared" si="81"/>
        <v>4997.1500000000015</v>
      </c>
    </row>
    <row r="125" spans="1:42" outlineLevel="1">
      <c r="A125" s="108">
        <v>42035</v>
      </c>
      <c r="B125" s="93" t="s">
        <v>225</v>
      </c>
      <c r="C125" s="93" t="s">
        <v>226</v>
      </c>
      <c r="D125" s="96">
        <v>8530</v>
      </c>
      <c r="E125" s="94"/>
      <c r="F125" s="94"/>
      <c r="G125" s="94"/>
      <c r="H125" s="94"/>
      <c r="I125" s="94"/>
      <c r="J125" s="94"/>
      <c r="K125" s="94"/>
      <c r="L125" s="94"/>
      <c r="M125" s="97"/>
      <c r="N125" s="97"/>
      <c r="O125" s="96"/>
      <c r="P125" s="96">
        <f>+($D$125*30%)/12</f>
        <v>213.25</v>
      </c>
      <c r="Q125" s="96">
        <f t="shared" ref="Q125:Z125" si="96">+($D$125*30%)/12</f>
        <v>213.25</v>
      </c>
      <c r="R125" s="96">
        <f t="shared" si="96"/>
        <v>213.25</v>
      </c>
      <c r="S125" s="96">
        <f t="shared" si="96"/>
        <v>213.25</v>
      </c>
      <c r="T125" s="96">
        <f t="shared" si="96"/>
        <v>213.25</v>
      </c>
      <c r="U125" s="96">
        <f t="shared" si="96"/>
        <v>213.25</v>
      </c>
      <c r="V125" s="96">
        <f t="shared" si="96"/>
        <v>213.25</v>
      </c>
      <c r="W125" s="96">
        <f t="shared" si="96"/>
        <v>213.25</v>
      </c>
      <c r="X125" s="96">
        <f t="shared" si="96"/>
        <v>213.25</v>
      </c>
      <c r="Y125" s="96">
        <f t="shared" si="96"/>
        <v>213.25</v>
      </c>
      <c r="Z125" s="96">
        <f t="shared" si="96"/>
        <v>213.25</v>
      </c>
      <c r="AA125" s="97">
        <f t="shared" si="57"/>
        <v>2345.75</v>
      </c>
      <c r="AB125" s="97">
        <v>6184.25</v>
      </c>
      <c r="AC125" s="97">
        <f>+($D$125*30%)/12</f>
        <v>213.25</v>
      </c>
      <c r="AD125" s="97">
        <f t="shared" ref="AD125:AN125" si="97">+($D$125*30%)/12</f>
        <v>213.25</v>
      </c>
      <c r="AE125" s="97">
        <f t="shared" si="97"/>
        <v>213.25</v>
      </c>
      <c r="AF125" s="97">
        <f t="shared" si="97"/>
        <v>213.25</v>
      </c>
      <c r="AG125" s="97">
        <f t="shared" si="97"/>
        <v>213.25</v>
      </c>
      <c r="AH125" s="97">
        <f t="shared" si="97"/>
        <v>213.25</v>
      </c>
      <c r="AI125" s="97">
        <f t="shared" si="97"/>
        <v>213.25</v>
      </c>
      <c r="AJ125" s="97">
        <f t="shared" si="97"/>
        <v>213.25</v>
      </c>
      <c r="AK125" s="97">
        <f t="shared" si="97"/>
        <v>213.25</v>
      </c>
      <c r="AL125" s="97">
        <f t="shared" si="97"/>
        <v>213.25</v>
      </c>
      <c r="AM125" s="97">
        <f t="shared" si="97"/>
        <v>213.25</v>
      </c>
      <c r="AN125" s="97">
        <f t="shared" si="97"/>
        <v>213.25</v>
      </c>
      <c r="AO125" s="98">
        <f t="shared" si="63"/>
        <v>4904.75</v>
      </c>
      <c r="AP125" s="105">
        <f t="shared" si="81"/>
        <v>3625.25</v>
      </c>
    </row>
    <row r="126" spans="1:42" outlineLevel="1">
      <c r="A126" s="108">
        <v>42093</v>
      </c>
      <c r="B126" s="93" t="s">
        <v>227</v>
      </c>
      <c r="C126" s="93" t="s">
        <v>228</v>
      </c>
      <c r="D126" s="96">
        <v>11758.24</v>
      </c>
      <c r="E126" s="94"/>
      <c r="F126" s="94"/>
      <c r="G126" s="94"/>
      <c r="H126" s="94"/>
      <c r="I126" s="94"/>
      <c r="J126" s="94"/>
      <c r="K126" s="94"/>
      <c r="L126" s="94"/>
      <c r="M126" s="95"/>
      <c r="N126" s="97"/>
      <c r="O126" s="96"/>
      <c r="P126" s="95"/>
      <c r="Q126" s="95"/>
      <c r="R126" s="96">
        <f>+($D$126*30%)/12</f>
        <v>293.95599999999996</v>
      </c>
      <c r="S126" s="96">
        <f t="shared" ref="S126:Z126" si="98">+($D$126*30%)/12</f>
        <v>293.95599999999996</v>
      </c>
      <c r="T126" s="96">
        <f t="shared" si="98"/>
        <v>293.95599999999996</v>
      </c>
      <c r="U126" s="96">
        <f t="shared" si="98"/>
        <v>293.95599999999996</v>
      </c>
      <c r="V126" s="96">
        <f t="shared" si="98"/>
        <v>293.95599999999996</v>
      </c>
      <c r="W126" s="96">
        <f t="shared" si="98"/>
        <v>293.95599999999996</v>
      </c>
      <c r="X126" s="96">
        <f t="shared" si="98"/>
        <v>293.95599999999996</v>
      </c>
      <c r="Y126" s="96">
        <f t="shared" si="98"/>
        <v>293.95599999999996</v>
      </c>
      <c r="Z126" s="96">
        <f t="shared" si="98"/>
        <v>293.95599999999996</v>
      </c>
      <c r="AA126" s="97">
        <f>+SUM(O126:Z126)+M126</f>
        <v>2645.6039999999998</v>
      </c>
      <c r="AB126" s="97">
        <v>9112.6360000000004</v>
      </c>
      <c r="AC126" s="97">
        <f>+($D$126*30%)/12</f>
        <v>293.95599999999996</v>
      </c>
      <c r="AD126" s="97">
        <f t="shared" ref="AD126:AN126" si="99">+($D$126*30%)/12</f>
        <v>293.95599999999996</v>
      </c>
      <c r="AE126" s="97">
        <f t="shared" si="99"/>
        <v>293.95599999999996</v>
      </c>
      <c r="AF126" s="97">
        <f t="shared" si="99"/>
        <v>293.95599999999996</v>
      </c>
      <c r="AG126" s="97">
        <f t="shared" si="99"/>
        <v>293.95599999999996</v>
      </c>
      <c r="AH126" s="97">
        <f t="shared" si="99"/>
        <v>293.95599999999996</v>
      </c>
      <c r="AI126" s="97">
        <f t="shared" si="99"/>
        <v>293.95599999999996</v>
      </c>
      <c r="AJ126" s="97">
        <f t="shared" si="99"/>
        <v>293.95599999999996</v>
      </c>
      <c r="AK126" s="97">
        <f t="shared" si="99"/>
        <v>293.95599999999996</v>
      </c>
      <c r="AL126" s="97">
        <f t="shared" si="99"/>
        <v>293.95599999999996</v>
      </c>
      <c r="AM126" s="97">
        <f t="shared" si="99"/>
        <v>293.95599999999996</v>
      </c>
      <c r="AN126" s="97">
        <f t="shared" si="99"/>
        <v>293.95599999999996</v>
      </c>
      <c r="AO126" s="98">
        <f t="shared" si="63"/>
        <v>6173.076</v>
      </c>
      <c r="AP126" s="105">
        <f t="shared" si="81"/>
        <v>5585.1639999999998</v>
      </c>
    </row>
    <row r="127" spans="1:42" outlineLevel="1">
      <c r="A127" s="108">
        <v>42216</v>
      </c>
      <c r="B127" s="93" t="s">
        <v>229</v>
      </c>
      <c r="C127" s="93" t="s">
        <v>230</v>
      </c>
      <c r="D127" s="96">
        <v>5343.97</v>
      </c>
      <c r="E127" s="94"/>
      <c r="F127" s="94"/>
      <c r="G127" s="94"/>
      <c r="H127" s="94"/>
      <c r="I127" s="94"/>
      <c r="J127" s="94"/>
      <c r="K127" s="94"/>
      <c r="L127" s="94"/>
      <c r="M127" s="97"/>
      <c r="N127" s="97"/>
      <c r="O127" s="96"/>
      <c r="P127" s="95"/>
      <c r="Q127" s="95"/>
      <c r="R127" s="95"/>
      <c r="S127" s="95"/>
      <c r="T127" s="95"/>
      <c r="U127" s="95"/>
      <c r="V127" s="96">
        <f>+($D$127*30%)/12</f>
        <v>133.59925000000001</v>
      </c>
      <c r="W127" s="96">
        <f t="shared" ref="W127:Z127" si="100">+($D$127*30%)/12</f>
        <v>133.59925000000001</v>
      </c>
      <c r="X127" s="96">
        <f t="shared" si="100"/>
        <v>133.59925000000001</v>
      </c>
      <c r="Y127" s="96">
        <f t="shared" si="100"/>
        <v>133.59925000000001</v>
      </c>
      <c r="Z127" s="96">
        <f t="shared" si="100"/>
        <v>133.59925000000001</v>
      </c>
      <c r="AA127" s="97">
        <f t="shared" si="57"/>
        <v>667.99625000000003</v>
      </c>
      <c r="AB127" s="97">
        <v>4675.9737500000001</v>
      </c>
      <c r="AC127" s="97">
        <f>+($D$127*30%)/12</f>
        <v>133.59925000000001</v>
      </c>
      <c r="AD127" s="97">
        <f t="shared" ref="AD127:AN127" si="101">+($D$127*30%)/12</f>
        <v>133.59925000000001</v>
      </c>
      <c r="AE127" s="97">
        <f t="shared" si="101"/>
        <v>133.59925000000001</v>
      </c>
      <c r="AF127" s="97">
        <f t="shared" si="101"/>
        <v>133.59925000000001</v>
      </c>
      <c r="AG127" s="97">
        <f t="shared" si="101"/>
        <v>133.59925000000001</v>
      </c>
      <c r="AH127" s="97">
        <f t="shared" si="101"/>
        <v>133.59925000000001</v>
      </c>
      <c r="AI127" s="97">
        <f t="shared" si="101"/>
        <v>133.59925000000001</v>
      </c>
      <c r="AJ127" s="97">
        <f t="shared" si="101"/>
        <v>133.59925000000001</v>
      </c>
      <c r="AK127" s="97">
        <f t="shared" si="101"/>
        <v>133.59925000000001</v>
      </c>
      <c r="AL127" s="97">
        <f t="shared" si="101"/>
        <v>133.59925000000001</v>
      </c>
      <c r="AM127" s="97">
        <f t="shared" si="101"/>
        <v>133.59925000000001</v>
      </c>
      <c r="AN127" s="97">
        <f t="shared" si="101"/>
        <v>133.59925000000001</v>
      </c>
      <c r="AO127" s="98">
        <f t="shared" si="63"/>
        <v>2271.1872499999999</v>
      </c>
      <c r="AP127" s="105">
        <f t="shared" si="81"/>
        <v>3072.7827500000003</v>
      </c>
    </row>
    <row r="128" spans="1:42" outlineLevel="1">
      <c r="A128" s="108">
        <v>42338</v>
      </c>
      <c r="B128" s="93" t="s">
        <v>814</v>
      </c>
      <c r="C128" s="93" t="s">
        <v>815</v>
      </c>
      <c r="D128" s="96">
        <v>35766</v>
      </c>
      <c r="E128" s="94"/>
      <c r="F128" s="94"/>
      <c r="G128" s="94"/>
      <c r="H128" s="94"/>
      <c r="I128" s="94"/>
      <c r="J128" s="94"/>
      <c r="K128" s="94"/>
      <c r="L128" s="94"/>
      <c r="M128" s="97"/>
      <c r="N128" s="97"/>
      <c r="O128" s="96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107">
        <f>+($D$128*30%)/12+5.88</f>
        <v>900.03</v>
      </c>
      <c r="AA128" s="97">
        <f t="shared" si="57"/>
        <v>900.03</v>
      </c>
      <c r="AB128" s="97">
        <f>+D128-AA128</f>
        <v>34865.97</v>
      </c>
      <c r="AC128" s="97">
        <f>+($D$128*30%)/12</f>
        <v>894.15</v>
      </c>
      <c r="AD128" s="97">
        <f t="shared" ref="AD128:AN128" si="102">+($D$128*30%)/12</f>
        <v>894.15</v>
      </c>
      <c r="AE128" s="97">
        <f t="shared" si="102"/>
        <v>894.15</v>
      </c>
      <c r="AF128" s="97">
        <f t="shared" si="102"/>
        <v>894.15</v>
      </c>
      <c r="AG128" s="97">
        <f t="shared" si="102"/>
        <v>894.15</v>
      </c>
      <c r="AH128" s="97">
        <f t="shared" si="102"/>
        <v>894.15</v>
      </c>
      <c r="AI128" s="97">
        <f t="shared" si="102"/>
        <v>894.15</v>
      </c>
      <c r="AJ128" s="97">
        <f t="shared" si="102"/>
        <v>894.15</v>
      </c>
      <c r="AK128" s="97">
        <f t="shared" si="102"/>
        <v>894.15</v>
      </c>
      <c r="AL128" s="97">
        <f t="shared" si="102"/>
        <v>894.15</v>
      </c>
      <c r="AM128" s="97">
        <f t="shared" si="102"/>
        <v>894.15</v>
      </c>
      <c r="AN128" s="97">
        <f t="shared" si="102"/>
        <v>894.15</v>
      </c>
      <c r="AO128" s="98">
        <f t="shared" si="63"/>
        <v>11629.829999999998</v>
      </c>
      <c r="AP128" s="105">
        <f t="shared" si="81"/>
        <v>24136.170000000002</v>
      </c>
    </row>
    <row r="129" spans="1:42" outlineLevel="1">
      <c r="A129" s="108">
        <v>42368</v>
      </c>
      <c r="B129" s="93" t="s">
        <v>816</v>
      </c>
      <c r="C129" s="93" t="s">
        <v>815</v>
      </c>
      <c r="D129" s="96">
        <v>10028</v>
      </c>
      <c r="E129" s="94"/>
      <c r="F129" s="94"/>
      <c r="G129" s="94"/>
      <c r="H129" s="94"/>
      <c r="I129" s="94"/>
      <c r="J129" s="94"/>
      <c r="K129" s="94"/>
      <c r="L129" s="94"/>
      <c r="M129" s="97"/>
      <c r="N129" s="97"/>
      <c r="O129" s="96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7"/>
      <c r="AB129" s="97">
        <f>+D129</f>
        <v>10028</v>
      </c>
      <c r="AC129" s="97">
        <f>+($D$129*30%)/12</f>
        <v>250.70000000000002</v>
      </c>
      <c r="AD129" s="97">
        <f t="shared" ref="AD129:AN129" si="103">+($D$129*30%)/12</f>
        <v>250.70000000000002</v>
      </c>
      <c r="AE129" s="97">
        <f t="shared" si="103"/>
        <v>250.70000000000002</v>
      </c>
      <c r="AF129" s="97">
        <f t="shared" si="103"/>
        <v>250.70000000000002</v>
      </c>
      <c r="AG129" s="97">
        <f t="shared" si="103"/>
        <v>250.70000000000002</v>
      </c>
      <c r="AH129" s="97">
        <f t="shared" si="103"/>
        <v>250.70000000000002</v>
      </c>
      <c r="AI129" s="97">
        <f t="shared" si="103"/>
        <v>250.70000000000002</v>
      </c>
      <c r="AJ129" s="97">
        <f t="shared" si="103"/>
        <v>250.70000000000002</v>
      </c>
      <c r="AK129" s="97">
        <f t="shared" si="103"/>
        <v>250.70000000000002</v>
      </c>
      <c r="AL129" s="97">
        <f t="shared" si="103"/>
        <v>250.70000000000002</v>
      </c>
      <c r="AM129" s="97">
        <f t="shared" si="103"/>
        <v>250.70000000000002</v>
      </c>
      <c r="AN129" s="97">
        <f t="shared" si="103"/>
        <v>250.70000000000002</v>
      </c>
      <c r="AO129" s="98">
        <f t="shared" si="63"/>
        <v>3008.3999999999996</v>
      </c>
      <c r="AP129" s="105">
        <f t="shared" si="81"/>
        <v>7019.6</v>
      </c>
    </row>
    <row r="130" spans="1:42" outlineLevel="1">
      <c r="A130" s="108">
        <v>42377</v>
      </c>
      <c r="B130" s="100" t="s">
        <v>817</v>
      </c>
      <c r="C130" s="93" t="s">
        <v>835</v>
      </c>
      <c r="D130" s="96">
        <v>12149</v>
      </c>
      <c r="E130" s="94"/>
      <c r="F130" s="94"/>
      <c r="G130" s="94"/>
      <c r="H130" s="94"/>
      <c r="I130" s="94"/>
      <c r="J130" s="94"/>
      <c r="K130" s="94"/>
      <c r="L130" s="94"/>
      <c r="M130" s="97"/>
      <c r="N130" s="97"/>
      <c r="O130" s="96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7"/>
      <c r="AB130" s="97"/>
      <c r="AC130" s="97"/>
      <c r="AD130" s="97">
        <f>+($D$130*30%)/12</f>
        <v>303.72499999999997</v>
      </c>
      <c r="AE130" s="97">
        <f t="shared" ref="AE130:AN130" si="104">+($D$130*30%)/12</f>
        <v>303.72499999999997</v>
      </c>
      <c r="AF130" s="97">
        <f t="shared" si="104"/>
        <v>303.72499999999997</v>
      </c>
      <c r="AG130" s="97">
        <f t="shared" si="104"/>
        <v>303.72499999999997</v>
      </c>
      <c r="AH130" s="97">
        <f t="shared" si="104"/>
        <v>303.72499999999997</v>
      </c>
      <c r="AI130" s="97">
        <f t="shared" si="104"/>
        <v>303.72499999999997</v>
      </c>
      <c r="AJ130" s="97">
        <f t="shared" si="104"/>
        <v>303.72499999999997</v>
      </c>
      <c r="AK130" s="97">
        <f t="shared" si="104"/>
        <v>303.72499999999997</v>
      </c>
      <c r="AL130" s="97">
        <f t="shared" si="104"/>
        <v>303.72499999999997</v>
      </c>
      <c r="AM130" s="97">
        <f t="shared" si="104"/>
        <v>303.72499999999997</v>
      </c>
      <c r="AN130" s="97">
        <f t="shared" si="104"/>
        <v>303.72499999999997</v>
      </c>
      <c r="AO130" s="98">
        <f t="shared" si="63"/>
        <v>3340.9749999999995</v>
      </c>
      <c r="AP130" s="105">
        <f t="shared" si="81"/>
        <v>8808.0250000000015</v>
      </c>
    </row>
    <row r="131" spans="1:42" outlineLevel="1">
      <c r="A131" s="108">
        <v>42377</v>
      </c>
      <c r="B131" s="100" t="s">
        <v>818</v>
      </c>
      <c r="C131" s="93" t="s">
        <v>851</v>
      </c>
      <c r="D131" s="96">
        <v>10958</v>
      </c>
      <c r="E131" s="94"/>
      <c r="F131" s="94"/>
      <c r="G131" s="94"/>
      <c r="H131" s="94"/>
      <c r="I131" s="94"/>
      <c r="J131" s="94"/>
      <c r="K131" s="94"/>
      <c r="L131" s="94"/>
      <c r="M131" s="97"/>
      <c r="N131" s="97"/>
      <c r="O131" s="96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7"/>
      <c r="AB131" s="97"/>
      <c r="AC131" s="97"/>
      <c r="AD131" s="97">
        <f>+($D$131*30%)/12</f>
        <v>273.95</v>
      </c>
      <c r="AE131" s="97">
        <f t="shared" ref="AE131:AN131" si="105">+($D$131*30%)/12</f>
        <v>273.95</v>
      </c>
      <c r="AF131" s="97">
        <f t="shared" si="105"/>
        <v>273.95</v>
      </c>
      <c r="AG131" s="97">
        <f t="shared" si="105"/>
        <v>273.95</v>
      </c>
      <c r="AH131" s="97">
        <f t="shared" si="105"/>
        <v>273.95</v>
      </c>
      <c r="AI131" s="97">
        <f t="shared" si="105"/>
        <v>273.95</v>
      </c>
      <c r="AJ131" s="97">
        <f t="shared" si="105"/>
        <v>273.95</v>
      </c>
      <c r="AK131" s="97">
        <f t="shared" si="105"/>
        <v>273.95</v>
      </c>
      <c r="AL131" s="97">
        <f t="shared" si="105"/>
        <v>273.95</v>
      </c>
      <c r="AM131" s="97">
        <f t="shared" si="105"/>
        <v>273.95</v>
      </c>
      <c r="AN131" s="97">
        <f t="shared" si="105"/>
        <v>273.95</v>
      </c>
      <c r="AO131" s="98">
        <f t="shared" si="63"/>
        <v>3013.4499999999994</v>
      </c>
      <c r="AP131" s="105">
        <f t="shared" si="81"/>
        <v>7944.5500000000011</v>
      </c>
    </row>
    <row r="132" spans="1:42" outlineLevel="1">
      <c r="A132" s="108">
        <v>42482</v>
      </c>
      <c r="B132" s="93" t="s">
        <v>829</v>
      </c>
      <c r="C132" s="93" t="s">
        <v>831</v>
      </c>
      <c r="D132" s="96">
        <v>6886.53</v>
      </c>
      <c r="E132" s="94"/>
      <c r="F132" s="94"/>
      <c r="G132" s="94"/>
      <c r="H132" s="94"/>
      <c r="I132" s="94"/>
      <c r="J132" s="94"/>
      <c r="K132" s="94"/>
      <c r="L132" s="94"/>
      <c r="M132" s="97"/>
      <c r="N132" s="97"/>
      <c r="O132" s="96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7"/>
      <c r="AB132" s="97"/>
      <c r="AC132" s="97"/>
      <c r="AD132" s="97"/>
      <c r="AE132" s="97"/>
      <c r="AF132" s="97"/>
      <c r="AG132" s="97">
        <f t="shared" ref="AG132:AN132" si="106">+($D$132*30%)/12</f>
        <v>172.16324999999998</v>
      </c>
      <c r="AH132" s="97">
        <f t="shared" si="106"/>
        <v>172.16324999999998</v>
      </c>
      <c r="AI132" s="97">
        <f t="shared" si="106"/>
        <v>172.16324999999998</v>
      </c>
      <c r="AJ132" s="97">
        <f t="shared" si="106"/>
        <v>172.16324999999998</v>
      </c>
      <c r="AK132" s="97">
        <f t="shared" si="106"/>
        <v>172.16324999999998</v>
      </c>
      <c r="AL132" s="97">
        <f t="shared" si="106"/>
        <v>172.16324999999998</v>
      </c>
      <c r="AM132" s="97">
        <f t="shared" si="106"/>
        <v>172.16324999999998</v>
      </c>
      <c r="AN132" s="97">
        <f t="shared" si="106"/>
        <v>172.16324999999998</v>
      </c>
      <c r="AO132" s="98">
        <f t="shared" si="63"/>
        <v>1377.306</v>
      </c>
      <c r="AP132" s="105">
        <f t="shared" si="81"/>
        <v>5509.2240000000002</v>
      </c>
    </row>
    <row r="133" spans="1:42" outlineLevel="1">
      <c r="A133" s="108">
        <v>42492</v>
      </c>
      <c r="B133" s="100" t="s">
        <v>830</v>
      </c>
      <c r="C133" s="93" t="s">
        <v>852</v>
      </c>
      <c r="D133" s="96">
        <v>6903</v>
      </c>
      <c r="E133" s="94"/>
      <c r="F133" s="94"/>
      <c r="G133" s="94"/>
      <c r="H133" s="94"/>
      <c r="I133" s="94"/>
      <c r="J133" s="94"/>
      <c r="K133" s="94"/>
      <c r="L133" s="94"/>
      <c r="M133" s="97"/>
      <c r="N133" s="97"/>
      <c r="O133" s="96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7"/>
      <c r="AB133" s="97"/>
      <c r="AC133" s="97"/>
      <c r="AD133" s="97"/>
      <c r="AE133" s="97"/>
      <c r="AF133" s="97"/>
      <c r="AG133" s="97"/>
      <c r="AH133" s="97">
        <f>+($D$133*30%)/12</f>
        <v>172.57500000000002</v>
      </c>
      <c r="AI133" s="97">
        <f t="shared" ref="AI133:AN133" si="107">+($D$133*30%)/12</f>
        <v>172.57500000000002</v>
      </c>
      <c r="AJ133" s="97">
        <f t="shared" si="107"/>
        <v>172.57500000000002</v>
      </c>
      <c r="AK133" s="97">
        <f t="shared" si="107"/>
        <v>172.57500000000002</v>
      </c>
      <c r="AL133" s="97">
        <f t="shared" si="107"/>
        <v>172.57500000000002</v>
      </c>
      <c r="AM133" s="97">
        <f t="shared" si="107"/>
        <v>172.57500000000002</v>
      </c>
      <c r="AN133" s="97">
        <f t="shared" si="107"/>
        <v>172.57500000000002</v>
      </c>
      <c r="AO133" s="98">
        <f t="shared" si="63"/>
        <v>1208.0250000000001</v>
      </c>
      <c r="AP133" s="105">
        <f t="shared" si="81"/>
        <v>5694.9750000000004</v>
      </c>
    </row>
    <row r="134" spans="1:42" outlineLevel="1">
      <c r="A134" s="108">
        <v>42521</v>
      </c>
      <c r="B134" s="93" t="s">
        <v>834</v>
      </c>
      <c r="C134" s="93" t="s">
        <v>853</v>
      </c>
      <c r="D134" s="96">
        <v>11681</v>
      </c>
      <c r="E134" s="94"/>
      <c r="F134" s="94"/>
      <c r="G134" s="94"/>
      <c r="H134" s="94"/>
      <c r="I134" s="94"/>
      <c r="J134" s="94"/>
      <c r="K134" s="94"/>
      <c r="L134" s="94"/>
      <c r="M134" s="97"/>
      <c r="N134" s="97"/>
      <c r="O134" s="96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7"/>
      <c r="AB134" s="97"/>
      <c r="AC134" s="97"/>
      <c r="AD134" s="97"/>
      <c r="AE134" s="97"/>
      <c r="AF134" s="97"/>
      <c r="AG134" s="97"/>
      <c r="AH134" s="97">
        <f>+($D$134*30%)/12</f>
        <v>292.02499999999998</v>
      </c>
      <c r="AI134" s="97">
        <f t="shared" ref="AI134:AN134" si="108">+($D$134*30%)/12</f>
        <v>292.02499999999998</v>
      </c>
      <c r="AJ134" s="97">
        <f t="shared" si="108"/>
        <v>292.02499999999998</v>
      </c>
      <c r="AK134" s="97">
        <f t="shared" si="108"/>
        <v>292.02499999999998</v>
      </c>
      <c r="AL134" s="97">
        <f t="shared" si="108"/>
        <v>292.02499999999998</v>
      </c>
      <c r="AM134" s="97">
        <f t="shared" si="108"/>
        <v>292.02499999999998</v>
      </c>
      <c r="AN134" s="97">
        <f t="shared" si="108"/>
        <v>292.02499999999998</v>
      </c>
      <c r="AO134" s="98">
        <f t="shared" si="63"/>
        <v>2044.1750000000002</v>
      </c>
      <c r="AP134" s="105">
        <f t="shared" si="81"/>
        <v>9636.8250000000007</v>
      </c>
    </row>
    <row r="135" spans="1:42" outlineLevel="1">
      <c r="A135" s="108">
        <v>42520</v>
      </c>
      <c r="B135" s="93" t="s">
        <v>836</v>
      </c>
      <c r="C135" s="93" t="s">
        <v>835</v>
      </c>
      <c r="D135" s="96">
        <v>12870</v>
      </c>
      <c r="E135" s="94"/>
      <c r="F135" s="94"/>
      <c r="G135" s="94"/>
      <c r="H135" s="94"/>
      <c r="I135" s="94"/>
      <c r="J135" s="94"/>
      <c r="K135" s="94"/>
      <c r="L135" s="94"/>
      <c r="M135" s="97"/>
      <c r="N135" s="97"/>
      <c r="O135" s="96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7"/>
      <c r="AB135" s="97"/>
      <c r="AC135" s="97"/>
      <c r="AD135" s="97"/>
      <c r="AE135" s="97"/>
      <c r="AF135" s="97"/>
      <c r="AG135" s="97"/>
      <c r="AH135" s="97">
        <f>+($D$135*30%)/12</f>
        <v>321.75</v>
      </c>
      <c r="AI135" s="97">
        <f t="shared" ref="AI135:AN135" si="109">+($D$135*30%)/12</f>
        <v>321.75</v>
      </c>
      <c r="AJ135" s="97">
        <f t="shared" si="109"/>
        <v>321.75</v>
      </c>
      <c r="AK135" s="97">
        <f t="shared" si="109"/>
        <v>321.75</v>
      </c>
      <c r="AL135" s="97">
        <f t="shared" si="109"/>
        <v>321.75</v>
      </c>
      <c r="AM135" s="97">
        <f t="shared" si="109"/>
        <v>321.75</v>
      </c>
      <c r="AN135" s="97">
        <f t="shared" si="109"/>
        <v>321.75</v>
      </c>
      <c r="AO135" s="98">
        <f t="shared" si="63"/>
        <v>2252.25</v>
      </c>
      <c r="AP135" s="105">
        <f t="shared" si="81"/>
        <v>10617.75</v>
      </c>
    </row>
    <row r="136" spans="1:42" outlineLevel="1">
      <c r="A136" s="108">
        <v>42520</v>
      </c>
      <c r="B136" s="93" t="s">
        <v>836</v>
      </c>
      <c r="C136" s="93" t="s">
        <v>835</v>
      </c>
      <c r="D136" s="96">
        <v>12870</v>
      </c>
      <c r="E136" s="94"/>
      <c r="F136" s="94"/>
      <c r="G136" s="94"/>
      <c r="H136" s="94"/>
      <c r="I136" s="94"/>
      <c r="J136" s="94"/>
      <c r="K136" s="94"/>
      <c r="L136" s="94"/>
      <c r="M136" s="97"/>
      <c r="N136" s="97"/>
      <c r="O136" s="96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7"/>
      <c r="AB136" s="97"/>
      <c r="AC136" s="97"/>
      <c r="AD136" s="97"/>
      <c r="AE136" s="97"/>
      <c r="AF136" s="97"/>
      <c r="AG136" s="97"/>
      <c r="AH136" s="97">
        <f>+($D$136*30%)/12</f>
        <v>321.75</v>
      </c>
      <c r="AI136" s="97">
        <f t="shared" ref="AI136:AN136" si="110">+($D$136*30%)/12</f>
        <v>321.75</v>
      </c>
      <c r="AJ136" s="97">
        <f t="shared" si="110"/>
        <v>321.75</v>
      </c>
      <c r="AK136" s="97">
        <f t="shared" si="110"/>
        <v>321.75</v>
      </c>
      <c r="AL136" s="97">
        <f t="shared" si="110"/>
        <v>321.75</v>
      </c>
      <c r="AM136" s="97">
        <f t="shared" si="110"/>
        <v>321.75</v>
      </c>
      <c r="AN136" s="97">
        <f t="shared" si="110"/>
        <v>321.75</v>
      </c>
      <c r="AO136" s="98">
        <f t="shared" si="63"/>
        <v>2252.25</v>
      </c>
      <c r="AP136" s="105">
        <f t="shared" si="81"/>
        <v>10617.75</v>
      </c>
    </row>
    <row r="137" spans="1:42" outlineLevel="1">
      <c r="A137" s="108">
        <v>42520</v>
      </c>
      <c r="B137" s="93" t="s">
        <v>836</v>
      </c>
      <c r="C137" s="93" t="s">
        <v>835</v>
      </c>
      <c r="D137" s="96">
        <v>12870</v>
      </c>
      <c r="E137" s="94"/>
      <c r="F137" s="94"/>
      <c r="G137" s="94"/>
      <c r="H137" s="94"/>
      <c r="I137" s="94"/>
      <c r="J137" s="94"/>
      <c r="K137" s="94"/>
      <c r="L137" s="94"/>
      <c r="M137" s="97"/>
      <c r="N137" s="97"/>
      <c r="O137" s="96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7"/>
      <c r="AB137" s="97"/>
      <c r="AC137" s="97"/>
      <c r="AD137" s="97"/>
      <c r="AE137" s="97"/>
      <c r="AF137" s="97"/>
      <c r="AG137" s="97"/>
      <c r="AH137" s="97">
        <f>+($D$137*30%)/12</f>
        <v>321.75</v>
      </c>
      <c r="AI137" s="97">
        <f t="shared" ref="AI137:AN137" si="111">+($D$137*30%)/12</f>
        <v>321.75</v>
      </c>
      <c r="AJ137" s="97">
        <f t="shared" si="111"/>
        <v>321.75</v>
      </c>
      <c r="AK137" s="97">
        <f t="shared" si="111"/>
        <v>321.75</v>
      </c>
      <c r="AL137" s="97">
        <f t="shared" si="111"/>
        <v>321.75</v>
      </c>
      <c r="AM137" s="97">
        <f t="shared" si="111"/>
        <v>321.75</v>
      </c>
      <c r="AN137" s="97">
        <f t="shared" si="111"/>
        <v>321.75</v>
      </c>
      <c r="AO137" s="98">
        <f t="shared" si="63"/>
        <v>2252.25</v>
      </c>
      <c r="AP137" s="105">
        <f t="shared" si="81"/>
        <v>10617.75</v>
      </c>
    </row>
    <row r="138" spans="1:42" outlineLevel="1">
      <c r="A138" s="108">
        <v>42520</v>
      </c>
      <c r="B138" s="93" t="s">
        <v>836</v>
      </c>
      <c r="C138" s="93" t="s">
        <v>835</v>
      </c>
      <c r="D138" s="96">
        <v>12870</v>
      </c>
      <c r="E138" s="94"/>
      <c r="F138" s="94"/>
      <c r="G138" s="94"/>
      <c r="H138" s="94"/>
      <c r="I138" s="94"/>
      <c r="J138" s="94"/>
      <c r="K138" s="94"/>
      <c r="L138" s="94"/>
      <c r="M138" s="97"/>
      <c r="N138" s="97"/>
      <c r="O138" s="96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7"/>
      <c r="AB138" s="97"/>
      <c r="AC138" s="97"/>
      <c r="AD138" s="97"/>
      <c r="AE138" s="97"/>
      <c r="AF138" s="97"/>
      <c r="AG138" s="97"/>
      <c r="AH138" s="97">
        <f>+($D$138*30%)/12</f>
        <v>321.75</v>
      </c>
      <c r="AI138" s="97">
        <f t="shared" ref="AI138:AN138" si="112">+($D$138*30%)/12</f>
        <v>321.75</v>
      </c>
      <c r="AJ138" s="97">
        <f t="shared" si="112"/>
        <v>321.75</v>
      </c>
      <c r="AK138" s="97">
        <f t="shared" si="112"/>
        <v>321.75</v>
      </c>
      <c r="AL138" s="97">
        <f t="shared" si="112"/>
        <v>321.75</v>
      </c>
      <c r="AM138" s="97">
        <f t="shared" si="112"/>
        <v>321.75</v>
      </c>
      <c r="AN138" s="97">
        <f t="shared" si="112"/>
        <v>321.75</v>
      </c>
      <c r="AO138" s="98">
        <f t="shared" si="63"/>
        <v>2252.25</v>
      </c>
      <c r="AP138" s="105">
        <f t="shared" si="81"/>
        <v>10617.75</v>
      </c>
    </row>
    <row r="139" spans="1:42" outlineLevel="1">
      <c r="A139" s="108">
        <v>42520</v>
      </c>
      <c r="B139" s="93" t="s">
        <v>836</v>
      </c>
      <c r="C139" s="93" t="s">
        <v>835</v>
      </c>
      <c r="D139" s="96">
        <v>12870</v>
      </c>
      <c r="E139" s="94"/>
      <c r="F139" s="94"/>
      <c r="G139" s="94"/>
      <c r="H139" s="94"/>
      <c r="I139" s="94"/>
      <c r="J139" s="94"/>
      <c r="K139" s="94"/>
      <c r="L139" s="94"/>
      <c r="M139" s="97"/>
      <c r="N139" s="97"/>
      <c r="O139" s="96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7"/>
      <c r="AB139" s="97"/>
      <c r="AC139" s="97"/>
      <c r="AD139" s="97"/>
      <c r="AE139" s="97"/>
      <c r="AF139" s="97"/>
      <c r="AG139" s="97"/>
      <c r="AH139" s="97">
        <f>+($D$139*30%)/12</f>
        <v>321.75</v>
      </c>
      <c r="AI139" s="97">
        <f t="shared" ref="AI139:AN139" si="113">+($D$139*30%)/12</f>
        <v>321.75</v>
      </c>
      <c r="AJ139" s="97">
        <f t="shared" si="113"/>
        <v>321.75</v>
      </c>
      <c r="AK139" s="97">
        <f t="shared" si="113"/>
        <v>321.75</v>
      </c>
      <c r="AL139" s="97">
        <f t="shared" si="113"/>
        <v>321.75</v>
      </c>
      <c r="AM139" s="97">
        <f t="shared" si="113"/>
        <v>321.75</v>
      </c>
      <c r="AN139" s="97">
        <f t="shared" si="113"/>
        <v>321.75</v>
      </c>
      <c r="AO139" s="98">
        <f t="shared" si="63"/>
        <v>2252.25</v>
      </c>
      <c r="AP139" s="105">
        <f t="shared" si="81"/>
        <v>10617.75</v>
      </c>
    </row>
    <row r="140" spans="1:42" outlineLevel="1">
      <c r="A140" s="108">
        <v>42520</v>
      </c>
      <c r="B140" s="93" t="s">
        <v>836</v>
      </c>
      <c r="C140" s="93" t="s">
        <v>835</v>
      </c>
      <c r="D140" s="96">
        <v>12870</v>
      </c>
      <c r="E140" s="94"/>
      <c r="F140" s="94"/>
      <c r="G140" s="94"/>
      <c r="H140" s="94"/>
      <c r="I140" s="94"/>
      <c r="J140" s="94"/>
      <c r="K140" s="94"/>
      <c r="L140" s="94"/>
      <c r="M140" s="97"/>
      <c r="N140" s="97"/>
      <c r="O140" s="96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7"/>
      <c r="AB140" s="97"/>
      <c r="AC140" s="97"/>
      <c r="AD140" s="97"/>
      <c r="AE140" s="97"/>
      <c r="AF140" s="97"/>
      <c r="AG140" s="97"/>
      <c r="AH140" s="97">
        <f>+($D$140*30%)/12</f>
        <v>321.75</v>
      </c>
      <c r="AI140" s="97">
        <f t="shared" ref="AI140:AN140" si="114">+($D$140*30%)/12</f>
        <v>321.75</v>
      </c>
      <c r="AJ140" s="97">
        <f t="shared" si="114"/>
        <v>321.75</v>
      </c>
      <c r="AK140" s="97">
        <f t="shared" si="114"/>
        <v>321.75</v>
      </c>
      <c r="AL140" s="97">
        <f t="shared" si="114"/>
        <v>321.75</v>
      </c>
      <c r="AM140" s="97">
        <f t="shared" si="114"/>
        <v>321.75</v>
      </c>
      <c r="AN140" s="97">
        <f t="shared" si="114"/>
        <v>321.75</v>
      </c>
      <c r="AO140" s="98">
        <f t="shared" si="63"/>
        <v>2252.25</v>
      </c>
      <c r="AP140" s="105">
        <f t="shared" si="81"/>
        <v>10617.75</v>
      </c>
    </row>
    <row r="141" spans="1:42" outlineLevel="1">
      <c r="A141" s="108">
        <v>42604</v>
      </c>
      <c r="B141" s="93" t="s">
        <v>842</v>
      </c>
      <c r="C141" s="93" t="s">
        <v>843</v>
      </c>
      <c r="D141" s="96">
        <v>3016.38</v>
      </c>
      <c r="E141" s="94"/>
      <c r="F141" s="94"/>
      <c r="G141" s="94"/>
      <c r="H141" s="94"/>
      <c r="I141" s="94"/>
      <c r="J141" s="94"/>
      <c r="K141" s="94"/>
      <c r="L141" s="94"/>
      <c r="M141" s="97"/>
      <c r="N141" s="97"/>
      <c r="O141" s="96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>
        <f>+($D$141*30%)/12</f>
        <v>75.409499999999994</v>
      </c>
      <c r="AL141" s="97">
        <f>+($D$141*30%)/12</f>
        <v>75.409499999999994</v>
      </c>
      <c r="AM141" s="97">
        <f>+($D$141*30%)/12</f>
        <v>75.409499999999994</v>
      </c>
      <c r="AN141" s="97">
        <f>+($D$141*30%)/12</f>
        <v>75.409499999999994</v>
      </c>
      <c r="AO141" s="98">
        <f t="shared" si="63"/>
        <v>301.63799999999998</v>
      </c>
      <c r="AP141" s="105">
        <f t="shared" si="81"/>
        <v>2714.7420000000002</v>
      </c>
    </row>
    <row r="142" spans="1:42" outlineLevel="1">
      <c r="A142" s="108">
        <v>42636</v>
      </c>
      <c r="B142" s="93" t="s">
        <v>845</v>
      </c>
      <c r="C142" s="93" t="s">
        <v>854</v>
      </c>
      <c r="D142" s="96">
        <v>6371.36</v>
      </c>
      <c r="E142" s="94"/>
      <c r="F142" s="94"/>
      <c r="G142" s="94"/>
      <c r="H142" s="94"/>
      <c r="I142" s="94"/>
      <c r="J142" s="94"/>
      <c r="K142" s="94"/>
      <c r="L142" s="94"/>
      <c r="M142" s="97"/>
      <c r="N142" s="97"/>
      <c r="O142" s="96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>
        <f>+($D$142*30%)/12</f>
        <v>159.28399999999999</v>
      </c>
      <c r="AM142" s="97">
        <f t="shared" ref="AM142:AN142" si="115">+($D$142*30%)/12</f>
        <v>159.28399999999999</v>
      </c>
      <c r="AN142" s="97">
        <f t="shared" si="115"/>
        <v>159.28399999999999</v>
      </c>
      <c r="AO142" s="98">
        <f t="shared" si="63"/>
        <v>477.85199999999998</v>
      </c>
      <c r="AP142" s="105">
        <f t="shared" si="81"/>
        <v>5893.5079999999998</v>
      </c>
    </row>
    <row r="143" spans="1:42" outlineLevel="1">
      <c r="A143" s="108">
        <v>42643</v>
      </c>
      <c r="B143" s="93" t="s">
        <v>846</v>
      </c>
      <c r="C143" s="93" t="s">
        <v>847</v>
      </c>
      <c r="D143" s="96">
        <v>9739.66</v>
      </c>
      <c r="E143" s="94"/>
      <c r="F143" s="94"/>
      <c r="G143" s="94"/>
      <c r="H143" s="94"/>
      <c r="I143" s="94"/>
      <c r="J143" s="94"/>
      <c r="K143" s="94"/>
      <c r="L143" s="94"/>
      <c r="M143" s="97"/>
      <c r="N143" s="97"/>
      <c r="O143" s="96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>
        <f>+($D$143*30%)/12</f>
        <v>243.49149999999997</v>
      </c>
      <c r="AM143" s="97">
        <f t="shared" ref="AM143:AN143" si="116">+($D$143*30%)/12</f>
        <v>243.49149999999997</v>
      </c>
      <c r="AN143" s="97">
        <f t="shared" si="116"/>
        <v>243.49149999999997</v>
      </c>
      <c r="AO143" s="98">
        <f t="shared" si="63"/>
        <v>730.47449999999992</v>
      </c>
      <c r="AP143" s="105">
        <f t="shared" si="81"/>
        <v>9009.1854999999996</v>
      </c>
    </row>
    <row r="144" spans="1:42" outlineLevel="1">
      <c r="A144" s="162">
        <v>41864</v>
      </c>
      <c r="B144" s="163" t="s">
        <v>217</v>
      </c>
      <c r="C144" s="163" t="s">
        <v>218</v>
      </c>
      <c r="D144" s="161">
        <v>-8363.7900000000009</v>
      </c>
      <c r="E144" s="164"/>
      <c r="F144" s="164"/>
      <c r="G144" s="164"/>
      <c r="H144" s="164"/>
      <c r="I144" s="164"/>
      <c r="J144" s="164"/>
      <c r="K144" s="164"/>
      <c r="L144" s="164"/>
      <c r="M144" s="161">
        <f>+($D$121*30%)/12*4</f>
        <v>836.37900000000002</v>
      </c>
      <c r="N144" s="161">
        <f>+D144-M144</f>
        <v>-9200.1690000000017</v>
      </c>
      <c r="O144" s="161">
        <f>+($D$121*30%)/12</f>
        <v>209.09475</v>
      </c>
      <c r="P144" s="161">
        <f t="shared" ref="P144:Z144" si="117">+($D$121*30%)/12</f>
        <v>209.09475</v>
      </c>
      <c r="Q144" s="161">
        <f t="shared" si="117"/>
        <v>209.09475</v>
      </c>
      <c r="R144" s="161">
        <f t="shared" si="117"/>
        <v>209.09475</v>
      </c>
      <c r="S144" s="161">
        <f t="shared" si="117"/>
        <v>209.09475</v>
      </c>
      <c r="T144" s="161">
        <f t="shared" si="117"/>
        <v>209.09475</v>
      </c>
      <c r="U144" s="161">
        <f t="shared" si="117"/>
        <v>209.09475</v>
      </c>
      <c r="V144" s="161">
        <f t="shared" si="117"/>
        <v>209.09475</v>
      </c>
      <c r="W144" s="161">
        <f t="shared" si="117"/>
        <v>209.09475</v>
      </c>
      <c r="X144" s="161">
        <f t="shared" si="117"/>
        <v>209.09475</v>
      </c>
      <c r="Y144" s="161">
        <f t="shared" si="117"/>
        <v>209.09475</v>
      </c>
      <c r="Z144" s="161">
        <f t="shared" si="117"/>
        <v>209.09475</v>
      </c>
      <c r="AA144" s="165">
        <f>-SUM(O144:Z144)-M144</f>
        <v>-3345.5160000000005</v>
      </c>
      <c r="AB144" s="165">
        <v>-5018.2740000000003</v>
      </c>
      <c r="AC144" s="165">
        <f>+($D$144*30%)/12</f>
        <v>-209.09475</v>
      </c>
      <c r="AD144" s="165">
        <f t="shared" ref="AD144:AN144" si="118">+($D$144*30%)/12</f>
        <v>-209.09475</v>
      </c>
      <c r="AE144" s="165">
        <f t="shared" si="118"/>
        <v>-209.09475</v>
      </c>
      <c r="AF144" s="165">
        <f t="shared" si="118"/>
        <v>-209.09475</v>
      </c>
      <c r="AG144" s="165">
        <f t="shared" si="118"/>
        <v>-209.09475</v>
      </c>
      <c r="AH144" s="165">
        <f t="shared" si="118"/>
        <v>-209.09475</v>
      </c>
      <c r="AI144" s="165">
        <f t="shared" si="118"/>
        <v>-209.09475</v>
      </c>
      <c r="AJ144" s="165">
        <f t="shared" si="118"/>
        <v>-209.09475</v>
      </c>
      <c r="AK144" s="165">
        <f t="shared" si="118"/>
        <v>-209.09475</v>
      </c>
      <c r="AL144" s="165">
        <f t="shared" si="118"/>
        <v>-209.09475</v>
      </c>
      <c r="AM144" s="165">
        <f t="shared" si="118"/>
        <v>-209.09475</v>
      </c>
      <c r="AN144" s="165">
        <f t="shared" si="118"/>
        <v>-209.09475</v>
      </c>
      <c r="AO144" s="166">
        <f t="shared" ref="AO144" si="119">+SUM(AC144:AN144)+AA144</f>
        <v>-5854.6530000000012</v>
      </c>
      <c r="AP144" s="167">
        <f t="shared" ref="AP144" si="120">+D144-AO144</f>
        <v>-2509.1369999999997</v>
      </c>
    </row>
    <row r="145" spans="1:46" ht="12" outlineLevel="1" thickBot="1">
      <c r="A145" s="109">
        <v>42682</v>
      </c>
      <c r="B145" s="110" t="s">
        <v>857</v>
      </c>
      <c r="C145" s="111" t="s">
        <v>858</v>
      </c>
      <c r="D145" s="112">
        <v>52274.13</v>
      </c>
      <c r="E145" s="113"/>
      <c r="F145" s="113"/>
      <c r="G145" s="113"/>
      <c r="H145" s="113"/>
      <c r="I145" s="113"/>
      <c r="J145" s="113"/>
      <c r="K145" s="113"/>
      <c r="L145" s="113"/>
      <c r="M145" s="114"/>
      <c r="N145" s="114"/>
      <c r="O145" s="112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>
        <f>+($D$145*30%)/12</f>
        <v>1306.8532499999999</v>
      </c>
      <c r="AO145" s="116">
        <f t="shared" si="63"/>
        <v>1306.8532499999999</v>
      </c>
      <c r="AP145" s="117">
        <f t="shared" si="81"/>
        <v>50967.276749999997</v>
      </c>
    </row>
    <row r="146" spans="1:46" outlineLevel="1">
      <c r="A146" s="43"/>
      <c r="B146" s="7"/>
      <c r="C146" s="3"/>
      <c r="D146" s="8"/>
      <c r="E146" s="4"/>
      <c r="F146" s="4"/>
      <c r="G146" s="4"/>
      <c r="H146" s="4"/>
      <c r="I146" s="4"/>
      <c r="J146" s="4"/>
      <c r="K146" s="4"/>
      <c r="L146" s="4"/>
      <c r="M146" s="6"/>
      <c r="N146" s="6"/>
      <c r="O146" s="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39"/>
      <c r="AP146" s="38"/>
    </row>
    <row r="147" spans="1:46" outlineLevel="1">
      <c r="A147" s="36"/>
      <c r="B147" s="3"/>
      <c r="C147" s="3"/>
      <c r="D147" s="8"/>
      <c r="E147" s="4"/>
      <c r="F147" s="4"/>
      <c r="G147" s="4"/>
      <c r="H147" s="4"/>
      <c r="I147" s="4"/>
      <c r="J147" s="4"/>
      <c r="K147" s="4"/>
      <c r="L147" s="4"/>
      <c r="M147" s="6"/>
      <c r="N147" s="6"/>
      <c r="O147" s="4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46">
      <c r="A148" s="83"/>
      <c r="B148" s="51"/>
      <c r="C148" s="150" t="s">
        <v>231</v>
      </c>
      <c r="D148" s="52">
        <f>+SUM(D76:D145)</f>
        <v>939377.57</v>
      </c>
      <c r="E148" s="29">
        <f t="shared" ref="E148:AB148" si="121">+SUM(E76:E147)</f>
        <v>44474.141749999995</v>
      </c>
      <c r="F148" s="29">
        <f t="shared" si="121"/>
        <v>148845.92525000003</v>
      </c>
      <c r="G148" s="29">
        <f t="shared" si="121"/>
        <v>290725.45000000007</v>
      </c>
      <c r="H148" s="29">
        <f t="shared" si="121"/>
        <v>412378.90724999999</v>
      </c>
      <c r="I148" s="29">
        <f t="shared" si="121"/>
        <v>466550.62150000012</v>
      </c>
      <c r="J148" s="29">
        <f t="shared" si="121"/>
        <v>481978.83349999995</v>
      </c>
      <c r="K148" s="29">
        <f t="shared" si="121"/>
        <v>495555.51774999994</v>
      </c>
      <c r="L148" s="29">
        <f t="shared" si="121"/>
        <v>526218.80099999998</v>
      </c>
      <c r="M148" s="29">
        <f t="shared" si="121"/>
        <v>576014.63899999985</v>
      </c>
      <c r="N148" s="29">
        <f t="shared" si="121"/>
        <v>82979.661000000022</v>
      </c>
      <c r="O148" s="29">
        <f t="shared" si="121"/>
        <v>4650.1715000000004</v>
      </c>
      <c r="P148" s="29">
        <f t="shared" si="121"/>
        <v>4735.2455000000009</v>
      </c>
      <c r="Q148" s="29">
        <f t="shared" si="121"/>
        <v>4587.8010000000004</v>
      </c>
      <c r="R148" s="29">
        <f t="shared" si="121"/>
        <v>4881.7570000000005</v>
      </c>
      <c r="S148" s="29">
        <f t="shared" si="121"/>
        <v>4881.7570000000005</v>
      </c>
      <c r="T148" s="29">
        <f t="shared" si="121"/>
        <v>4782.201500000001</v>
      </c>
      <c r="U148" s="29">
        <f t="shared" si="121"/>
        <v>4782.201500000001</v>
      </c>
      <c r="V148" s="29">
        <f t="shared" si="121"/>
        <v>4818.1870000000008</v>
      </c>
      <c r="W148" s="29">
        <f t="shared" si="121"/>
        <v>4818.1870000000008</v>
      </c>
      <c r="X148" s="29">
        <f t="shared" si="121"/>
        <v>4818.1870000000008</v>
      </c>
      <c r="Y148" s="29">
        <f t="shared" si="121"/>
        <v>4818.1870000000008</v>
      </c>
      <c r="Z148" s="29">
        <f t="shared" si="121"/>
        <v>5718.2170000000006</v>
      </c>
      <c r="AA148" s="53">
        <f>+SUM(AA76:AA145)</f>
        <v>627615.70699999982</v>
      </c>
      <c r="AB148" s="54">
        <f>+SUM(AB76:AB143)</f>
        <v>119581.077</v>
      </c>
      <c r="AC148" s="54">
        <f>+SUM(AC76:AC145)</f>
        <v>5544.8474999999999</v>
      </c>
      <c r="AD148" s="54">
        <f t="shared" ref="AD148:AP148" si="122">+SUM(AD76:AD147)</f>
        <v>6122.5225</v>
      </c>
      <c r="AE148" s="54">
        <f t="shared" si="122"/>
        <v>5899.4764999999998</v>
      </c>
      <c r="AF148" s="54">
        <f t="shared" si="122"/>
        <v>5899.4764999999998</v>
      </c>
      <c r="AG148" s="54">
        <f t="shared" si="122"/>
        <v>6071.6397499999994</v>
      </c>
      <c r="AH148" s="54">
        <f t="shared" si="122"/>
        <v>8133.4879999999994</v>
      </c>
      <c r="AI148" s="54">
        <f t="shared" si="122"/>
        <v>7806.3269999999993</v>
      </c>
      <c r="AJ148" s="54">
        <f t="shared" si="122"/>
        <v>7806.3269999999993</v>
      </c>
      <c r="AK148" s="54">
        <f t="shared" si="122"/>
        <v>7612.9132499999987</v>
      </c>
      <c r="AL148" s="54">
        <f t="shared" si="122"/>
        <v>7528.115499999999</v>
      </c>
      <c r="AM148" s="54">
        <f t="shared" si="122"/>
        <v>7528.115499999999</v>
      </c>
      <c r="AN148" s="54">
        <f t="shared" si="122"/>
        <v>8511.6387499999983</v>
      </c>
      <c r="AO148" s="54">
        <f t="shared" si="122"/>
        <v>191695.97599999997</v>
      </c>
      <c r="AP148" s="54">
        <f t="shared" si="122"/>
        <v>227296.98400000003</v>
      </c>
      <c r="AR148" s="39"/>
      <c r="AS148" s="170"/>
      <c r="AT148" s="169"/>
    </row>
    <row r="149" spans="1:46" ht="12" thickBot="1">
      <c r="A149" s="82"/>
      <c r="B149" s="3"/>
      <c r="C149" s="9" t="s">
        <v>135</v>
      </c>
      <c r="D149" s="31">
        <v>931</v>
      </c>
      <c r="E149" s="29">
        <v>44474.14</v>
      </c>
      <c r="F149" s="29">
        <v>148845.92000000001</v>
      </c>
      <c r="G149" s="29">
        <v>290725.45</v>
      </c>
      <c r="H149" s="29">
        <v>412379.9</v>
      </c>
      <c r="I149" s="29">
        <v>466550.62</v>
      </c>
      <c r="J149" s="29">
        <v>482013.16</v>
      </c>
      <c r="K149" s="29">
        <v>495590</v>
      </c>
      <c r="L149" s="29">
        <v>526253</v>
      </c>
      <c r="M149" s="40">
        <v>575184.14</v>
      </c>
      <c r="N149" s="42"/>
      <c r="O149" s="40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>
        <v>630961.22</v>
      </c>
      <c r="AB149" s="5"/>
      <c r="AC149" s="6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</row>
    <row r="150" spans="1:46" ht="12" thickTop="1">
      <c r="A150" s="47"/>
      <c r="B150" s="3"/>
      <c r="C150" s="9" t="s">
        <v>136</v>
      </c>
      <c r="D150" s="29">
        <f>+D148-D149</f>
        <v>938446.57</v>
      </c>
      <c r="E150" s="29">
        <f>+E148-E149</f>
        <v>1.7499999958090484E-3</v>
      </c>
      <c r="F150" s="29">
        <f t="shared" ref="F150:L150" si="123">+F148-F149</f>
        <v>5.2500000165309757E-3</v>
      </c>
      <c r="G150" s="29">
        <f t="shared" si="123"/>
        <v>0</v>
      </c>
      <c r="H150" s="29">
        <f t="shared" si="123"/>
        <v>-0.99275000003399327</v>
      </c>
      <c r="I150" s="29">
        <f t="shared" si="123"/>
        <v>1.5000001294538379E-3</v>
      </c>
      <c r="J150" s="29">
        <f t="shared" si="123"/>
        <v>-34.32650000002468</v>
      </c>
      <c r="K150" s="29">
        <f t="shared" si="123"/>
        <v>-34.482250000059139</v>
      </c>
      <c r="L150" s="29">
        <f t="shared" si="123"/>
        <v>-34.199000000022352</v>
      </c>
      <c r="M150" s="29">
        <f>+M148-M149</f>
        <v>830.49899999983609</v>
      </c>
      <c r="N150" s="42"/>
      <c r="O150" s="40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"/>
      <c r="AC150" s="6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</row>
    <row r="151" spans="1:46" ht="12" thickBot="1">
      <c r="A151" s="47"/>
      <c r="B151" s="7"/>
      <c r="C151" s="7"/>
      <c r="D151" s="1"/>
      <c r="E151" s="10"/>
      <c r="F151" s="2"/>
      <c r="G151" s="2"/>
      <c r="H151" s="2"/>
      <c r="I151" s="2"/>
      <c r="J151" s="2"/>
      <c r="K151" s="2"/>
      <c r="L151" s="2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46" ht="12" thickBot="1">
      <c r="A152" s="25" t="s">
        <v>232</v>
      </c>
      <c r="B152" s="24"/>
      <c r="C152" s="24" t="s">
        <v>233</v>
      </c>
      <c r="D152" s="15">
        <v>0.1</v>
      </c>
      <c r="E152" s="16" t="s">
        <v>18</v>
      </c>
      <c r="F152" s="84" t="s">
        <v>19</v>
      </c>
      <c r="G152" s="16" t="s">
        <v>20</v>
      </c>
      <c r="H152" s="84" t="s">
        <v>21</v>
      </c>
      <c r="I152" s="16" t="s">
        <v>22</v>
      </c>
      <c r="J152" s="16" t="s">
        <v>23</v>
      </c>
      <c r="K152" s="16" t="s">
        <v>24</v>
      </c>
      <c r="L152" s="16" t="s">
        <v>25</v>
      </c>
      <c r="M152" s="16" t="s">
        <v>26</v>
      </c>
      <c r="N152" s="17" t="s">
        <v>5</v>
      </c>
      <c r="O152" s="18">
        <v>41275</v>
      </c>
      <c r="P152" s="19">
        <v>41306</v>
      </c>
      <c r="Q152" s="18">
        <v>41334</v>
      </c>
      <c r="R152" s="19">
        <v>41365</v>
      </c>
      <c r="S152" s="18">
        <v>41395</v>
      </c>
      <c r="T152" s="19">
        <v>41426</v>
      </c>
      <c r="U152" s="19">
        <v>41456</v>
      </c>
      <c r="V152" s="19">
        <v>41487</v>
      </c>
      <c r="W152" s="19">
        <v>41518</v>
      </c>
      <c r="X152" s="19">
        <v>41548</v>
      </c>
      <c r="Y152" s="19">
        <v>41579</v>
      </c>
      <c r="Z152" s="19">
        <v>41609</v>
      </c>
      <c r="AA152" s="16" t="s">
        <v>27</v>
      </c>
      <c r="AB152" s="20" t="s">
        <v>5</v>
      </c>
      <c r="AC152" s="21" t="s">
        <v>6</v>
      </c>
      <c r="AD152" s="21" t="s">
        <v>7</v>
      </c>
      <c r="AE152" s="21" t="s">
        <v>8</v>
      </c>
      <c r="AF152" s="21" t="s">
        <v>9</v>
      </c>
      <c r="AG152" s="21" t="s">
        <v>10</v>
      </c>
      <c r="AH152" s="21" t="s">
        <v>11</v>
      </c>
      <c r="AI152" s="21" t="s">
        <v>12</v>
      </c>
      <c r="AJ152" s="21" t="s">
        <v>13</v>
      </c>
      <c r="AK152" s="21" t="s">
        <v>14</v>
      </c>
      <c r="AL152" s="21" t="s">
        <v>15</v>
      </c>
      <c r="AM152" s="21" t="s">
        <v>16</v>
      </c>
      <c r="AN152" s="21" t="s">
        <v>17</v>
      </c>
      <c r="AO152" s="22" t="s">
        <v>813</v>
      </c>
      <c r="AP152" s="23" t="s">
        <v>5</v>
      </c>
    </row>
    <row r="153" spans="1:46" outlineLevel="1">
      <c r="A153" s="85">
        <v>38769</v>
      </c>
      <c r="B153" s="118" t="s">
        <v>234</v>
      </c>
      <c r="C153" s="86" t="s">
        <v>235</v>
      </c>
      <c r="D153" s="87">
        <v>10494</v>
      </c>
      <c r="E153" s="87">
        <v>874.5</v>
      </c>
      <c r="F153" s="131">
        <v>1923.9</v>
      </c>
      <c r="G153" s="87">
        <v>2973.3</v>
      </c>
      <c r="H153" s="87">
        <v>4022.7</v>
      </c>
      <c r="I153" s="87">
        <v>5072.1000000000004</v>
      </c>
      <c r="J153" s="87">
        <v>6121.5</v>
      </c>
      <c r="K153" s="87">
        <v>7170.9000000000005</v>
      </c>
      <c r="L153" s="87">
        <v>8220.3000000000011</v>
      </c>
      <c r="M153" s="88">
        <v>9269.7000000000007</v>
      </c>
      <c r="N153" s="88">
        <v>2273.7000000000007</v>
      </c>
      <c r="O153" s="132">
        <f>+($D$153*10%)/12</f>
        <v>87.45</v>
      </c>
      <c r="P153" s="88">
        <f t="shared" ref="P153:Z153" si="124">+($D$153*10%)/12</f>
        <v>87.45</v>
      </c>
      <c r="Q153" s="88">
        <f t="shared" si="124"/>
        <v>87.45</v>
      </c>
      <c r="R153" s="88">
        <f t="shared" si="124"/>
        <v>87.45</v>
      </c>
      <c r="S153" s="88">
        <f t="shared" si="124"/>
        <v>87.45</v>
      </c>
      <c r="T153" s="88">
        <f t="shared" si="124"/>
        <v>87.45</v>
      </c>
      <c r="U153" s="88">
        <f t="shared" si="124"/>
        <v>87.45</v>
      </c>
      <c r="V153" s="88">
        <f t="shared" si="124"/>
        <v>87.45</v>
      </c>
      <c r="W153" s="88">
        <f t="shared" si="124"/>
        <v>87.45</v>
      </c>
      <c r="X153" s="88">
        <f t="shared" si="124"/>
        <v>87.45</v>
      </c>
      <c r="Y153" s="88">
        <f t="shared" si="124"/>
        <v>87.45</v>
      </c>
      <c r="Z153" s="88">
        <f t="shared" si="124"/>
        <v>87.45</v>
      </c>
      <c r="AA153" s="90">
        <f>+SUM(O153:Z153)+M153</f>
        <v>10319.1</v>
      </c>
      <c r="AB153" s="90">
        <v>174.89999999999964</v>
      </c>
      <c r="AC153" s="91">
        <f>+($D$153*10%)/12</f>
        <v>87.45</v>
      </c>
      <c r="AD153" s="91">
        <f t="shared" ref="AD153" si="125">+($D$153*10%)/12</f>
        <v>87.45</v>
      </c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>
        <f>+AA153+SUM(AC153:AN153)</f>
        <v>10494</v>
      </c>
      <c r="AP153" s="91">
        <f>+D153-AO153</f>
        <v>0</v>
      </c>
    </row>
    <row r="154" spans="1:46" outlineLevel="1">
      <c r="A154" s="92">
        <v>38774</v>
      </c>
      <c r="B154" s="93" t="s">
        <v>236</v>
      </c>
      <c r="C154" s="93" t="s">
        <v>237</v>
      </c>
      <c r="D154" s="94">
        <v>7651.31</v>
      </c>
      <c r="E154" s="94">
        <v>637.60916666666662</v>
      </c>
      <c r="F154" s="94">
        <v>1402.740166666666</v>
      </c>
      <c r="G154" s="94">
        <v>2167.8711666666654</v>
      </c>
      <c r="H154" s="94">
        <v>2933.0021666666648</v>
      </c>
      <c r="I154" s="94">
        <v>3698.1331666666642</v>
      </c>
      <c r="J154" s="94">
        <v>4463.2641666666659</v>
      </c>
      <c r="K154" s="94">
        <v>5228.3951666666653</v>
      </c>
      <c r="L154" s="94">
        <v>5993.5261666666647</v>
      </c>
      <c r="M154" s="95">
        <v>6758.6571666666641</v>
      </c>
      <c r="N154" s="95">
        <v>1657.7790000000014</v>
      </c>
      <c r="O154" s="133">
        <f>+($D$154*10%)/12</f>
        <v>63.760916666666674</v>
      </c>
      <c r="P154" s="95">
        <f t="shared" ref="P154:Z154" si="126">+($D$154*10%)/12</f>
        <v>63.760916666666674</v>
      </c>
      <c r="Q154" s="95">
        <f t="shared" si="126"/>
        <v>63.760916666666674</v>
      </c>
      <c r="R154" s="95">
        <f t="shared" si="126"/>
        <v>63.760916666666674</v>
      </c>
      <c r="S154" s="95">
        <f t="shared" si="126"/>
        <v>63.760916666666674</v>
      </c>
      <c r="T154" s="95">
        <f t="shared" si="126"/>
        <v>63.760916666666674</v>
      </c>
      <c r="U154" s="95">
        <f t="shared" si="126"/>
        <v>63.760916666666674</v>
      </c>
      <c r="V154" s="95">
        <f t="shared" si="126"/>
        <v>63.760916666666674</v>
      </c>
      <c r="W154" s="95">
        <f t="shared" si="126"/>
        <v>63.760916666666674</v>
      </c>
      <c r="X154" s="95">
        <f t="shared" si="126"/>
        <v>63.760916666666674</v>
      </c>
      <c r="Y154" s="95">
        <f t="shared" si="126"/>
        <v>63.760916666666674</v>
      </c>
      <c r="Z154" s="95">
        <f t="shared" si="126"/>
        <v>63.760916666666674</v>
      </c>
      <c r="AA154" s="97">
        <f t="shared" ref="AA154:AA217" si="127">+SUM(O154:Z154)+M154</f>
        <v>7523.7881666666635</v>
      </c>
      <c r="AB154" s="97">
        <v>127.52183333333687</v>
      </c>
      <c r="AC154" s="105">
        <f>+($D$154*10%)/12</f>
        <v>63.760916666666674</v>
      </c>
      <c r="AD154" s="98">
        <f t="shared" ref="AD154" si="128">+($D$154*10%)/12</f>
        <v>63.760916666666674</v>
      </c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>
        <f>+AA154+SUM(AC154:AN154)</f>
        <v>7651.3099999999968</v>
      </c>
      <c r="AP154" s="98">
        <f t="shared" ref="AP154:AP217" si="129">+D154-AO154</f>
        <v>0</v>
      </c>
    </row>
    <row r="155" spans="1:46" outlineLevel="1">
      <c r="A155" s="92">
        <v>38776</v>
      </c>
      <c r="B155" s="93" t="s">
        <v>238</v>
      </c>
      <c r="C155" s="93" t="s">
        <v>239</v>
      </c>
      <c r="D155" s="94">
        <v>345095</v>
      </c>
      <c r="E155" s="94">
        <v>28757.916666666672</v>
      </c>
      <c r="F155" s="94">
        <v>63267.41666666665</v>
      </c>
      <c r="G155" s="94">
        <v>97776.916666666701</v>
      </c>
      <c r="H155" s="94">
        <v>132286.41666666674</v>
      </c>
      <c r="I155" s="94">
        <v>166795.91666666663</v>
      </c>
      <c r="J155" s="94">
        <v>201305.41666666651</v>
      </c>
      <c r="K155" s="94">
        <v>235814.91666666651</v>
      </c>
      <c r="L155" s="94">
        <v>270324.41666666651</v>
      </c>
      <c r="M155" s="95">
        <v>304833.91666666651</v>
      </c>
      <c r="N155" s="95">
        <v>74770.579999999958</v>
      </c>
      <c r="O155" s="133">
        <f>+($D$155*10%)/12</f>
        <v>2875.7916666666665</v>
      </c>
      <c r="P155" s="95">
        <f t="shared" ref="P155:Z155" si="130">+($D$155*10%)/12</f>
        <v>2875.7916666666665</v>
      </c>
      <c r="Q155" s="95">
        <f t="shared" si="130"/>
        <v>2875.7916666666665</v>
      </c>
      <c r="R155" s="95">
        <f t="shared" si="130"/>
        <v>2875.7916666666665</v>
      </c>
      <c r="S155" s="95">
        <f t="shared" si="130"/>
        <v>2875.7916666666665</v>
      </c>
      <c r="T155" s="95">
        <f t="shared" si="130"/>
        <v>2875.7916666666665</v>
      </c>
      <c r="U155" s="95">
        <f t="shared" si="130"/>
        <v>2875.7916666666665</v>
      </c>
      <c r="V155" s="95">
        <f t="shared" si="130"/>
        <v>2875.7916666666665</v>
      </c>
      <c r="W155" s="95">
        <f t="shared" si="130"/>
        <v>2875.7916666666665</v>
      </c>
      <c r="X155" s="95">
        <f t="shared" si="130"/>
        <v>2875.7916666666665</v>
      </c>
      <c r="Y155" s="95">
        <f t="shared" si="130"/>
        <v>2875.7916666666665</v>
      </c>
      <c r="Z155" s="95">
        <f t="shared" si="130"/>
        <v>2875.7916666666665</v>
      </c>
      <c r="AA155" s="97">
        <f t="shared" si="127"/>
        <v>339343.41666666651</v>
      </c>
      <c r="AB155" s="97">
        <v>5751.5833333334886</v>
      </c>
      <c r="AC155" s="98">
        <f>+($D$155*10%)/12</f>
        <v>2875.7916666666665</v>
      </c>
      <c r="AD155" s="98">
        <f>+($D$155*10%)/12</f>
        <v>2875.7916666666665</v>
      </c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>
        <f t="shared" ref="AO155:AO218" si="131">+AA155+SUM(AC155:AN155)</f>
        <v>345094.99999999983</v>
      </c>
      <c r="AP155" s="98">
        <f t="shared" si="129"/>
        <v>0</v>
      </c>
    </row>
    <row r="156" spans="1:46" outlineLevel="1">
      <c r="A156" s="92">
        <v>38807</v>
      </c>
      <c r="B156" s="93" t="s">
        <v>240</v>
      </c>
      <c r="C156" s="93" t="s">
        <v>241</v>
      </c>
      <c r="D156" s="94">
        <v>90000</v>
      </c>
      <c r="E156" s="94">
        <v>6750</v>
      </c>
      <c r="F156" s="94">
        <v>15750</v>
      </c>
      <c r="G156" s="94">
        <v>24750</v>
      </c>
      <c r="H156" s="94">
        <v>33750</v>
      </c>
      <c r="I156" s="94">
        <v>42750</v>
      </c>
      <c r="J156" s="94">
        <v>51750</v>
      </c>
      <c r="K156" s="94">
        <v>60750</v>
      </c>
      <c r="L156" s="94">
        <v>69750</v>
      </c>
      <c r="M156" s="95">
        <v>78750</v>
      </c>
      <c r="N156" s="95">
        <v>20250</v>
      </c>
      <c r="O156" s="133">
        <f>+($D$156*10%)/12</f>
        <v>750</v>
      </c>
      <c r="P156" s="95">
        <f t="shared" ref="P156:Z156" si="132">+($D$156*10%)/12</f>
        <v>750</v>
      </c>
      <c r="Q156" s="95">
        <f t="shared" si="132"/>
        <v>750</v>
      </c>
      <c r="R156" s="95">
        <f t="shared" si="132"/>
        <v>750</v>
      </c>
      <c r="S156" s="95">
        <f t="shared" si="132"/>
        <v>750</v>
      </c>
      <c r="T156" s="95">
        <f t="shared" si="132"/>
        <v>750</v>
      </c>
      <c r="U156" s="95">
        <f t="shared" si="132"/>
        <v>750</v>
      </c>
      <c r="V156" s="95">
        <f t="shared" si="132"/>
        <v>750</v>
      </c>
      <c r="W156" s="95">
        <f t="shared" si="132"/>
        <v>750</v>
      </c>
      <c r="X156" s="95">
        <f t="shared" si="132"/>
        <v>750</v>
      </c>
      <c r="Y156" s="95">
        <f t="shared" si="132"/>
        <v>750</v>
      </c>
      <c r="Z156" s="95">
        <f t="shared" si="132"/>
        <v>750</v>
      </c>
      <c r="AA156" s="97">
        <f t="shared" si="127"/>
        <v>87750</v>
      </c>
      <c r="AB156" s="97">
        <v>2250</v>
      </c>
      <c r="AC156" s="98">
        <f>+($D$156*10%)/12</f>
        <v>750</v>
      </c>
      <c r="AD156" s="98">
        <f t="shared" ref="AD156:AE156" si="133">+($D$156*10%)/12</f>
        <v>750</v>
      </c>
      <c r="AE156" s="98">
        <f t="shared" si="133"/>
        <v>750</v>
      </c>
      <c r="AF156" s="98"/>
      <c r="AG156" s="98"/>
      <c r="AH156" s="98"/>
      <c r="AI156" s="98"/>
      <c r="AJ156" s="98"/>
      <c r="AK156" s="98"/>
      <c r="AL156" s="98"/>
      <c r="AM156" s="98"/>
      <c r="AN156" s="98"/>
      <c r="AO156" s="98">
        <f t="shared" si="131"/>
        <v>90000</v>
      </c>
      <c r="AP156" s="98">
        <f t="shared" si="129"/>
        <v>0</v>
      </c>
    </row>
    <row r="157" spans="1:46" outlineLevel="1">
      <c r="A157" s="92">
        <v>38808</v>
      </c>
      <c r="B157" s="93" t="s">
        <v>51</v>
      </c>
      <c r="C157" s="93" t="s">
        <v>233</v>
      </c>
      <c r="D157" s="94">
        <v>23797</v>
      </c>
      <c r="E157" s="94">
        <v>1586.4666666666669</v>
      </c>
      <c r="F157" s="94">
        <v>3966.1666666666674</v>
      </c>
      <c r="G157" s="94">
        <v>6345.8666666666677</v>
      </c>
      <c r="H157" s="94">
        <v>8725.5666666666657</v>
      </c>
      <c r="I157" s="94">
        <v>11105.266666666656</v>
      </c>
      <c r="J157" s="94">
        <v>13484.966666666645</v>
      </c>
      <c r="K157" s="94">
        <v>15864.666666666646</v>
      </c>
      <c r="L157" s="94">
        <v>18244.366666666647</v>
      </c>
      <c r="M157" s="95">
        <v>20624.066666666648</v>
      </c>
      <c r="N157" s="95">
        <v>5552.630000000001</v>
      </c>
      <c r="O157" s="133">
        <f>+($D$157*10%)/12</f>
        <v>198.30833333333337</v>
      </c>
      <c r="P157" s="95">
        <f t="shared" ref="P157:Z157" si="134">+($D$157*10%)/12</f>
        <v>198.30833333333337</v>
      </c>
      <c r="Q157" s="95">
        <f t="shared" si="134"/>
        <v>198.30833333333337</v>
      </c>
      <c r="R157" s="95">
        <f t="shared" si="134"/>
        <v>198.30833333333337</v>
      </c>
      <c r="S157" s="95">
        <f t="shared" si="134"/>
        <v>198.30833333333337</v>
      </c>
      <c r="T157" s="95">
        <f t="shared" si="134"/>
        <v>198.30833333333337</v>
      </c>
      <c r="U157" s="95">
        <f t="shared" si="134"/>
        <v>198.30833333333337</v>
      </c>
      <c r="V157" s="95">
        <f t="shared" si="134"/>
        <v>198.30833333333337</v>
      </c>
      <c r="W157" s="95">
        <f t="shared" si="134"/>
        <v>198.30833333333337</v>
      </c>
      <c r="X157" s="95">
        <f t="shared" si="134"/>
        <v>198.30833333333337</v>
      </c>
      <c r="Y157" s="95">
        <f t="shared" si="134"/>
        <v>198.30833333333337</v>
      </c>
      <c r="Z157" s="95">
        <f t="shared" si="134"/>
        <v>198.30833333333337</v>
      </c>
      <c r="AA157" s="97">
        <f t="shared" si="127"/>
        <v>23003.766666666648</v>
      </c>
      <c r="AB157" s="97">
        <v>793.23333333335177</v>
      </c>
      <c r="AC157" s="98">
        <f>+($D$157*10%)/12</f>
        <v>198.30833333333337</v>
      </c>
      <c r="AD157" s="98">
        <f t="shared" ref="AD157:AF157" si="135">+($D$157*10%)/12</f>
        <v>198.30833333333337</v>
      </c>
      <c r="AE157" s="98">
        <f t="shared" si="135"/>
        <v>198.30833333333337</v>
      </c>
      <c r="AF157" s="98">
        <f t="shared" si="135"/>
        <v>198.30833333333337</v>
      </c>
      <c r="AG157" s="98"/>
      <c r="AH157" s="98"/>
      <c r="AI157" s="98"/>
      <c r="AJ157" s="98"/>
      <c r="AK157" s="98"/>
      <c r="AL157" s="98"/>
      <c r="AM157" s="98"/>
      <c r="AN157" s="98"/>
      <c r="AO157" s="98">
        <f t="shared" si="131"/>
        <v>23796.999999999982</v>
      </c>
      <c r="AP157" s="98">
        <f t="shared" si="129"/>
        <v>0</v>
      </c>
    </row>
    <row r="158" spans="1:46" outlineLevel="1">
      <c r="A158" s="92">
        <v>38808</v>
      </c>
      <c r="B158" s="93" t="s">
        <v>51</v>
      </c>
      <c r="C158" s="93" t="s">
        <v>242</v>
      </c>
      <c r="D158" s="94">
        <v>124354</v>
      </c>
      <c r="E158" s="94">
        <v>8290.2666666666682</v>
      </c>
      <c r="F158" s="94">
        <v>20725.666666666664</v>
      </c>
      <c r="G158" s="94">
        <v>33161.066666666658</v>
      </c>
      <c r="H158" s="94">
        <v>45596.466666666653</v>
      </c>
      <c r="I158" s="94">
        <v>58031.866666666647</v>
      </c>
      <c r="J158" s="94">
        <v>70467.266666666677</v>
      </c>
      <c r="K158" s="94">
        <v>82902.666666666672</v>
      </c>
      <c r="L158" s="94">
        <v>95338.066666666666</v>
      </c>
      <c r="M158" s="95">
        <v>107773.46666666666</v>
      </c>
      <c r="N158" s="95">
        <v>29015.930000000008</v>
      </c>
      <c r="O158" s="133">
        <f>+($D$158*10%)/12</f>
        <v>1036.2833333333335</v>
      </c>
      <c r="P158" s="95">
        <f t="shared" ref="P158:Z158" si="136">+($D$158*10%)/12</f>
        <v>1036.2833333333335</v>
      </c>
      <c r="Q158" s="95">
        <f t="shared" si="136"/>
        <v>1036.2833333333335</v>
      </c>
      <c r="R158" s="95">
        <f t="shared" si="136"/>
        <v>1036.2833333333335</v>
      </c>
      <c r="S158" s="95">
        <f t="shared" si="136"/>
        <v>1036.2833333333335</v>
      </c>
      <c r="T158" s="95">
        <f t="shared" si="136"/>
        <v>1036.2833333333335</v>
      </c>
      <c r="U158" s="95">
        <f t="shared" si="136"/>
        <v>1036.2833333333335</v>
      </c>
      <c r="V158" s="95">
        <f t="shared" si="136"/>
        <v>1036.2833333333335</v>
      </c>
      <c r="W158" s="95">
        <f t="shared" si="136"/>
        <v>1036.2833333333335</v>
      </c>
      <c r="X158" s="95">
        <f t="shared" si="136"/>
        <v>1036.2833333333335</v>
      </c>
      <c r="Y158" s="95">
        <f t="shared" si="136"/>
        <v>1036.2833333333335</v>
      </c>
      <c r="Z158" s="95">
        <f t="shared" si="136"/>
        <v>1036.2833333333335</v>
      </c>
      <c r="AA158" s="97">
        <f t="shared" si="127"/>
        <v>120208.86666666665</v>
      </c>
      <c r="AB158" s="97">
        <v>4145.1333333333459</v>
      </c>
      <c r="AC158" s="98">
        <f>+($D$158*10%)/12</f>
        <v>1036.2833333333335</v>
      </c>
      <c r="AD158" s="98">
        <f t="shared" ref="AD158:AF158" si="137">+($D$158*10%)/12</f>
        <v>1036.2833333333335</v>
      </c>
      <c r="AE158" s="98">
        <f t="shared" si="137"/>
        <v>1036.2833333333335</v>
      </c>
      <c r="AF158" s="98">
        <f t="shared" si="137"/>
        <v>1036.2833333333335</v>
      </c>
      <c r="AG158" s="98"/>
      <c r="AH158" s="98"/>
      <c r="AI158" s="98"/>
      <c r="AJ158" s="98"/>
      <c r="AK158" s="98"/>
      <c r="AL158" s="98"/>
      <c r="AM158" s="98"/>
      <c r="AN158" s="98"/>
      <c r="AO158" s="98">
        <f t="shared" si="131"/>
        <v>124353.99999999999</v>
      </c>
      <c r="AP158" s="98">
        <f t="shared" si="129"/>
        <v>0</v>
      </c>
    </row>
    <row r="159" spans="1:46" outlineLevel="1">
      <c r="A159" s="92">
        <v>38808</v>
      </c>
      <c r="B159" s="93" t="s">
        <v>51</v>
      </c>
      <c r="C159" s="93" t="s">
        <v>243</v>
      </c>
      <c r="D159" s="94">
        <v>42768.66</v>
      </c>
      <c r="E159" s="94">
        <v>2851.2440000000006</v>
      </c>
      <c r="F159" s="94">
        <v>7128.11</v>
      </c>
      <c r="G159" s="94">
        <v>11404.976000000006</v>
      </c>
      <c r="H159" s="94">
        <v>15681.842000000015</v>
      </c>
      <c r="I159" s="94">
        <v>19958.708000000024</v>
      </c>
      <c r="J159" s="94">
        <v>24235.574000000033</v>
      </c>
      <c r="K159" s="94">
        <v>28512.440000000031</v>
      </c>
      <c r="L159" s="94">
        <v>32789.306000000033</v>
      </c>
      <c r="M159" s="95">
        <v>37066.172000000035</v>
      </c>
      <c r="N159" s="95">
        <v>9979.3540000000066</v>
      </c>
      <c r="O159" s="133">
        <f>+($D$159*10%)/12</f>
        <v>356.40550000000007</v>
      </c>
      <c r="P159" s="95">
        <f t="shared" ref="P159:Z159" si="138">+($D$159*10%)/12</f>
        <v>356.40550000000007</v>
      </c>
      <c r="Q159" s="95">
        <f t="shared" si="138"/>
        <v>356.40550000000007</v>
      </c>
      <c r="R159" s="95">
        <f t="shared" si="138"/>
        <v>356.40550000000007</v>
      </c>
      <c r="S159" s="95">
        <f t="shared" si="138"/>
        <v>356.40550000000007</v>
      </c>
      <c r="T159" s="95">
        <f t="shared" si="138"/>
        <v>356.40550000000007</v>
      </c>
      <c r="U159" s="95">
        <f t="shared" si="138"/>
        <v>356.40550000000007</v>
      </c>
      <c r="V159" s="95">
        <f t="shared" si="138"/>
        <v>356.40550000000007</v>
      </c>
      <c r="W159" s="95">
        <f t="shared" si="138"/>
        <v>356.40550000000007</v>
      </c>
      <c r="X159" s="95">
        <f t="shared" si="138"/>
        <v>356.40550000000007</v>
      </c>
      <c r="Y159" s="95">
        <f t="shared" si="138"/>
        <v>356.40550000000007</v>
      </c>
      <c r="Z159" s="95">
        <f t="shared" si="138"/>
        <v>356.40550000000007</v>
      </c>
      <c r="AA159" s="97">
        <f t="shared" si="127"/>
        <v>41343.038000000037</v>
      </c>
      <c r="AB159" s="97">
        <v>1425.6219999999666</v>
      </c>
      <c r="AC159" s="98">
        <f>+($D$159*10%)/12</f>
        <v>356.40550000000007</v>
      </c>
      <c r="AD159" s="98">
        <f t="shared" ref="AD159:AF159" si="139">+($D$159*10%)/12</f>
        <v>356.40550000000007</v>
      </c>
      <c r="AE159" s="98">
        <f t="shared" si="139"/>
        <v>356.40550000000007</v>
      </c>
      <c r="AF159" s="98">
        <f t="shared" si="139"/>
        <v>356.40550000000007</v>
      </c>
      <c r="AG159" s="98"/>
      <c r="AH159" s="98"/>
      <c r="AI159" s="98"/>
      <c r="AJ159" s="98"/>
      <c r="AK159" s="98"/>
      <c r="AL159" s="98"/>
      <c r="AM159" s="98"/>
      <c r="AN159" s="98"/>
      <c r="AO159" s="98">
        <f t="shared" si="131"/>
        <v>42768.66000000004</v>
      </c>
      <c r="AP159" s="98">
        <f t="shared" si="129"/>
        <v>0</v>
      </c>
    </row>
    <row r="160" spans="1:46" outlineLevel="1">
      <c r="A160" s="92">
        <v>38808</v>
      </c>
      <c r="B160" s="93" t="s">
        <v>51</v>
      </c>
      <c r="C160" s="93" t="s">
        <v>244</v>
      </c>
      <c r="D160" s="94">
        <v>72315.95</v>
      </c>
      <c r="E160" s="94">
        <v>4821.0633333333326</v>
      </c>
      <c r="F160" s="94">
        <v>12052.658333333336</v>
      </c>
      <c r="G160" s="94">
        <v>19284.253333333338</v>
      </c>
      <c r="H160" s="94">
        <v>26515.848333333324</v>
      </c>
      <c r="I160" s="94">
        <v>33747.443333333315</v>
      </c>
      <c r="J160" s="94">
        <v>40979.038333333345</v>
      </c>
      <c r="K160" s="94">
        <v>48210.633333333346</v>
      </c>
      <c r="L160" s="94">
        <v>55442.228333333347</v>
      </c>
      <c r="M160" s="95">
        <v>62673.823333333348</v>
      </c>
      <c r="N160" s="95">
        <v>16873.724999999999</v>
      </c>
      <c r="O160" s="133">
        <f>+($D$160*10%)/12</f>
        <v>602.63291666666669</v>
      </c>
      <c r="P160" s="95">
        <f t="shared" ref="P160:Z160" si="140">+($D$160*10%)/12</f>
        <v>602.63291666666669</v>
      </c>
      <c r="Q160" s="95">
        <f t="shared" si="140"/>
        <v>602.63291666666669</v>
      </c>
      <c r="R160" s="95">
        <f t="shared" si="140"/>
        <v>602.63291666666669</v>
      </c>
      <c r="S160" s="95">
        <f t="shared" si="140"/>
        <v>602.63291666666669</v>
      </c>
      <c r="T160" s="95">
        <f t="shared" si="140"/>
        <v>602.63291666666669</v>
      </c>
      <c r="U160" s="95">
        <f t="shared" si="140"/>
        <v>602.63291666666669</v>
      </c>
      <c r="V160" s="95">
        <f t="shared" si="140"/>
        <v>602.63291666666669</v>
      </c>
      <c r="W160" s="95">
        <f t="shared" si="140"/>
        <v>602.63291666666669</v>
      </c>
      <c r="X160" s="95">
        <f t="shared" si="140"/>
        <v>602.63291666666669</v>
      </c>
      <c r="Y160" s="95">
        <f t="shared" si="140"/>
        <v>602.63291666666669</v>
      </c>
      <c r="Z160" s="95">
        <f t="shared" si="140"/>
        <v>602.63291666666669</v>
      </c>
      <c r="AA160" s="97">
        <f t="shared" si="127"/>
        <v>69905.418333333349</v>
      </c>
      <c r="AB160" s="97">
        <v>2410.5316666666477</v>
      </c>
      <c r="AC160" s="98">
        <f>+($D$160*10%)/12</f>
        <v>602.63291666666669</v>
      </c>
      <c r="AD160" s="98">
        <f t="shared" ref="AD160:AF160" si="141">+($D$160*10%)/12</f>
        <v>602.63291666666669</v>
      </c>
      <c r="AE160" s="98">
        <f t="shared" si="141"/>
        <v>602.63291666666669</v>
      </c>
      <c r="AF160" s="98">
        <f t="shared" si="141"/>
        <v>602.63291666666669</v>
      </c>
      <c r="AG160" s="98"/>
      <c r="AH160" s="98"/>
      <c r="AI160" s="98"/>
      <c r="AJ160" s="98"/>
      <c r="AK160" s="98"/>
      <c r="AL160" s="98"/>
      <c r="AM160" s="98"/>
      <c r="AN160" s="98"/>
      <c r="AO160" s="98">
        <f t="shared" si="131"/>
        <v>72315.950000000012</v>
      </c>
      <c r="AP160" s="98">
        <f t="shared" si="129"/>
        <v>0</v>
      </c>
    </row>
    <row r="161" spans="1:42" outlineLevel="1">
      <c r="A161" s="92">
        <v>38834</v>
      </c>
      <c r="B161" s="93" t="s">
        <v>245</v>
      </c>
      <c r="C161" s="93" t="s">
        <v>246</v>
      </c>
      <c r="D161" s="94">
        <v>14692.27</v>
      </c>
      <c r="E161" s="94">
        <v>979.48466666666695</v>
      </c>
      <c r="F161" s="94">
        <v>2448.7116666666675</v>
      </c>
      <c r="G161" s="94">
        <v>3917.9386666666683</v>
      </c>
      <c r="H161" s="94">
        <v>5387.165666666664</v>
      </c>
      <c r="I161" s="94">
        <v>6856.3926666666594</v>
      </c>
      <c r="J161" s="94">
        <v>8325.6196666666565</v>
      </c>
      <c r="K161" s="94">
        <v>9794.8466666666573</v>
      </c>
      <c r="L161" s="94">
        <v>11264.073666666658</v>
      </c>
      <c r="M161" s="95">
        <v>12733.300666666659</v>
      </c>
      <c r="N161" s="95">
        <v>3428.1929999999993</v>
      </c>
      <c r="O161" s="133">
        <f>+($D$161*10%)/12</f>
        <v>122.43558333333334</v>
      </c>
      <c r="P161" s="95">
        <f t="shared" ref="P161:Z161" si="142">+($D$161*10%)/12</f>
        <v>122.43558333333334</v>
      </c>
      <c r="Q161" s="95">
        <f t="shared" si="142"/>
        <v>122.43558333333334</v>
      </c>
      <c r="R161" s="95">
        <f t="shared" si="142"/>
        <v>122.43558333333334</v>
      </c>
      <c r="S161" s="95">
        <f t="shared" si="142"/>
        <v>122.43558333333334</v>
      </c>
      <c r="T161" s="95">
        <f t="shared" si="142"/>
        <v>122.43558333333334</v>
      </c>
      <c r="U161" s="95">
        <f t="shared" si="142"/>
        <v>122.43558333333334</v>
      </c>
      <c r="V161" s="95">
        <f t="shared" si="142"/>
        <v>122.43558333333334</v>
      </c>
      <c r="W161" s="95">
        <f t="shared" si="142"/>
        <v>122.43558333333334</v>
      </c>
      <c r="X161" s="95">
        <f t="shared" si="142"/>
        <v>122.43558333333334</v>
      </c>
      <c r="Y161" s="95">
        <f t="shared" si="142"/>
        <v>122.43558333333334</v>
      </c>
      <c r="Z161" s="95">
        <f t="shared" si="142"/>
        <v>122.43558333333334</v>
      </c>
      <c r="AA161" s="97">
        <f t="shared" si="127"/>
        <v>14202.52766666666</v>
      </c>
      <c r="AB161" s="97">
        <v>489.74233333334087</v>
      </c>
      <c r="AC161" s="98">
        <f>+($D$161*10%)/12</f>
        <v>122.43558333333334</v>
      </c>
      <c r="AD161" s="98">
        <f t="shared" ref="AD161:AF161" si="143">+($D$161*10%)/12</f>
        <v>122.43558333333334</v>
      </c>
      <c r="AE161" s="98">
        <f t="shared" si="143"/>
        <v>122.43558333333334</v>
      </c>
      <c r="AF161" s="98">
        <f t="shared" si="143"/>
        <v>122.43558333333334</v>
      </c>
      <c r="AG161" s="98"/>
      <c r="AH161" s="98"/>
      <c r="AI161" s="98"/>
      <c r="AJ161" s="98"/>
      <c r="AK161" s="98"/>
      <c r="AL161" s="98"/>
      <c r="AM161" s="98"/>
      <c r="AN161" s="98"/>
      <c r="AO161" s="98">
        <f t="shared" si="131"/>
        <v>14692.269999999993</v>
      </c>
      <c r="AP161" s="98">
        <f t="shared" si="129"/>
        <v>0</v>
      </c>
    </row>
    <row r="162" spans="1:42" outlineLevel="1">
      <c r="A162" s="92">
        <v>38841</v>
      </c>
      <c r="B162" s="93" t="s">
        <v>247</v>
      </c>
      <c r="C162" s="93" t="s">
        <v>248</v>
      </c>
      <c r="D162" s="94">
        <v>20300</v>
      </c>
      <c r="E162" s="94">
        <v>1184.1666666666665</v>
      </c>
      <c r="F162" s="94">
        <v>3214.1666666666661</v>
      </c>
      <c r="G162" s="94">
        <v>5244.166666666667</v>
      </c>
      <c r="H162" s="94">
        <v>7274.1666666666706</v>
      </c>
      <c r="I162" s="94">
        <v>9304.1666666666679</v>
      </c>
      <c r="J162" s="94">
        <v>11334.166666666661</v>
      </c>
      <c r="K162" s="94">
        <v>13364.166666666661</v>
      </c>
      <c r="L162" s="94">
        <v>15394.166666666661</v>
      </c>
      <c r="M162" s="95">
        <v>17424.166666666661</v>
      </c>
      <c r="N162" s="95">
        <v>4905.83</v>
      </c>
      <c r="O162" s="133">
        <f>+($D$162*10%)/12</f>
        <v>169.16666666666666</v>
      </c>
      <c r="P162" s="95">
        <f t="shared" ref="P162:Z162" si="144">+($D$162*10%)/12</f>
        <v>169.16666666666666</v>
      </c>
      <c r="Q162" s="95">
        <f t="shared" si="144"/>
        <v>169.16666666666666</v>
      </c>
      <c r="R162" s="95">
        <f t="shared" si="144"/>
        <v>169.16666666666666</v>
      </c>
      <c r="S162" s="95">
        <f t="shared" si="144"/>
        <v>169.16666666666666</v>
      </c>
      <c r="T162" s="95">
        <f t="shared" si="144"/>
        <v>169.16666666666666</v>
      </c>
      <c r="U162" s="95">
        <f t="shared" si="144"/>
        <v>169.16666666666666</v>
      </c>
      <c r="V162" s="95">
        <f t="shared" si="144"/>
        <v>169.16666666666666</v>
      </c>
      <c r="W162" s="95">
        <f t="shared" si="144"/>
        <v>169.16666666666666</v>
      </c>
      <c r="X162" s="95">
        <f t="shared" si="144"/>
        <v>169.16666666666666</v>
      </c>
      <c r="Y162" s="95">
        <f t="shared" si="144"/>
        <v>169.16666666666666</v>
      </c>
      <c r="Z162" s="95">
        <f t="shared" si="144"/>
        <v>169.16666666666666</v>
      </c>
      <c r="AA162" s="97">
        <f t="shared" si="127"/>
        <v>19454.166666666661</v>
      </c>
      <c r="AB162" s="97">
        <v>845.8333333333394</v>
      </c>
      <c r="AC162" s="98">
        <f>+($D$162*10%)/12</f>
        <v>169.16666666666666</v>
      </c>
      <c r="AD162" s="98">
        <f t="shared" ref="AD162:AG162" si="145">+($D$162*10%)/12</f>
        <v>169.16666666666666</v>
      </c>
      <c r="AE162" s="98">
        <f t="shared" si="145"/>
        <v>169.16666666666666</v>
      </c>
      <c r="AF162" s="98">
        <f t="shared" si="145"/>
        <v>169.16666666666666</v>
      </c>
      <c r="AG162" s="98">
        <f t="shared" si="145"/>
        <v>169.16666666666666</v>
      </c>
      <c r="AH162" s="98"/>
      <c r="AI162" s="98"/>
      <c r="AJ162" s="98"/>
      <c r="AK162" s="98"/>
      <c r="AL162" s="98"/>
      <c r="AM162" s="98"/>
      <c r="AN162" s="98"/>
      <c r="AO162" s="98">
        <f t="shared" si="131"/>
        <v>20299.999999999993</v>
      </c>
      <c r="AP162" s="98">
        <f t="shared" si="129"/>
        <v>0</v>
      </c>
    </row>
    <row r="163" spans="1:42" outlineLevel="1">
      <c r="A163" s="92">
        <v>38867</v>
      </c>
      <c r="B163" s="93" t="s">
        <v>249</v>
      </c>
      <c r="C163" s="93" t="s">
        <v>250</v>
      </c>
      <c r="D163" s="94">
        <v>86956.52</v>
      </c>
      <c r="E163" s="94">
        <v>5072.4636666666665</v>
      </c>
      <c r="F163" s="94">
        <v>13768.115666666672</v>
      </c>
      <c r="G163" s="94">
        <v>22463.767666666667</v>
      </c>
      <c r="H163" s="94">
        <v>31159.419666666654</v>
      </c>
      <c r="I163" s="94">
        <v>39855.071666666678</v>
      </c>
      <c r="J163" s="94">
        <v>48550.723666666709</v>
      </c>
      <c r="K163" s="94">
        <v>57246.37566666671</v>
      </c>
      <c r="L163" s="94">
        <v>65942.027666666705</v>
      </c>
      <c r="M163" s="95">
        <v>74637.679666666707</v>
      </c>
      <c r="N163" s="95">
        <v>21014.488000000012</v>
      </c>
      <c r="O163" s="133">
        <f>+($D$163*10%)/12</f>
        <v>724.63766666666663</v>
      </c>
      <c r="P163" s="95">
        <f t="shared" ref="P163:Z163" si="146">+($D$163*10%)/12</f>
        <v>724.63766666666663</v>
      </c>
      <c r="Q163" s="95">
        <f t="shared" si="146"/>
        <v>724.63766666666663</v>
      </c>
      <c r="R163" s="95">
        <f t="shared" si="146"/>
        <v>724.63766666666663</v>
      </c>
      <c r="S163" s="95">
        <f t="shared" si="146"/>
        <v>724.63766666666663</v>
      </c>
      <c r="T163" s="95">
        <f t="shared" si="146"/>
        <v>724.63766666666663</v>
      </c>
      <c r="U163" s="95">
        <f t="shared" si="146"/>
        <v>724.63766666666663</v>
      </c>
      <c r="V163" s="95">
        <f t="shared" si="146"/>
        <v>724.63766666666663</v>
      </c>
      <c r="W163" s="95">
        <f t="shared" si="146"/>
        <v>724.63766666666663</v>
      </c>
      <c r="X163" s="95">
        <f t="shared" si="146"/>
        <v>724.63766666666663</v>
      </c>
      <c r="Y163" s="95">
        <f t="shared" si="146"/>
        <v>724.63766666666663</v>
      </c>
      <c r="Z163" s="95">
        <f t="shared" si="146"/>
        <v>724.63766666666663</v>
      </c>
      <c r="AA163" s="97">
        <f t="shared" si="127"/>
        <v>83333.331666666709</v>
      </c>
      <c r="AB163" s="97">
        <v>3623.1883333332953</v>
      </c>
      <c r="AC163" s="98">
        <f>+($D$163*10%)/12</f>
        <v>724.63766666666663</v>
      </c>
      <c r="AD163" s="98">
        <f t="shared" ref="AD163:AG163" si="147">+($D$163*10%)/12</f>
        <v>724.63766666666663</v>
      </c>
      <c r="AE163" s="98">
        <f t="shared" si="147"/>
        <v>724.63766666666663</v>
      </c>
      <c r="AF163" s="98">
        <f t="shared" si="147"/>
        <v>724.63766666666663</v>
      </c>
      <c r="AG163" s="98">
        <f t="shared" si="147"/>
        <v>724.63766666666663</v>
      </c>
      <c r="AH163" s="98"/>
      <c r="AI163" s="98"/>
      <c r="AJ163" s="98"/>
      <c r="AK163" s="98"/>
      <c r="AL163" s="98"/>
      <c r="AM163" s="98"/>
      <c r="AN163" s="98"/>
      <c r="AO163" s="98">
        <f t="shared" si="131"/>
        <v>86956.520000000048</v>
      </c>
      <c r="AP163" s="98">
        <f t="shared" si="129"/>
        <v>0</v>
      </c>
    </row>
    <row r="164" spans="1:42" outlineLevel="1">
      <c r="A164" s="92">
        <v>38868</v>
      </c>
      <c r="B164" s="93" t="s">
        <v>251</v>
      </c>
      <c r="C164" s="93" t="s">
        <v>244</v>
      </c>
      <c r="D164" s="94">
        <v>26086.959999999999</v>
      </c>
      <c r="E164" s="94">
        <v>1521.7393333333332</v>
      </c>
      <c r="F164" s="94">
        <v>4130.4353333333338</v>
      </c>
      <c r="G164" s="94">
        <v>6739.1313333333301</v>
      </c>
      <c r="H164" s="94">
        <v>9347.8273333333273</v>
      </c>
      <c r="I164" s="94">
        <v>11956.523333333324</v>
      </c>
      <c r="J164" s="94">
        <v>14565.21933333332</v>
      </c>
      <c r="K164" s="94">
        <v>17173.91533333332</v>
      </c>
      <c r="L164" s="94">
        <v>19782.61133333332</v>
      </c>
      <c r="M164" s="95">
        <v>22391.30733333332</v>
      </c>
      <c r="N164" s="95">
        <v>6304.344000000001</v>
      </c>
      <c r="O164" s="133">
        <f>+($D$164*10%)/12</f>
        <v>217.39133333333334</v>
      </c>
      <c r="P164" s="95">
        <f t="shared" ref="P164:Z164" si="148">+($D$164*10%)/12</f>
        <v>217.39133333333334</v>
      </c>
      <c r="Q164" s="95">
        <f t="shared" si="148"/>
        <v>217.39133333333334</v>
      </c>
      <c r="R164" s="95">
        <f t="shared" si="148"/>
        <v>217.39133333333334</v>
      </c>
      <c r="S164" s="95">
        <f t="shared" si="148"/>
        <v>217.39133333333334</v>
      </c>
      <c r="T164" s="95">
        <f t="shared" si="148"/>
        <v>217.39133333333334</v>
      </c>
      <c r="U164" s="95">
        <f t="shared" si="148"/>
        <v>217.39133333333334</v>
      </c>
      <c r="V164" s="95">
        <f t="shared" si="148"/>
        <v>217.39133333333334</v>
      </c>
      <c r="W164" s="95">
        <f t="shared" si="148"/>
        <v>217.39133333333334</v>
      </c>
      <c r="X164" s="95">
        <f t="shared" si="148"/>
        <v>217.39133333333334</v>
      </c>
      <c r="Y164" s="95">
        <f t="shared" si="148"/>
        <v>217.39133333333334</v>
      </c>
      <c r="Z164" s="95">
        <f t="shared" si="148"/>
        <v>217.39133333333334</v>
      </c>
      <c r="AA164" s="97">
        <f t="shared" si="127"/>
        <v>25000.003333333319</v>
      </c>
      <c r="AB164" s="97">
        <v>1086.9566666666797</v>
      </c>
      <c r="AC164" s="98">
        <f>+($D$164*10%)/12</f>
        <v>217.39133333333334</v>
      </c>
      <c r="AD164" s="98">
        <f t="shared" ref="AD164:AG164" si="149">+($D$164*10%)/12</f>
        <v>217.39133333333334</v>
      </c>
      <c r="AE164" s="98">
        <f t="shared" si="149"/>
        <v>217.39133333333334</v>
      </c>
      <c r="AF164" s="98">
        <f t="shared" si="149"/>
        <v>217.39133333333334</v>
      </c>
      <c r="AG164" s="98">
        <f t="shared" si="149"/>
        <v>217.39133333333334</v>
      </c>
      <c r="AH164" s="98"/>
      <c r="AI164" s="98"/>
      <c r="AJ164" s="98"/>
      <c r="AK164" s="98"/>
      <c r="AL164" s="98"/>
      <c r="AM164" s="98"/>
      <c r="AN164" s="98"/>
      <c r="AO164" s="98">
        <f t="shared" si="131"/>
        <v>26086.959999999985</v>
      </c>
      <c r="AP164" s="98">
        <f t="shared" si="129"/>
        <v>0</v>
      </c>
    </row>
    <row r="165" spans="1:42" outlineLevel="1">
      <c r="A165" s="92">
        <v>38895</v>
      </c>
      <c r="B165" s="93" t="s">
        <v>252</v>
      </c>
      <c r="C165" s="93" t="s">
        <v>253</v>
      </c>
      <c r="D165" s="94">
        <v>5800</v>
      </c>
      <c r="E165" s="94">
        <v>290</v>
      </c>
      <c r="F165" s="94">
        <v>870</v>
      </c>
      <c r="G165" s="94">
        <v>1450</v>
      </c>
      <c r="H165" s="94">
        <v>2030</v>
      </c>
      <c r="I165" s="94">
        <v>2610</v>
      </c>
      <c r="J165" s="94">
        <v>3190</v>
      </c>
      <c r="K165" s="94">
        <v>3770</v>
      </c>
      <c r="L165" s="94">
        <v>4350</v>
      </c>
      <c r="M165" s="95">
        <v>4930</v>
      </c>
      <c r="N165" s="95">
        <v>1450</v>
      </c>
      <c r="O165" s="133">
        <f>+($D$165*10%)/12</f>
        <v>48.333333333333336</v>
      </c>
      <c r="P165" s="95">
        <f t="shared" ref="P165:Z165" si="150">+($D$165*10%)/12</f>
        <v>48.333333333333336</v>
      </c>
      <c r="Q165" s="95">
        <f t="shared" si="150"/>
        <v>48.333333333333336</v>
      </c>
      <c r="R165" s="95">
        <f t="shared" si="150"/>
        <v>48.333333333333336</v>
      </c>
      <c r="S165" s="95">
        <f t="shared" si="150"/>
        <v>48.333333333333336</v>
      </c>
      <c r="T165" s="95">
        <f t="shared" si="150"/>
        <v>48.333333333333336</v>
      </c>
      <c r="U165" s="95">
        <f t="shared" si="150"/>
        <v>48.333333333333336</v>
      </c>
      <c r="V165" s="95">
        <f t="shared" si="150"/>
        <v>48.333333333333336</v>
      </c>
      <c r="W165" s="95">
        <f t="shared" si="150"/>
        <v>48.333333333333336</v>
      </c>
      <c r="X165" s="95">
        <f t="shared" si="150"/>
        <v>48.333333333333336</v>
      </c>
      <c r="Y165" s="95">
        <f t="shared" si="150"/>
        <v>48.333333333333336</v>
      </c>
      <c r="Z165" s="95">
        <f t="shared" si="150"/>
        <v>48.333333333333336</v>
      </c>
      <c r="AA165" s="97">
        <f t="shared" si="127"/>
        <v>5510</v>
      </c>
      <c r="AB165" s="97">
        <v>290</v>
      </c>
      <c r="AC165" s="98">
        <f>+($D$165*10%)/12</f>
        <v>48.333333333333336</v>
      </c>
      <c r="AD165" s="98">
        <f t="shared" ref="AD165:AH165" si="151">+($D$165*10%)/12</f>
        <v>48.333333333333336</v>
      </c>
      <c r="AE165" s="98">
        <f t="shared" si="151"/>
        <v>48.333333333333336</v>
      </c>
      <c r="AF165" s="98">
        <f t="shared" si="151"/>
        <v>48.333333333333336</v>
      </c>
      <c r="AG165" s="98">
        <f t="shared" si="151"/>
        <v>48.333333333333336</v>
      </c>
      <c r="AH165" s="98">
        <f t="shared" si="151"/>
        <v>48.333333333333336</v>
      </c>
      <c r="AI165" s="98"/>
      <c r="AJ165" s="98"/>
      <c r="AK165" s="98"/>
      <c r="AL165" s="98"/>
      <c r="AM165" s="98"/>
      <c r="AN165" s="98"/>
      <c r="AO165" s="98">
        <f t="shared" si="131"/>
        <v>5800</v>
      </c>
      <c r="AP165" s="98">
        <f t="shared" si="129"/>
        <v>0</v>
      </c>
    </row>
    <row r="166" spans="1:42" outlineLevel="1">
      <c r="A166" s="92">
        <v>38895</v>
      </c>
      <c r="B166" s="93" t="s">
        <v>254</v>
      </c>
      <c r="C166" s="93" t="s">
        <v>255</v>
      </c>
      <c r="D166" s="94">
        <v>12129.65</v>
      </c>
      <c r="E166" s="94">
        <v>606.48249999999996</v>
      </c>
      <c r="F166" s="94">
        <v>1819.4475</v>
      </c>
      <c r="G166" s="94">
        <v>3032.4124999999999</v>
      </c>
      <c r="H166" s="94">
        <v>4245.3774999999996</v>
      </c>
      <c r="I166" s="94">
        <v>5458.3424999999997</v>
      </c>
      <c r="J166" s="94">
        <v>6671.3074999999999</v>
      </c>
      <c r="K166" s="94">
        <v>7884.2725</v>
      </c>
      <c r="L166" s="94">
        <v>9097.2374999999993</v>
      </c>
      <c r="M166" s="95">
        <v>10310.202499999999</v>
      </c>
      <c r="N166" s="95">
        <v>3032.4149999999991</v>
      </c>
      <c r="O166" s="133">
        <f>+($D$166*10%)/12</f>
        <v>101.08041666666666</v>
      </c>
      <c r="P166" s="95">
        <f t="shared" ref="P166:Z166" si="152">+($D$166*10%)/12</f>
        <v>101.08041666666666</v>
      </c>
      <c r="Q166" s="95">
        <f t="shared" si="152"/>
        <v>101.08041666666666</v>
      </c>
      <c r="R166" s="95">
        <f t="shared" si="152"/>
        <v>101.08041666666666</v>
      </c>
      <c r="S166" s="95">
        <f t="shared" si="152"/>
        <v>101.08041666666666</v>
      </c>
      <c r="T166" s="95">
        <f t="shared" si="152"/>
        <v>101.08041666666666</v>
      </c>
      <c r="U166" s="95">
        <f t="shared" si="152"/>
        <v>101.08041666666666</v>
      </c>
      <c r="V166" s="95">
        <f t="shared" si="152"/>
        <v>101.08041666666666</v>
      </c>
      <c r="W166" s="95">
        <f t="shared" si="152"/>
        <v>101.08041666666666</v>
      </c>
      <c r="X166" s="95">
        <f t="shared" si="152"/>
        <v>101.08041666666666</v>
      </c>
      <c r="Y166" s="95">
        <f t="shared" si="152"/>
        <v>101.08041666666666</v>
      </c>
      <c r="Z166" s="95">
        <f t="shared" si="152"/>
        <v>101.08041666666666</v>
      </c>
      <c r="AA166" s="97">
        <f t="shared" si="127"/>
        <v>11523.1675</v>
      </c>
      <c r="AB166" s="97">
        <v>606.48250000000007</v>
      </c>
      <c r="AC166" s="98">
        <f>+($D$166*10%)/12</f>
        <v>101.08041666666666</v>
      </c>
      <c r="AD166" s="98">
        <f t="shared" ref="AD166:AH166" si="153">+($D$166*10%)/12</f>
        <v>101.08041666666666</v>
      </c>
      <c r="AE166" s="98">
        <f t="shared" si="153"/>
        <v>101.08041666666666</v>
      </c>
      <c r="AF166" s="98">
        <f t="shared" si="153"/>
        <v>101.08041666666666</v>
      </c>
      <c r="AG166" s="98">
        <f t="shared" si="153"/>
        <v>101.08041666666666</v>
      </c>
      <c r="AH166" s="98">
        <f t="shared" si="153"/>
        <v>101.08041666666666</v>
      </c>
      <c r="AI166" s="98"/>
      <c r="AJ166" s="98"/>
      <c r="AK166" s="98"/>
      <c r="AL166" s="98"/>
      <c r="AM166" s="98"/>
      <c r="AN166" s="98"/>
      <c r="AO166" s="98">
        <f t="shared" si="131"/>
        <v>12129.65</v>
      </c>
      <c r="AP166" s="98">
        <f t="shared" si="129"/>
        <v>0</v>
      </c>
    </row>
    <row r="167" spans="1:42" outlineLevel="1">
      <c r="A167" s="92">
        <v>39030</v>
      </c>
      <c r="B167" s="93" t="s">
        <v>256</v>
      </c>
      <c r="C167" s="93" t="s">
        <v>257</v>
      </c>
      <c r="D167" s="94">
        <v>121739.13</v>
      </c>
      <c r="E167" s="94">
        <v>1014.49275</v>
      </c>
      <c r="F167" s="94">
        <v>13188.405749999998</v>
      </c>
      <c r="G167" s="94">
        <v>25362.318750000006</v>
      </c>
      <c r="H167" s="94">
        <v>37536.231750000006</v>
      </c>
      <c r="I167" s="94">
        <v>49710.144749999978</v>
      </c>
      <c r="J167" s="94">
        <v>61884.057749999949</v>
      </c>
      <c r="K167" s="94">
        <v>74057.970749999949</v>
      </c>
      <c r="L167" s="94">
        <v>86231.88374999995</v>
      </c>
      <c r="M167" s="95">
        <v>98405.79674999995</v>
      </c>
      <c r="N167" s="95">
        <v>35507.247000000003</v>
      </c>
      <c r="O167" s="133">
        <f>+($D$167*10%)/12</f>
        <v>1014.49275</v>
      </c>
      <c r="P167" s="95">
        <f t="shared" ref="P167:Z167" si="154">+($D$167*10%)/12</f>
        <v>1014.49275</v>
      </c>
      <c r="Q167" s="95">
        <f t="shared" si="154"/>
        <v>1014.49275</v>
      </c>
      <c r="R167" s="95">
        <f t="shared" si="154"/>
        <v>1014.49275</v>
      </c>
      <c r="S167" s="95">
        <f t="shared" si="154"/>
        <v>1014.49275</v>
      </c>
      <c r="T167" s="95">
        <f t="shared" si="154"/>
        <v>1014.49275</v>
      </c>
      <c r="U167" s="95">
        <f t="shared" si="154"/>
        <v>1014.49275</v>
      </c>
      <c r="V167" s="95">
        <f t="shared" si="154"/>
        <v>1014.49275</v>
      </c>
      <c r="W167" s="95">
        <f t="shared" si="154"/>
        <v>1014.49275</v>
      </c>
      <c r="X167" s="95">
        <f t="shared" si="154"/>
        <v>1014.49275</v>
      </c>
      <c r="Y167" s="95">
        <f t="shared" si="154"/>
        <v>1014.49275</v>
      </c>
      <c r="Z167" s="95">
        <f t="shared" si="154"/>
        <v>1014.49275</v>
      </c>
      <c r="AA167" s="97">
        <f t="shared" si="127"/>
        <v>110579.70974999995</v>
      </c>
      <c r="AB167" s="97">
        <v>11159.420250000054</v>
      </c>
      <c r="AC167" s="98">
        <f>+($D$167*10%)/12</f>
        <v>1014.49275</v>
      </c>
      <c r="AD167" s="98">
        <f t="shared" ref="AD167:AL167" si="155">+($D$167*10%)/12</f>
        <v>1014.49275</v>
      </c>
      <c r="AE167" s="98">
        <f t="shared" si="155"/>
        <v>1014.49275</v>
      </c>
      <c r="AF167" s="98">
        <f t="shared" si="155"/>
        <v>1014.49275</v>
      </c>
      <c r="AG167" s="98">
        <f t="shared" si="155"/>
        <v>1014.49275</v>
      </c>
      <c r="AH167" s="98">
        <f t="shared" si="155"/>
        <v>1014.49275</v>
      </c>
      <c r="AI167" s="98">
        <f>+($D$167*10%)/12</f>
        <v>1014.49275</v>
      </c>
      <c r="AJ167" s="98">
        <f t="shared" si="155"/>
        <v>1014.49275</v>
      </c>
      <c r="AK167" s="98">
        <f>+($D$167*10%)/12</f>
        <v>1014.49275</v>
      </c>
      <c r="AL167" s="98">
        <f t="shared" si="155"/>
        <v>1014.49275</v>
      </c>
      <c r="AM167" s="98">
        <f>+($D$167*10%)/12</f>
        <v>1014.49275</v>
      </c>
      <c r="AN167" s="98"/>
      <c r="AO167" s="98">
        <f t="shared" si="131"/>
        <v>121739.12999999995</v>
      </c>
      <c r="AP167" s="98">
        <f t="shared" si="129"/>
        <v>0</v>
      </c>
    </row>
    <row r="168" spans="1:42" outlineLevel="1">
      <c r="A168" s="92">
        <v>39058</v>
      </c>
      <c r="B168" s="93" t="s">
        <v>258</v>
      </c>
      <c r="C168" s="93" t="s">
        <v>259</v>
      </c>
      <c r="D168" s="94">
        <v>44347.83</v>
      </c>
      <c r="E168" s="94">
        <v>0</v>
      </c>
      <c r="F168" s="94">
        <v>4434.7830000000004</v>
      </c>
      <c r="G168" s="94">
        <v>8869.5659999999971</v>
      </c>
      <c r="H168" s="94">
        <v>13304.348999999993</v>
      </c>
      <c r="I168" s="94">
        <v>17739.131999999991</v>
      </c>
      <c r="J168" s="94">
        <v>22173.914999999986</v>
      </c>
      <c r="K168" s="94">
        <v>26608.697999999986</v>
      </c>
      <c r="L168" s="94">
        <v>31043.480999999985</v>
      </c>
      <c r="M168" s="95">
        <v>35478.263999999988</v>
      </c>
      <c r="N168" s="95">
        <v>13304.347000000002</v>
      </c>
      <c r="O168" s="133">
        <f>+($D$168*10%)/12</f>
        <v>369.56525000000005</v>
      </c>
      <c r="P168" s="95">
        <f t="shared" ref="P168:Z168" si="156">+($D$168*10%)/12</f>
        <v>369.56525000000005</v>
      </c>
      <c r="Q168" s="95">
        <f t="shared" si="156"/>
        <v>369.56525000000005</v>
      </c>
      <c r="R168" s="95">
        <f t="shared" si="156"/>
        <v>369.56525000000005</v>
      </c>
      <c r="S168" s="95">
        <f t="shared" si="156"/>
        <v>369.56525000000005</v>
      </c>
      <c r="T168" s="95">
        <f t="shared" si="156"/>
        <v>369.56525000000005</v>
      </c>
      <c r="U168" s="95">
        <f t="shared" si="156"/>
        <v>369.56525000000005</v>
      </c>
      <c r="V168" s="95">
        <f t="shared" si="156"/>
        <v>369.56525000000005</v>
      </c>
      <c r="W168" s="95">
        <f t="shared" si="156"/>
        <v>369.56525000000005</v>
      </c>
      <c r="X168" s="95">
        <f t="shared" si="156"/>
        <v>369.56525000000005</v>
      </c>
      <c r="Y168" s="95">
        <f t="shared" si="156"/>
        <v>369.56525000000005</v>
      </c>
      <c r="Z168" s="95">
        <f t="shared" si="156"/>
        <v>369.56525000000005</v>
      </c>
      <c r="AA168" s="97">
        <f t="shared" si="127"/>
        <v>39913.046999999991</v>
      </c>
      <c r="AB168" s="97">
        <v>4434.7830000000104</v>
      </c>
      <c r="AC168" s="98">
        <f>+($D$168*10%)/12</f>
        <v>369.56525000000005</v>
      </c>
      <c r="AD168" s="98">
        <f t="shared" ref="AD168:AN168" si="157">+($D$168*10%)/12</f>
        <v>369.56525000000005</v>
      </c>
      <c r="AE168" s="98">
        <f t="shared" si="157"/>
        <v>369.56525000000005</v>
      </c>
      <c r="AF168" s="98">
        <f t="shared" si="157"/>
        <v>369.56525000000005</v>
      </c>
      <c r="AG168" s="98">
        <f t="shared" si="157"/>
        <v>369.56525000000005</v>
      </c>
      <c r="AH168" s="98">
        <f t="shared" si="157"/>
        <v>369.56525000000005</v>
      </c>
      <c r="AI168" s="98">
        <f t="shared" si="157"/>
        <v>369.56525000000005</v>
      </c>
      <c r="AJ168" s="98">
        <f t="shared" si="157"/>
        <v>369.56525000000005</v>
      </c>
      <c r="AK168" s="98">
        <f t="shared" si="157"/>
        <v>369.56525000000005</v>
      </c>
      <c r="AL168" s="98">
        <f t="shared" si="157"/>
        <v>369.56525000000005</v>
      </c>
      <c r="AM168" s="98">
        <f t="shared" si="157"/>
        <v>369.56525000000005</v>
      </c>
      <c r="AN168" s="98">
        <f t="shared" si="157"/>
        <v>369.56525000000005</v>
      </c>
      <c r="AO168" s="98">
        <f t="shared" si="131"/>
        <v>44347.829999999994</v>
      </c>
      <c r="AP168" s="98">
        <f t="shared" si="129"/>
        <v>0</v>
      </c>
    </row>
    <row r="169" spans="1:42" outlineLevel="1">
      <c r="A169" s="92">
        <v>39064</v>
      </c>
      <c r="B169" s="93" t="s">
        <v>260</v>
      </c>
      <c r="C169" s="93" t="s">
        <v>261</v>
      </c>
      <c r="D169" s="94">
        <v>18570</v>
      </c>
      <c r="E169" s="97"/>
      <c r="F169" s="94">
        <v>1857</v>
      </c>
      <c r="G169" s="94">
        <v>3714</v>
      </c>
      <c r="H169" s="94">
        <v>5571</v>
      </c>
      <c r="I169" s="94">
        <v>7428</v>
      </c>
      <c r="J169" s="94">
        <v>9285</v>
      </c>
      <c r="K169" s="94">
        <v>11142</v>
      </c>
      <c r="L169" s="94">
        <v>12999</v>
      </c>
      <c r="M169" s="95">
        <v>14856</v>
      </c>
      <c r="N169" s="95">
        <v>5571</v>
      </c>
      <c r="O169" s="133">
        <f>+($D$169*10%)/12</f>
        <v>154.75</v>
      </c>
      <c r="P169" s="95">
        <f t="shared" ref="P169:Z169" si="158">+($D$169*10%)/12</f>
        <v>154.75</v>
      </c>
      <c r="Q169" s="95">
        <f t="shared" si="158"/>
        <v>154.75</v>
      </c>
      <c r="R169" s="95">
        <f t="shared" si="158"/>
        <v>154.75</v>
      </c>
      <c r="S169" s="95">
        <f t="shared" si="158"/>
        <v>154.75</v>
      </c>
      <c r="T169" s="95">
        <f t="shared" si="158"/>
        <v>154.75</v>
      </c>
      <c r="U169" s="95">
        <f t="shared" si="158"/>
        <v>154.75</v>
      </c>
      <c r="V169" s="95">
        <f t="shared" si="158"/>
        <v>154.75</v>
      </c>
      <c r="W169" s="95">
        <f t="shared" si="158"/>
        <v>154.75</v>
      </c>
      <c r="X169" s="95">
        <f t="shared" si="158"/>
        <v>154.75</v>
      </c>
      <c r="Y169" s="95">
        <f t="shared" si="158"/>
        <v>154.75</v>
      </c>
      <c r="Z169" s="95">
        <f t="shared" si="158"/>
        <v>154.75</v>
      </c>
      <c r="AA169" s="97">
        <f t="shared" si="127"/>
        <v>16713</v>
      </c>
      <c r="AB169" s="97">
        <v>1857</v>
      </c>
      <c r="AC169" s="98">
        <f>+($D$169*10%)/12</f>
        <v>154.75</v>
      </c>
      <c r="AD169" s="98">
        <f t="shared" ref="AD169:AN169" si="159">+($D$169*10%)/12</f>
        <v>154.75</v>
      </c>
      <c r="AE169" s="98">
        <f t="shared" si="159"/>
        <v>154.75</v>
      </c>
      <c r="AF169" s="98">
        <f t="shared" si="159"/>
        <v>154.75</v>
      </c>
      <c r="AG169" s="98">
        <f t="shared" si="159"/>
        <v>154.75</v>
      </c>
      <c r="AH169" s="98">
        <f t="shared" si="159"/>
        <v>154.75</v>
      </c>
      <c r="AI169" s="98">
        <f t="shared" si="159"/>
        <v>154.75</v>
      </c>
      <c r="AJ169" s="98">
        <f t="shared" si="159"/>
        <v>154.75</v>
      </c>
      <c r="AK169" s="98">
        <f t="shared" si="159"/>
        <v>154.75</v>
      </c>
      <c r="AL169" s="98">
        <f t="shared" si="159"/>
        <v>154.75</v>
      </c>
      <c r="AM169" s="98">
        <f t="shared" si="159"/>
        <v>154.75</v>
      </c>
      <c r="AN169" s="98">
        <f t="shared" si="159"/>
        <v>154.75</v>
      </c>
      <c r="AO169" s="98">
        <f t="shared" si="131"/>
        <v>18570</v>
      </c>
      <c r="AP169" s="98">
        <f t="shared" si="129"/>
        <v>0</v>
      </c>
    </row>
    <row r="170" spans="1:42" outlineLevel="1">
      <c r="A170" s="92">
        <v>39100</v>
      </c>
      <c r="B170" s="93" t="s">
        <v>262</v>
      </c>
      <c r="C170" s="93" t="s">
        <v>263</v>
      </c>
      <c r="D170" s="94">
        <v>5400</v>
      </c>
      <c r="E170" s="97"/>
      <c r="F170" s="94">
        <v>495</v>
      </c>
      <c r="G170" s="94">
        <v>1035</v>
      </c>
      <c r="H170" s="94">
        <v>1575</v>
      </c>
      <c r="I170" s="94">
        <v>2115</v>
      </c>
      <c r="J170" s="94">
        <v>2655</v>
      </c>
      <c r="K170" s="94">
        <v>3195</v>
      </c>
      <c r="L170" s="94">
        <v>3735</v>
      </c>
      <c r="M170" s="95">
        <v>4275</v>
      </c>
      <c r="N170" s="95">
        <v>1665</v>
      </c>
      <c r="O170" s="133">
        <f>+($D$170*10%)/12</f>
        <v>45</v>
      </c>
      <c r="P170" s="95">
        <f t="shared" ref="P170:Z170" si="160">+($D$170*10%)/12</f>
        <v>45</v>
      </c>
      <c r="Q170" s="95">
        <f t="shared" si="160"/>
        <v>45</v>
      </c>
      <c r="R170" s="95">
        <f t="shared" si="160"/>
        <v>45</v>
      </c>
      <c r="S170" s="95">
        <f t="shared" si="160"/>
        <v>45</v>
      </c>
      <c r="T170" s="95">
        <f t="shared" si="160"/>
        <v>45</v>
      </c>
      <c r="U170" s="95">
        <f t="shared" si="160"/>
        <v>45</v>
      </c>
      <c r="V170" s="95">
        <f t="shared" si="160"/>
        <v>45</v>
      </c>
      <c r="W170" s="95">
        <f t="shared" si="160"/>
        <v>45</v>
      </c>
      <c r="X170" s="95">
        <f t="shared" si="160"/>
        <v>45</v>
      </c>
      <c r="Y170" s="95">
        <f t="shared" si="160"/>
        <v>45</v>
      </c>
      <c r="Z170" s="95">
        <f t="shared" si="160"/>
        <v>45</v>
      </c>
      <c r="AA170" s="97">
        <f t="shared" si="127"/>
        <v>4815</v>
      </c>
      <c r="AB170" s="97">
        <v>585</v>
      </c>
      <c r="AC170" s="98">
        <f>+($D$170*10%)/12</f>
        <v>45</v>
      </c>
      <c r="AD170" s="98">
        <f t="shared" ref="AD170:AN170" si="161">+($D$170*10%)/12</f>
        <v>45</v>
      </c>
      <c r="AE170" s="98">
        <f t="shared" si="161"/>
        <v>45</v>
      </c>
      <c r="AF170" s="98">
        <f t="shared" si="161"/>
        <v>45</v>
      </c>
      <c r="AG170" s="98">
        <f t="shared" si="161"/>
        <v>45</v>
      </c>
      <c r="AH170" s="98">
        <f t="shared" si="161"/>
        <v>45</v>
      </c>
      <c r="AI170" s="98">
        <f t="shared" si="161"/>
        <v>45</v>
      </c>
      <c r="AJ170" s="98">
        <f t="shared" si="161"/>
        <v>45</v>
      </c>
      <c r="AK170" s="98">
        <f t="shared" si="161"/>
        <v>45</v>
      </c>
      <c r="AL170" s="98">
        <f t="shared" si="161"/>
        <v>45</v>
      </c>
      <c r="AM170" s="98">
        <f t="shared" si="161"/>
        <v>45</v>
      </c>
      <c r="AN170" s="98">
        <f t="shared" si="161"/>
        <v>45</v>
      </c>
      <c r="AO170" s="98">
        <f t="shared" si="131"/>
        <v>5355</v>
      </c>
      <c r="AP170" s="98">
        <f t="shared" si="129"/>
        <v>45</v>
      </c>
    </row>
    <row r="171" spans="1:42" outlineLevel="1">
      <c r="A171" s="92">
        <v>39128</v>
      </c>
      <c r="B171" s="93" t="s">
        <v>264</v>
      </c>
      <c r="C171" s="93" t="s">
        <v>265</v>
      </c>
      <c r="D171" s="94">
        <v>37738.5</v>
      </c>
      <c r="E171" s="97"/>
      <c r="F171" s="94">
        <v>3144.8750000000005</v>
      </c>
      <c r="G171" s="94">
        <v>6918.7250000000022</v>
      </c>
      <c r="H171" s="94">
        <v>10692.574999999997</v>
      </c>
      <c r="I171" s="94">
        <v>14466.424999999988</v>
      </c>
      <c r="J171" s="94">
        <v>18240.27499999998</v>
      </c>
      <c r="K171" s="94">
        <v>22014.124999999982</v>
      </c>
      <c r="L171" s="94">
        <v>25787.974999999984</v>
      </c>
      <c r="M171" s="95">
        <v>29561.824999999986</v>
      </c>
      <c r="N171" s="95">
        <v>11950.519999999997</v>
      </c>
      <c r="O171" s="133">
        <f>+($D$171*10%)/12</f>
        <v>314.48750000000001</v>
      </c>
      <c r="P171" s="95">
        <f t="shared" ref="P171:Z171" si="162">+($D$171*10%)/12</f>
        <v>314.48750000000001</v>
      </c>
      <c r="Q171" s="95">
        <f t="shared" si="162"/>
        <v>314.48750000000001</v>
      </c>
      <c r="R171" s="95">
        <f t="shared" si="162"/>
        <v>314.48750000000001</v>
      </c>
      <c r="S171" s="95">
        <f t="shared" si="162"/>
        <v>314.48750000000001</v>
      </c>
      <c r="T171" s="95">
        <f t="shared" si="162"/>
        <v>314.48750000000001</v>
      </c>
      <c r="U171" s="95">
        <f t="shared" si="162"/>
        <v>314.48750000000001</v>
      </c>
      <c r="V171" s="95">
        <f t="shared" si="162"/>
        <v>314.48750000000001</v>
      </c>
      <c r="W171" s="95">
        <f t="shared" si="162"/>
        <v>314.48750000000001</v>
      </c>
      <c r="X171" s="95">
        <f t="shared" si="162"/>
        <v>314.48750000000001</v>
      </c>
      <c r="Y171" s="95">
        <f t="shared" si="162"/>
        <v>314.48750000000001</v>
      </c>
      <c r="Z171" s="95">
        <f t="shared" si="162"/>
        <v>314.48750000000001</v>
      </c>
      <c r="AA171" s="97">
        <f t="shared" si="127"/>
        <v>33335.674999999988</v>
      </c>
      <c r="AB171" s="97">
        <v>4402.8250000000116</v>
      </c>
      <c r="AC171" s="98">
        <f>+($D$171*10%)/12</f>
        <v>314.48750000000001</v>
      </c>
      <c r="AD171" s="98">
        <f t="shared" ref="AD171:AN171" si="163">+($D$171*10%)/12</f>
        <v>314.48750000000001</v>
      </c>
      <c r="AE171" s="98">
        <f t="shared" si="163"/>
        <v>314.48750000000001</v>
      </c>
      <c r="AF171" s="98">
        <f t="shared" si="163"/>
        <v>314.48750000000001</v>
      </c>
      <c r="AG171" s="98">
        <f t="shared" si="163"/>
        <v>314.48750000000001</v>
      </c>
      <c r="AH171" s="98">
        <f t="shared" si="163"/>
        <v>314.48750000000001</v>
      </c>
      <c r="AI171" s="98">
        <f t="shared" si="163"/>
        <v>314.48750000000001</v>
      </c>
      <c r="AJ171" s="98">
        <f t="shared" si="163"/>
        <v>314.48750000000001</v>
      </c>
      <c r="AK171" s="98">
        <f t="shared" si="163"/>
        <v>314.48750000000001</v>
      </c>
      <c r="AL171" s="98">
        <f t="shared" si="163"/>
        <v>314.48750000000001</v>
      </c>
      <c r="AM171" s="98">
        <f t="shared" si="163"/>
        <v>314.48750000000001</v>
      </c>
      <c r="AN171" s="98">
        <f t="shared" si="163"/>
        <v>314.48750000000001</v>
      </c>
      <c r="AO171" s="98">
        <f t="shared" si="131"/>
        <v>37109.524999999987</v>
      </c>
      <c r="AP171" s="98">
        <f t="shared" si="129"/>
        <v>628.9750000000131</v>
      </c>
    </row>
    <row r="172" spans="1:42" outlineLevel="1">
      <c r="A172" s="92">
        <v>39128</v>
      </c>
      <c r="B172" s="93" t="s">
        <v>266</v>
      </c>
      <c r="C172" s="93" t="s">
        <v>267</v>
      </c>
      <c r="D172" s="94">
        <v>39261.5</v>
      </c>
      <c r="E172" s="97"/>
      <c r="F172" s="94">
        <v>3271.7916666666674</v>
      </c>
      <c r="G172" s="94">
        <v>7197.9416666666684</v>
      </c>
      <c r="H172" s="94">
        <v>11124.091666666669</v>
      </c>
      <c r="I172" s="94">
        <v>15050.24166666667</v>
      </c>
      <c r="J172" s="94">
        <v>18976.391666666659</v>
      </c>
      <c r="K172" s="94">
        <v>22902.541666666661</v>
      </c>
      <c r="L172" s="94">
        <v>26828.691666666662</v>
      </c>
      <c r="M172" s="95">
        <v>30754.841666666664</v>
      </c>
      <c r="N172" s="95">
        <v>12432.809999999998</v>
      </c>
      <c r="O172" s="133">
        <f>+($D$172*10%)/12</f>
        <v>327.17916666666667</v>
      </c>
      <c r="P172" s="95">
        <f t="shared" ref="P172:Z172" si="164">+($D$172*10%)/12</f>
        <v>327.17916666666667</v>
      </c>
      <c r="Q172" s="95">
        <f t="shared" si="164"/>
        <v>327.17916666666667</v>
      </c>
      <c r="R172" s="95">
        <f t="shared" si="164"/>
        <v>327.17916666666667</v>
      </c>
      <c r="S172" s="95">
        <f t="shared" si="164"/>
        <v>327.17916666666667</v>
      </c>
      <c r="T172" s="95">
        <f t="shared" si="164"/>
        <v>327.17916666666667</v>
      </c>
      <c r="U172" s="95">
        <f t="shared" si="164"/>
        <v>327.17916666666667</v>
      </c>
      <c r="V172" s="95">
        <f t="shared" si="164"/>
        <v>327.17916666666667</v>
      </c>
      <c r="W172" s="95">
        <f t="shared" si="164"/>
        <v>327.17916666666667</v>
      </c>
      <c r="X172" s="95">
        <f t="shared" si="164"/>
        <v>327.17916666666667</v>
      </c>
      <c r="Y172" s="95">
        <f t="shared" si="164"/>
        <v>327.17916666666667</v>
      </c>
      <c r="Z172" s="95">
        <f t="shared" si="164"/>
        <v>327.17916666666667</v>
      </c>
      <c r="AA172" s="97">
        <f t="shared" si="127"/>
        <v>34680.991666666661</v>
      </c>
      <c r="AB172" s="97">
        <v>4580.5083333333387</v>
      </c>
      <c r="AC172" s="98">
        <f>+($D$172*10%)/12</f>
        <v>327.17916666666667</v>
      </c>
      <c r="AD172" s="98">
        <f t="shared" ref="AD172:AN172" si="165">+($D$172*10%)/12</f>
        <v>327.17916666666667</v>
      </c>
      <c r="AE172" s="98">
        <f t="shared" si="165"/>
        <v>327.17916666666667</v>
      </c>
      <c r="AF172" s="98">
        <f t="shared" si="165"/>
        <v>327.17916666666667</v>
      </c>
      <c r="AG172" s="98">
        <f t="shared" si="165"/>
        <v>327.17916666666667</v>
      </c>
      <c r="AH172" s="98">
        <f t="shared" si="165"/>
        <v>327.17916666666667</v>
      </c>
      <c r="AI172" s="98">
        <f t="shared" si="165"/>
        <v>327.17916666666667</v>
      </c>
      <c r="AJ172" s="98">
        <f t="shared" si="165"/>
        <v>327.17916666666667</v>
      </c>
      <c r="AK172" s="98">
        <f t="shared" si="165"/>
        <v>327.17916666666667</v>
      </c>
      <c r="AL172" s="98">
        <f t="shared" si="165"/>
        <v>327.17916666666667</v>
      </c>
      <c r="AM172" s="98">
        <f t="shared" si="165"/>
        <v>327.17916666666667</v>
      </c>
      <c r="AN172" s="98">
        <f t="shared" si="165"/>
        <v>327.17916666666667</v>
      </c>
      <c r="AO172" s="98">
        <f t="shared" si="131"/>
        <v>38607.141666666663</v>
      </c>
      <c r="AP172" s="98">
        <f t="shared" si="129"/>
        <v>654.35833333333721</v>
      </c>
    </row>
    <row r="173" spans="1:42" outlineLevel="1">
      <c r="A173" s="92">
        <v>39161</v>
      </c>
      <c r="B173" s="93" t="s">
        <v>268</v>
      </c>
      <c r="C173" s="93" t="s">
        <v>269</v>
      </c>
      <c r="D173" s="94">
        <v>7305</v>
      </c>
      <c r="E173" s="94">
        <v>0</v>
      </c>
      <c r="F173" s="94">
        <v>547.875</v>
      </c>
      <c r="G173" s="94">
        <v>1278.375</v>
      </c>
      <c r="H173" s="94">
        <v>2008.875</v>
      </c>
      <c r="I173" s="94">
        <v>2739.375</v>
      </c>
      <c r="J173" s="94">
        <v>3469.875</v>
      </c>
      <c r="K173" s="94">
        <v>4200.375</v>
      </c>
      <c r="L173" s="94">
        <v>4930.875</v>
      </c>
      <c r="M173" s="95">
        <v>5661.375</v>
      </c>
      <c r="N173" s="95">
        <v>2374.12</v>
      </c>
      <c r="O173" s="133">
        <f>+($D$173*10%)/12</f>
        <v>60.875</v>
      </c>
      <c r="P173" s="95">
        <f t="shared" ref="P173:Z173" si="166">+($D$173*10%)/12</f>
        <v>60.875</v>
      </c>
      <c r="Q173" s="95">
        <f t="shared" si="166"/>
        <v>60.875</v>
      </c>
      <c r="R173" s="95">
        <f t="shared" si="166"/>
        <v>60.875</v>
      </c>
      <c r="S173" s="95">
        <f t="shared" si="166"/>
        <v>60.875</v>
      </c>
      <c r="T173" s="95">
        <f t="shared" si="166"/>
        <v>60.875</v>
      </c>
      <c r="U173" s="95">
        <f t="shared" si="166"/>
        <v>60.875</v>
      </c>
      <c r="V173" s="95">
        <f t="shared" si="166"/>
        <v>60.875</v>
      </c>
      <c r="W173" s="95">
        <f t="shared" si="166"/>
        <v>60.875</v>
      </c>
      <c r="X173" s="95">
        <f t="shared" si="166"/>
        <v>60.875</v>
      </c>
      <c r="Y173" s="95">
        <f t="shared" si="166"/>
        <v>60.875</v>
      </c>
      <c r="Z173" s="95">
        <f t="shared" si="166"/>
        <v>60.875</v>
      </c>
      <c r="AA173" s="97">
        <f t="shared" si="127"/>
        <v>6391.875</v>
      </c>
      <c r="AB173" s="97">
        <v>913.125</v>
      </c>
      <c r="AC173" s="98">
        <f>+($D$173*10%)/12</f>
        <v>60.875</v>
      </c>
      <c r="AD173" s="98">
        <f t="shared" ref="AD173:AN173" si="167">+($D$173*10%)/12</f>
        <v>60.875</v>
      </c>
      <c r="AE173" s="98">
        <f t="shared" si="167"/>
        <v>60.875</v>
      </c>
      <c r="AF173" s="98">
        <f t="shared" si="167"/>
        <v>60.875</v>
      </c>
      <c r="AG173" s="98">
        <f t="shared" si="167"/>
        <v>60.875</v>
      </c>
      <c r="AH173" s="98">
        <f t="shared" si="167"/>
        <v>60.875</v>
      </c>
      <c r="AI173" s="98">
        <f t="shared" si="167"/>
        <v>60.875</v>
      </c>
      <c r="AJ173" s="98">
        <f t="shared" si="167"/>
        <v>60.875</v>
      </c>
      <c r="AK173" s="98">
        <f t="shared" si="167"/>
        <v>60.875</v>
      </c>
      <c r="AL173" s="98">
        <f t="shared" si="167"/>
        <v>60.875</v>
      </c>
      <c r="AM173" s="98">
        <f t="shared" si="167"/>
        <v>60.875</v>
      </c>
      <c r="AN173" s="98">
        <f t="shared" si="167"/>
        <v>60.875</v>
      </c>
      <c r="AO173" s="98">
        <f t="shared" si="131"/>
        <v>7122.375</v>
      </c>
      <c r="AP173" s="98">
        <f t="shared" si="129"/>
        <v>182.625</v>
      </c>
    </row>
    <row r="174" spans="1:42" outlineLevel="1">
      <c r="A174" s="92">
        <v>39162</v>
      </c>
      <c r="B174" s="93" t="s">
        <v>270</v>
      </c>
      <c r="C174" s="93" t="s">
        <v>271</v>
      </c>
      <c r="D174" s="94">
        <v>1850</v>
      </c>
      <c r="E174" s="94"/>
      <c r="F174" s="94">
        <v>138.75</v>
      </c>
      <c r="G174" s="94">
        <v>323.75</v>
      </c>
      <c r="H174" s="94">
        <v>508.75</v>
      </c>
      <c r="I174" s="94">
        <v>693.75</v>
      </c>
      <c r="J174" s="94">
        <v>878.75</v>
      </c>
      <c r="K174" s="94">
        <v>1063.75</v>
      </c>
      <c r="L174" s="94">
        <v>1248.75</v>
      </c>
      <c r="M174" s="95">
        <v>1433.75</v>
      </c>
      <c r="N174" s="95">
        <v>601.25</v>
      </c>
      <c r="O174" s="133">
        <f>+($D$174*10%)/12</f>
        <v>15.416666666666666</v>
      </c>
      <c r="P174" s="95">
        <f t="shared" ref="P174:Z174" si="168">+($D$174*10%)/12</f>
        <v>15.416666666666666</v>
      </c>
      <c r="Q174" s="95">
        <f t="shared" si="168"/>
        <v>15.416666666666666</v>
      </c>
      <c r="R174" s="95">
        <f t="shared" si="168"/>
        <v>15.416666666666666</v>
      </c>
      <c r="S174" s="95">
        <f t="shared" si="168"/>
        <v>15.416666666666666</v>
      </c>
      <c r="T174" s="95">
        <f t="shared" si="168"/>
        <v>15.416666666666666</v>
      </c>
      <c r="U174" s="95">
        <f t="shared" si="168"/>
        <v>15.416666666666666</v>
      </c>
      <c r="V174" s="95">
        <f t="shared" si="168"/>
        <v>15.416666666666666</v>
      </c>
      <c r="W174" s="95">
        <f t="shared" si="168"/>
        <v>15.416666666666666</v>
      </c>
      <c r="X174" s="95">
        <f t="shared" si="168"/>
        <v>15.416666666666666</v>
      </c>
      <c r="Y174" s="95">
        <f t="shared" si="168"/>
        <v>15.416666666666666</v>
      </c>
      <c r="Z174" s="95">
        <f t="shared" si="168"/>
        <v>15.416666666666666</v>
      </c>
      <c r="AA174" s="97">
        <f t="shared" si="127"/>
        <v>1618.75</v>
      </c>
      <c r="AB174" s="97">
        <v>231.25</v>
      </c>
      <c r="AC174" s="98">
        <f>+($D$174*10%)/12</f>
        <v>15.416666666666666</v>
      </c>
      <c r="AD174" s="98">
        <f t="shared" ref="AD174:AN174" si="169">+($D$174*10%)/12</f>
        <v>15.416666666666666</v>
      </c>
      <c r="AE174" s="98">
        <f t="shared" si="169"/>
        <v>15.416666666666666</v>
      </c>
      <c r="AF174" s="98">
        <f t="shared" si="169"/>
        <v>15.416666666666666</v>
      </c>
      <c r="AG174" s="98">
        <f t="shared" si="169"/>
        <v>15.416666666666666</v>
      </c>
      <c r="AH174" s="98">
        <f t="shared" si="169"/>
        <v>15.416666666666666</v>
      </c>
      <c r="AI174" s="98">
        <f t="shared" si="169"/>
        <v>15.416666666666666</v>
      </c>
      <c r="AJ174" s="98">
        <f t="shared" si="169"/>
        <v>15.416666666666666</v>
      </c>
      <c r="AK174" s="98">
        <f t="shared" si="169"/>
        <v>15.416666666666666</v>
      </c>
      <c r="AL174" s="98">
        <f t="shared" si="169"/>
        <v>15.416666666666666</v>
      </c>
      <c r="AM174" s="98">
        <f t="shared" si="169"/>
        <v>15.416666666666666</v>
      </c>
      <c r="AN174" s="98">
        <f t="shared" si="169"/>
        <v>15.416666666666666</v>
      </c>
      <c r="AO174" s="98">
        <f t="shared" si="131"/>
        <v>1803.75</v>
      </c>
      <c r="AP174" s="98">
        <f t="shared" si="129"/>
        <v>46.25</v>
      </c>
    </row>
    <row r="175" spans="1:42" outlineLevel="1">
      <c r="A175" s="92">
        <v>39176</v>
      </c>
      <c r="B175" s="93" t="s">
        <v>272</v>
      </c>
      <c r="C175" s="93" t="s">
        <v>273</v>
      </c>
      <c r="D175" s="94">
        <v>4295</v>
      </c>
      <c r="E175" s="94"/>
      <c r="F175" s="94">
        <v>286.33333333333331</v>
      </c>
      <c r="G175" s="94">
        <v>715.83333333333326</v>
      </c>
      <c r="H175" s="94">
        <v>1145.3333333333333</v>
      </c>
      <c r="I175" s="94">
        <v>1574.8333333333342</v>
      </c>
      <c r="J175" s="94">
        <v>2004.3333333333351</v>
      </c>
      <c r="K175" s="94">
        <v>2433.8333333333353</v>
      </c>
      <c r="L175" s="94">
        <v>2863.3333333333353</v>
      </c>
      <c r="M175" s="95">
        <v>3292.8333333333353</v>
      </c>
      <c r="N175" s="95">
        <v>1431.67</v>
      </c>
      <c r="O175" s="133">
        <f>+($D$175*10%)/12</f>
        <v>35.791666666666664</v>
      </c>
      <c r="P175" s="95">
        <f t="shared" ref="P175:Z175" si="170">+($D$175*10%)/12</f>
        <v>35.791666666666664</v>
      </c>
      <c r="Q175" s="95">
        <f t="shared" si="170"/>
        <v>35.791666666666664</v>
      </c>
      <c r="R175" s="95">
        <f t="shared" si="170"/>
        <v>35.791666666666664</v>
      </c>
      <c r="S175" s="95">
        <f t="shared" si="170"/>
        <v>35.791666666666664</v>
      </c>
      <c r="T175" s="95">
        <f t="shared" si="170"/>
        <v>35.791666666666664</v>
      </c>
      <c r="U175" s="95">
        <f t="shared" si="170"/>
        <v>35.791666666666664</v>
      </c>
      <c r="V175" s="95">
        <f t="shared" si="170"/>
        <v>35.791666666666664</v>
      </c>
      <c r="W175" s="95">
        <f t="shared" si="170"/>
        <v>35.791666666666664</v>
      </c>
      <c r="X175" s="95">
        <f t="shared" si="170"/>
        <v>35.791666666666664</v>
      </c>
      <c r="Y175" s="95">
        <f t="shared" si="170"/>
        <v>35.791666666666664</v>
      </c>
      <c r="Z175" s="95">
        <f t="shared" si="170"/>
        <v>35.791666666666664</v>
      </c>
      <c r="AA175" s="97">
        <f t="shared" si="127"/>
        <v>3722.3333333333353</v>
      </c>
      <c r="AB175" s="97">
        <v>572.6666666666647</v>
      </c>
      <c r="AC175" s="98">
        <f>+($D$175*10%)/12</f>
        <v>35.791666666666664</v>
      </c>
      <c r="AD175" s="98">
        <f t="shared" ref="AD175:AN175" si="171">+($D$175*10%)/12</f>
        <v>35.791666666666664</v>
      </c>
      <c r="AE175" s="98">
        <f t="shared" si="171"/>
        <v>35.791666666666664</v>
      </c>
      <c r="AF175" s="98">
        <f t="shared" si="171"/>
        <v>35.791666666666664</v>
      </c>
      <c r="AG175" s="98">
        <f t="shared" si="171"/>
        <v>35.791666666666664</v>
      </c>
      <c r="AH175" s="98">
        <f t="shared" si="171"/>
        <v>35.791666666666664</v>
      </c>
      <c r="AI175" s="98">
        <f t="shared" si="171"/>
        <v>35.791666666666664</v>
      </c>
      <c r="AJ175" s="98">
        <f t="shared" si="171"/>
        <v>35.791666666666664</v>
      </c>
      <c r="AK175" s="98">
        <f t="shared" si="171"/>
        <v>35.791666666666664</v>
      </c>
      <c r="AL175" s="98">
        <f t="shared" si="171"/>
        <v>35.791666666666664</v>
      </c>
      <c r="AM175" s="98">
        <f t="shared" si="171"/>
        <v>35.791666666666664</v>
      </c>
      <c r="AN175" s="98">
        <f t="shared" si="171"/>
        <v>35.791666666666664</v>
      </c>
      <c r="AO175" s="98">
        <f t="shared" si="131"/>
        <v>4151.8333333333358</v>
      </c>
      <c r="AP175" s="98">
        <f t="shared" si="129"/>
        <v>143.16666666666424</v>
      </c>
    </row>
    <row r="176" spans="1:42" outlineLevel="1">
      <c r="A176" s="92">
        <v>39195</v>
      </c>
      <c r="B176" s="93" t="s">
        <v>274</v>
      </c>
      <c r="C176" s="93" t="s">
        <v>275</v>
      </c>
      <c r="D176" s="94">
        <v>1800</v>
      </c>
      <c r="E176" s="94"/>
      <c r="F176" s="94">
        <v>120</v>
      </c>
      <c r="G176" s="94">
        <v>300</v>
      </c>
      <c r="H176" s="94">
        <v>480</v>
      </c>
      <c r="I176" s="94">
        <v>660</v>
      </c>
      <c r="J176" s="94">
        <v>840</v>
      </c>
      <c r="K176" s="94">
        <v>1020</v>
      </c>
      <c r="L176" s="94">
        <v>1200</v>
      </c>
      <c r="M176" s="95">
        <v>1380</v>
      </c>
      <c r="N176" s="95">
        <v>600</v>
      </c>
      <c r="O176" s="133">
        <f>+($D$176*10%)/12</f>
        <v>15</v>
      </c>
      <c r="P176" s="95">
        <f t="shared" ref="P176:Z176" si="172">+($D$176*10%)/12</f>
        <v>15</v>
      </c>
      <c r="Q176" s="95">
        <f t="shared" si="172"/>
        <v>15</v>
      </c>
      <c r="R176" s="95">
        <f t="shared" si="172"/>
        <v>15</v>
      </c>
      <c r="S176" s="95">
        <f t="shared" si="172"/>
        <v>15</v>
      </c>
      <c r="T176" s="95">
        <f t="shared" si="172"/>
        <v>15</v>
      </c>
      <c r="U176" s="95">
        <f t="shared" si="172"/>
        <v>15</v>
      </c>
      <c r="V176" s="95">
        <f t="shared" si="172"/>
        <v>15</v>
      </c>
      <c r="W176" s="95">
        <f t="shared" si="172"/>
        <v>15</v>
      </c>
      <c r="X176" s="95">
        <f t="shared" si="172"/>
        <v>15</v>
      </c>
      <c r="Y176" s="95">
        <f t="shared" si="172"/>
        <v>15</v>
      </c>
      <c r="Z176" s="95">
        <f t="shared" si="172"/>
        <v>15</v>
      </c>
      <c r="AA176" s="97">
        <f t="shared" si="127"/>
        <v>1560</v>
      </c>
      <c r="AB176" s="97">
        <v>240</v>
      </c>
      <c r="AC176" s="98">
        <f>+($D$176*10%)/12</f>
        <v>15</v>
      </c>
      <c r="AD176" s="98">
        <f t="shared" ref="AD176:AN176" si="173">+($D$176*10%)/12</f>
        <v>15</v>
      </c>
      <c r="AE176" s="98">
        <f t="shared" si="173"/>
        <v>15</v>
      </c>
      <c r="AF176" s="98">
        <f t="shared" si="173"/>
        <v>15</v>
      </c>
      <c r="AG176" s="98">
        <f t="shared" si="173"/>
        <v>15</v>
      </c>
      <c r="AH176" s="98">
        <f t="shared" si="173"/>
        <v>15</v>
      </c>
      <c r="AI176" s="98">
        <f t="shared" si="173"/>
        <v>15</v>
      </c>
      <c r="AJ176" s="98">
        <f t="shared" si="173"/>
        <v>15</v>
      </c>
      <c r="AK176" s="98">
        <f t="shared" si="173"/>
        <v>15</v>
      </c>
      <c r="AL176" s="98">
        <f t="shared" si="173"/>
        <v>15</v>
      </c>
      <c r="AM176" s="98">
        <f t="shared" si="173"/>
        <v>15</v>
      </c>
      <c r="AN176" s="98">
        <f t="shared" si="173"/>
        <v>15</v>
      </c>
      <c r="AO176" s="98">
        <f t="shared" si="131"/>
        <v>1740</v>
      </c>
      <c r="AP176" s="98">
        <f t="shared" si="129"/>
        <v>60</v>
      </c>
    </row>
    <row r="177" spans="1:42" outlineLevel="1">
      <c r="A177" s="92">
        <v>39205</v>
      </c>
      <c r="B177" s="93" t="s">
        <v>276</v>
      </c>
      <c r="C177" s="93" t="s">
        <v>277</v>
      </c>
      <c r="D177" s="94">
        <v>9155.48</v>
      </c>
      <c r="E177" s="94"/>
      <c r="F177" s="94">
        <v>534.06966666666665</v>
      </c>
      <c r="G177" s="94">
        <v>1449.6176666666665</v>
      </c>
      <c r="H177" s="94">
        <v>2365.1656666666672</v>
      </c>
      <c r="I177" s="94">
        <v>3280.7136666666697</v>
      </c>
      <c r="J177" s="94">
        <v>4196.2616666666718</v>
      </c>
      <c r="K177" s="94">
        <v>5111.8096666666715</v>
      </c>
      <c r="L177" s="94">
        <v>6027.3576666666713</v>
      </c>
      <c r="M177" s="95">
        <v>6942.9056666666711</v>
      </c>
      <c r="N177" s="95">
        <v>3128.1219999999994</v>
      </c>
      <c r="O177" s="133">
        <f>+($D$177*10%)/12</f>
        <v>76.295666666666662</v>
      </c>
      <c r="P177" s="95">
        <f t="shared" ref="P177:Z177" si="174">+($D$177*10%)/12</f>
        <v>76.295666666666662</v>
      </c>
      <c r="Q177" s="95">
        <f t="shared" si="174"/>
        <v>76.295666666666662</v>
      </c>
      <c r="R177" s="95">
        <f t="shared" si="174"/>
        <v>76.295666666666662</v>
      </c>
      <c r="S177" s="95">
        <f t="shared" si="174"/>
        <v>76.295666666666662</v>
      </c>
      <c r="T177" s="95">
        <f t="shared" si="174"/>
        <v>76.295666666666662</v>
      </c>
      <c r="U177" s="95">
        <f t="shared" si="174"/>
        <v>76.295666666666662</v>
      </c>
      <c r="V177" s="95">
        <f t="shared" si="174"/>
        <v>76.295666666666662</v>
      </c>
      <c r="W177" s="95">
        <f t="shared" si="174"/>
        <v>76.295666666666662</v>
      </c>
      <c r="X177" s="95">
        <f t="shared" si="174"/>
        <v>76.295666666666662</v>
      </c>
      <c r="Y177" s="95">
        <f t="shared" si="174"/>
        <v>76.295666666666662</v>
      </c>
      <c r="Z177" s="95">
        <f t="shared" si="174"/>
        <v>76.295666666666662</v>
      </c>
      <c r="AA177" s="97">
        <f t="shared" si="127"/>
        <v>7858.4536666666709</v>
      </c>
      <c r="AB177" s="97">
        <v>1297.0263333333287</v>
      </c>
      <c r="AC177" s="98">
        <f>+($D$177*10%)/12</f>
        <v>76.295666666666662</v>
      </c>
      <c r="AD177" s="98">
        <f t="shared" ref="AD177:AN177" si="175">+($D$177*10%)/12</f>
        <v>76.295666666666662</v>
      </c>
      <c r="AE177" s="98">
        <f t="shared" si="175"/>
        <v>76.295666666666662</v>
      </c>
      <c r="AF177" s="98">
        <f t="shared" si="175"/>
        <v>76.295666666666662</v>
      </c>
      <c r="AG177" s="98">
        <f t="shared" si="175"/>
        <v>76.295666666666662</v>
      </c>
      <c r="AH177" s="98">
        <f t="shared" si="175"/>
        <v>76.295666666666662</v>
      </c>
      <c r="AI177" s="98">
        <f t="shared" si="175"/>
        <v>76.295666666666662</v>
      </c>
      <c r="AJ177" s="98">
        <f t="shared" si="175"/>
        <v>76.295666666666662</v>
      </c>
      <c r="AK177" s="98">
        <f t="shared" si="175"/>
        <v>76.295666666666662</v>
      </c>
      <c r="AL177" s="98">
        <f t="shared" si="175"/>
        <v>76.295666666666662</v>
      </c>
      <c r="AM177" s="98">
        <f t="shared" si="175"/>
        <v>76.295666666666662</v>
      </c>
      <c r="AN177" s="98">
        <f t="shared" si="175"/>
        <v>76.295666666666662</v>
      </c>
      <c r="AO177" s="98">
        <f t="shared" si="131"/>
        <v>8774.0016666666706</v>
      </c>
      <c r="AP177" s="98">
        <f t="shared" si="129"/>
        <v>381.47833333332892</v>
      </c>
    </row>
    <row r="178" spans="1:42" outlineLevel="1">
      <c r="A178" s="92">
        <v>39227</v>
      </c>
      <c r="B178" s="93" t="s">
        <v>278</v>
      </c>
      <c r="C178" s="93" t="s">
        <v>279</v>
      </c>
      <c r="D178" s="94">
        <v>2580.87</v>
      </c>
      <c r="E178" s="94"/>
      <c r="F178" s="94">
        <v>150.55074999999999</v>
      </c>
      <c r="G178" s="94">
        <v>408.63774999999998</v>
      </c>
      <c r="H178" s="94">
        <v>666.72474999999997</v>
      </c>
      <c r="I178" s="94">
        <v>924.81174999999996</v>
      </c>
      <c r="J178" s="94">
        <v>1182.8987500000007</v>
      </c>
      <c r="K178" s="94">
        <v>1440.9857500000007</v>
      </c>
      <c r="L178" s="94">
        <v>1699.0727500000007</v>
      </c>
      <c r="M178" s="95">
        <v>1957.1597500000007</v>
      </c>
      <c r="N178" s="95">
        <v>881.79299999999989</v>
      </c>
      <c r="O178" s="133">
        <f>+($D$178*10%)/12</f>
        <v>21.507249999999999</v>
      </c>
      <c r="P178" s="95">
        <f t="shared" ref="P178:Z178" si="176">+($D$178*10%)/12</f>
        <v>21.507249999999999</v>
      </c>
      <c r="Q178" s="95">
        <f t="shared" si="176"/>
        <v>21.507249999999999</v>
      </c>
      <c r="R178" s="95">
        <f t="shared" si="176"/>
        <v>21.507249999999999</v>
      </c>
      <c r="S178" s="95">
        <f t="shared" si="176"/>
        <v>21.507249999999999</v>
      </c>
      <c r="T178" s="95">
        <f t="shared" si="176"/>
        <v>21.507249999999999</v>
      </c>
      <c r="U178" s="95">
        <f t="shared" si="176"/>
        <v>21.507249999999999</v>
      </c>
      <c r="V178" s="95">
        <f t="shared" si="176"/>
        <v>21.507249999999999</v>
      </c>
      <c r="W178" s="95">
        <f t="shared" si="176"/>
        <v>21.507249999999999</v>
      </c>
      <c r="X178" s="95">
        <f t="shared" si="176"/>
        <v>21.507249999999999</v>
      </c>
      <c r="Y178" s="95">
        <f t="shared" si="176"/>
        <v>21.507249999999999</v>
      </c>
      <c r="Z178" s="95">
        <f t="shared" si="176"/>
        <v>21.507249999999999</v>
      </c>
      <c r="AA178" s="97">
        <f t="shared" si="127"/>
        <v>2215.2467500000007</v>
      </c>
      <c r="AB178" s="97">
        <v>365.62324999999919</v>
      </c>
      <c r="AC178" s="98">
        <f>+($D$178*10%)/12</f>
        <v>21.507249999999999</v>
      </c>
      <c r="AD178" s="98">
        <f t="shared" ref="AD178:AN178" si="177">+($D$178*10%)/12</f>
        <v>21.507249999999999</v>
      </c>
      <c r="AE178" s="98">
        <f t="shared" si="177"/>
        <v>21.507249999999999</v>
      </c>
      <c r="AF178" s="98">
        <f t="shared" si="177"/>
        <v>21.507249999999999</v>
      </c>
      <c r="AG178" s="98">
        <f t="shared" si="177"/>
        <v>21.507249999999999</v>
      </c>
      <c r="AH178" s="98">
        <f t="shared" si="177"/>
        <v>21.507249999999999</v>
      </c>
      <c r="AI178" s="98">
        <f t="shared" si="177"/>
        <v>21.507249999999999</v>
      </c>
      <c r="AJ178" s="98">
        <f t="shared" si="177"/>
        <v>21.507249999999999</v>
      </c>
      <c r="AK178" s="98">
        <f t="shared" si="177"/>
        <v>21.507249999999999</v>
      </c>
      <c r="AL178" s="98">
        <f t="shared" si="177"/>
        <v>21.507249999999999</v>
      </c>
      <c r="AM178" s="98">
        <f t="shared" si="177"/>
        <v>21.507249999999999</v>
      </c>
      <c r="AN178" s="98">
        <f t="shared" si="177"/>
        <v>21.507249999999999</v>
      </c>
      <c r="AO178" s="98">
        <f t="shared" si="131"/>
        <v>2473.3337500000007</v>
      </c>
      <c r="AP178" s="98">
        <f t="shared" si="129"/>
        <v>107.5362499999992</v>
      </c>
    </row>
    <row r="179" spans="1:42" outlineLevel="1">
      <c r="A179" s="92">
        <v>39227</v>
      </c>
      <c r="B179" s="93" t="s">
        <v>280</v>
      </c>
      <c r="C179" s="93" t="s">
        <v>281</v>
      </c>
      <c r="D179" s="94">
        <v>703.31</v>
      </c>
      <c r="E179" s="94"/>
      <c r="F179" s="94">
        <v>41.02641666666667</v>
      </c>
      <c r="G179" s="94">
        <v>111.35741666666668</v>
      </c>
      <c r="H179" s="94">
        <v>181.68841666666668</v>
      </c>
      <c r="I179" s="94">
        <v>252.0194166666667</v>
      </c>
      <c r="J179" s="94">
        <v>322.35041666666638</v>
      </c>
      <c r="K179" s="94">
        <v>392.68141666666639</v>
      </c>
      <c r="L179" s="94">
        <v>463.01241666666641</v>
      </c>
      <c r="M179" s="95">
        <v>533.34341666666637</v>
      </c>
      <c r="N179" s="95">
        <v>240.29899999999992</v>
      </c>
      <c r="O179" s="133">
        <f>+($D$179*10%)/12</f>
        <v>5.8609166666666672</v>
      </c>
      <c r="P179" s="95">
        <f t="shared" ref="P179:Z179" si="178">+($D$179*10%)/12</f>
        <v>5.8609166666666672</v>
      </c>
      <c r="Q179" s="95">
        <f t="shared" si="178"/>
        <v>5.8609166666666672</v>
      </c>
      <c r="R179" s="95">
        <f t="shared" si="178"/>
        <v>5.8609166666666672</v>
      </c>
      <c r="S179" s="95">
        <f t="shared" si="178"/>
        <v>5.8609166666666672</v>
      </c>
      <c r="T179" s="95">
        <f t="shared" si="178"/>
        <v>5.8609166666666672</v>
      </c>
      <c r="U179" s="95">
        <f t="shared" si="178"/>
        <v>5.8609166666666672</v>
      </c>
      <c r="V179" s="95">
        <f t="shared" si="178"/>
        <v>5.8609166666666672</v>
      </c>
      <c r="W179" s="95">
        <f t="shared" si="178"/>
        <v>5.8609166666666672</v>
      </c>
      <c r="X179" s="95">
        <f t="shared" si="178"/>
        <v>5.8609166666666672</v>
      </c>
      <c r="Y179" s="95">
        <f t="shared" si="178"/>
        <v>5.8609166666666672</v>
      </c>
      <c r="Z179" s="95">
        <f t="shared" si="178"/>
        <v>5.8609166666666672</v>
      </c>
      <c r="AA179" s="97">
        <f t="shared" si="127"/>
        <v>603.67441666666639</v>
      </c>
      <c r="AB179" s="97">
        <v>99.635583333333557</v>
      </c>
      <c r="AC179" s="98">
        <f>+($D$179*10%)/12</f>
        <v>5.8609166666666672</v>
      </c>
      <c r="AD179" s="98">
        <f t="shared" ref="AD179:AN179" si="179">+($D$179*10%)/12</f>
        <v>5.8609166666666672</v>
      </c>
      <c r="AE179" s="98">
        <f t="shared" si="179"/>
        <v>5.8609166666666672</v>
      </c>
      <c r="AF179" s="98">
        <f t="shared" si="179"/>
        <v>5.8609166666666672</v>
      </c>
      <c r="AG179" s="98">
        <f t="shared" si="179"/>
        <v>5.8609166666666672</v>
      </c>
      <c r="AH179" s="98">
        <f t="shared" si="179"/>
        <v>5.8609166666666672</v>
      </c>
      <c r="AI179" s="98">
        <f t="shared" si="179"/>
        <v>5.8609166666666672</v>
      </c>
      <c r="AJ179" s="98">
        <f t="shared" si="179"/>
        <v>5.8609166666666672</v>
      </c>
      <c r="AK179" s="98">
        <f t="shared" si="179"/>
        <v>5.8609166666666672</v>
      </c>
      <c r="AL179" s="98">
        <f t="shared" si="179"/>
        <v>5.8609166666666672</v>
      </c>
      <c r="AM179" s="98">
        <f t="shared" si="179"/>
        <v>5.8609166666666672</v>
      </c>
      <c r="AN179" s="98">
        <f t="shared" si="179"/>
        <v>5.8609166666666672</v>
      </c>
      <c r="AO179" s="98">
        <f t="shared" si="131"/>
        <v>674.00541666666641</v>
      </c>
      <c r="AP179" s="98">
        <f t="shared" si="129"/>
        <v>29.304583333333539</v>
      </c>
    </row>
    <row r="180" spans="1:42" outlineLevel="1">
      <c r="A180" s="92">
        <v>39274</v>
      </c>
      <c r="B180" s="93" t="s">
        <v>282</v>
      </c>
      <c r="C180" s="93" t="s">
        <v>283</v>
      </c>
      <c r="D180" s="94">
        <v>3280</v>
      </c>
      <c r="E180" s="94"/>
      <c r="F180" s="94">
        <v>136.66666666666666</v>
      </c>
      <c r="G180" s="94">
        <v>464.66666666666657</v>
      </c>
      <c r="H180" s="94">
        <v>792.66666666666697</v>
      </c>
      <c r="I180" s="94">
        <v>1120.666666666667</v>
      </c>
      <c r="J180" s="94">
        <v>1448.6666666666661</v>
      </c>
      <c r="K180" s="94">
        <v>1776.6666666666661</v>
      </c>
      <c r="L180" s="94">
        <v>2104.6666666666661</v>
      </c>
      <c r="M180" s="95">
        <v>2432.6666666666661</v>
      </c>
      <c r="N180" s="95">
        <v>1175.33</v>
      </c>
      <c r="O180" s="133">
        <f>+($D$180*10%)/12</f>
        <v>27.333333333333332</v>
      </c>
      <c r="P180" s="95">
        <f t="shared" ref="P180:Z180" si="180">+($D$180*10%)/12</f>
        <v>27.333333333333332</v>
      </c>
      <c r="Q180" s="95">
        <f t="shared" si="180"/>
        <v>27.333333333333332</v>
      </c>
      <c r="R180" s="95">
        <f t="shared" si="180"/>
        <v>27.333333333333332</v>
      </c>
      <c r="S180" s="95">
        <f t="shared" si="180"/>
        <v>27.333333333333332</v>
      </c>
      <c r="T180" s="95">
        <f t="shared" si="180"/>
        <v>27.333333333333332</v>
      </c>
      <c r="U180" s="95">
        <f t="shared" si="180"/>
        <v>27.333333333333332</v>
      </c>
      <c r="V180" s="95">
        <f t="shared" si="180"/>
        <v>27.333333333333332</v>
      </c>
      <c r="W180" s="95">
        <f t="shared" si="180"/>
        <v>27.333333333333332</v>
      </c>
      <c r="X180" s="95">
        <f t="shared" si="180"/>
        <v>27.333333333333332</v>
      </c>
      <c r="Y180" s="95">
        <f t="shared" si="180"/>
        <v>27.333333333333332</v>
      </c>
      <c r="Z180" s="95">
        <f t="shared" si="180"/>
        <v>27.333333333333332</v>
      </c>
      <c r="AA180" s="97">
        <f t="shared" si="127"/>
        <v>2760.6666666666661</v>
      </c>
      <c r="AB180" s="97">
        <v>519.33333333333394</v>
      </c>
      <c r="AC180" s="98">
        <f>+($D$180*10%)/12</f>
        <v>27.333333333333332</v>
      </c>
      <c r="AD180" s="98">
        <f t="shared" ref="AD180:AN180" si="181">+($D$180*10%)/12</f>
        <v>27.333333333333332</v>
      </c>
      <c r="AE180" s="98">
        <f t="shared" si="181"/>
        <v>27.333333333333332</v>
      </c>
      <c r="AF180" s="98">
        <f t="shared" si="181"/>
        <v>27.333333333333332</v>
      </c>
      <c r="AG180" s="98">
        <f t="shared" si="181"/>
        <v>27.333333333333332</v>
      </c>
      <c r="AH180" s="98">
        <f t="shared" si="181"/>
        <v>27.333333333333332</v>
      </c>
      <c r="AI180" s="98">
        <f t="shared" si="181"/>
        <v>27.333333333333332</v>
      </c>
      <c r="AJ180" s="98">
        <f t="shared" si="181"/>
        <v>27.333333333333332</v>
      </c>
      <c r="AK180" s="98">
        <f t="shared" si="181"/>
        <v>27.333333333333332</v>
      </c>
      <c r="AL180" s="98">
        <f t="shared" si="181"/>
        <v>27.333333333333332</v>
      </c>
      <c r="AM180" s="98">
        <f t="shared" si="181"/>
        <v>27.333333333333332</v>
      </c>
      <c r="AN180" s="98">
        <f t="shared" si="181"/>
        <v>27.333333333333332</v>
      </c>
      <c r="AO180" s="98">
        <f t="shared" si="131"/>
        <v>3088.6666666666661</v>
      </c>
      <c r="AP180" s="98">
        <f t="shared" si="129"/>
        <v>191.33333333333394</v>
      </c>
    </row>
    <row r="181" spans="1:42" outlineLevel="1">
      <c r="A181" s="92">
        <v>39353</v>
      </c>
      <c r="B181" s="93" t="s">
        <v>284</v>
      </c>
      <c r="C181" s="93" t="s">
        <v>285</v>
      </c>
      <c r="D181" s="94">
        <v>13609.72</v>
      </c>
      <c r="E181" s="94"/>
      <c r="F181" s="94">
        <v>340.24299999999999</v>
      </c>
      <c r="G181" s="94">
        <v>1701.2149999999999</v>
      </c>
      <c r="H181" s="94">
        <v>3062.1869999999985</v>
      </c>
      <c r="I181" s="94">
        <v>4423.1589999999969</v>
      </c>
      <c r="J181" s="94">
        <v>5784.1309999999949</v>
      </c>
      <c r="K181" s="94">
        <v>7145.1029999999955</v>
      </c>
      <c r="L181" s="94">
        <v>8506.0749999999953</v>
      </c>
      <c r="M181" s="95">
        <v>9867.046999999995</v>
      </c>
      <c r="N181" s="95">
        <v>5103.6479999999992</v>
      </c>
      <c r="O181" s="133">
        <f>+($D$181*10%)/12</f>
        <v>113.41433333333333</v>
      </c>
      <c r="P181" s="95">
        <f t="shared" ref="P181:Z181" si="182">+($D$181*10%)/12</f>
        <v>113.41433333333333</v>
      </c>
      <c r="Q181" s="95">
        <f t="shared" si="182"/>
        <v>113.41433333333333</v>
      </c>
      <c r="R181" s="95">
        <f t="shared" si="182"/>
        <v>113.41433333333333</v>
      </c>
      <c r="S181" s="95">
        <f t="shared" si="182"/>
        <v>113.41433333333333</v>
      </c>
      <c r="T181" s="95">
        <f t="shared" si="182"/>
        <v>113.41433333333333</v>
      </c>
      <c r="U181" s="95">
        <f t="shared" si="182"/>
        <v>113.41433333333333</v>
      </c>
      <c r="V181" s="95">
        <f t="shared" si="182"/>
        <v>113.41433333333333</v>
      </c>
      <c r="W181" s="95">
        <f t="shared" si="182"/>
        <v>113.41433333333333</v>
      </c>
      <c r="X181" s="95">
        <f t="shared" si="182"/>
        <v>113.41433333333333</v>
      </c>
      <c r="Y181" s="95">
        <f t="shared" si="182"/>
        <v>113.41433333333333</v>
      </c>
      <c r="Z181" s="95">
        <f t="shared" si="182"/>
        <v>113.41433333333333</v>
      </c>
      <c r="AA181" s="97">
        <f t="shared" si="127"/>
        <v>11228.018999999995</v>
      </c>
      <c r="AB181" s="97">
        <v>2381.7010000000046</v>
      </c>
      <c r="AC181" s="98">
        <f>+($D$181*10%)/12</f>
        <v>113.41433333333333</v>
      </c>
      <c r="AD181" s="98">
        <f t="shared" ref="AD181:AN181" si="183">+($D$181*10%)/12</f>
        <v>113.41433333333333</v>
      </c>
      <c r="AE181" s="98">
        <f t="shared" si="183"/>
        <v>113.41433333333333</v>
      </c>
      <c r="AF181" s="98">
        <f t="shared" si="183"/>
        <v>113.41433333333333</v>
      </c>
      <c r="AG181" s="98">
        <f t="shared" si="183"/>
        <v>113.41433333333333</v>
      </c>
      <c r="AH181" s="98">
        <f t="shared" si="183"/>
        <v>113.41433333333333</v>
      </c>
      <c r="AI181" s="98">
        <f t="shared" si="183"/>
        <v>113.41433333333333</v>
      </c>
      <c r="AJ181" s="98">
        <f t="shared" si="183"/>
        <v>113.41433333333333</v>
      </c>
      <c r="AK181" s="98">
        <f t="shared" si="183"/>
        <v>113.41433333333333</v>
      </c>
      <c r="AL181" s="98">
        <f t="shared" si="183"/>
        <v>113.41433333333333</v>
      </c>
      <c r="AM181" s="98">
        <f t="shared" si="183"/>
        <v>113.41433333333333</v>
      </c>
      <c r="AN181" s="98">
        <f t="shared" si="183"/>
        <v>113.41433333333333</v>
      </c>
      <c r="AO181" s="98">
        <f t="shared" si="131"/>
        <v>12588.990999999995</v>
      </c>
      <c r="AP181" s="98">
        <f t="shared" si="129"/>
        <v>1020.7290000000048</v>
      </c>
    </row>
    <row r="182" spans="1:42" outlineLevel="1">
      <c r="A182" s="92">
        <v>39399</v>
      </c>
      <c r="B182" s="93" t="s">
        <v>286</v>
      </c>
      <c r="C182" s="93" t="s">
        <v>287</v>
      </c>
      <c r="D182" s="94">
        <v>24108.7</v>
      </c>
      <c r="E182" s="94"/>
      <c r="F182" s="94">
        <v>200.90583333333336</v>
      </c>
      <c r="G182" s="94">
        <v>2611.7758333333331</v>
      </c>
      <c r="H182" s="94">
        <v>5022.6458333333321</v>
      </c>
      <c r="I182" s="94">
        <v>7433.5158333333311</v>
      </c>
      <c r="J182" s="94">
        <v>9844.3858333333374</v>
      </c>
      <c r="K182" s="94">
        <v>12255.255833333336</v>
      </c>
      <c r="L182" s="94">
        <v>14666.125833333335</v>
      </c>
      <c r="M182" s="95">
        <v>17076.995833333334</v>
      </c>
      <c r="N182" s="95">
        <v>9442.57</v>
      </c>
      <c r="O182" s="133">
        <f>+($D$182*10%)/12</f>
        <v>200.90583333333336</v>
      </c>
      <c r="P182" s="95">
        <f t="shared" ref="P182:Z182" si="184">+($D$182*10%)/12</f>
        <v>200.90583333333336</v>
      </c>
      <c r="Q182" s="95">
        <f t="shared" si="184"/>
        <v>200.90583333333336</v>
      </c>
      <c r="R182" s="95">
        <f t="shared" si="184"/>
        <v>200.90583333333336</v>
      </c>
      <c r="S182" s="95">
        <f t="shared" si="184"/>
        <v>200.90583333333336</v>
      </c>
      <c r="T182" s="95">
        <f t="shared" si="184"/>
        <v>200.90583333333336</v>
      </c>
      <c r="U182" s="95">
        <f t="shared" si="184"/>
        <v>200.90583333333336</v>
      </c>
      <c r="V182" s="95">
        <f t="shared" si="184"/>
        <v>200.90583333333336</v>
      </c>
      <c r="W182" s="95">
        <f t="shared" si="184"/>
        <v>200.90583333333336</v>
      </c>
      <c r="X182" s="95">
        <f t="shared" si="184"/>
        <v>200.90583333333336</v>
      </c>
      <c r="Y182" s="95">
        <f t="shared" si="184"/>
        <v>200.90583333333336</v>
      </c>
      <c r="Z182" s="95">
        <f t="shared" si="184"/>
        <v>200.90583333333336</v>
      </c>
      <c r="AA182" s="97">
        <f t="shared" si="127"/>
        <v>19487.865833333333</v>
      </c>
      <c r="AB182" s="97">
        <v>4620.8341666666674</v>
      </c>
      <c r="AC182" s="98">
        <f>+($D$182*10%)/12</f>
        <v>200.90583333333336</v>
      </c>
      <c r="AD182" s="98">
        <f t="shared" ref="AD182:AN182" si="185">+($D$182*10%)/12</f>
        <v>200.90583333333336</v>
      </c>
      <c r="AE182" s="98">
        <f t="shared" si="185"/>
        <v>200.90583333333336</v>
      </c>
      <c r="AF182" s="98">
        <f t="shared" si="185"/>
        <v>200.90583333333336</v>
      </c>
      <c r="AG182" s="98">
        <f t="shared" si="185"/>
        <v>200.90583333333336</v>
      </c>
      <c r="AH182" s="98">
        <f t="shared" si="185"/>
        <v>200.90583333333336</v>
      </c>
      <c r="AI182" s="98">
        <f t="shared" si="185"/>
        <v>200.90583333333336</v>
      </c>
      <c r="AJ182" s="98">
        <f t="shared" si="185"/>
        <v>200.90583333333336</v>
      </c>
      <c r="AK182" s="98">
        <f t="shared" si="185"/>
        <v>200.90583333333336</v>
      </c>
      <c r="AL182" s="98">
        <f t="shared" si="185"/>
        <v>200.90583333333336</v>
      </c>
      <c r="AM182" s="98">
        <f t="shared" si="185"/>
        <v>200.90583333333336</v>
      </c>
      <c r="AN182" s="98">
        <f t="shared" si="185"/>
        <v>200.90583333333336</v>
      </c>
      <c r="AO182" s="98">
        <f t="shared" si="131"/>
        <v>21898.735833333332</v>
      </c>
      <c r="AP182" s="98">
        <f t="shared" si="129"/>
        <v>2209.9641666666685</v>
      </c>
    </row>
    <row r="183" spans="1:42" outlineLevel="1">
      <c r="A183" s="92">
        <v>39406</v>
      </c>
      <c r="B183" s="93" t="s">
        <v>288</v>
      </c>
      <c r="C183" s="93" t="s">
        <v>289</v>
      </c>
      <c r="D183" s="94">
        <v>2845.72</v>
      </c>
      <c r="E183" s="94"/>
      <c r="F183" s="94">
        <v>23.714333333333332</v>
      </c>
      <c r="G183" s="94">
        <v>308.2863333333334</v>
      </c>
      <c r="H183" s="94">
        <v>592.85833333333346</v>
      </c>
      <c r="I183" s="94">
        <v>877.43033333333358</v>
      </c>
      <c r="J183" s="94">
        <v>1162.0023333333336</v>
      </c>
      <c r="K183" s="94">
        <v>1446.5743333333337</v>
      </c>
      <c r="L183" s="94">
        <v>1731.1463333333338</v>
      </c>
      <c r="M183" s="95">
        <v>2015.7183333333339</v>
      </c>
      <c r="N183" s="95">
        <v>1114.5779999999997</v>
      </c>
      <c r="O183" s="133">
        <f>+($D$183*10%)/12</f>
        <v>23.714333333333332</v>
      </c>
      <c r="P183" s="95">
        <f t="shared" ref="P183:Z183" si="186">+($D$183*10%)/12</f>
        <v>23.714333333333332</v>
      </c>
      <c r="Q183" s="95">
        <f t="shared" si="186"/>
        <v>23.714333333333332</v>
      </c>
      <c r="R183" s="95">
        <f t="shared" si="186"/>
        <v>23.714333333333332</v>
      </c>
      <c r="S183" s="95">
        <f t="shared" si="186"/>
        <v>23.714333333333332</v>
      </c>
      <c r="T183" s="95">
        <f t="shared" si="186"/>
        <v>23.714333333333332</v>
      </c>
      <c r="U183" s="95">
        <f t="shared" si="186"/>
        <v>23.714333333333332</v>
      </c>
      <c r="V183" s="95">
        <f t="shared" si="186"/>
        <v>23.714333333333332</v>
      </c>
      <c r="W183" s="95">
        <f t="shared" si="186"/>
        <v>23.714333333333332</v>
      </c>
      <c r="X183" s="95">
        <f t="shared" si="186"/>
        <v>23.714333333333332</v>
      </c>
      <c r="Y183" s="95">
        <f t="shared" si="186"/>
        <v>23.714333333333332</v>
      </c>
      <c r="Z183" s="95">
        <f t="shared" si="186"/>
        <v>23.714333333333332</v>
      </c>
      <c r="AA183" s="97">
        <f t="shared" si="127"/>
        <v>2300.2903333333338</v>
      </c>
      <c r="AB183" s="97">
        <v>545.42966666666598</v>
      </c>
      <c r="AC183" s="98">
        <f>+($D$183*10%)/12</f>
        <v>23.714333333333332</v>
      </c>
      <c r="AD183" s="98">
        <f t="shared" ref="AD183:AN183" si="187">+($D$183*10%)/12</f>
        <v>23.714333333333332</v>
      </c>
      <c r="AE183" s="98">
        <f t="shared" si="187"/>
        <v>23.714333333333332</v>
      </c>
      <c r="AF183" s="98">
        <f t="shared" si="187"/>
        <v>23.714333333333332</v>
      </c>
      <c r="AG183" s="98">
        <f t="shared" si="187"/>
        <v>23.714333333333332</v>
      </c>
      <c r="AH183" s="98">
        <f t="shared" si="187"/>
        <v>23.714333333333332</v>
      </c>
      <c r="AI183" s="98">
        <f t="shared" si="187"/>
        <v>23.714333333333332</v>
      </c>
      <c r="AJ183" s="98">
        <f t="shared" si="187"/>
        <v>23.714333333333332</v>
      </c>
      <c r="AK183" s="98">
        <f t="shared" si="187"/>
        <v>23.714333333333332</v>
      </c>
      <c r="AL183" s="98">
        <f t="shared" si="187"/>
        <v>23.714333333333332</v>
      </c>
      <c r="AM183" s="98">
        <f t="shared" si="187"/>
        <v>23.714333333333332</v>
      </c>
      <c r="AN183" s="98">
        <f t="shared" si="187"/>
        <v>23.714333333333332</v>
      </c>
      <c r="AO183" s="98">
        <f t="shared" si="131"/>
        <v>2584.8623333333339</v>
      </c>
      <c r="AP183" s="98">
        <f t="shared" si="129"/>
        <v>260.85766666666586</v>
      </c>
    </row>
    <row r="184" spans="1:42" outlineLevel="1">
      <c r="A184" s="92">
        <v>39423</v>
      </c>
      <c r="B184" s="93" t="s">
        <v>290</v>
      </c>
      <c r="C184" s="93" t="s">
        <v>291</v>
      </c>
      <c r="D184" s="94">
        <v>8661.74</v>
      </c>
      <c r="E184" s="94"/>
      <c r="F184" s="94"/>
      <c r="G184" s="94">
        <v>866.17399999999986</v>
      </c>
      <c r="H184" s="94">
        <v>1732.3480000000004</v>
      </c>
      <c r="I184" s="94">
        <v>2598.5220000000013</v>
      </c>
      <c r="J184" s="94">
        <v>3464.6960000000022</v>
      </c>
      <c r="K184" s="94">
        <v>4330.8700000000017</v>
      </c>
      <c r="L184" s="94">
        <v>5197.0440000000017</v>
      </c>
      <c r="M184" s="95">
        <v>6063.2180000000017</v>
      </c>
      <c r="N184" s="95">
        <v>3464.6959999999999</v>
      </c>
      <c r="O184" s="133">
        <f>+($D$184*10%)/12</f>
        <v>72.18116666666667</v>
      </c>
      <c r="P184" s="95">
        <f t="shared" ref="P184:Z184" si="188">+($D$184*10%)/12</f>
        <v>72.18116666666667</v>
      </c>
      <c r="Q184" s="95">
        <f t="shared" si="188"/>
        <v>72.18116666666667</v>
      </c>
      <c r="R184" s="95">
        <f t="shared" si="188"/>
        <v>72.18116666666667</v>
      </c>
      <c r="S184" s="95">
        <f t="shared" si="188"/>
        <v>72.18116666666667</v>
      </c>
      <c r="T184" s="95">
        <f t="shared" si="188"/>
        <v>72.18116666666667</v>
      </c>
      <c r="U184" s="95">
        <f t="shared" si="188"/>
        <v>72.18116666666667</v>
      </c>
      <c r="V184" s="95">
        <f t="shared" si="188"/>
        <v>72.18116666666667</v>
      </c>
      <c r="W184" s="95">
        <f t="shared" si="188"/>
        <v>72.18116666666667</v>
      </c>
      <c r="X184" s="95">
        <f t="shared" si="188"/>
        <v>72.18116666666667</v>
      </c>
      <c r="Y184" s="95">
        <f t="shared" si="188"/>
        <v>72.18116666666667</v>
      </c>
      <c r="Z184" s="95">
        <f t="shared" si="188"/>
        <v>72.18116666666667</v>
      </c>
      <c r="AA184" s="97">
        <f t="shared" si="127"/>
        <v>6929.3920000000016</v>
      </c>
      <c r="AB184" s="97">
        <v>1732.3479999999981</v>
      </c>
      <c r="AC184" s="98">
        <f>+($D$184*10%)/12</f>
        <v>72.18116666666667</v>
      </c>
      <c r="AD184" s="98">
        <f t="shared" ref="AD184:AN184" si="189">+($D$184*10%)/12</f>
        <v>72.18116666666667</v>
      </c>
      <c r="AE184" s="98">
        <f t="shared" si="189"/>
        <v>72.18116666666667</v>
      </c>
      <c r="AF184" s="98">
        <f t="shared" si="189"/>
        <v>72.18116666666667</v>
      </c>
      <c r="AG184" s="98">
        <f t="shared" si="189"/>
        <v>72.18116666666667</v>
      </c>
      <c r="AH184" s="98">
        <f t="shared" si="189"/>
        <v>72.18116666666667</v>
      </c>
      <c r="AI184" s="98">
        <f t="shared" si="189"/>
        <v>72.18116666666667</v>
      </c>
      <c r="AJ184" s="98">
        <f t="shared" si="189"/>
        <v>72.18116666666667</v>
      </c>
      <c r="AK184" s="98">
        <f t="shared" si="189"/>
        <v>72.18116666666667</v>
      </c>
      <c r="AL184" s="98">
        <f t="shared" si="189"/>
        <v>72.18116666666667</v>
      </c>
      <c r="AM184" s="98">
        <f t="shared" si="189"/>
        <v>72.18116666666667</v>
      </c>
      <c r="AN184" s="98">
        <f t="shared" si="189"/>
        <v>72.18116666666667</v>
      </c>
      <c r="AO184" s="98">
        <f t="shared" si="131"/>
        <v>7795.5660000000016</v>
      </c>
      <c r="AP184" s="98">
        <f t="shared" si="129"/>
        <v>866.17399999999816</v>
      </c>
    </row>
    <row r="185" spans="1:42" outlineLevel="1">
      <c r="A185" s="92">
        <v>39427</v>
      </c>
      <c r="B185" s="93" t="s">
        <v>292</v>
      </c>
      <c r="C185" s="93" t="s">
        <v>293</v>
      </c>
      <c r="D185" s="94">
        <v>24317.83</v>
      </c>
      <c r="E185" s="94"/>
      <c r="F185" s="94"/>
      <c r="G185" s="94">
        <v>2431.7830000000004</v>
      </c>
      <c r="H185" s="94">
        <v>4863.5660000000034</v>
      </c>
      <c r="I185" s="94">
        <v>7295.3490000000065</v>
      </c>
      <c r="J185" s="94">
        <v>9727.1320000000087</v>
      </c>
      <c r="K185" s="94">
        <v>12158.915000000008</v>
      </c>
      <c r="L185" s="94">
        <v>14590.698000000008</v>
      </c>
      <c r="M185" s="95">
        <v>17022.481000000007</v>
      </c>
      <c r="N185" s="95">
        <v>9727.1270000000004</v>
      </c>
      <c r="O185" s="133">
        <f>+($D$185*10%)/12</f>
        <v>202.64858333333336</v>
      </c>
      <c r="P185" s="95">
        <f t="shared" ref="P185:Z185" si="190">+($D$185*10%)/12</f>
        <v>202.64858333333336</v>
      </c>
      <c r="Q185" s="95">
        <f t="shared" si="190"/>
        <v>202.64858333333336</v>
      </c>
      <c r="R185" s="95">
        <f t="shared" si="190"/>
        <v>202.64858333333336</v>
      </c>
      <c r="S185" s="95">
        <f t="shared" si="190"/>
        <v>202.64858333333336</v>
      </c>
      <c r="T185" s="95">
        <f t="shared" si="190"/>
        <v>202.64858333333336</v>
      </c>
      <c r="U185" s="95">
        <f t="shared" si="190"/>
        <v>202.64858333333336</v>
      </c>
      <c r="V185" s="95">
        <f t="shared" si="190"/>
        <v>202.64858333333336</v>
      </c>
      <c r="W185" s="95">
        <f t="shared" si="190"/>
        <v>202.64858333333336</v>
      </c>
      <c r="X185" s="95">
        <f t="shared" si="190"/>
        <v>202.64858333333336</v>
      </c>
      <c r="Y185" s="95">
        <f t="shared" si="190"/>
        <v>202.64858333333336</v>
      </c>
      <c r="Z185" s="95">
        <f t="shared" si="190"/>
        <v>202.64858333333336</v>
      </c>
      <c r="AA185" s="97">
        <f t="shared" si="127"/>
        <v>19454.264000000006</v>
      </c>
      <c r="AB185" s="97">
        <v>4863.5659999999953</v>
      </c>
      <c r="AC185" s="98">
        <f>+($D$185*10%)/12</f>
        <v>202.64858333333336</v>
      </c>
      <c r="AD185" s="98">
        <f t="shared" ref="AD185:AN185" si="191">+($D$185*10%)/12</f>
        <v>202.64858333333336</v>
      </c>
      <c r="AE185" s="98">
        <f t="shared" si="191"/>
        <v>202.64858333333336</v>
      </c>
      <c r="AF185" s="98">
        <f t="shared" si="191"/>
        <v>202.64858333333336</v>
      </c>
      <c r="AG185" s="98">
        <f t="shared" si="191"/>
        <v>202.64858333333336</v>
      </c>
      <c r="AH185" s="98">
        <f t="shared" si="191"/>
        <v>202.64858333333336</v>
      </c>
      <c r="AI185" s="98">
        <f t="shared" si="191"/>
        <v>202.64858333333336</v>
      </c>
      <c r="AJ185" s="98">
        <f t="shared" si="191"/>
        <v>202.64858333333336</v>
      </c>
      <c r="AK185" s="98">
        <f t="shared" si="191"/>
        <v>202.64858333333336</v>
      </c>
      <c r="AL185" s="98">
        <f t="shared" si="191"/>
        <v>202.64858333333336</v>
      </c>
      <c r="AM185" s="98">
        <f t="shared" si="191"/>
        <v>202.64858333333336</v>
      </c>
      <c r="AN185" s="98">
        <f t="shared" si="191"/>
        <v>202.64858333333336</v>
      </c>
      <c r="AO185" s="98">
        <f t="shared" si="131"/>
        <v>21886.047000000006</v>
      </c>
      <c r="AP185" s="98">
        <f t="shared" si="129"/>
        <v>2431.7829999999958</v>
      </c>
    </row>
    <row r="186" spans="1:42" outlineLevel="1">
      <c r="A186" s="92">
        <v>39423</v>
      </c>
      <c r="B186" s="93" t="s">
        <v>290</v>
      </c>
      <c r="C186" s="93" t="s">
        <v>291</v>
      </c>
      <c r="D186" s="94">
        <v>3478.26</v>
      </c>
      <c r="E186" s="94"/>
      <c r="F186" s="94"/>
      <c r="G186" s="94">
        <v>347.82600000000002</v>
      </c>
      <c r="H186" s="94">
        <v>695.65200000000004</v>
      </c>
      <c r="I186" s="94">
        <v>1043.4780000000001</v>
      </c>
      <c r="J186" s="94">
        <v>1391.3040000000001</v>
      </c>
      <c r="K186" s="94">
        <v>1739.13</v>
      </c>
      <c r="L186" s="94">
        <v>2086.9560000000001</v>
      </c>
      <c r="M186" s="95">
        <v>2434.7820000000002</v>
      </c>
      <c r="N186" s="95">
        <v>1391.3140000000003</v>
      </c>
      <c r="O186" s="133">
        <f>+($D$186*10%)/12</f>
        <v>28.985500000000002</v>
      </c>
      <c r="P186" s="95">
        <f t="shared" ref="P186:Z186" si="192">+($D$186*10%)/12</f>
        <v>28.985500000000002</v>
      </c>
      <c r="Q186" s="95">
        <f t="shared" si="192"/>
        <v>28.985500000000002</v>
      </c>
      <c r="R186" s="95">
        <f t="shared" si="192"/>
        <v>28.985500000000002</v>
      </c>
      <c r="S186" s="95">
        <f t="shared" si="192"/>
        <v>28.985500000000002</v>
      </c>
      <c r="T186" s="95">
        <f t="shared" si="192"/>
        <v>28.985500000000002</v>
      </c>
      <c r="U186" s="95">
        <f t="shared" si="192"/>
        <v>28.985500000000002</v>
      </c>
      <c r="V186" s="95">
        <f t="shared" si="192"/>
        <v>28.985500000000002</v>
      </c>
      <c r="W186" s="95">
        <f t="shared" si="192"/>
        <v>28.985500000000002</v>
      </c>
      <c r="X186" s="95">
        <f t="shared" si="192"/>
        <v>28.985500000000002</v>
      </c>
      <c r="Y186" s="95">
        <f t="shared" si="192"/>
        <v>28.985500000000002</v>
      </c>
      <c r="Z186" s="95">
        <f t="shared" si="192"/>
        <v>28.985500000000002</v>
      </c>
      <c r="AA186" s="97">
        <f t="shared" si="127"/>
        <v>2782.6080000000002</v>
      </c>
      <c r="AB186" s="97">
        <v>695.65200000000004</v>
      </c>
      <c r="AC186" s="98">
        <f>+($D$186*10%)/12</f>
        <v>28.985500000000002</v>
      </c>
      <c r="AD186" s="98">
        <f t="shared" ref="AD186:AN186" si="193">+($D$186*10%)/12</f>
        <v>28.985500000000002</v>
      </c>
      <c r="AE186" s="98">
        <f t="shared" si="193"/>
        <v>28.985500000000002</v>
      </c>
      <c r="AF186" s="98">
        <f t="shared" si="193"/>
        <v>28.985500000000002</v>
      </c>
      <c r="AG186" s="98">
        <f t="shared" si="193"/>
        <v>28.985500000000002</v>
      </c>
      <c r="AH186" s="98">
        <f t="shared" si="193"/>
        <v>28.985500000000002</v>
      </c>
      <c r="AI186" s="98">
        <f t="shared" si="193"/>
        <v>28.985500000000002</v>
      </c>
      <c r="AJ186" s="98">
        <f t="shared" si="193"/>
        <v>28.985500000000002</v>
      </c>
      <c r="AK186" s="98">
        <f t="shared" si="193"/>
        <v>28.985500000000002</v>
      </c>
      <c r="AL186" s="98">
        <f t="shared" si="193"/>
        <v>28.985500000000002</v>
      </c>
      <c r="AM186" s="98">
        <f t="shared" si="193"/>
        <v>28.985500000000002</v>
      </c>
      <c r="AN186" s="98">
        <f t="shared" si="193"/>
        <v>28.985500000000002</v>
      </c>
      <c r="AO186" s="98">
        <f t="shared" si="131"/>
        <v>3130.4340000000002</v>
      </c>
      <c r="AP186" s="98">
        <f t="shared" si="129"/>
        <v>347.82600000000002</v>
      </c>
    </row>
    <row r="187" spans="1:42" outlineLevel="1">
      <c r="A187" s="92">
        <v>39480</v>
      </c>
      <c r="B187" s="93" t="s">
        <v>294</v>
      </c>
      <c r="C187" s="93" t="s">
        <v>295</v>
      </c>
      <c r="D187" s="94">
        <v>9300</v>
      </c>
      <c r="E187" s="94"/>
      <c r="F187" s="94"/>
      <c r="G187" s="94">
        <v>775</v>
      </c>
      <c r="H187" s="94">
        <v>1705</v>
      </c>
      <c r="I187" s="94">
        <v>2635</v>
      </c>
      <c r="J187" s="94">
        <v>3565</v>
      </c>
      <c r="K187" s="94">
        <v>4495</v>
      </c>
      <c r="L187" s="94">
        <v>5425</v>
      </c>
      <c r="M187" s="95">
        <v>6355</v>
      </c>
      <c r="N187" s="95">
        <v>3875</v>
      </c>
      <c r="O187" s="133">
        <f>+($D$187*10%)/12</f>
        <v>77.5</v>
      </c>
      <c r="P187" s="95">
        <f t="shared" ref="P187:Z187" si="194">+($D$187*10%)/12</f>
        <v>77.5</v>
      </c>
      <c r="Q187" s="95">
        <f t="shared" si="194"/>
        <v>77.5</v>
      </c>
      <c r="R187" s="95">
        <f t="shared" si="194"/>
        <v>77.5</v>
      </c>
      <c r="S187" s="95">
        <f t="shared" si="194"/>
        <v>77.5</v>
      </c>
      <c r="T187" s="95">
        <f t="shared" si="194"/>
        <v>77.5</v>
      </c>
      <c r="U187" s="95">
        <f t="shared" si="194"/>
        <v>77.5</v>
      </c>
      <c r="V187" s="95">
        <f t="shared" si="194"/>
        <v>77.5</v>
      </c>
      <c r="W187" s="95">
        <f t="shared" si="194"/>
        <v>77.5</v>
      </c>
      <c r="X187" s="95">
        <f t="shared" si="194"/>
        <v>77.5</v>
      </c>
      <c r="Y187" s="95">
        <f t="shared" si="194"/>
        <v>77.5</v>
      </c>
      <c r="Z187" s="95">
        <f t="shared" si="194"/>
        <v>77.5</v>
      </c>
      <c r="AA187" s="97">
        <f t="shared" si="127"/>
        <v>7285</v>
      </c>
      <c r="AB187" s="97">
        <v>2015</v>
      </c>
      <c r="AC187" s="98">
        <f>+($D$187*10%)/12</f>
        <v>77.5</v>
      </c>
      <c r="AD187" s="98">
        <f t="shared" ref="AD187:AN187" si="195">+($D$187*10%)/12</f>
        <v>77.5</v>
      </c>
      <c r="AE187" s="98">
        <f t="shared" si="195"/>
        <v>77.5</v>
      </c>
      <c r="AF187" s="98">
        <f t="shared" si="195"/>
        <v>77.5</v>
      </c>
      <c r="AG187" s="98">
        <f t="shared" si="195"/>
        <v>77.5</v>
      </c>
      <c r="AH187" s="98">
        <f t="shared" si="195"/>
        <v>77.5</v>
      </c>
      <c r="AI187" s="98">
        <f t="shared" si="195"/>
        <v>77.5</v>
      </c>
      <c r="AJ187" s="98">
        <f t="shared" si="195"/>
        <v>77.5</v>
      </c>
      <c r="AK187" s="98">
        <f t="shared" si="195"/>
        <v>77.5</v>
      </c>
      <c r="AL187" s="98">
        <f t="shared" si="195"/>
        <v>77.5</v>
      </c>
      <c r="AM187" s="98">
        <f t="shared" si="195"/>
        <v>77.5</v>
      </c>
      <c r="AN187" s="98">
        <f t="shared" si="195"/>
        <v>77.5</v>
      </c>
      <c r="AO187" s="98">
        <f t="shared" si="131"/>
        <v>8215</v>
      </c>
      <c r="AP187" s="98">
        <f t="shared" si="129"/>
        <v>1085</v>
      </c>
    </row>
    <row r="188" spans="1:42" outlineLevel="1">
      <c r="A188" s="92">
        <v>39504</v>
      </c>
      <c r="B188" s="93" t="s">
        <v>296</v>
      </c>
      <c r="C188" s="93" t="s">
        <v>297</v>
      </c>
      <c r="D188" s="94">
        <v>10172.18</v>
      </c>
      <c r="E188" s="94"/>
      <c r="F188" s="94"/>
      <c r="G188" s="94">
        <v>847.68166666666684</v>
      </c>
      <c r="H188" s="94">
        <v>1864.8996666666676</v>
      </c>
      <c r="I188" s="94">
        <v>2882.1176666666684</v>
      </c>
      <c r="J188" s="94">
        <v>3899.3356666666691</v>
      </c>
      <c r="K188" s="94">
        <v>4916.5536666666694</v>
      </c>
      <c r="L188" s="94">
        <v>5933.7716666666693</v>
      </c>
      <c r="M188" s="95">
        <v>6950.98966666667</v>
      </c>
      <c r="N188" s="95">
        <v>4238.4120000000003</v>
      </c>
      <c r="O188" s="133">
        <f>+($D$188*10%)/12</f>
        <v>84.768166666666673</v>
      </c>
      <c r="P188" s="95">
        <f t="shared" ref="P188:Z188" si="196">+($D$188*10%)/12</f>
        <v>84.768166666666673</v>
      </c>
      <c r="Q188" s="95">
        <f t="shared" si="196"/>
        <v>84.768166666666673</v>
      </c>
      <c r="R188" s="95">
        <f t="shared" si="196"/>
        <v>84.768166666666673</v>
      </c>
      <c r="S188" s="95">
        <f t="shared" si="196"/>
        <v>84.768166666666673</v>
      </c>
      <c r="T188" s="95">
        <f t="shared" si="196"/>
        <v>84.768166666666673</v>
      </c>
      <c r="U188" s="95">
        <f t="shared" si="196"/>
        <v>84.768166666666673</v>
      </c>
      <c r="V188" s="95">
        <f t="shared" si="196"/>
        <v>84.768166666666673</v>
      </c>
      <c r="W188" s="95">
        <f t="shared" si="196"/>
        <v>84.768166666666673</v>
      </c>
      <c r="X188" s="95">
        <f t="shared" si="196"/>
        <v>84.768166666666673</v>
      </c>
      <c r="Y188" s="95">
        <f t="shared" si="196"/>
        <v>84.768166666666673</v>
      </c>
      <c r="Z188" s="95">
        <f t="shared" si="196"/>
        <v>84.768166666666673</v>
      </c>
      <c r="AA188" s="97">
        <f t="shared" si="127"/>
        <v>7968.2076666666708</v>
      </c>
      <c r="AB188" s="97">
        <v>2203.9723333333295</v>
      </c>
      <c r="AC188" s="98">
        <f>+($D$188*10%)/12</f>
        <v>84.768166666666673</v>
      </c>
      <c r="AD188" s="98">
        <f t="shared" ref="AD188:AN188" si="197">+($D$188*10%)/12</f>
        <v>84.768166666666673</v>
      </c>
      <c r="AE188" s="98">
        <f t="shared" si="197"/>
        <v>84.768166666666673</v>
      </c>
      <c r="AF188" s="98">
        <f t="shared" si="197"/>
        <v>84.768166666666673</v>
      </c>
      <c r="AG188" s="98">
        <f t="shared" si="197"/>
        <v>84.768166666666673</v>
      </c>
      <c r="AH188" s="98">
        <f t="shared" si="197"/>
        <v>84.768166666666673</v>
      </c>
      <c r="AI188" s="98">
        <f t="shared" si="197"/>
        <v>84.768166666666673</v>
      </c>
      <c r="AJ188" s="98">
        <f t="shared" si="197"/>
        <v>84.768166666666673</v>
      </c>
      <c r="AK188" s="98">
        <f t="shared" si="197"/>
        <v>84.768166666666673</v>
      </c>
      <c r="AL188" s="98">
        <f t="shared" si="197"/>
        <v>84.768166666666673</v>
      </c>
      <c r="AM188" s="98">
        <f t="shared" si="197"/>
        <v>84.768166666666673</v>
      </c>
      <c r="AN188" s="98">
        <f t="shared" si="197"/>
        <v>84.768166666666673</v>
      </c>
      <c r="AO188" s="98">
        <f t="shared" si="131"/>
        <v>8985.4256666666715</v>
      </c>
      <c r="AP188" s="98">
        <f t="shared" si="129"/>
        <v>1186.7543333333288</v>
      </c>
    </row>
    <row r="189" spans="1:42" outlineLevel="1">
      <c r="A189" s="92">
        <v>39521</v>
      </c>
      <c r="B189" s="93" t="s">
        <v>298</v>
      </c>
      <c r="C189" s="93" t="s">
        <v>299</v>
      </c>
      <c r="D189" s="94">
        <v>11194</v>
      </c>
      <c r="E189" s="94"/>
      <c r="F189" s="94"/>
      <c r="G189" s="94">
        <v>843.53</v>
      </c>
      <c r="H189" s="94">
        <v>1962.93</v>
      </c>
      <c r="I189" s="94">
        <v>3082.33</v>
      </c>
      <c r="J189" s="94">
        <v>4201.7299999999996</v>
      </c>
      <c r="K189" s="94">
        <v>5321.1299999999992</v>
      </c>
      <c r="L189" s="94">
        <v>6440.5299999999988</v>
      </c>
      <c r="M189" s="95">
        <v>7559.9299999999985</v>
      </c>
      <c r="N189" s="95">
        <v>4753.47</v>
      </c>
      <c r="O189" s="133">
        <f>+($D$189*10%)/12</f>
        <v>93.283333333333346</v>
      </c>
      <c r="P189" s="95">
        <f t="shared" ref="P189:Z189" si="198">+($D$189*10%)/12</f>
        <v>93.283333333333346</v>
      </c>
      <c r="Q189" s="95">
        <f t="shared" si="198"/>
        <v>93.283333333333346</v>
      </c>
      <c r="R189" s="95">
        <f t="shared" si="198"/>
        <v>93.283333333333346</v>
      </c>
      <c r="S189" s="95">
        <f t="shared" si="198"/>
        <v>93.283333333333346</v>
      </c>
      <c r="T189" s="95">
        <f t="shared" si="198"/>
        <v>93.283333333333346</v>
      </c>
      <c r="U189" s="95">
        <f t="shared" si="198"/>
        <v>93.283333333333346</v>
      </c>
      <c r="V189" s="95">
        <f t="shared" si="198"/>
        <v>93.283333333333346</v>
      </c>
      <c r="W189" s="95">
        <f t="shared" si="198"/>
        <v>93.283333333333346</v>
      </c>
      <c r="X189" s="95">
        <f t="shared" si="198"/>
        <v>93.283333333333346</v>
      </c>
      <c r="Y189" s="95">
        <f t="shared" si="198"/>
        <v>93.283333333333346</v>
      </c>
      <c r="Z189" s="95">
        <f t="shared" si="198"/>
        <v>93.283333333333346</v>
      </c>
      <c r="AA189" s="97">
        <f t="shared" si="127"/>
        <v>8679.3299999999981</v>
      </c>
      <c r="AB189" s="97">
        <v>2514.6700000000019</v>
      </c>
      <c r="AC189" s="98">
        <f>+($D$189*10%)/12</f>
        <v>93.283333333333346</v>
      </c>
      <c r="AD189" s="98">
        <f t="shared" ref="AD189:AN189" si="199">+($D$189*10%)/12</f>
        <v>93.283333333333346</v>
      </c>
      <c r="AE189" s="98">
        <f t="shared" si="199"/>
        <v>93.283333333333346</v>
      </c>
      <c r="AF189" s="98">
        <f t="shared" si="199"/>
        <v>93.283333333333346</v>
      </c>
      <c r="AG189" s="98">
        <f t="shared" si="199"/>
        <v>93.283333333333346</v>
      </c>
      <c r="AH189" s="98">
        <f t="shared" si="199"/>
        <v>93.283333333333346</v>
      </c>
      <c r="AI189" s="98">
        <f t="shared" si="199"/>
        <v>93.283333333333346</v>
      </c>
      <c r="AJ189" s="98">
        <f t="shared" si="199"/>
        <v>93.283333333333346</v>
      </c>
      <c r="AK189" s="98">
        <f t="shared" si="199"/>
        <v>93.283333333333346</v>
      </c>
      <c r="AL189" s="98">
        <f t="shared" si="199"/>
        <v>93.283333333333346</v>
      </c>
      <c r="AM189" s="98">
        <f t="shared" si="199"/>
        <v>93.283333333333346</v>
      </c>
      <c r="AN189" s="98">
        <f t="shared" si="199"/>
        <v>93.283333333333346</v>
      </c>
      <c r="AO189" s="98">
        <f t="shared" si="131"/>
        <v>9798.7299999999977</v>
      </c>
      <c r="AP189" s="98">
        <f t="shared" si="129"/>
        <v>1395.2700000000023</v>
      </c>
    </row>
    <row r="190" spans="1:42" outlineLevel="1">
      <c r="A190" s="99">
        <v>39652</v>
      </c>
      <c r="B190" s="100" t="s">
        <v>300</v>
      </c>
      <c r="C190" s="100" t="s">
        <v>301</v>
      </c>
      <c r="D190" s="94">
        <v>5478.26</v>
      </c>
      <c r="E190" s="94"/>
      <c r="F190" s="94"/>
      <c r="G190" s="94">
        <v>228.26083333333332</v>
      </c>
      <c r="H190" s="94">
        <v>776.08683333333329</v>
      </c>
      <c r="I190" s="94">
        <v>1323.9128333333335</v>
      </c>
      <c r="J190" s="94">
        <v>1871.7388333333345</v>
      </c>
      <c r="K190" s="94">
        <v>2419.5648333333347</v>
      </c>
      <c r="L190" s="94">
        <v>2967.3908333333347</v>
      </c>
      <c r="M190" s="95">
        <v>3515.2168333333348</v>
      </c>
      <c r="N190" s="95">
        <v>2510.8740000000003</v>
      </c>
      <c r="O190" s="133">
        <f>+($D$190*10%)/12</f>
        <v>45.652166666666666</v>
      </c>
      <c r="P190" s="95">
        <f t="shared" ref="P190:Z190" si="200">+($D$190*10%)/12</f>
        <v>45.652166666666666</v>
      </c>
      <c r="Q190" s="95">
        <f t="shared" si="200"/>
        <v>45.652166666666666</v>
      </c>
      <c r="R190" s="95">
        <f t="shared" si="200"/>
        <v>45.652166666666666</v>
      </c>
      <c r="S190" s="95">
        <f t="shared" si="200"/>
        <v>45.652166666666666</v>
      </c>
      <c r="T190" s="95">
        <f t="shared" si="200"/>
        <v>45.652166666666666</v>
      </c>
      <c r="U190" s="95">
        <f t="shared" si="200"/>
        <v>45.652166666666666</v>
      </c>
      <c r="V190" s="95">
        <f t="shared" si="200"/>
        <v>45.652166666666666</v>
      </c>
      <c r="W190" s="95">
        <f t="shared" si="200"/>
        <v>45.652166666666666</v>
      </c>
      <c r="X190" s="95">
        <f t="shared" si="200"/>
        <v>45.652166666666666</v>
      </c>
      <c r="Y190" s="95">
        <f t="shared" si="200"/>
        <v>45.652166666666666</v>
      </c>
      <c r="Z190" s="95">
        <f t="shared" si="200"/>
        <v>45.652166666666666</v>
      </c>
      <c r="AA190" s="97">
        <f t="shared" si="127"/>
        <v>4063.0428333333348</v>
      </c>
      <c r="AB190" s="97">
        <v>1415.2171666666654</v>
      </c>
      <c r="AC190" s="98">
        <f>+($D$190*10%)/12</f>
        <v>45.652166666666666</v>
      </c>
      <c r="AD190" s="98">
        <f t="shared" ref="AD190:AN190" si="201">+($D$190*10%)/12</f>
        <v>45.652166666666666</v>
      </c>
      <c r="AE190" s="98">
        <f t="shared" si="201"/>
        <v>45.652166666666666</v>
      </c>
      <c r="AF190" s="98">
        <f t="shared" si="201"/>
        <v>45.652166666666666</v>
      </c>
      <c r="AG190" s="98">
        <f t="shared" si="201"/>
        <v>45.652166666666666</v>
      </c>
      <c r="AH190" s="98">
        <f t="shared" si="201"/>
        <v>45.652166666666666</v>
      </c>
      <c r="AI190" s="98">
        <f t="shared" si="201"/>
        <v>45.652166666666666</v>
      </c>
      <c r="AJ190" s="98">
        <f t="shared" si="201"/>
        <v>45.652166666666666</v>
      </c>
      <c r="AK190" s="98">
        <f t="shared" si="201"/>
        <v>45.652166666666666</v>
      </c>
      <c r="AL190" s="98">
        <f t="shared" si="201"/>
        <v>45.652166666666666</v>
      </c>
      <c r="AM190" s="98">
        <f t="shared" si="201"/>
        <v>45.652166666666666</v>
      </c>
      <c r="AN190" s="98">
        <f t="shared" si="201"/>
        <v>45.652166666666666</v>
      </c>
      <c r="AO190" s="98">
        <f t="shared" si="131"/>
        <v>4610.8688333333348</v>
      </c>
      <c r="AP190" s="98">
        <f t="shared" si="129"/>
        <v>867.39116666666541</v>
      </c>
    </row>
    <row r="191" spans="1:42" outlineLevel="1">
      <c r="A191" s="92">
        <v>39691</v>
      </c>
      <c r="B191" s="93" t="s">
        <v>302</v>
      </c>
      <c r="C191" s="93" t="s">
        <v>303</v>
      </c>
      <c r="D191" s="94">
        <v>16244.33</v>
      </c>
      <c r="E191" s="94"/>
      <c r="F191" s="94">
        <v>0</v>
      </c>
      <c r="G191" s="94">
        <v>541.47766666666666</v>
      </c>
      <c r="H191" s="94">
        <v>2165.9106666666667</v>
      </c>
      <c r="I191" s="94">
        <v>3790.3436666666639</v>
      </c>
      <c r="J191" s="94">
        <v>5414.7766666666612</v>
      </c>
      <c r="K191" s="94">
        <v>7039.2096666666612</v>
      </c>
      <c r="L191" s="94">
        <v>8663.6426666666612</v>
      </c>
      <c r="M191" s="95">
        <v>10288.07566666666</v>
      </c>
      <c r="N191" s="95">
        <v>7580.6869999999999</v>
      </c>
      <c r="O191" s="133">
        <f>+($D$191*10%)/12</f>
        <v>135.36941666666667</v>
      </c>
      <c r="P191" s="95">
        <f t="shared" ref="P191:Z191" si="202">+($D$191*10%)/12</f>
        <v>135.36941666666667</v>
      </c>
      <c r="Q191" s="95">
        <f t="shared" si="202"/>
        <v>135.36941666666667</v>
      </c>
      <c r="R191" s="95">
        <f t="shared" si="202"/>
        <v>135.36941666666667</v>
      </c>
      <c r="S191" s="95">
        <f t="shared" si="202"/>
        <v>135.36941666666667</v>
      </c>
      <c r="T191" s="95">
        <f t="shared" si="202"/>
        <v>135.36941666666667</v>
      </c>
      <c r="U191" s="95">
        <f t="shared" si="202"/>
        <v>135.36941666666667</v>
      </c>
      <c r="V191" s="95">
        <f t="shared" si="202"/>
        <v>135.36941666666667</v>
      </c>
      <c r="W191" s="95">
        <f t="shared" si="202"/>
        <v>135.36941666666667</v>
      </c>
      <c r="X191" s="95">
        <f t="shared" si="202"/>
        <v>135.36941666666667</v>
      </c>
      <c r="Y191" s="95">
        <f t="shared" si="202"/>
        <v>135.36941666666667</v>
      </c>
      <c r="Z191" s="95">
        <f t="shared" si="202"/>
        <v>135.36941666666667</v>
      </c>
      <c r="AA191" s="97">
        <f t="shared" si="127"/>
        <v>11912.508666666661</v>
      </c>
      <c r="AB191" s="97">
        <v>4331.8213333333388</v>
      </c>
      <c r="AC191" s="98">
        <f>+($D$191*10%)/12</f>
        <v>135.36941666666667</v>
      </c>
      <c r="AD191" s="98">
        <f t="shared" ref="AD191:AN191" si="203">+($D$191*10%)/12</f>
        <v>135.36941666666667</v>
      </c>
      <c r="AE191" s="98">
        <f t="shared" si="203"/>
        <v>135.36941666666667</v>
      </c>
      <c r="AF191" s="98">
        <f t="shared" si="203"/>
        <v>135.36941666666667</v>
      </c>
      <c r="AG191" s="98">
        <f t="shared" si="203"/>
        <v>135.36941666666667</v>
      </c>
      <c r="AH191" s="98">
        <f t="shared" si="203"/>
        <v>135.36941666666667</v>
      </c>
      <c r="AI191" s="98">
        <f t="shared" si="203"/>
        <v>135.36941666666667</v>
      </c>
      <c r="AJ191" s="98">
        <f t="shared" si="203"/>
        <v>135.36941666666667</v>
      </c>
      <c r="AK191" s="98">
        <f t="shared" si="203"/>
        <v>135.36941666666667</v>
      </c>
      <c r="AL191" s="98">
        <f t="shared" si="203"/>
        <v>135.36941666666667</v>
      </c>
      <c r="AM191" s="98">
        <f t="shared" si="203"/>
        <v>135.36941666666667</v>
      </c>
      <c r="AN191" s="98">
        <f t="shared" si="203"/>
        <v>135.36941666666667</v>
      </c>
      <c r="AO191" s="98">
        <f t="shared" si="131"/>
        <v>13536.941666666662</v>
      </c>
      <c r="AP191" s="98">
        <f t="shared" si="129"/>
        <v>2707.3883333333379</v>
      </c>
    </row>
    <row r="192" spans="1:42" outlineLevel="1">
      <c r="A192" s="92">
        <v>40036</v>
      </c>
      <c r="B192" s="93" t="s">
        <v>304</v>
      </c>
      <c r="C192" s="93" t="s">
        <v>305</v>
      </c>
      <c r="D192" s="94">
        <v>2900</v>
      </c>
      <c r="E192" s="94"/>
      <c r="F192" s="94"/>
      <c r="G192" s="94"/>
      <c r="H192" s="94">
        <v>96.666666666666671</v>
      </c>
      <c r="I192" s="94">
        <v>386.66666666666674</v>
      </c>
      <c r="J192" s="94">
        <v>676.66666666666663</v>
      </c>
      <c r="K192" s="94">
        <v>966.66666666666663</v>
      </c>
      <c r="L192" s="94">
        <v>1256.6666666666665</v>
      </c>
      <c r="M192" s="95">
        <v>1546.6666666666665</v>
      </c>
      <c r="N192" s="95">
        <v>1643.33</v>
      </c>
      <c r="O192" s="133">
        <f>+($D$192*10%)/12</f>
        <v>24.166666666666668</v>
      </c>
      <c r="P192" s="95">
        <f t="shared" ref="P192:Z192" si="204">+($D$192*10%)/12</f>
        <v>24.166666666666668</v>
      </c>
      <c r="Q192" s="95">
        <f t="shared" si="204"/>
        <v>24.166666666666668</v>
      </c>
      <c r="R192" s="95">
        <f t="shared" si="204"/>
        <v>24.166666666666668</v>
      </c>
      <c r="S192" s="95">
        <f t="shared" si="204"/>
        <v>24.166666666666668</v>
      </c>
      <c r="T192" s="95">
        <f t="shared" si="204"/>
        <v>24.166666666666668</v>
      </c>
      <c r="U192" s="95">
        <f t="shared" si="204"/>
        <v>24.166666666666668</v>
      </c>
      <c r="V192" s="95">
        <f t="shared" si="204"/>
        <v>24.166666666666668</v>
      </c>
      <c r="W192" s="95">
        <f t="shared" si="204"/>
        <v>24.166666666666668</v>
      </c>
      <c r="X192" s="95">
        <f t="shared" si="204"/>
        <v>24.166666666666668</v>
      </c>
      <c r="Y192" s="95">
        <f t="shared" si="204"/>
        <v>24.166666666666668</v>
      </c>
      <c r="Z192" s="95">
        <f t="shared" si="204"/>
        <v>24.166666666666668</v>
      </c>
      <c r="AA192" s="97">
        <f t="shared" si="127"/>
        <v>1836.6666666666665</v>
      </c>
      <c r="AB192" s="97">
        <v>1063.3333333333335</v>
      </c>
      <c r="AC192" s="98">
        <f>+($D$192*10%)/12</f>
        <v>24.166666666666668</v>
      </c>
      <c r="AD192" s="98">
        <f t="shared" ref="AD192:AN192" si="205">+($D$192*10%)/12</f>
        <v>24.166666666666668</v>
      </c>
      <c r="AE192" s="98">
        <f t="shared" si="205"/>
        <v>24.166666666666668</v>
      </c>
      <c r="AF192" s="98">
        <f t="shared" si="205"/>
        <v>24.166666666666668</v>
      </c>
      <c r="AG192" s="98">
        <f t="shared" si="205"/>
        <v>24.166666666666668</v>
      </c>
      <c r="AH192" s="98">
        <f t="shared" si="205"/>
        <v>24.166666666666668</v>
      </c>
      <c r="AI192" s="98">
        <f t="shared" si="205"/>
        <v>24.166666666666668</v>
      </c>
      <c r="AJ192" s="98">
        <f t="shared" si="205"/>
        <v>24.166666666666668</v>
      </c>
      <c r="AK192" s="98">
        <f t="shared" si="205"/>
        <v>24.166666666666668</v>
      </c>
      <c r="AL192" s="98">
        <f t="shared" si="205"/>
        <v>24.166666666666668</v>
      </c>
      <c r="AM192" s="98">
        <f t="shared" si="205"/>
        <v>24.166666666666668</v>
      </c>
      <c r="AN192" s="98">
        <f t="shared" si="205"/>
        <v>24.166666666666668</v>
      </c>
      <c r="AO192" s="98">
        <f t="shared" si="131"/>
        <v>2126.6666666666665</v>
      </c>
      <c r="AP192" s="98">
        <f t="shared" si="129"/>
        <v>773.33333333333348</v>
      </c>
    </row>
    <row r="193" spans="1:42" outlineLevel="1">
      <c r="A193" s="92">
        <v>40085</v>
      </c>
      <c r="B193" s="93" t="s">
        <v>306</v>
      </c>
      <c r="C193" s="93" t="s">
        <v>307</v>
      </c>
      <c r="D193" s="94">
        <v>7825.22</v>
      </c>
      <c r="E193" s="94"/>
      <c r="F193" s="94"/>
      <c r="G193" s="94"/>
      <c r="H193" s="94">
        <v>195.63049999999998</v>
      </c>
      <c r="I193" s="94">
        <v>978.15250000000003</v>
      </c>
      <c r="J193" s="94">
        <v>1760.6745000000008</v>
      </c>
      <c r="K193" s="94">
        <v>2543.1965000000005</v>
      </c>
      <c r="L193" s="94">
        <v>3325.7185000000004</v>
      </c>
      <c r="M193" s="95">
        <v>4108.2404999999999</v>
      </c>
      <c r="N193" s="95">
        <v>4499.4980000000005</v>
      </c>
      <c r="O193" s="133">
        <f>+($D$193*10%)/12</f>
        <v>65.210166666666666</v>
      </c>
      <c r="P193" s="95">
        <f t="shared" ref="P193:Z193" si="206">+($D$193*10%)/12</f>
        <v>65.210166666666666</v>
      </c>
      <c r="Q193" s="95">
        <f t="shared" si="206"/>
        <v>65.210166666666666</v>
      </c>
      <c r="R193" s="95">
        <f t="shared" si="206"/>
        <v>65.210166666666666</v>
      </c>
      <c r="S193" s="95">
        <f t="shared" si="206"/>
        <v>65.210166666666666</v>
      </c>
      <c r="T193" s="95">
        <f t="shared" si="206"/>
        <v>65.210166666666666</v>
      </c>
      <c r="U193" s="95">
        <f t="shared" si="206"/>
        <v>65.210166666666666</v>
      </c>
      <c r="V193" s="95">
        <f t="shared" si="206"/>
        <v>65.210166666666666</v>
      </c>
      <c r="W193" s="95">
        <f t="shared" si="206"/>
        <v>65.210166666666666</v>
      </c>
      <c r="X193" s="95">
        <f t="shared" si="206"/>
        <v>65.210166666666666</v>
      </c>
      <c r="Y193" s="95">
        <f t="shared" si="206"/>
        <v>65.210166666666666</v>
      </c>
      <c r="Z193" s="95">
        <f t="shared" si="206"/>
        <v>65.210166666666666</v>
      </c>
      <c r="AA193" s="97">
        <f t="shared" si="127"/>
        <v>4890.7624999999998</v>
      </c>
      <c r="AB193" s="97">
        <v>2934.4575000000004</v>
      </c>
      <c r="AC193" s="98">
        <f>+($D$193*10%)/12</f>
        <v>65.210166666666666</v>
      </c>
      <c r="AD193" s="98">
        <f t="shared" ref="AD193:AN193" si="207">+($D$193*10%)/12</f>
        <v>65.210166666666666</v>
      </c>
      <c r="AE193" s="98">
        <f t="shared" si="207"/>
        <v>65.210166666666666</v>
      </c>
      <c r="AF193" s="98">
        <f t="shared" si="207"/>
        <v>65.210166666666666</v>
      </c>
      <c r="AG193" s="98">
        <f t="shared" si="207"/>
        <v>65.210166666666666</v>
      </c>
      <c r="AH193" s="98">
        <f t="shared" si="207"/>
        <v>65.210166666666666</v>
      </c>
      <c r="AI193" s="98">
        <f t="shared" si="207"/>
        <v>65.210166666666666</v>
      </c>
      <c r="AJ193" s="98">
        <f t="shared" si="207"/>
        <v>65.210166666666666</v>
      </c>
      <c r="AK193" s="98">
        <f t="shared" si="207"/>
        <v>65.210166666666666</v>
      </c>
      <c r="AL193" s="98">
        <f t="shared" si="207"/>
        <v>65.210166666666666</v>
      </c>
      <c r="AM193" s="98">
        <f t="shared" si="207"/>
        <v>65.210166666666666</v>
      </c>
      <c r="AN193" s="98">
        <f t="shared" si="207"/>
        <v>65.210166666666666</v>
      </c>
      <c r="AO193" s="98">
        <f t="shared" si="131"/>
        <v>5673.2844999999998</v>
      </c>
      <c r="AP193" s="98">
        <f t="shared" si="129"/>
        <v>2151.9355000000005</v>
      </c>
    </row>
    <row r="194" spans="1:42" outlineLevel="1">
      <c r="A194" s="92">
        <v>40091</v>
      </c>
      <c r="B194" s="93" t="s">
        <v>308</v>
      </c>
      <c r="C194" s="93" t="s">
        <v>309</v>
      </c>
      <c r="D194" s="94">
        <v>21304.35</v>
      </c>
      <c r="E194" s="94"/>
      <c r="F194" s="94"/>
      <c r="G194" s="94"/>
      <c r="H194" s="94">
        <v>355.07249999999999</v>
      </c>
      <c r="I194" s="94">
        <v>2485.5075000000006</v>
      </c>
      <c r="J194" s="94">
        <v>4615.9425000000019</v>
      </c>
      <c r="K194" s="94">
        <v>6746.3775000000023</v>
      </c>
      <c r="L194" s="94">
        <v>8876.8125000000036</v>
      </c>
      <c r="M194" s="95">
        <v>11007.247500000005</v>
      </c>
      <c r="N194" s="95">
        <v>12427.534999999998</v>
      </c>
      <c r="O194" s="133">
        <f>+($D$194*10%)/12</f>
        <v>177.53625</v>
      </c>
      <c r="P194" s="95">
        <f t="shared" ref="P194:Z194" si="208">+($D$194*10%)/12</f>
        <v>177.53625</v>
      </c>
      <c r="Q194" s="95">
        <f t="shared" si="208"/>
        <v>177.53625</v>
      </c>
      <c r="R194" s="95">
        <f t="shared" si="208"/>
        <v>177.53625</v>
      </c>
      <c r="S194" s="95">
        <f t="shared" si="208"/>
        <v>177.53625</v>
      </c>
      <c r="T194" s="95">
        <f t="shared" si="208"/>
        <v>177.53625</v>
      </c>
      <c r="U194" s="95">
        <f t="shared" si="208"/>
        <v>177.53625</v>
      </c>
      <c r="V194" s="95">
        <f t="shared" si="208"/>
        <v>177.53625</v>
      </c>
      <c r="W194" s="95">
        <f t="shared" si="208"/>
        <v>177.53625</v>
      </c>
      <c r="X194" s="95">
        <f t="shared" si="208"/>
        <v>177.53625</v>
      </c>
      <c r="Y194" s="95">
        <f t="shared" si="208"/>
        <v>177.53625</v>
      </c>
      <c r="Z194" s="95">
        <f t="shared" si="208"/>
        <v>177.53625</v>
      </c>
      <c r="AA194" s="97">
        <f t="shared" si="127"/>
        <v>13137.682500000006</v>
      </c>
      <c r="AB194" s="97">
        <v>8166.6674999999923</v>
      </c>
      <c r="AC194" s="98">
        <f>+($D$194*10%)/12</f>
        <v>177.53625</v>
      </c>
      <c r="AD194" s="98">
        <f t="shared" ref="AD194:AN194" si="209">+($D$194*10%)/12</f>
        <v>177.53625</v>
      </c>
      <c r="AE194" s="98">
        <f t="shared" si="209"/>
        <v>177.53625</v>
      </c>
      <c r="AF194" s="98">
        <f t="shared" si="209"/>
        <v>177.53625</v>
      </c>
      <c r="AG194" s="98">
        <f t="shared" si="209"/>
        <v>177.53625</v>
      </c>
      <c r="AH194" s="98">
        <f t="shared" si="209"/>
        <v>177.53625</v>
      </c>
      <c r="AI194" s="98">
        <f t="shared" si="209"/>
        <v>177.53625</v>
      </c>
      <c r="AJ194" s="98">
        <f t="shared" si="209"/>
        <v>177.53625</v>
      </c>
      <c r="AK194" s="98">
        <f t="shared" si="209"/>
        <v>177.53625</v>
      </c>
      <c r="AL194" s="98">
        <f t="shared" si="209"/>
        <v>177.53625</v>
      </c>
      <c r="AM194" s="98">
        <f t="shared" si="209"/>
        <v>177.53625</v>
      </c>
      <c r="AN194" s="98">
        <f t="shared" si="209"/>
        <v>177.53625</v>
      </c>
      <c r="AO194" s="98">
        <f t="shared" si="131"/>
        <v>15268.117500000008</v>
      </c>
      <c r="AP194" s="98">
        <f t="shared" si="129"/>
        <v>6036.232499999991</v>
      </c>
    </row>
    <row r="195" spans="1:42" outlineLevel="1">
      <c r="A195" s="92">
        <v>40117</v>
      </c>
      <c r="B195" s="93" t="s">
        <v>310</v>
      </c>
      <c r="C195" s="93" t="s">
        <v>311</v>
      </c>
      <c r="D195" s="94">
        <v>850.44</v>
      </c>
      <c r="E195" s="94"/>
      <c r="F195" s="94"/>
      <c r="G195" s="94"/>
      <c r="H195" s="94">
        <v>7.0870000000000006</v>
      </c>
      <c r="I195" s="94">
        <v>92.131000000000029</v>
      </c>
      <c r="J195" s="94">
        <v>177.17500000000001</v>
      </c>
      <c r="K195" s="94">
        <v>262.21900000000005</v>
      </c>
      <c r="L195" s="94">
        <v>347.26300000000009</v>
      </c>
      <c r="M195" s="95">
        <v>432.30700000000013</v>
      </c>
      <c r="N195" s="95">
        <v>503.17599999999999</v>
      </c>
      <c r="O195" s="133">
        <f>+($D$195*10%)/12</f>
        <v>7.0870000000000006</v>
      </c>
      <c r="P195" s="95">
        <f t="shared" ref="P195:Z195" si="210">+($D$195*10%)/12</f>
        <v>7.0870000000000006</v>
      </c>
      <c r="Q195" s="95">
        <f t="shared" si="210"/>
        <v>7.0870000000000006</v>
      </c>
      <c r="R195" s="95">
        <f t="shared" si="210"/>
        <v>7.0870000000000006</v>
      </c>
      <c r="S195" s="95">
        <f t="shared" si="210"/>
        <v>7.0870000000000006</v>
      </c>
      <c r="T195" s="95">
        <f t="shared" si="210"/>
        <v>7.0870000000000006</v>
      </c>
      <c r="U195" s="95">
        <f t="shared" si="210"/>
        <v>7.0870000000000006</v>
      </c>
      <c r="V195" s="95">
        <f t="shared" si="210"/>
        <v>7.0870000000000006</v>
      </c>
      <c r="W195" s="95">
        <f t="shared" si="210"/>
        <v>7.0870000000000006</v>
      </c>
      <c r="X195" s="95">
        <f t="shared" si="210"/>
        <v>7.0870000000000006</v>
      </c>
      <c r="Y195" s="95">
        <f t="shared" si="210"/>
        <v>7.0870000000000006</v>
      </c>
      <c r="Z195" s="95">
        <f t="shared" si="210"/>
        <v>7.0870000000000006</v>
      </c>
      <c r="AA195" s="97">
        <f t="shared" si="127"/>
        <v>517.35100000000011</v>
      </c>
      <c r="AB195" s="97">
        <v>333.08899999999994</v>
      </c>
      <c r="AC195" s="98">
        <f>+($D$195*10%)/12</f>
        <v>7.0870000000000006</v>
      </c>
      <c r="AD195" s="98">
        <f t="shared" ref="AD195:AN195" si="211">+($D$195*10%)/12</f>
        <v>7.0870000000000006</v>
      </c>
      <c r="AE195" s="98">
        <f t="shared" si="211"/>
        <v>7.0870000000000006</v>
      </c>
      <c r="AF195" s="98">
        <f t="shared" si="211"/>
        <v>7.0870000000000006</v>
      </c>
      <c r="AG195" s="98">
        <f t="shared" si="211"/>
        <v>7.0870000000000006</v>
      </c>
      <c r="AH195" s="98">
        <f t="shared" si="211"/>
        <v>7.0870000000000006</v>
      </c>
      <c r="AI195" s="98">
        <f t="shared" si="211"/>
        <v>7.0870000000000006</v>
      </c>
      <c r="AJ195" s="98">
        <f t="shared" si="211"/>
        <v>7.0870000000000006</v>
      </c>
      <c r="AK195" s="98">
        <f t="shared" si="211"/>
        <v>7.0870000000000006</v>
      </c>
      <c r="AL195" s="98">
        <f t="shared" si="211"/>
        <v>7.0870000000000006</v>
      </c>
      <c r="AM195" s="98">
        <f t="shared" si="211"/>
        <v>7.0870000000000006</v>
      </c>
      <c r="AN195" s="98">
        <f t="shared" si="211"/>
        <v>7.0870000000000006</v>
      </c>
      <c r="AO195" s="98">
        <f t="shared" si="131"/>
        <v>602.3950000000001</v>
      </c>
      <c r="AP195" s="98">
        <f t="shared" si="129"/>
        <v>248.04499999999996</v>
      </c>
    </row>
    <row r="196" spans="1:42" outlineLevel="1">
      <c r="A196" s="92"/>
      <c r="B196" s="93"/>
      <c r="C196" s="93" t="s">
        <v>312</v>
      </c>
      <c r="D196" s="94"/>
      <c r="E196" s="94"/>
      <c r="F196" s="94"/>
      <c r="G196" s="94"/>
      <c r="H196" s="94">
        <v>898.53</v>
      </c>
      <c r="I196" s="94">
        <v>898.53</v>
      </c>
      <c r="J196" s="94">
        <v>898.53</v>
      </c>
      <c r="K196" s="94">
        <v>898.53</v>
      </c>
      <c r="L196" s="94">
        <v>898.53</v>
      </c>
      <c r="M196" s="95">
        <v>898.53</v>
      </c>
      <c r="N196" s="95">
        <v>-898.53</v>
      </c>
      <c r="O196" s="133">
        <f t="shared" ref="O196" si="212">+(D196*10%)/12</f>
        <v>0</v>
      </c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7">
        <f t="shared" si="127"/>
        <v>898.53</v>
      </c>
      <c r="AB196" s="97">
        <v>-898.53</v>
      </c>
      <c r="AC196" s="98">
        <f>+($D$196*10%)/12</f>
        <v>0</v>
      </c>
      <c r="AD196" s="98">
        <f t="shared" ref="AD196:AN196" si="213">+($D$196*10%)/12</f>
        <v>0</v>
      </c>
      <c r="AE196" s="98">
        <f t="shared" si="213"/>
        <v>0</v>
      </c>
      <c r="AF196" s="98">
        <f t="shared" si="213"/>
        <v>0</v>
      </c>
      <c r="AG196" s="98">
        <f t="shared" si="213"/>
        <v>0</v>
      </c>
      <c r="AH196" s="98">
        <f t="shared" si="213"/>
        <v>0</v>
      </c>
      <c r="AI196" s="98">
        <f t="shared" si="213"/>
        <v>0</v>
      </c>
      <c r="AJ196" s="98">
        <f t="shared" si="213"/>
        <v>0</v>
      </c>
      <c r="AK196" s="98">
        <f t="shared" si="213"/>
        <v>0</v>
      </c>
      <c r="AL196" s="98">
        <f t="shared" si="213"/>
        <v>0</v>
      </c>
      <c r="AM196" s="98">
        <f t="shared" si="213"/>
        <v>0</v>
      </c>
      <c r="AN196" s="98">
        <f t="shared" si="213"/>
        <v>0</v>
      </c>
      <c r="AO196" s="98">
        <v>0</v>
      </c>
      <c r="AP196" s="98">
        <f t="shared" si="129"/>
        <v>0</v>
      </c>
    </row>
    <row r="197" spans="1:42" outlineLevel="1">
      <c r="A197" s="92">
        <v>40207</v>
      </c>
      <c r="B197" s="93" t="s">
        <v>313</v>
      </c>
      <c r="C197" s="93" t="s">
        <v>314</v>
      </c>
      <c r="D197" s="94">
        <v>15360</v>
      </c>
      <c r="E197" s="94"/>
      <c r="F197" s="94"/>
      <c r="G197" s="94"/>
      <c r="H197" s="94"/>
      <c r="I197" s="94">
        <v>1408</v>
      </c>
      <c r="J197" s="94">
        <v>2944</v>
      </c>
      <c r="K197" s="94">
        <v>4480</v>
      </c>
      <c r="L197" s="94">
        <v>6016</v>
      </c>
      <c r="M197" s="95">
        <v>7552</v>
      </c>
      <c r="N197" s="95">
        <v>9344</v>
      </c>
      <c r="O197" s="133">
        <f>+($D$197*10%)/12</f>
        <v>128</v>
      </c>
      <c r="P197" s="95">
        <f t="shared" ref="P197:Z197" si="214">+($D$197*10%)/12</f>
        <v>128</v>
      </c>
      <c r="Q197" s="95">
        <f t="shared" si="214"/>
        <v>128</v>
      </c>
      <c r="R197" s="95">
        <f t="shared" si="214"/>
        <v>128</v>
      </c>
      <c r="S197" s="95">
        <f t="shared" si="214"/>
        <v>128</v>
      </c>
      <c r="T197" s="95">
        <f t="shared" si="214"/>
        <v>128</v>
      </c>
      <c r="U197" s="95">
        <f t="shared" si="214"/>
        <v>128</v>
      </c>
      <c r="V197" s="95">
        <f t="shared" si="214"/>
        <v>128</v>
      </c>
      <c r="W197" s="95">
        <f t="shared" si="214"/>
        <v>128</v>
      </c>
      <c r="X197" s="95">
        <f t="shared" si="214"/>
        <v>128</v>
      </c>
      <c r="Y197" s="95">
        <f t="shared" si="214"/>
        <v>128</v>
      </c>
      <c r="Z197" s="95">
        <f t="shared" si="214"/>
        <v>128</v>
      </c>
      <c r="AA197" s="97">
        <f t="shared" si="127"/>
        <v>9088</v>
      </c>
      <c r="AB197" s="97">
        <v>6272</v>
      </c>
      <c r="AC197" s="98">
        <f>+($D$197*10%)/12</f>
        <v>128</v>
      </c>
      <c r="AD197" s="98">
        <f t="shared" ref="AD197:AN197" si="215">+($D$197*10%)/12</f>
        <v>128</v>
      </c>
      <c r="AE197" s="98">
        <f t="shared" si="215"/>
        <v>128</v>
      </c>
      <c r="AF197" s="98">
        <f t="shared" si="215"/>
        <v>128</v>
      </c>
      <c r="AG197" s="98">
        <f t="shared" si="215"/>
        <v>128</v>
      </c>
      <c r="AH197" s="98">
        <f t="shared" si="215"/>
        <v>128</v>
      </c>
      <c r="AI197" s="98">
        <f t="shared" si="215"/>
        <v>128</v>
      </c>
      <c r="AJ197" s="98">
        <f t="shared" si="215"/>
        <v>128</v>
      </c>
      <c r="AK197" s="98">
        <f t="shared" si="215"/>
        <v>128</v>
      </c>
      <c r="AL197" s="98">
        <f t="shared" si="215"/>
        <v>128</v>
      </c>
      <c r="AM197" s="98">
        <f t="shared" si="215"/>
        <v>128</v>
      </c>
      <c r="AN197" s="98">
        <f t="shared" si="215"/>
        <v>128</v>
      </c>
      <c r="AO197" s="98">
        <f t="shared" si="131"/>
        <v>10624</v>
      </c>
      <c r="AP197" s="98">
        <f t="shared" si="129"/>
        <v>4736</v>
      </c>
    </row>
    <row r="198" spans="1:42" outlineLevel="1">
      <c r="A198" s="92">
        <v>40267</v>
      </c>
      <c r="B198" s="93" t="s">
        <v>315</v>
      </c>
      <c r="C198" s="93" t="s">
        <v>316</v>
      </c>
      <c r="D198" s="94">
        <v>4043.11</v>
      </c>
      <c r="E198" s="94"/>
      <c r="F198" s="94"/>
      <c r="G198" s="94"/>
      <c r="H198" s="94"/>
      <c r="I198" s="94">
        <v>303.23325000000006</v>
      </c>
      <c r="J198" s="94">
        <v>707.54425000000015</v>
      </c>
      <c r="K198" s="94">
        <v>1111.8552500000003</v>
      </c>
      <c r="L198" s="94">
        <v>1516.1662500000004</v>
      </c>
      <c r="M198" s="95">
        <v>1920.4772500000006</v>
      </c>
      <c r="N198" s="95">
        <v>2526.8389999999999</v>
      </c>
      <c r="O198" s="133">
        <f>+($D$198*10%)/12</f>
        <v>33.692583333333339</v>
      </c>
      <c r="P198" s="95">
        <f t="shared" ref="P198:Z198" si="216">+($D$198*10%)/12</f>
        <v>33.692583333333339</v>
      </c>
      <c r="Q198" s="95">
        <f t="shared" si="216"/>
        <v>33.692583333333339</v>
      </c>
      <c r="R198" s="95">
        <f t="shared" si="216"/>
        <v>33.692583333333339</v>
      </c>
      <c r="S198" s="95">
        <f t="shared" si="216"/>
        <v>33.692583333333339</v>
      </c>
      <c r="T198" s="95">
        <f t="shared" si="216"/>
        <v>33.692583333333339</v>
      </c>
      <c r="U198" s="95">
        <f t="shared" si="216"/>
        <v>33.692583333333339</v>
      </c>
      <c r="V198" s="95">
        <f t="shared" si="216"/>
        <v>33.692583333333339</v>
      </c>
      <c r="W198" s="95">
        <f t="shared" si="216"/>
        <v>33.692583333333339</v>
      </c>
      <c r="X198" s="95">
        <f t="shared" si="216"/>
        <v>33.692583333333339</v>
      </c>
      <c r="Y198" s="95">
        <f t="shared" si="216"/>
        <v>33.692583333333339</v>
      </c>
      <c r="Z198" s="95">
        <f t="shared" si="216"/>
        <v>33.692583333333339</v>
      </c>
      <c r="AA198" s="97">
        <f t="shared" si="127"/>
        <v>2324.7882500000005</v>
      </c>
      <c r="AB198" s="97">
        <v>1718.3217499999996</v>
      </c>
      <c r="AC198" s="98">
        <f>+($D$198*10%)/12</f>
        <v>33.692583333333339</v>
      </c>
      <c r="AD198" s="98">
        <f t="shared" ref="AD198:AN198" si="217">+($D$198*10%)/12</f>
        <v>33.692583333333339</v>
      </c>
      <c r="AE198" s="98">
        <f t="shared" si="217"/>
        <v>33.692583333333339</v>
      </c>
      <c r="AF198" s="98">
        <f t="shared" si="217"/>
        <v>33.692583333333339</v>
      </c>
      <c r="AG198" s="98">
        <f t="shared" si="217"/>
        <v>33.692583333333339</v>
      </c>
      <c r="AH198" s="98">
        <f t="shared" si="217"/>
        <v>33.692583333333339</v>
      </c>
      <c r="AI198" s="98">
        <f t="shared" si="217"/>
        <v>33.692583333333339</v>
      </c>
      <c r="AJ198" s="98">
        <f t="shared" si="217"/>
        <v>33.692583333333339</v>
      </c>
      <c r="AK198" s="98">
        <f t="shared" si="217"/>
        <v>33.692583333333339</v>
      </c>
      <c r="AL198" s="98">
        <f t="shared" si="217"/>
        <v>33.692583333333339</v>
      </c>
      <c r="AM198" s="98">
        <f t="shared" si="217"/>
        <v>33.692583333333339</v>
      </c>
      <c r="AN198" s="98">
        <f t="shared" si="217"/>
        <v>33.692583333333339</v>
      </c>
      <c r="AO198" s="98">
        <f t="shared" si="131"/>
        <v>2729.0992500000007</v>
      </c>
      <c r="AP198" s="98">
        <f t="shared" si="129"/>
        <v>1314.0107499999995</v>
      </c>
    </row>
    <row r="199" spans="1:42" outlineLevel="1">
      <c r="A199" s="92">
        <v>40268</v>
      </c>
      <c r="B199" s="93" t="s">
        <v>317</v>
      </c>
      <c r="C199" s="93" t="s">
        <v>318</v>
      </c>
      <c r="D199" s="94">
        <v>3015.09</v>
      </c>
      <c r="E199" s="94"/>
      <c r="F199" s="94"/>
      <c r="G199" s="94"/>
      <c r="H199" s="94"/>
      <c r="I199" s="94">
        <v>226.13175000000004</v>
      </c>
      <c r="J199" s="94">
        <v>527.64074999999991</v>
      </c>
      <c r="K199" s="94">
        <v>829.14974999999993</v>
      </c>
      <c r="L199" s="94">
        <v>1130.6587500000001</v>
      </c>
      <c r="M199" s="95">
        <v>1432.1677500000001</v>
      </c>
      <c r="N199" s="95">
        <v>1893.431</v>
      </c>
      <c r="O199" s="133">
        <f>+($D$199*10%)/12</f>
        <v>25.12575</v>
      </c>
      <c r="P199" s="95">
        <f t="shared" ref="P199:Z199" si="218">+($D$199*10%)/12</f>
        <v>25.12575</v>
      </c>
      <c r="Q199" s="95">
        <f t="shared" si="218"/>
        <v>25.12575</v>
      </c>
      <c r="R199" s="95">
        <f t="shared" si="218"/>
        <v>25.12575</v>
      </c>
      <c r="S199" s="95">
        <f t="shared" si="218"/>
        <v>25.12575</v>
      </c>
      <c r="T199" s="95">
        <f t="shared" si="218"/>
        <v>25.12575</v>
      </c>
      <c r="U199" s="95">
        <f t="shared" si="218"/>
        <v>25.12575</v>
      </c>
      <c r="V199" s="95">
        <f t="shared" si="218"/>
        <v>25.12575</v>
      </c>
      <c r="W199" s="95">
        <f t="shared" si="218"/>
        <v>25.12575</v>
      </c>
      <c r="X199" s="95">
        <f t="shared" si="218"/>
        <v>25.12575</v>
      </c>
      <c r="Y199" s="95">
        <f t="shared" si="218"/>
        <v>25.12575</v>
      </c>
      <c r="Z199" s="95">
        <f t="shared" si="218"/>
        <v>25.12575</v>
      </c>
      <c r="AA199" s="97">
        <f t="shared" si="127"/>
        <v>1733.6767500000001</v>
      </c>
      <c r="AB199" s="97">
        <v>1281.4132500000001</v>
      </c>
      <c r="AC199" s="98">
        <f>+($D$199*10%)/12</f>
        <v>25.12575</v>
      </c>
      <c r="AD199" s="98">
        <f t="shared" ref="AD199:AN199" si="219">+($D$199*10%)/12</f>
        <v>25.12575</v>
      </c>
      <c r="AE199" s="98">
        <f t="shared" si="219"/>
        <v>25.12575</v>
      </c>
      <c r="AF199" s="98">
        <f t="shared" si="219"/>
        <v>25.12575</v>
      </c>
      <c r="AG199" s="98">
        <f t="shared" si="219"/>
        <v>25.12575</v>
      </c>
      <c r="AH199" s="98">
        <f t="shared" si="219"/>
        <v>25.12575</v>
      </c>
      <c r="AI199" s="98">
        <f t="shared" si="219"/>
        <v>25.12575</v>
      </c>
      <c r="AJ199" s="98">
        <f t="shared" si="219"/>
        <v>25.12575</v>
      </c>
      <c r="AK199" s="98">
        <f t="shared" si="219"/>
        <v>25.12575</v>
      </c>
      <c r="AL199" s="98">
        <f t="shared" si="219"/>
        <v>25.12575</v>
      </c>
      <c r="AM199" s="98">
        <f t="shared" si="219"/>
        <v>25.12575</v>
      </c>
      <c r="AN199" s="98">
        <f t="shared" si="219"/>
        <v>25.12575</v>
      </c>
      <c r="AO199" s="98">
        <f t="shared" si="131"/>
        <v>2035.1857500000001</v>
      </c>
      <c r="AP199" s="98">
        <f t="shared" si="129"/>
        <v>979.90425000000005</v>
      </c>
    </row>
    <row r="200" spans="1:42" outlineLevel="1">
      <c r="A200" s="92">
        <v>40310</v>
      </c>
      <c r="B200" s="93" t="s">
        <v>319</v>
      </c>
      <c r="C200" s="93" t="s">
        <v>320</v>
      </c>
      <c r="D200" s="94">
        <v>602.59</v>
      </c>
      <c r="E200" s="94"/>
      <c r="F200" s="94"/>
      <c r="G200" s="94"/>
      <c r="H200" s="94"/>
      <c r="I200" s="94">
        <v>35.151083333333332</v>
      </c>
      <c r="J200" s="94">
        <v>95.410083333333361</v>
      </c>
      <c r="K200" s="94">
        <v>155.66908333333336</v>
      </c>
      <c r="L200" s="94">
        <v>215.92808333333335</v>
      </c>
      <c r="M200" s="95">
        <v>276.18708333333336</v>
      </c>
      <c r="N200" s="95">
        <v>386.66100000000006</v>
      </c>
      <c r="O200" s="133">
        <f>+($D$200*10%)/12</f>
        <v>5.021583333333334</v>
      </c>
      <c r="P200" s="95">
        <f t="shared" ref="P200:Z200" si="220">+($D$200*10%)/12</f>
        <v>5.021583333333334</v>
      </c>
      <c r="Q200" s="95">
        <f t="shared" si="220"/>
        <v>5.021583333333334</v>
      </c>
      <c r="R200" s="95">
        <f t="shared" si="220"/>
        <v>5.021583333333334</v>
      </c>
      <c r="S200" s="95">
        <f t="shared" si="220"/>
        <v>5.021583333333334</v>
      </c>
      <c r="T200" s="95">
        <f t="shared" si="220"/>
        <v>5.021583333333334</v>
      </c>
      <c r="U200" s="95">
        <f t="shared" si="220"/>
        <v>5.021583333333334</v>
      </c>
      <c r="V200" s="95">
        <f t="shared" si="220"/>
        <v>5.021583333333334</v>
      </c>
      <c r="W200" s="95">
        <f t="shared" si="220"/>
        <v>5.021583333333334</v>
      </c>
      <c r="X200" s="95">
        <f t="shared" si="220"/>
        <v>5.021583333333334</v>
      </c>
      <c r="Y200" s="95">
        <f t="shared" si="220"/>
        <v>5.021583333333334</v>
      </c>
      <c r="Z200" s="95">
        <f t="shared" si="220"/>
        <v>5.021583333333334</v>
      </c>
      <c r="AA200" s="97">
        <f t="shared" si="127"/>
        <v>336.44608333333338</v>
      </c>
      <c r="AB200" s="97">
        <v>266.14391666666666</v>
      </c>
      <c r="AC200" s="98">
        <f>+($D$200*10%)/12</f>
        <v>5.021583333333334</v>
      </c>
      <c r="AD200" s="98">
        <f t="shared" ref="AD200:AN200" si="221">+($D$200*10%)/12</f>
        <v>5.021583333333334</v>
      </c>
      <c r="AE200" s="98">
        <f t="shared" si="221"/>
        <v>5.021583333333334</v>
      </c>
      <c r="AF200" s="98">
        <f t="shared" si="221"/>
        <v>5.021583333333334</v>
      </c>
      <c r="AG200" s="98">
        <f t="shared" si="221"/>
        <v>5.021583333333334</v>
      </c>
      <c r="AH200" s="98">
        <f t="shared" si="221"/>
        <v>5.021583333333334</v>
      </c>
      <c r="AI200" s="98">
        <f t="shared" si="221"/>
        <v>5.021583333333334</v>
      </c>
      <c r="AJ200" s="98">
        <f t="shared" si="221"/>
        <v>5.021583333333334</v>
      </c>
      <c r="AK200" s="98">
        <f t="shared" si="221"/>
        <v>5.021583333333334</v>
      </c>
      <c r="AL200" s="98">
        <f t="shared" si="221"/>
        <v>5.021583333333334</v>
      </c>
      <c r="AM200" s="98">
        <f t="shared" si="221"/>
        <v>5.021583333333334</v>
      </c>
      <c r="AN200" s="98">
        <f t="shared" si="221"/>
        <v>5.021583333333334</v>
      </c>
      <c r="AO200" s="98">
        <f t="shared" si="131"/>
        <v>396.70508333333339</v>
      </c>
      <c r="AP200" s="98">
        <f t="shared" si="129"/>
        <v>205.88491666666664</v>
      </c>
    </row>
    <row r="201" spans="1:42" outlineLevel="1">
      <c r="A201" s="92">
        <v>40310</v>
      </c>
      <c r="B201" s="93" t="s">
        <v>321</v>
      </c>
      <c r="C201" s="93" t="s">
        <v>322</v>
      </c>
      <c r="D201" s="94">
        <v>2068.2800000000002</v>
      </c>
      <c r="E201" s="94"/>
      <c r="F201" s="94"/>
      <c r="G201" s="94"/>
      <c r="H201" s="94"/>
      <c r="I201" s="94">
        <v>120.6496666666667</v>
      </c>
      <c r="J201" s="94">
        <v>327.47766666666666</v>
      </c>
      <c r="K201" s="94">
        <v>534.30566666666675</v>
      </c>
      <c r="L201" s="94">
        <v>741.13366666666684</v>
      </c>
      <c r="M201" s="95">
        <v>947.96166666666693</v>
      </c>
      <c r="N201" s="95">
        <v>1327.1420000000003</v>
      </c>
      <c r="O201" s="133">
        <f>+($D$201*10%)/12</f>
        <v>17.23566666666667</v>
      </c>
      <c r="P201" s="95">
        <f t="shared" ref="P201:Z201" si="222">+($D$201*10%)/12</f>
        <v>17.23566666666667</v>
      </c>
      <c r="Q201" s="95">
        <f t="shared" si="222"/>
        <v>17.23566666666667</v>
      </c>
      <c r="R201" s="95">
        <f t="shared" si="222"/>
        <v>17.23566666666667</v>
      </c>
      <c r="S201" s="95">
        <f t="shared" si="222"/>
        <v>17.23566666666667</v>
      </c>
      <c r="T201" s="95">
        <f t="shared" si="222"/>
        <v>17.23566666666667</v>
      </c>
      <c r="U201" s="95">
        <f t="shared" si="222"/>
        <v>17.23566666666667</v>
      </c>
      <c r="V201" s="95">
        <f t="shared" si="222"/>
        <v>17.23566666666667</v>
      </c>
      <c r="W201" s="95">
        <f t="shared" si="222"/>
        <v>17.23566666666667</v>
      </c>
      <c r="X201" s="95">
        <f t="shared" si="222"/>
        <v>17.23566666666667</v>
      </c>
      <c r="Y201" s="95">
        <f t="shared" si="222"/>
        <v>17.23566666666667</v>
      </c>
      <c r="Z201" s="95">
        <f t="shared" si="222"/>
        <v>17.23566666666667</v>
      </c>
      <c r="AA201" s="97">
        <f t="shared" si="127"/>
        <v>1154.789666666667</v>
      </c>
      <c r="AB201" s="97">
        <v>913.49033333333318</v>
      </c>
      <c r="AC201" s="98">
        <f>+($D$201*10%)/12</f>
        <v>17.23566666666667</v>
      </c>
      <c r="AD201" s="98">
        <f t="shared" ref="AD201:AN201" si="223">+($D$201*10%)/12</f>
        <v>17.23566666666667</v>
      </c>
      <c r="AE201" s="98">
        <f t="shared" si="223"/>
        <v>17.23566666666667</v>
      </c>
      <c r="AF201" s="98">
        <f t="shared" si="223"/>
        <v>17.23566666666667</v>
      </c>
      <c r="AG201" s="98">
        <f t="shared" si="223"/>
        <v>17.23566666666667</v>
      </c>
      <c r="AH201" s="98">
        <f t="shared" si="223"/>
        <v>17.23566666666667</v>
      </c>
      <c r="AI201" s="98">
        <f t="shared" si="223"/>
        <v>17.23566666666667</v>
      </c>
      <c r="AJ201" s="98">
        <f t="shared" si="223"/>
        <v>17.23566666666667</v>
      </c>
      <c r="AK201" s="98">
        <f t="shared" si="223"/>
        <v>17.23566666666667</v>
      </c>
      <c r="AL201" s="98">
        <f t="shared" si="223"/>
        <v>17.23566666666667</v>
      </c>
      <c r="AM201" s="98">
        <f t="shared" si="223"/>
        <v>17.23566666666667</v>
      </c>
      <c r="AN201" s="98">
        <f t="shared" si="223"/>
        <v>17.23566666666667</v>
      </c>
      <c r="AO201" s="98">
        <f t="shared" si="131"/>
        <v>1361.617666666667</v>
      </c>
      <c r="AP201" s="98">
        <f t="shared" si="129"/>
        <v>706.66233333333321</v>
      </c>
    </row>
    <row r="202" spans="1:42" outlineLevel="1">
      <c r="A202" s="92">
        <v>40335</v>
      </c>
      <c r="B202" s="93" t="s">
        <v>323</v>
      </c>
      <c r="C202" s="93" t="s">
        <v>324</v>
      </c>
      <c r="D202" s="94">
        <v>9699.1200000000008</v>
      </c>
      <c r="E202" s="94"/>
      <c r="F202" s="94"/>
      <c r="G202" s="94"/>
      <c r="H202" s="94"/>
      <c r="I202" s="94">
        <v>484.95600000000007</v>
      </c>
      <c r="J202" s="94">
        <v>1454.8680000000002</v>
      </c>
      <c r="K202" s="94">
        <v>2424.7800000000002</v>
      </c>
      <c r="L202" s="94">
        <v>3394.6920000000005</v>
      </c>
      <c r="M202" s="95">
        <v>4364.6040000000003</v>
      </c>
      <c r="N202" s="95">
        <v>6304.4279999999999</v>
      </c>
      <c r="O202" s="133">
        <f>+($D$202*10%)/12</f>
        <v>80.826000000000008</v>
      </c>
      <c r="P202" s="95">
        <f t="shared" ref="P202:Z202" si="224">+($D$202*10%)/12</f>
        <v>80.826000000000008</v>
      </c>
      <c r="Q202" s="95">
        <f t="shared" si="224"/>
        <v>80.826000000000008</v>
      </c>
      <c r="R202" s="95">
        <f t="shared" si="224"/>
        <v>80.826000000000008</v>
      </c>
      <c r="S202" s="95">
        <f t="shared" si="224"/>
        <v>80.826000000000008</v>
      </c>
      <c r="T202" s="95">
        <f t="shared" si="224"/>
        <v>80.826000000000008</v>
      </c>
      <c r="U202" s="95">
        <f t="shared" si="224"/>
        <v>80.826000000000008</v>
      </c>
      <c r="V202" s="95">
        <f t="shared" si="224"/>
        <v>80.826000000000008</v>
      </c>
      <c r="W202" s="95">
        <f t="shared" si="224"/>
        <v>80.826000000000008</v>
      </c>
      <c r="X202" s="95">
        <f t="shared" si="224"/>
        <v>80.826000000000008</v>
      </c>
      <c r="Y202" s="95">
        <f t="shared" si="224"/>
        <v>80.826000000000008</v>
      </c>
      <c r="Z202" s="95">
        <f t="shared" si="224"/>
        <v>80.826000000000008</v>
      </c>
      <c r="AA202" s="97">
        <f t="shared" si="127"/>
        <v>5334.5160000000005</v>
      </c>
      <c r="AB202" s="97">
        <v>4364.6040000000003</v>
      </c>
      <c r="AC202" s="98">
        <f>+($D$202*10%)/12</f>
        <v>80.826000000000008</v>
      </c>
      <c r="AD202" s="98">
        <f t="shared" ref="AD202:AN202" si="225">+($D$202*10%)/12</f>
        <v>80.826000000000008</v>
      </c>
      <c r="AE202" s="98">
        <f t="shared" si="225"/>
        <v>80.826000000000008</v>
      </c>
      <c r="AF202" s="98">
        <f t="shared" si="225"/>
        <v>80.826000000000008</v>
      </c>
      <c r="AG202" s="98">
        <f t="shared" si="225"/>
        <v>80.826000000000008</v>
      </c>
      <c r="AH202" s="98">
        <f t="shared" si="225"/>
        <v>80.826000000000008</v>
      </c>
      <c r="AI202" s="98">
        <f t="shared" si="225"/>
        <v>80.826000000000008</v>
      </c>
      <c r="AJ202" s="98">
        <f t="shared" si="225"/>
        <v>80.826000000000008</v>
      </c>
      <c r="AK202" s="98">
        <f t="shared" si="225"/>
        <v>80.826000000000008</v>
      </c>
      <c r="AL202" s="98">
        <f t="shared" si="225"/>
        <v>80.826000000000008</v>
      </c>
      <c r="AM202" s="98">
        <f t="shared" si="225"/>
        <v>80.826000000000008</v>
      </c>
      <c r="AN202" s="98">
        <f t="shared" si="225"/>
        <v>80.826000000000008</v>
      </c>
      <c r="AO202" s="98">
        <f t="shared" si="131"/>
        <v>6304.4280000000008</v>
      </c>
      <c r="AP202" s="98">
        <f t="shared" si="129"/>
        <v>3394.692</v>
      </c>
    </row>
    <row r="203" spans="1:42" outlineLevel="1">
      <c r="A203" s="92">
        <v>40473</v>
      </c>
      <c r="B203" s="93" t="s">
        <v>325</v>
      </c>
      <c r="C203" s="93" t="s">
        <v>326</v>
      </c>
      <c r="D203" s="94">
        <v>2930.17</v>
      </c>
      <c r="E203" s="94"/>
      <c r="F203" s="94"/>
      <c r="G203" s="94"/>
      <c r="H203" s="94"/>
      <c r="I203" s="94">
        <v>48.836166666666664</v>
      </c>
      <c r="J203" s="94">
        <v>341.85316666666671</v>
      </c>
      <c r="K203" s="94">
        <v>634.87016666666671</v>
      </c>
      <c r="L203" s="94">
        <v>927.88716666666664</v>
      </c>
      <c r="M203" s="95">
        <v>1220.9041666666667</v>
      </c>
      <c r="N203" s="95">
        <v>2002.2830000000001</v>
      </c>
      <c r="O203" s="133">
        <f>+($D$203*10%)/12</f>
        <v>24.418083333333332</v>
      </c>
      <c r="P203" s="95">
        <f t="shared" ref="P203:Z203" si="226">+($D$203*10%)/12</f>
        <v>24.418083333333332</v>
      </c>
      <c r="Q203" s="95">
        <f t="shared" si="226"/>
        <v>24.418083333333332</v>
      </c>
      <c r="R203" s="95">
        <f t="shared" si="226"/>
        <v>24.418083333333332</v>
      </c>
      <c r="S203" s="95">
        <f t="shared" si="226"/>
        <v>24.418083333333332</v>
      </c>
      <c r="T203" s="95">
        <f t="shared" si="226"/>
        <v>24.418083333333332</v>
      </c>
      <c r="U203" s="95">
        <f t="shared" si="226"/>
        <v>24.418083333333332</v>
      </c>
      <c r="V203" s="95">
        <f t="shared" si="226"/>
        <v>24.418083333333332</v>
      </c>
      <c r="W203" s="95">
        <f t="shared" si="226"/>
        <v>24.418083333333332</v>
      </c>
      <c r="X203" s="95">
        <f t="shared" si="226"/>
        <v>24.418083333333332</v>
      </c>
      <c r="Y203" s="95">
        <f t="shared" si="226"/>
        <v>24.418083333333332</v>
      </c>
      <c r="Z203" s="95">
        <f t="shared" si="226"/>
        <v>24.418083333333332</v>
      </c>
      <c r="AA203" s="97">
        <f t="shared" si="127"/>
        <v>1513.9211666666667</v>
      </c>
      <c r="AB203" s="97">
        <v>1416.2488333333333</v>
      </c>
      <c r="AC203" s="98">
        <f>+($D$203*10%)/12</f>
        <v>24.418083333333332</v>
      </c>
      <c r="AD203" s="98">
        <f t="shared" ref="AD203:AN203" si="227">+($D$203*10%)/12</f>
        <v>24.418083333333332</v>
      </c>
      <c r="AE203" s="98">
        <f t="shared" si="227"/>
        <v>24.418083333333332</v>
      </c>
      <c r="AF203" s="98">
        <f t="shared" si="227"/>
        <v>24.418083333333332</v>
      </c>
      <c r="AG203" s="98">
        <f t="shared" si="227"/>
        <v>24.418083333333332</v>
      </c>
      <c r="AH203" s="98">
        <f t="shared" si="227"/>
        <v>24.418083333333332</v>
      </c>
      <c r="AI203" s="98">
        <f t="shared" si="227"/>
        <v>24.418083333333332</v>
      </c>
      <c r="AJ203" s="98">
        <f t="shared" si="227"/>
        <v>24.418083333333332</v>
      </c>
      <c r="AK203" s="98">
        <f t="shared" si="227"/>
        <v>24.418083333333332</v>
      </c>
      <c r="AL203" s="98">
        <f t="shared" si="227"/>
        <v>24.418083333333332</v>
      </c>
      <c r="AM203" s="98">
        <f t="shared" si="227"/>
        <v>24.418083333333332</v>
      </c>
      <c r="AN203" s="98">
        <f t="shared" si="227"/>
        <v>24.418083333333332</v>
      </c>
      <c r="AO203" s="98">
        <f t="shared" si="131"/>
        <v>1806.9381666666668</v>
      </c>
      <c r="AP203" s="98">
        <f t="shared" si="129"/>
        <v>1123.2318333333333</v>
      </c>
    </row>
    <row r="204" spans="1:42" outlineLevel="1">
      <c r="A204" s="92">
        <v>40567</v>
      </c>
      <c r="B204" s="93" t="s">
        <v>327</v>
      </c>
      <c r="C204" s="93" t="s">
        <v>328</v>
      </c>
      <c r="D204" s="94">
        <v>2090.52</v>
      </c>
      <c r="E204" s="94"/>
      <c r="F204" s="94"/>
      <c r="G204" s="94"/>
      <c r="H204" s="94"/>
      <c r="I204" s="94"/>
      <c r="J204" s="94">
        <v>191.631</v>
      </c>
      <c r="K204" s="94">
        <v>400.68299999999999</v>
      </c>
      <c r="L204" s="94">
        <v>609.73500000000001</v>
      </c>
      <c r="M204" s="95">
        <v>818.78700000000003</v>
      </c>
      <c r="N204" s="95">
        <v>1480.788</v>
      </c>
      <c r="O204" s="133">
        <f>+($D$204*10%)/12</f>
        <v>17.421000000000003</v>
      </c>
      <c r="P204" s="95">
        <f t="shared" ref="P204:Z204" si="228">+($D$204*10%)/12</f>
        <v>17.421000000000003</v>
      </c>
      <c r="Q204" s="95">
        <f t="shared" si="228"/>
        <v>17.421000000000003</v>
      </c>
      <c r="R204" s="95">
        <f t="shared" si="228"/>
        <v>17.421000000000003</v>
      </c>
      <c r="S204" s="95">
        <f t="shared" si="228"/>
        <v>17.421000000000003</v>
      </c>
      <c r="T204" s="95">
        <f t="shared" si="228"/>
        <v>17.421000000000003</v>
      </c>
      <c r="U204" s="95">
        <f t="shared" si="228"/>
        <v>17.421000000000003</v>
      </c>
      <c r="V204" s="95">
        <f t="shared" si="228"/>
        <v>17.421000000000003</v>
      </c>
      <c r="W204" s="95">
        <f t="shared" si="228"/>
        <v>17.421000000000003</v>
      </c>
      <c r="X204" s="95">
        <f t="shared" si="228"/>
        <v>17.421000000000003</v>
      </c>
      <c r="Y204" s="95">
        <f t="shared" si="228"/>
        <v>17.421000000000003</v>
      </c>
      <c r="Z204" s="95">
        <f t="shared" si="228"/>
        <v>17.421000000000003</v>
      </c>
      <c r="AA204" s="97">
        <f t="shared" si="127"/>
        <v>1027.8389999999999</v>
      </c>
      <c r="AB204" s="97">
        <v>1062.681</v>
      </c>
      <c r="AC204" s="98">
        <f>+($D$204*10%)/12</f>
        <v>17.421000000000003</v>
      </c>
      <c r="AD204" s="98">
        <f t="shared" ref="AD204:AN204" si="229">+($D$204*10%)/12</f>
        <v>17.421000000000003</v>
      </c>
      <c r="AE204" s="98">
        <f t="shared" si="229"/>
        <v>17.421000000000003</v>
      </c>
      <c r="AF204" s="98">
        <f t="shared" si="229"/>
        <v>17.421000000000003</v>
      </c>
      <c r="AG204" s="98">
        <f t="shared" si="229"/>
        <v>17.421000000000003</v>
      </c>
      <c r="AH204" s="98">
        <f t="shared" si="229"/>
        <v>17.421000000000003</v>
      </c>
      <c r="AI204" s="98">
        <f t="shared" si="229"/>
        <v>17.421000000000003</v>
      </c>
      <c r="AJ204" s="98">
        <f t="shared" si="229"/>
        <v>17.421000000000003</v>
      </c>
      <c r="AK204" s="98">
        <f t="shared" si="229"/>
        <v>17.421000000000003</v>
      </c>
      <c r="AL204" s="98">
        <f t="shared" si="229"/>
        <v>17.421000000000003</v>
      </c>
      <c r="AM204" s="98">
        <f t="shared" si="229"/>
        <v>17.421000000000003</v>
      </c>
      <c r="AN204" s="98">
        <f t="shared" si="229"/>
        <v>17.421000000000003</v>
      </c>
      <c r="AO204" s="98">
        <f t="shared" si="131"/>
        <v>1236.8909999999998</v>
      </c>
      <c r="AP204" s="98">
        <f t="shared" si="129"/>
        <v>853.62900000000013</v>
      </c>
    </row>
    <row r="205" spans="1:42" outlineLevel="1">
      <c r="A205" s="92">
        <v>40844</v>
      </c>
      <c r="B205" s="93" t="s">
        <v>329</v>
      </c>
      <c r="C205" s="93" t="s">
        <v>330</v>
      </c>
      <c r="D205" s="94">
        <v>18965.52</v>
      </c>
      <c r="E205" s="94"/>
      <c r="F205" s="94"/>
      <c r="G205" s="94"/>
      <c r="H205" s="94"/>
      <c r="I205" s="94"/>
      <c r="J205" s="94">
        <v>316.09200000000004</v>
      </c>
      <c r="K205" s="94">
        <v>2212.6440000000002</v>
      </c>
      <c r="L205" s="94">
        <v>4109.1960000000008</v>
      </c>
      <c r="M205" s="95">
        <v>6005.7480000000014</v>
      </c>
      <c r="N205" s="95">
        <v>14856.328000000001</v>
      </c>
      <c r="O205" s="133">
        <f>+($D$205*10%)/12</f>
        <v>158.04600000000002</v>
      </c>
      <c r="P205" s="95">
        <f t="shared" ref="P205:Z205" si="230">+($D$205*10%)/12</f>
        <v>158.04600000000002</v>
      </c>
      <c r="Q205" s="95">
        <f t="shared" si="230"/>
        <v>158.04600000000002</v>
      </c>
      <c r="R205" s="95">
        <f t="shared" si="230"/>
        <v>158.04600000000002</v>
      </c>
      <c r="S205" s="95">
        <f t="shared" si="230"/>
        <v>158.04600000000002</v>
      </c>
      <c r="T205" s="95">
        <f t="shared" si="230"/>
        <v>158.04600000000002</v>
      </c>
      <c r="U205" s="95">
        <f t="shared" si="230"/>
        <v>158.04600000000002</v>
      </c>
      <c r="V205" s="95">
        <f t="shared" si="230"/>
        <v>158.04600000000002</v>
      </c>
      <c r="W205" s="95">
        <f t="shared" si="230"/>
        <v>158.04600000000002</v>
      </c>
      <c r="X205" s="95">
        <f t="shared" si="230"/>
        <v>158.04600000000002</v>
      </c>
      <c r="Y205" s="95">
        <f t="shared" si="230"/>
        <v>158.04600000000002</v>
      </c>
      <c r="Z205" s="95">
        <f t="shared" si="230"/>
        <v>158.04600000000002</v>
      </c>
      <c r="AA205" s="97">
        <f t="shared" si="127"/>
        <v>7902.300000000002</v>
      </c>
      <c r="AB205" s="97">
        <v>11063.219999999998</v>
      </c>
      <c r="AC205" s="98">
        <f>+($D$205*10%)/12</f>
        <v>158.04600000000002</v>
      </c>
      <c r="AD205" s="98">
        <f t="shared" ref="AD205:AN205" si="231">+($D$205*10%)/12</f>
        <v>158.04600000000002</v>
      </c>
      <c r="AE205" s="98">
        <f t="shared" si="231"/>
        <v>158.04600000000002</v>
      </c>
      <c r="AF205" s="98">
        <f t="shared" si="231"/>
        <v>158.04600000000002</v>
      </c>
      <c r="AG205" s="98">
        <f t="shared" si="231"/>
        <v>158.04600000000002</v>
      </c>
      <c r="AH205" s="98">
        <f t="shared" si="231"/>
        <v>158.04600000000002</v>
      </c>
      <c r="AI205" s="98">
        <f t="shared" si="231"/>
        <v>158.04600000000002</v>
      </c>
      <c r="AJ205" s="98">
        <f t="shared" si="231"/>
        <v>158.04600000000002</v>
      </c>
      <c r="AK205" s="98">
        <f t="shared" si="231"/>
        <v>158.04600000000002</v>
      </c>
      <c r="AL205" s="98">
        <f t="shared" si="231"/>
        <v>158.04600000000002</v>
      </c>
      <c r="AM205" s="98">
        <f t="shared" si="231"/>
        <v>158.04600000000002</v>
      </c>
      <c r="AN205" s="98">
        <f t="shared" si="231"/>
        <v>158.04600000000002</v>
      </c>
      <c r="AO205" s="98">
        <f t="shared" si="131"/>
        <v>9798.8520000000026</v>
      </c>
      <c r="AP205" s="98">
        <f t="shared" si="129"/>
        <v>9166.6679999999978</v>
      </c>
    </row>
    <row r="206" spans="1:42" outlineLevel="1">
      <c r="A206" s="92">
        <v>40893</v>
      </c>
      <c r="B206" s="93" t="s">
        <v>331</v>
      </c>
      <c r="C206" s="93" t="s">
        <v>332</v>
      </c>
      <c r="D206" s="94">
        <v>9482.76</v>
      </c>
      <c r="E206" s="94"/>
      <c r="F206" s="94"/>
      <c r="G206" s="94"/>
      <c r="H206" s="94"/>
      <c r="I206" s="94"/>
      <c r="J206" s="94">
        <v>0</v>
      </c>
      <c r="K206" s="94">
        <v>948.27600000000018</v>
      </c>
      <c r="L206" s="94">
        <v>1896.5520000000004</v>
      </c>
      <c r="M206" s="95">
        <v>2844.8280000000004</v>
      </c>
      <c r="N206" s="95">
        <v>7586.2039999999997</v>
      </c>
      <c r="O206" s="133">
        <f>+($D$206*10%)/12</f>
        <v>79.02300000000001</v>
      </c>
      <c r="P206" s="95">
        <f t="shared" ref="P206:Z206" si="232">+($D$206*10%)/12</f>
        <v>79.02300000000001</v>
      </c>
      <c r="Q206" s="95">
        <f t="shared" si="232"/>
        <v>79.02300000000001</v>
      </c>
      <c r="R206" s="95">
        <f t="shared" si="232"/>
        <v>79.02300000000001</v>
      </c>
      <c r="S206" s="95">
        <f t="shared" si="232"/>
        <v>79.02300000000001</v>
      </c>
      <c r="T206" s="95">
        <f t="shared" si="232"/>
        <v>79.02300000000001</v>
      </c>
      <c r="U206" s="95">
        <f t="shared" si="232"/>
        <v>79.02300000000001</v>
      </c>
      <c r="V206" s="95">
        <f t="shared" si="232"/>
        <v>79.02300000000001</v>
      </c>
      <c r="W206" s="95">
        <f t="shared" si="232"/>
        <v>79.02300000000001</v>
      </c>
      <c r="X206" s="95">
        <f t="shared" si="232"/>
        <v>79.02300000000001</v>
      </c>
      <c r="Y206" s="95">
        <f t="shared" si="232"/>
        <v>79.02300000000001</v>
      </c>
      <c r="Z206" s="95">
        <f t="shared" si="232"/>
        <v>79.02300000000001</v>
      </c>
      <c r="AA206" s="97">
        <f t="shared" si="127"/>
        <v>3793.1040000000007</v>
      </c>
      <c r="AB206" s="97">
        <v>5689.655999999999</v>
      </c>
      <c r="AC206" s="98">
        <f>+($D$206*10%)/12</f>
        <v>79.02300000000001</v>
      </c>
      <c r="AD206" s="98">
        <f t="shared" ref="AD206:AN206" si="233">+($D$206*10%)/12</f>
        <v>79.02300000000001</v>
      </c>
      <c r="AE206" s="98">
        <f t="shared" si="233"/>
        <v>79.02300000000001</v>
      </c>
      <c r="AF206" s="98">
        <f t="shared" si="233"/>
        <v>79.02300000000001</v>
      </c>
      <c r="AG206" s="98">
        <f t="shared" si="233"/>
        <v>79.02300000000001</v>
      </c>
      <c r="AH206" s="98">
        <f t="shared" si="233"/>
        <v>79.02300000000001</v>
      </c>
      <c r="AI206" s="98">
        <f t="shared" si="233"/>
        <v>79.02300000000001</v>
      </c>
      <c r="AJ206" s="98">
        <f t="shared" si="233"/>
        <v>79.02300000000001</v>
      </c>
      <c r="AK206" s="98">
        <f t="shared" si="233"/>
        <v>79.02300000000001</v>
      </c>
      <c r="AL206" s="98">
        <f t="shared" si="233"/>
        <v>79.02300000000001</v>
      </c>
      <c r="AM206" s="98">
        <f t="shared" si="233"/>
        <v>79.02300000000001</v>
      </c>
      <c r="AN206" s="98">
        <f t="shared" si="233"/>
        <v>79.02300000000001</v>
      </c>
      <c r="AO206" s="98">
        <f t="shared" si="131"/>
        <v>4741.380000000001</v>
      </c>
      <c r="AP206" s="98">
        <f t="shared" si="129"/>
        <v>4741.3799999999992</v>
      </c>
    </row>
    <row r="207" spans="1:42" outlineLevel="1">
      <c r="A207" s="92">
        <v>40962</v>
      </c>
      <c r="B207" s="93" t="s">
        <v>333</v>
      </c>
      <c r="C207" s="93" t="s">
        <v>334</v>
      </c>
      <c r="D207" s="94">
        <v>8900</v>
      </c>
      <c r="E207" s="94"/>
      <c r="F207" s="94"/>
      <c r="G207" s="94"/>
      <c r="H207" s="94"/>
      <c r="I207" s="94"/>
      <c r="J207" s="94"/>
      <c r="K207" s="94">
        <v>741.66666666666663</v>
      </c>
      <c r="L207" s="94">
        <v>1631.6666666666665</v>
      </c>
      <c r="M207" s="95">
        <v>2521.6666666666665</v>
      </c>
      <c r="N207" s="95">
        <v>7120</v>
      </c>
      <c r="O207" s="133">
        <f>+($D$207*10%)/12</f>
        <v>74.166666666666671</v>
      </c>
      <c r="P207" s="95">
        <f t="shared" ref="P207:Z207" si="234">+($D$207*10%)/12</f>
        <v>74.166666666666671</v>
      </c>
      <c r="Q207" s="95">
        <f t="shared" si="234"/>
        <v>74.166666666666671</v>
      </c>
      <c r="R207" s="95">
        <f t="shared" si="234"/>
        <v>74.166666666666671</v>
      </c>
      <c r="S207" s="95">
        <f t="shared" si="234"/>
        <v>74.166666666666671</v>
      </c>
      <c r="T207" s="95">
        <f t="shared" si="234"/>
        <v>74.166666666666671</v>
      </c>
      <c r="U207" s="95">
        <f t="shared" si="234"/>
        <v>74.166666666666671</v>
      </c>
      <c r="V207" s="95">
        <f t="shared" si="234"/>
        <v>74.166666666666671</v>
      </c>
      <c r="W207" s="95">
        <f t="shared" si="234"/>
        <v>74.166666666666671</v>
      </c>
      <c r="X207" s="95">
        <f t="shared" si="234"/>
        <v>74.166666666666671</v>
      </c>
      <c r="Y207" s="95">
        <f t="shared" si="234"/>
        <v>74.166666666666671</v>
      </c>
      <c r="Z207" s="95">
        <f t="shared" si="234"/>
        <v>74.166666666666671</v>
      </c>
      <c r="AA207" s="97">
        <f t="shared" si="127"/>
        <v>3411.6666666666665</v>
      </c>
      <c r="AB207" s="97">
        <v>5488.3333333333339</v>
      </c>
      <c r="AC207" s="98">
        <f>+($D$207*10%)/12</f>
        <v>74.166666666666671</v>
      </c>
      <c r="AD207" s="98">
        <f t="shared" ref="AD207:AN207" si="235">+($D$207*10%)/12</f>
        <v>74.166666666666671</v>
      </c>
      <c r="AE207" s="98">
        <f t="shared" si="235"/>
        <v>74.166666666666671</v>
      </c>
      <c r="AF207" s="98">
        <f t="shared" si="235"/>
        <v>74.166666666666671</v>
      </c>
      <c r="AG207" s="98">
        <f t="shared" si="235"/>
        <v>74.166666666666671</v>
      </c>
      <c r="AH207" s="98">
        <f t="shared" si="235"/>
        <v>74.166666666666671</v>
      </c>
      <c r="AI207" s="98">
        <f t="shared" si="235"/>
        <v>74.166666666666671</v>
      </c>
      <c r="AJ207" s="98">
        <f t="shared" si="235"/>
        <v>74.166666666666671</v>
      </c>
      <c r="AK207" s="98">
        <f t="shared" si="235"/>
        <v>74.166666666666671</v>
      </c>
      <c r="AL207" s="98">
        <f t="shared" si="235"/>
        <v>74.166666666666671</v>
      </c>
      <c r="AM207" s="98">
        <f t="shared" si="235"/>
        <v>74.166666666666671</v>
      </c>
      <c r="AN207" s="98">
        <f t="shared" si="235"/>
        <v>74.166666666666671</v>
      </c>
      <c r="AO207" s="98">
        <f t="shared" si="131"/>
        <v>4301.6666666666661</v>
      </c>
      <c r="AP207" s="98">
        <f t="shared" si="129"/>
        <v>4598.3333333333339</v>
      </c>
    </row>
    <row r="208" spans="1:42" outlineLevel="1">
      <c r="A208" s="92">
        <v>40968</v>
      </c>
      <c r="B208" s="93" t="s">
        <v>335</v>
      </c>
      <c r="C208" s="93" t="s">
        <v>336</v>
      </c>
      <c r="D208" s="94">
        <v>4588</v>
      </c>
      <c r="E208" s="94"/>
      <c r="F208" s="94"/>
      <c r="G208" s="94"/>
      <c r="H208" s="94"/>
      <c r="I208" s="94"/>
      <c r="J208" s="94"/>
      <c r="K208" s="94">
        <v>382.33333333333343</v>
      </c>
      <c r="L208" s="94">
        <v>841.13333333333355</v>
      </c>
      <c r="M208" s="95">
        <v>1299.9333333333336</v>
      </c>
      <c r="N208" s="95">
        <v>3670.3999999999996</v>
      </c>
      <c r="O208" s="133">
        <f>+($D$208*10%)/12</f>
        <v>38.233333333333334</v>
      </c>
      <c r="P208" s="95">
        <f t="shared" ref="P208:Z208" si="236">+($D$208*10%)/12</f>
        <v>38.233333333333334</v>
      </c>
      <c r="Q208" s="95">
        <f t="shared" si="236"/>
        <v>38.233333333333334</v>
      </c>
      <c r="R208" s="95">
        <f t="shared" si="236"/>
        <v>38.233333333333334</v>
      </c>
      <c r="S208" s="95">
        <f t="shared" si="236"/>
        <v>38.233333333333334</v>
      </c>
      <c r="T208" s="95">
        <f t="shared" si="236"/>
        <v>38.233333333333334</v>
      </c>
      <c r="U208" s="95">
        <f t="shared" si="236"/>
        <v>38.233333333333334</v>
      </c>
      <c r="V208" s="95">
        <f t="shared" si="236"/>
        <v>38.233333333333334</v>
      </c>
      <c r="W208" s="95">
        <f t="shared" si="236"/>
        <v>38.233333333333334</v>
      </c>
      <c r="X208" s="95">
        <f t="shared" si="236"/>
        <v>38.233333333333334</v>
      </c>
      <c r="Y208" s="95">
        <f t="shared" si="236"/>
        <v>38.233333333333334</v>
      </c>
      <c r="Z208" s="95">
        <f t="shared" si="236"/>
        <v>38.233333333333334</v>
      </c>
      <c r="AA208" s="97">
        <f t="shared" si="127"/>
        <v>1758.7333333333338</v>
      </c>
      <c r="AB208" s="97">
        <v>2829.2666666666664</v>
      </c>
      <c r="AC208" s="98">
        <f>+($D$208*10%)/12</f>
        <v>38.233333333333334</v>
      </c>
      <c r="AD208" s="98">
        <f t="shared" ref="AD208:AN208" si="237">+($D$208*10%)/12</f>
        <v>38.233333333333334</v>
      </c>
      <c r="AE208" s="98">
        <f t="shared" si="237"/>
        <v>38.233333333333334</v>
      </c>
      <c r="AF208" s="98">
        <f t="shared" si="237"/>
        <v>38.233333333333334</v>
      </c>
      <c r="AG208" s="98">
        <f t="shared" si="237"/>
        <v>38.233333333333334</v>
      </c>
      <c r="AH208" s="98">
        <f t="shared" si="237"/>
        <v>38.233333333333334</v>
      </c>
      <c r="AI208" s="98">
        <f t="shared" si="237"/>
        <v>38.233333333333334</v>
      </c>
      <c r="AJ208" s="98">
        <f t="shared" si="237"/>
        <v>38.233333333333334</v>
      </c>
      <c r="AK208" s="98">
        <f t="shared" si="237"/>
        <v>38.233333333333334</v>
      </c>
      <c r="AL208" s="98">
        <f t="shared" si="237"/>
        <v>38.233333333333334</v>
      </c>
      <c r="AM208" s="98">
        <f t="shared" si="237"/>
        <v>38.233333333333334</v>
      </c>
      <c r="AN208" s="98">
        <f t="shared" si="237"/>
        <v>38.233333333333334</v>
      </c>
      <c r="AO208" s="98">
        <f t="shared" si="131"/>
        <v>2217.5333333333338</v>
      </c>
      <c r="AP208" s="98">
        <f t="shared" si="129"/>
        <v>2370.4666666666662</v>
      </c>
    </row>
    <row r="209" spans="1:42" outlineLevel="1">
      <c r="A209" s="92">
        <v>40999</v>
      </c>
      <c r="B209" s="93" t="s">
        <v>337</v>
      </c>
      <c r="C209" s="93" t="s">
        <v>338</v>
      </c>
      <c r="D209" s="94">
        <v>11206.03</v>
      </c>
      <c r="E209" s="94"/>
      <c r="F209" s="94"/>
      <c r="G209" s="94"/>
      <c r="H209" s="94"/>
      <c r="I209" s="94"/>
      <c r="J209" s="94"/>
      <c r="K209" s="94">
        <v>840.45225000000016</v>
      </c>
      <c r="L209" s="94">
        <v>1961.0552500000003</v>
      </c>
      <c r="M209" s="95">
        <v>3081.6582500000004</v>
      </c>
      <c r="N209" s="95">
        <v>8964.8270000000011</v>
      </c>
      <c r="O209" s="133">
        <f>+($D$209*10%)/12</f>
        <v>93.383583333333334</v>
      </c>
      <c r="P209" s="95">
        <f t="shared" ref="P209:Z209" si="238">+($D$209*10%)/12</f>
        <v>93.383583333333334</v>
      </c>
      <c r="Q209" s="95">
        <f t="shared" si="238"/>
        <v>93.383583333333334</v>
      </c>
      <c r="R209" s="95">
        <f t="shared" si="238"/>
        <v>93.383583333333334</v>
      </c>
      <c r="S209" s="95">
        <f t="shared" si="238"/>
        <v>93.383583333333334</v>
      </c>
      <c r="T209" s="95">
        <f t="shared" si="238"/>
        <v>93.383583333333334</v>
      </c>
      <c r="U209" s="95">
        <f t="shared" si="238"/>
        <v>93.383583333333334</v>
      </c>
      <c r="V209" s="95">
        <f t="shared" si="238"/>
        <v>93.383583333333334</v>
      </c>
      <c r="W209" s="95">
        <f t="shared" si="238"/>
        <v>93.383583333333334</v>
      </c>
      <c r="X209" s="95">
        <f t="shared" si="238"/>
        <v>93.383583333333334</v>
      </c>
      <c r="Y209" s="95">
        <f t="shared" si="238"/>
        <v>93.383583333333334</v>
      </c>
      <c r="Z209" s="95">
        <f t="shared" si="238"/>
        <v>93.383583333333334</v>
      </c>
      <c r="AA209" s="97">
        <f t="shared" si="127"/>
        <v>4202.2612500000005</v>
      </c>
      <c r="AB209" s="97">
        <v>7003.7687500000002</v>
      </c>
      <c r="AC209" s="98">
        <f>+($D$209*10%)/12</f>
        <v>93.383583333333334</v>
      </c>
      <c r="AD209" s="98">
        <f t="shared" ref="AD209:AN209" si="239">+($D$209*10%)/12</f>
        <v>93.383583333333334</v>
      </c>
      <c r="AE209" s="98">
        <f t="shared" si="239"/>
        <v>93.383583333333334</v>
      </c>
      <c r="AF209" s="98">
        <f t="shared" si="239"/>
        <v>93.383583333333334</v>
      </c>
      <c r="AG209" s="98">
        <f t="shared" si="239"/>
        <v>93.383583333333334</v>
      </c>
      <c r="AH209" s="98">
        <f t="shared" si="239"/>
        <v>93.383583333333334</v>
      </c>
      <c r="AI209" s="98">
        <f t="shared" si="239"/>
        <v>93.383583333333334</v>
      </c>
      <c r="AJ209" s="98">
        <f t="shared" si="239"/>
        <v>93.383583333333334</v>
      </c>
      <c r="AK209" s="98">
        <f t="shared" si="239"/>
        <v>93.383583333333334</v>
      </c>
      <c r="AL209" s="98">
        <f t="shared" si="239"/>
        <v>93.383583333333334</v>
      </c>
      <c r="AM209" s="98">
        <f t="shared" si="239"/>
        <v>93.383583333333334</v>
      </c>
      <c r="AN209" s="98">
        <f t="shared" si="239"/>
        <v>93.383583333333334</v>
      </c>
      <c r="AO209" s="98">
        <f t="shared" si="131"/>
        <v>5322.8642500000005</v>
      </c>
      <c r="AP209" s="98">
        <f t="shared" si="129"/>
        <v>5883.1657500000001</v>
      </c>
    </row>
    <row r="210" spans="1:42" outlineLevel="1">
      <c r="A210" s="92">
        <v>41001</v>
      </c>
      <c r="B210" s="93" t="s">
        <v>339</v>
      </c>
      <c r="C210" s="93" t="s">
        <v>340</v>
      </c>
      <c r="D210" s="94">
        <v>4200</v>
      </c>
      <c r="E210" s="94"/>
      <c r="F210" s="94"/>
      <c r="G210" s="94"/>
      <c r="H210" s="94"/>
      <c r="I210" s="94"/>
      <c r="J210" s="94"/>
      <c r="K210" s="94">
        <v>280</v>
      </c>
      <c r="L210" s="94">
        <v>700</v>
      </c>
      <c r="M210" s="95">
        <v>1120</v>
      </c>
      <c r="N210" s="95">
        <v>3360</v>
      </c>
      <c r="O210" s="133">
        <f>+($D$210*10%)/12</f>
        <v>35</v>
      </c>
      <c r="P210" s="95">
        <f t="shared" ref="P210:Z210" si="240">+($D$210*10%)/12</f>
        <v>35</v>
      </c>
      <c r="Q210" s="95">
        <f t="shared" si="240"/>
        <v>35</v>
      </c>
      <c r="R210" s="95">
        <f t="shared" si="240"/>
        <v>35</v>
      </c>
      <c r="S210" s="95">
        <f t="shared" si="240"/>
        <v>35</v>
      </c>
      <c r="T210" s="95">
        <f t="shared" si="240"/>
        <v>35</v>
      </c>
      <c r="U210" s="95">
        <f t="shared" si="240"/>
        <v>35</v>
      </c>
      <c r="V210" s="95">
        <f t="shared" si="240"/>
        <v>35</v>
      </c>
      <c r="W210" s="95">
        <f t="shared" si="240"/>
        <v>35</v>
      </c>
      <c r="X210" s="95">
        <f t="shared" si="240"/>
        <v>35</v>
      </c>
      <c r="Y210" s="95">
        <f t="shared" si="240"/>
        <v>35</v>
      </c>
      <c r="Z210" s="95">
        <f t="shared" si="240"/>
        <v>35</v>
      </c>
      <c r="AA210" s="97">
        <f t="shared" si="127"/>
        <v>1540</v>
      </c>
      <c r="AB210" s="97">
        <v>2660</v>
      </c>
      <c r="AC210" s="98">
        <f>+($D$210*10%)/12</f>
        <v>35</v>
      </c>
      <c r="AD210" s="98">
        <f t="shared" ref="AD210:AN210" si="241">+($D$210*10%)/12</f>
        <v>35</v>
      </c>
      <c r="AE210" s="98">
        <f t="shared" si="241"/>
        <v>35</v>
      </c>
      <c r="AF210" s="98">
        <f t="shared" si="241"/>
        <v>35</v>
      </c>
      <c r="AG210" s="98">
        <f t="shared" si="241"/>
        <v>35</v>
      </c>
      <c r="AH210" s="98">
        <f t="shared" si="241"/>
        <v>35</v>
      </c>
      <c r="AI210" s="98">
        <f t="shared" si="241"/>
        <v>35</v>
      </c>
      <c r="AJ210" s="98">
        <f t="shared" si="241"/>
        <v>35</v>
      </c>
      <c r="AK210" s="98">
        <f t="shared" si="241"/>
        <v>35</v>
      </c>
      <c r="AL210" s="98">
        <f t="shared" si="241"/>
        <v>35</v>
      </c>
      <c r="AM210" s="98">
        <f t="shared" si="241"/>
        <v>35</v>
      </c>
      <c r="AN210" s="98">
        <f t="shared" si="241"/>
        <v>35</v>
      </c>
      <c r="AO210" s="98">
        <f t="shared" si="131"/>
        <v>1960</v>
      </c>
      <c r="AP210" s="98">
        <f t="shared" si="129"/>
        <v>2240</v>
      </c>
    </row>
    <row r="211" spans="1:42" outlineLevel="1">
      <c r="A211" s="92">
        <v>41090</v>
      </c>
      <c r="B211" s="93" t="s">
        <v>341</v>
      </c>
      <c r="C211" s="93" t="s">
        <v>342</v>
      </c>
      <c r="D211" s="94">
        <v>24678</v>
      </c>
      <c r="E211" s="94"/>
      <c r="F211" s="94"/>
      <c r="G211" s="94"/>
      <c r="H211" s="94"/>
      <c r="I211" s="94"/>
      <c r="J211" s="94"/>
      <c r="K211" s="94">
        <v>1233.9000000000001</v>
      </c>
      <c r="L211" s="94">
        <v>3701.7000000000007</v>
      </c>
      <c r="M211" s="95">
        <v>6169.5000000000018</v>
      </c>
      <c r="N211" s="95">
        <v>19742.400000000001</v>
      </c>
      <c r="O211" s="133">
        <f>+($D$211*10%)/12</f>
        <v>205.65</v>
      </c>
      <c r="P211" s="95">
        <f t="shared" ref="P211:Z211" si="242">+($D$211*10%)/12</f>
        <v>205.65</v>
      </c>
      <c r="Q211" s="95">
        <f t="shared" si="242"/>
        <v>205.65</v>
      </c>
      <c r="R211" s="95">
        <f t="shared" si="242"/>
        <v>205.65</v>
      </c>
      <c r="S211" s="95">
        <f t="shared" si="242"/>
        <v>205.65</v>
      </c>
      <c r="T211" s="95">
        <f t="shared" si="242"/>
        <v>205.65</v>
      </c>
      <c r="U211" s="95">
        <f t="shared" si="242"/>
        <v>205.65</v>
      </c>
      <c r="V211" s="95">
        <f t="shared" si="242"/>
        <v>205.65</v>
      </c>
      <c r="W211" s="95">
        <f t="shared" si="242"/>
        <v>205.65</v>
      </c>
      <c r="X211" s="95">
        <f t="shared" si="242"/>
        <v>205.65</v>
      </c>
      <c r="Y211" s="95">
        <f t="shared" si="242"/>
        <v>205.65</v>
      </c>
      <c r="Z211" s="95">
        <f t="shared" si="242"/>
        <v>205.65</v>
      </c>
      <c r="AA211" s="97">
        <f t="shared" si="127"/>
        <v>8637.3000000000029</v>
      </c>
      <c r="AB211" s="97">
        <v>16040.699999999997</v>
      </c>
      <c r="AC211" s="98">
        <f>+($D$211*10%)/12</f>
        <v>205.65</v>
      </c>
      <c r="AD211" s="98">
        <f t="shared" ref="AD211:AN211" si="243">+($D$211*10%)/12</f>
        <v>205.65</v>
      </c>
      <c r="AE211" s="98">
        <f t="shared" si="243"/>
        <v>205.65</v>
      </c>
      <c r="AF211" s="98">
        <f t="shared" si="243"/>
        <v>205.65</v>
      </c>
      <c r="AG211" s="98">
        <f t="shared" si="243"/>
        <v>205.65</v>
      </c>
      <c r="AH211" s="98">
        <f t="shared" si="243"/>
        <v>205.65</v>
      </c>
      <c r="AI211" s="98">
        <f t="shared" si="243"/>
        <v>205.65</v>
      </c>
      <c r="AJ211" s="98">
        <f t="shared" si="243"/>
        <v>205.65</v>
      </c>
      <c r="AK211" s="98">
        <f t="shared" si="243"/>
        <v>205.65</v>
      </c>
      <c r="AL211" s="98">
        <f t="shared" si="243"/>
        <v>205.65</v>
      </c>
      <c r="AM211" s="98">
        <f t="shared" si="243"/>
        <v>205.65</v>
      </c>
      <c r="AN211" s="98">
        <f t="shared" si="243"/>
        <v>205.65</v>
      </c>
      <c r="AO211" s="98">
        <f t="shared" si="131"/>
        <v>11105.100000000004</v>
      </c>
      <c r="AP211" s="98">
        <f t="shared" si="129"/>
        <v>13572.899999999996</v>
      </c>
    </row>
    <row r="212" spans="1:42" outlineLevel="1">
      <c r="A212" s="92">
        <v>41345</v>
      </c>
      <c r="B212" s="93" t="s">
        <v>343</v>
      </c>
      <c r="C212" s="93" t="s">
        <v>344</v>
      </c>
      <c r="D212" s="97">
        <v>8300</v>
      </c>
      <c r="E212" s="94"/>
      <c r="F212" s="94"/>
      <c r="G212" s="94"/>
      <c r="H212" s="94"/>
      <c r="I212" s="94"/>
      <c r="J212" s="94"/>
      <c r="K212" s="94"/>
      <c r="L212" s="94">
        <v>622.5</v>
      </c>
      <c r="M212" s="95">
        <v>1452.5</v>
      </c>
      <c r="N212" s="95">
        <v>6847.5</v>
      </c>
      <c r="O212" s="133">
        <f>+($D$212*10%)/12</f>
        <v>69.166666666666671</v>
      </c>
      <c r="P212" s="95">
        <f t="shared" ref="P212:Z212" si="244">+($D$212*10%)/12</f>
        <v>69.166666666666671</v>
      </c>
      <c r="Q212" s="95">
        <f t="shared" si="244"/>
        <v>69.166666666666671</v>
      </c>
      <c r="R212" s="95">
        <f t="shared" si="244"/>
        <v>69.166666666666671</v>
      </c>
      <c r="S212" s="95">
        <f t="shared" si="244"/>
        <v>69.166666666666671</v>
      </c>
      <c r="T212" s="95">
        <f t="shared" si="244"/>
        <v>69.166666666666671</v>
      </c>
      <c r="U212" s="95">
        <f t="shared" si="244"/>
        <v>69.166666666666671</v>
      </c>
      <c r="V212" s="95">
        <f t="shared" si="244"/>
        <v>69.166666666666671</v>
      </c>
      <c r="W212" s="95">
        <f t="shared" si="244"/>
        <v>69.166666666666671</v>
      </c>
      <c r="X212" s="95">
        <f t="shared" si="244"/>
        <v>69.166666666666671</v>
      </c>
      <c r="Y212" s="95">
        <f t="shared" si="244"/>
        <v>69.166666666666671</v>
      </c>
      <c r="Z212" s="95">
        <f t="shared" si="244"/>
        <v>69.166666666666671</v>
      </c>
      <c r="AA212" s="97">
        <f t="shared" si="127"/>
        <v>2282.5</v>
      </c>
      <c r="AB212" s="97">
        <v>6017.5</v>
      </c>
      <c r="AC212" s="98">
        <f>+($D$212*10%)/12</f>
        <v>69.166666666666671</v>
      </c>
      <c r="AD212" s="98">
        <f t="shared" ref="AD212:AN212" si="245">+($D$212*10%)/12</f>
        <v>69.166666666666671</v>
      </c>
      <c r="AE212" s="98">
        <f t="shared" si="245"/>
        <v>69.166666666666671</v>
      </c>
      <c r="AF212" s="98">
        <f t="shared" si="245"/>
        <v>69.166666666666671</v>
      </c>
      <c r="AG212" s="98">
        <f t="shared" si="245"/>
        <v>69.166666666666671</v>
      </c>
      <c r="AH212" s="98">
        <f t="shared" si="245"/>
        <v>69.166666666666671</v>
      </c>
      <c r="AI212" s="98">
        <f t="shared" si="245"/>
        <v>69.166666666666671</v>
      </c>
      <c r="AJ212" s="98">
        <f t="shared" si="245"/>
        <v>69.166666666666671</v>
      </c>
      <c r="AK212" s="98">
        <f t="shared" si="245"/>
        <v>69.166666666666671</v>
      </c>
      <c r="AL212" s="98">
        <f t="shared" si="245"/>
        <v>69.166666666666671</v>
      </c>
      <c r="AM212" s="98">
        <f t="shared" si="245"/>
        <v>69.166666666666671</v>
      </c>
      <c r="AN212" s="98">
        <f t="shared" si="245"/>
        <v>69.166666666666671</v>
      </c>
      <c r="AO212" s="98">
        <f t="shared" si="131"/>
        <v>3112.5</v>
      </c>
      <c r="AP212" s="98">
        <f t="shared" si="129"/>
        <v>5187.5</v>
      </c>
    </row>
    <row r="213" spans="1:42" outlineLevel="1">
      <c r="A213" s="92">
        <v>41376</v>
      </c>
      <c r="B213" s="93" t="s">
        <v>345</v>
      </c>
      <c r="C213" s="93" t="s">
        <v>346</v>
      </c>
      <c r="D213" s="94">
        <v>7014.09</v>
      </c>
      <c r="E213" s="94"/>
      <c r="F213" s="94"/>
      <c r="G213" s="94"/>
      <c r="H213" s="94"/>
      <c r="I213" s="94"/>
      <c r="J213" s="94"/>
      <c r="K213" s="94"/>
      <c r="L213" s="94">
        <v>467.60600000000011</v>
      </c>
      <c r="M213" s="95">
        <v>1169.0150000000001</v>
      </c>
      <c r="N213" s="95">
        <v>5845.0709999999999</v>
      </c>
      <c r="O213" s="133">
        <f>+($D$213*10%)/12</f>
        <v>58.450750000000006</v>
      </c>
      <c r="P213" s="95">
        <f t="shared" ref="P213:Z213" si="246">+($D$213*10%)/12</f>
        <v>58.450750000000006</v>
      </c>
      <c r="Q213" s="95">
        <f t="shared" si="246"/>
        <v>58.450750000000006</v>
      </c>
      <c r="R213" s="95">
        <f t="shared" si="246"/>
        <v>58.450750000000006</v>
      </c>
      <c r="S213" s="95">
        <f t="shared" si="246"/>
        <v>58.450750000000006</v>
      </c>
      <c r="T213" s="95">
        <f t="shared" si="246"/>
        <v>58.450750000000006</v>
      </c>
      <c r="U213" s="95">
        <f t="shared" si="246"/>
        <v>58.450750000000006</v>
      </c>
      <c r="V213" s="95">
        <f t="shared" si="246"/>
        <v>58.450750000000006</v>
      </c>
      <c r="W213" s="95">
        <f t="shared" si="246"/>
        <v>58.450750000000006</v>
      </c>
      <c r="X213" s="95">
        <f t="shared" si="246"/>
        <v>58.450750000000006</v>
      </c>
      <c r="Y213" s="95">
        <f t="shared" si="246"/>
        <v>58.450750000000006</v>
      </c>
      <c r="Z213" s="95">
        <f t="shared" si="246"/>
        <v>58.450750000000006</v>
      </c>
      <c r="AA213" s="97">
        <f t="shared" si="127"/>
        <v>1870.424</v>
      </c>
      <c r="AB213" s="97">
        <v>5143.6660000000002</v>
      </c>
      <c r="AC213" s="98">
        <f>+($D$213*10%)/12</f>
        <v>58.450750000000006</v>
      </c>
      <c r="AD213" s="98">
        <f t="shared" ref="AD213:AN213" si="247">+($D$213*10%)/12</f>
        <v>58.450750000000006</v>
      </c>
      <c r="AE213" s="98">
        <f t="shared" si="247"/>
        <v>58.450750000000006</v>
      </c>
      <c r="AF213" s="98">
        <f t="shared" si="247"/>
        <v>58.450750000000006</v>
      </c>
      <c r="AG213" s="98">
        <f t="shared" si="247"/>
        <v>58.450750000000006</v>
      </c>
      <c r="AH213" s="98">
        <f t="shared" si="247"/>
        <v>58.450750000000006</v>
      </c>
      <c r="AI213" s="98">
        <f t="shared" si="247"/>
        <v>58.450750000000006</v>
      </c>
      <c r="AJ213" s="98">
        <f t="shared" si="247"/>
        <v>58.450750000000006</v>
      </c>
      <c r="AK213" s="98">
        <f t="shared" si="247"/>
        <v>58.450750000000006</v>
      </c>
      <c r="AL213" s="98">
        <f t="shared" si="247"/>
        <v>58.450750000000006</v>
      </c>
      <c r="AM213" s="98">
        <f t="shared" si="247"/>
        <v>58.450750000000006</v>
      </c>
      <c r="AN213" s="98">
        <f t="shared" si="247"/>
        <v>58.450750000000006</v>
      </c>
      <c r="AO213" s="98">
        <f t="shared" si="131"/>
        <v>2571.8330000000001</v>
      </c>
      <c r="AP213" s="98">
        <f t="shared" si="129"/>
        <v>4442.2569999999996</v>
      </c>
    </row>
    <row r="214" spans="1:42" outlineLevel="1">
      <c r="A214" s="92">
        <v>41549</v>
      </c>
      <c r="B214" s="93" t="s">
        <v>347</v>
      </c>
      <c r="C214" s="93" t="s">
        <v>348</v>
      </c>
      <c r="D214" s="94">
        <v>13979.05</v>
      </c>
      <c r="E214" s="94"/>
      <c r="F214" s="94"/>
      <c r="G214" s="94"/>
      <c r="H214" s="94"/>
      <c r="I214" s="94"/>
      <c r="J214" s="94"/>
      <c r="K214" s="94"/>
      <c r="L214" s="94">
        <v>232.98416666666665</v>
      </c>
      <c r="M214" s="95">
        <v>1630.8891666666666</v>
      </c>
      <c r="N214" s="95">
        <v>12184.805</v>
      </c>
      <c r="O214" s="133">
        <f>+($D$214*10%)/12</f>
        <v>116.49208333333333</v>
      </c>
      <c r="P214" s="95">
        <f t="shared" ref="P214:Z214" si="248">+($D$214*10%)/12</f>
        <v>116.49208333333333</v>
      </c>
      <c r="Q214" s="95">
        <f t="shared" si="248"/>
        <v>116.49208333333333</v>
      </c>
      <c r="R214" s="95">
        <f t="shared" si="248"/>
        <v>116.49208333333333</v>
      </c>
      <c r="S214" s="95">
        <f t="shared" si="248"/>
        <v>116.49208333333333</v>
      </c>
      <c r="T214" s="95">
        <f t="shared" si="248"/>
        <v>116.49208333333333</v>
      </c>
      <c r="U214" s="95">
        <f t="shared" si="248"/>
        <v>116.49208333333333</v>
      </c>
      <c r="V214" s="95">
        <f t="shared" si="248"/>
        <v>116.49208333333333</v>
      </c>
      <c r="W214" s="95">
        <f t="shared" si="248"/>
        <v>116.49208333333333</v>
      </c>
      <c r="X214" s="95">
        <f t="shared" si="248"/>
        <v>116.49208333333333</v>
      </c>
      <c r="Y214" s="95">
        <f t="shared" si="248"/>
        <v>116.49208333333333</v>
      </c>
      <c r="Z214" s="95">
        <f t="shared" si="248"/>
        <v>116.49208333333333</v>
      </c>
      <c r="AA214" s="97">
        <f t="shared" si="127"/>
        <v>3028.7941666666666</v>
      </c>
      <c r="AB214" s="97">
        <v>10950.255833333333</v>
      </c>
      <c r="AC214" s="98">
        <f>+($D$214*10%)/12</f>
        <v>116.49208333333333</v>
      </c>
      <c r="AD214" s="98">
        <f t="shared" ref="AD214:AN214" si="249">+($D$214*10%)/12</f>
        <v>116.49208333333333</v>
      </c>
      <c r="AE214" s="98">
        <f t="shared" si="249"/>
        <v>116.49208333333333</v>
      </c>
      <c r="AF214" s="98">
        <f t="shared" si="249"/>
        <v>116.49208333333333</v>
      </c>
      <c r="AG214" s="98">
        <f t="shared" si="249"/>
        <v>116.49208333333333</v>
      </c>
      <c r="AH214" s="98">
        <f t="shared" si="249"/>
        <v>116.49208333333333</v>
      </c>
      <c r="AI214" s="98">
        <f t="shared" si="249"/>
        <v>116.49208333333333</v>
      </c>
      <c r="AJ214" s="98">
        <f t="shared" si="249"/>
        <v>116.49208333333333</v>
      </c>
      <c r="AK214" s="98">
        <f t="shared" si="249"/>
        <v>116.49208333333333</v>
      </c>
      <c r="AL214" s="98">
        <f t="shared" si="249"/>
        <v>116.49208333333333</v>
      </c>
      <c r="AM214" s="98">
        <f t="shared" si="249"/>
        <v>116.49208333333333</v>
      </c>
      <c r="AN214" s="98">
        <f t="shared" si="249"/>
        <v>116.49208333333333</v>
      </c>
      <c r="AO214" s="98">
        <f t="shared" si="131"/>
        <v>4426.6991666666663</v>
      </c>
      <c r="AP214" s="98">
        <f t="shared" si="129"/>
        <v>9552.3508333333339</v>
      </c>
    </row>
    <row r="215" spans="1:42" outlineLevel="1">
      <c r="A215" s="92">
        <v>41801</v>
      </c>
      <c r="B215" s="100" t="s">
        <v>349</v>
      </c>
      <c r="C215" s="100" t="s">
        <v>350</v>
      </c>
      <c r="D215" s="94">
        <v>25184.27</v>
      </c>
      <c r="E215" s="94"/>
      <c r="F215" s="94"/>
      <c r="G215" s="94"/>
      <c r="H215" s="94"/>
      <c r="I215" s="94"/>
      <c r="J215" s="94"/>
      <c r="K215" s="94"/>
      <c r="L215" s="94"/>
      <c r="M215" s="95">
        <v>1259.2135000000003</v>
      </c>
      <c r="N215" s="95">
        <v>23925.056499999999</v>
      </c>
      <c r="O215" s="133">
        <f>+($D$215*10%)/12</f>
        <v>209.86891666666668</v>
      </c>
      <c r="P215" s="95">
        <f t="shared" ref="P215:Z215" si="250">+($D$215*10%)/12</f>
        <v>209.86891666666668</v>
      </c>
      <c r="Q215" s="95">
        <f t="shared" si="250"/>
        <v>209.86891666666668</v>
      </c>
      <c r="R215" s="95">
        <f t="shared" si="250"/>
        <v>209.86891666666668</v>
      </c>
      <c r="S215" s="95">
        <f t="shared" si="250"/>
        <v>209.86891666666668</v>
      </c>
      <c r="T215" s="95">
        <f t="shared" si="250"/>
        <v>209.86891666666668</v>
      </c>
      <c r="U215" s="95">
        <f t="shared" si="250"/>
        <v>209.86891666666668</v>
      </c>
      <c r="V215" s="95">
        <f t="shared" si="250"/>
        <v>209.86891666666668</v>
      </c>
      <c r="W215" s="95">
        <f t="shared" si="250"/>
        <v>209.86891666666668</v>
      </c>
      <c r="X215" s="95">
        <f t="shared" si="250"/>
        <v>209.86891666666668</v>
      </c>
      <c r="Y215" s="95">
        <f t="shared" si="250"/>
        <v>209.86891666666668</v>
      </c>
      <c r="Z215" s="95">
        <f t="shared" si="250"/>
        <v>209.86891666666668</v>
      </c>
      <c r="AA215" s="97">
        <f t="shared" si="127"/>
        <v>3777.6405000000013</v>
      </c>
      <c r="AB215" s="97">
        <v>21406.629499999999</v>
      </c>
      <c r="AC215" s="98">
        <f>+($D$215*10%)/12</f>
        <v>209.86891666666668</v>
      </c>
      <c r="AD215" s="98">
        <f t="shared" ref="AD215:AN215" si="251">+($D$215*10%)/12</f>
        <v>209.86891666666668</v>
      </c>
      <c r="AE215" s="98">
        <f t="shared" si="251"/>
        <v>209.86891666666668</v>
      </c>
      <c r="AF215" s="98">
        <f t="shared" si="251"/>
        <v>209.86891666666668</v>
      </c>
      <c r="AG215" s="98">
        <f t="shared" si="251"/>
        <v>209.86891666666668</v>
      </c>
      <c r="AH215" s="98">
        <f t="shared" si="251"/>
        <v>209.86891666666668</v>
      </c>
      <c r="AI215" s="98">
        <f t="shared" si="251"/>
        <v>209.86891666666668</v>
      </c>
      <c r="AJ215" s="98">
        <f t="shared" si="251"/>
        <v>209.86891666666668</v>
      </c>
      <c r="AK215" s="98">
        <f t="shared" si="251"/>
        <v>209.86891666666668</v>
      </c>
      <c r="AL215" s="98">
        <f t="shared" si="251"/>
        <v>209.86891666666668</v>
      </c>
      <c r="AM215" s="98">
        <f t="shared" si="251"/>
        <v>209.86891666666668</v>
      </c>
      <c r="AN215" s="98">
        <f t="shared" si="251"/>
        <v>209.86891666666668</v>
      </c>
      <c r="AO215" s="98">
        <f t="shared" si="131"/>
        <v>6296.0675000000028</v>
      </c>
      <c r="AP215" s="98">
        <f t="shared" si="129"/>
        <v>18888.202499999999</v>
      </c>
    </row>
    <row r="216" spans="1:42" outlineLevel="1">
      <c r="A216" s="92">
        <v>41801</v>
      </c>
      <c r="B216" s="93" t="s">
        <v>351</v>
      </c>
      <c r="C216" s="100" t="s">
        <v>352</v>
      </c>
      <c r="D216" s="94">
        <v>25184.27</v>
      </c>
      <c r="E216" s="94"/>
      <c r="F216" s="94"/>
      <c r="G216" s="94"/>
      <c r="H216" s="94"/>
      <c r="I216" s="94"/>
      <c r="J216" s="94"/>
      <c r="K216" s="94"/>
      <c r="L216" s="94"/>
      <c r="M216" s="95">
        <v>1259.2135000000003</v>
      </c>
      <c r="N216" s="95">
        <v>23925.056499999999</v>
      </c>
      <c r="O216" s="133">
        <f>+($D$216*10%)/12</f>
        <v>209.86891666666668</v>
      </c>
      <c r="P216" s="95">
        <f t="shared" ref="P216:Z216" si="252">+($D$216*10%)/12</f>
        <v>209.86891666666668</v>
      </c>
      <c r="Q216" s="95">
        <f t="shared" si="252"/>
        <v>209.86891666666668</v>
      </c>
      <c r="R216" s="95">
        <f t="shared" si="252"/>
        <v>209.86891666666668</v>
      </c>
      <c r="S216" s="95">
        <f t="shared" si="252"/>
        <v>209.86891666666668</v>
      </c>
      <c r="T216" s="95">
        <f t="shared" si="252"/>
        <v>209.86891666666668</v>
      </c>
      <c r="U216" s="95">
        <f t="shared" si="252"/>
        <v>209.86891666666668</v>
      </c>
      <c r="V216" s="95">
        <f t="shared" si="252"/>
        <v>209.86891666666668</v>
      </c>
      <c r="W216" s="95">
        <f t="shared" si="252"/>
        <v>209.86891666666668</v>
      </c>
      <c r="X216" s="95">
        <f t="shared" si="252"/>
        <v>209.86891666666668</v>
      </c>
      <c r="Y216" s="95">
        <f t="shared" si="252"/>
        <v>209.86891666666668</v>
      </c>
      <c r="Z216" s="95">
        <f t="shared" si="252"/>
        <v>209.86891666666668</v>
      </c>
      <c r="AA216" s="97">
        <f t="shared" si="127"/>
        <v>3777.6405000000013</v>
      </c>
      <c r="AB216" s="97">
        <v>21406.629499999999</v>
      </c>
      <c r="AC216" s="98">
        <f>+($D$216*10%)/12</f>
        <v>209.86891666666668</v>
      </c>
      <c r="AD216" s="98">
        <f t="shared" ref="AD216:AN216" si="253">+($D$216*10%)/12</f>
        <v>209.86891666666668</v>
      </c>
      <c r="AE216" s="98">
        <f t="shared" si="253"/>
        <v>209.86891666666668</v>
      </c>
      <c r="AF216" s="98">
        <f t="shared" si="253"/>
        <v>209.86891666666668</v>
      </c>
      <c r="AG216" s="98">
        <f t="shared" si="253"/>
        <v>209.86891666666668</v>
      </c>
      <c r="AH216" s="98">
        <f t="shared" si="253"/>
        <v>209.86891666666668</v>
      </c>
      <c r="AI216" s="98">
        <f t="shared" si="253"/>
        <v>209.86891666666668</v>
      </c>
      <c r="AJ216" s="98">
        <f t="shared" si="253"/>
        <v>209.86891666666668</v>
      </c>
      <c r="AK216" s="98">
        <f t="shared" si="253"/>
        <v>209.86891666666668</v>
      </c>
      <c r="AL216" s="98">
        <f t="shared" si="253"/>
        <v>209.86891666666668</v>
      </c>
      <c r="AM216" s="98">
        <f t="shared" si="253"/>
        <v>209.86891666666668</v>
      </c>
      <c r="AN216" s="98">
        <f t="shared" si="253"/>
        <v>209.86891666666668</v>
      </c>
      <c r="AO216" s="98">
        <f t="shared" si="131"/>
        <v>6296.0675000000028</v>
      </c>
      <c r="AP216" s="98">
        <f t="shared" si="129"/>
        <v>18888.202499999999</v>
      </c>
    </row>
    <row r="217" spans="1:42" outlineLevel="1">
      <c r="A217" s="92">
        <v>41801</v>
      </c>
      <c r="B217" s="93" t="s">
        <v>353</v>
      </c>
      <c r="C217" s="100" t="s">
        <v>354</v>
      </c>
      <c r="D217" s="94">
        <v>25184.27</v>
      </c>
      <c r="E217" s="94"/>
      <c r="F217" s="94"/>
      <c r="G217" s="94"/>
      <c r="H217" s="94"/>
      <c r="I217" s="94"/>
      <c r="J217" s="94"/>
      <c r="K217" s="94"/>
      <c r="L217" s="94"/>
      <c r="M217" s="95">
        <v>1259.2135000000003</v>
      </c>
      <c r="N217" s="95">
        <v>23925.056499999999</v>
      </c>
      <c r="O217" s="133">
        <f>+($D$217*10%)/12</f>
        <v>209.86891666666668</v>
      </c>
      <c r="P217" s="95">
        <f t="shared" ref="P217:Z217" si="254">+($D$217*10%)/12</f>
        <v>209.86891666666668</v>
      </c>
      <c r="Q217" s="95">
        <f t="shared" si="254"/>
        <v>209.86891666666668</v>
      </c>
      <c r="R217" s="95">
        <f t="shared" si="254"/>
        <v>209.86891666666668</v>
      </c>
      <c r="S217" s="95">
        <f t="shared" si="254"/>
        <v>209.86891666666668</v>
      </c>
      <c r="T217" s="95">
        <f t="shared" si="254"/>
        <v>209.86891666666668</v>
      </c>
      <c r="U217" s="95">
        <f t="shared" si="254"/>
        <v>209.86891666666668</v>
      </c>
      <c r="V217" s="95">
        <f t="shared" si="254"/>
        <v>209.86891666666668</v>
      </c>
      <c r="W217" s="95">
        <f t="shared" si="254"/>
        <v>209.86891666666668</v>
      </c>
      <c r="X217" s="95">
        <f t="shared" si="254"/>
        <v>209.86891666666668</v>
      </c>
      <c r="Y217" s="95">
        <f t="shared" si="254"/>
        <v>209.86891666666668</v>
      </c>
      <c r="Z217" s="95">
        <f t="shared" si="254"/>
        <v>209.86891666666668</v>
      </c>
      <c r="AA217" s="97">
        <f t="shared" si="127"/>
        <v>3777.6405000000013</v>
      </c>
      <c r="AB217" s="97">
        <v>21406.629499999999</v>
      </c>
      <c r="AC217" s="98">
        <f>+($D$217*10%)/12</f>
        <v>209.86891666666668</v>
      </c>
      <c r="AD217" s="98">
        <f t="shared" ref="AD217:AN217" si="255">+($D$217*10%)/12</f>
        <v>209.86891666666668</v>
      </c>
      <c r="AE217" s="98">
        <f t="shared" si="255"/>
        <v>209.86891666666668</v>
      </c>
      <c r="AF217" s="98">
        <f t="shared" si="255"/>
        <v>209.86891666666668</v>
      </c>
      <c r="AG217" s="98">
        <f t="shared" si="255"/>
        <v>209.86891666666668</v>
      </c>
      <c r="AH217" s="98">
        <f t="shared" si="255"/>
        <v>209.86891666666668</v>
      </c>
      <c r="AI217" s="98">
        <f t="shared" si="255"/>
        <v>209.86891666666668</v>
      </c>
      <c r="AJ217" s="98">
        <f t="shared" si="255"/>
        <v>209.86891666666668</v>
      </c>
      <c r="AK217" s="98">
        <f t="shared" si="255"/>
        <v>209.86891666666668</v>
      </c>
      <c r="AL217" s="98">
        <f t="shared" si="255"/>
        <v>209.86891666666668</v>
      </c>
      <c r="AM217" s="98">
        <f t="shared" si="255"/>
        <v>209.86891666666668</v>
      </c>
      <c r="AN217" s="98">
        <f t="shared" si="255"/>
        <v>209.86891666666668</v>
      </c>
      <c r="AO217" s="98">
        <f t="shared" si="131"/>
        <v>6296.0675000000028</v>
      </c>
      <c r="AP217" s="98">
        <f t="shared" si="129"/>
        <v>18888.202499999999</v>
      </c>
    </row>
    <row r="218" spans="1:42" outlineLevel="1">
      <c r="A218" s="92">
        <v>41801</v>
      </c>
      <c r="B218" s="93" t="s">
        <v>355</v>
      </c>
      <c r="C218" s="100" t="s">
        <v>356</v>
      </c>
      <c r="D218" s="94">
        <v>25184.27</v>
      </c>
      <c r="E218" s="94"/>
      <c r="F218" s="94"/>
      <c r="G218" s="94"/>
      <c r="H218" s="94"/>
      <c r="I218" s="94"/>
      <c r="J218" s="94"/>
      <c r="K218" s="94"/>
      <c r="L218" s="94"/>
      <c r="M218" s="95">
        <v>1259.2135000000003</v>
      </c>
      <c r="N218" s="95">
        <v>23925.056499999999</v>
      </c>
      <c r="O218" s="133">
        <f>+($D$218*10%)/12</f>
        <v>209.86891666666668</v>
      </c>
      <c r="P218" s="95">
        <f t="shared" ref="P218:Z218" si="256">+($D$218*10%)/12</f>
        <v>209.86891666666668</v>
      </c>
      <c r="Q218" s="95">
        <f t="shared" si="256"/>
        <v>209.86891666666668</v>
      </c>
      <c r="R218" s="95">
        <f t="shared" si="256"/>
        <v>209.86891666666668</v>
      </c>
      <c r="S218" s="95">
        <f t="shared" si="256"/>
        <v>209.86891666666668</v>
      </c>
      <c r="T218" s="95">
        <f t="shared" si="256"/>
        <v>209.86891666666668</v>
      </c>
      <c r="U218" s="95">
        <f t="shared" si="256"/>
        <v>209.86891666666668</v>
      </c>
      <c r="V218" s="95">
        <f t="shared" si="256"/>
        <v>209.86891666666668</v>
      </c>
      <c r="W218" s="95">
        <f t="shared" si="256"/>
        <v>209.86891666666668</v>
      </c>
      <c r="X218" s="95">
        <f t="shared" si="256"/>
        <v>209.86891666666668</v>
      </c>
      <c r="Y218" s="95">
        <f t="shared" si="256"/>
        <v>209.86891666666668</v>
      </c>
      <c r="Z218" s="95">
        <f t="shared" si="256"/>
        <v>209.86891666666668</v>
      </c>
      <c r="AA218" s="97">
        <f t="shared" ref="AA218:AA225" si="257">+SUM(O218:Z218)+M218</f>
        <v>3777.6405000000013</v>
      </c>
      <c r="AB218" s="97">
        <v>21406.629499999999</v>
      </c>
      <c r="AC218" s="98">
        <f>+($D$218*10%)/12</f>
        <v>209.86891666666668</v>
      </c>
      <c r="AD218" s="98">
        <f t="shared" ref="AD218:AN218" si="258">+($D$218*10%)/12</f>
        <v>209.86891666666668</v>
      </c>
      <c r="AE218" s="98">
        <f t="shared" si="258"/>
        <v>209.86891666666668</v>
      </c>
      <c r="AF218" s="98">
        <f t="shared" si="258"/>
        <v>209.86891666666668</v>
      </c>
      <c r="AG218" s="98">
        <f t="shared" si="258"/>
        <v>209.86891666666668</v>
      </c>
      <c r="AH218" s="98">
        <f t="shared" si="258"/>
        <v>209.86891666666668</v>
      </c>
      <c r="AI218" s="98">
        <f t="shared" si="258"/>
        <v>209.86891666666668</v>
      </c>
      <c r="AJ218" s="98">
        <f t="shared" si="258"/>
        <v>209.86891666666668</v>
      </c>
      <c r="AK218" s="98">
        <f t="shared" si="258"/>
        <v>209.86891666666668</v>
      </c>
      <c r="AL218" s="98">
        <f t="shared" si="258"/>
        <v>209.86891666666668</v>
      </c>
      <c r="AM218" s="98">
        <f t="shared" si="258"/>
        <v>209.86891666666668</v>
      </c>
      <c r="AN218" s="98">
        <f t="shared" si="258"/>
        <v>209.86891666666668</v>
      </c>
      <c r="AO218" s="98">
        <f t="shared" si="131"/>
        <v>6296.0675000000028</v>
      </c>
      <c r="AP218" s="98">
        <f t="shared" ref="AP218:AP230" si="259">+D218-AO218</f>
        <v>18888.202499999999</v>
      </c>
    </row>
    <row r="219" spans="1:42" outlineLevel="1">
      <c r="A219" s="92">
        <v>41851</v>
      </c>
      <c r="B219" s="93" t="s">
        <v>357</v>
      </c>
      <c r="C219" s="93" t="s">
        <v>358</v>
      </c>
      <c r="D219" s="97">
        <v>3861.38</v>
      </c>
      <c r="E219" s="94"/>
      <c r="F219" s="94"/>
      <c r="G219" s="94"/>
      <c r="H219" s="94"/>
      <c r="I219" s="94"/>
      <c r="J219" s="94"/>
      <c r="K219" s="94"/>
      <c r="L219" s="94"/>
      <c r="M219" s="95">
        <v>162.88999999999999</v>
      </c>
      <c r="N219" s="95">
        <v>3698.4900000000002</v>
      </c>
      <c r="O219" s="133">
        <f>+($D$219*10%)/12</f>
        <v>32.178166666666669</v>
      </c>
      <c r="P219" s="95">
        <f t="shared" ref="P219:Z219" si="260">+($D$219*10%)/12</f>
        <v>32.178166666666669</v>
      </c>
      <c r="Q219" s="95">
        <f t="shared" si="260"/>
        <v>32.178166666666669</v>
      </c>
      <c r="R219" s="95">
        <f t="shared" si="260"/>
        <v>32.178166666666669</v>
      </c>
      <c r="S219" s="95">
        <f t="shared" si="260"/>
        <v>32.178166666666669</v>
      </c>
      <c r="T219" s="95">
        <f t="shared" si="260"/>
        <v>32.178166666666669</v>
      </c>
      <c r="U219" s="95">
        <f t="shared" si="260"/>
        <v>32.178166666666669</v>
      </c>
      <c r="V219" s="95">
        <f t="shared" si="260"/>
        <v>32.178166666666669</v>
      </c>
      <c r="W219" s="95">
        <f t="shared" si="260"/>
        <v>32.178166666666669</v>
      </c>
      <c r="X219" s="95">
        <f t="shared" si="260"/>
        <v>32.178166666666669</v>
      </c>
      <c r="Y219" s="95">
        <f t="shared" si="260"/>
        <v>32.178166666666669</v>
      </c>
      <c r="Z219" s="95">
        <f t="shared" si="260"/>
        <v>32.178166666666669</v>
      </c>
      <c r="AA219" s="97">
        <f t="shared" si="257"/>
        <v>549.02800000000013</v>
      </c>
      <c r="AB219" s="97">
        <v>3312.3519999999999</v>
      </c>
      <c r="AC219" s="98">
        <f>+($D$219*10%)/12</f>
        <v>32.178166666666669</v>
      </c>
      <c r="AD219" s="98">
        <f t="shared" ref="AD219:AN219" si="261">+($D$219*10%)/12</f>
        <v>32.178166666666669</v>
      </c>
      <c r="AE219" s="98">
        <f t="shared" si="261"/>
        <v>32.178166666666669</v>
      </c>
      <c r="AF219" s="98">
        <f t="shared" si="261"/>
        <v>32.178166666666669</v>
      </c>
      <c r="AG219" s="98">
        <f t="shared" si="261"/>
        <v>32.178166666666669</v>
      </c>
      <c r="AH219" s="98">
        <f t="shared" si="261"/>
        <v>32.178166666666669</v>
      </c>
      <c r="AI219" s="98">
        <f t="shared" si="261"/>
        <v>32.178166666666669</v>
      </c>
      <c r="AJ219" s="98">
        <f t="shared" si="261"/>
        <v>32.178166666666669</v>
      </c>
      <c r="AK219" s="98">
        <f t="shared" si="261"/>
        <v>32.178166666666669</v>
      </c>
      <c r="AL219" s="98">
        <f t="shared" si="261"/>
        <v>32.178166666666669</v>
      </c>
      <c r="AM219" s="98">
        <f t="shared" si="261"/>
        <v>32.178166666666669</v>
      </c>
      <c r="AN219" s="98">
        <f t="shared" si="261"/>
        <v>32.178166666666669</v>
      </c>
      <c r="AO219" s="98">
        <f t="shared" ref="AO219:AO230" si="262">+AA219+SUM(AC219:AN219)</f>
        <v>935.16600000000028</v>
      </c>
      <c r="AP219" s="98">
        <f t="shared" si="259"/>
        <v>2926.2139999999999</v>
      </c>
    </row>
    <row r="220" spans="1:42" outlineLevel="1">
      <c r="A220" s="92">
        <v>41912</v>
      </c>
      <c r="B220" s="93" t="s">
        <v>359</v>
      </c>
      <c r="C220" s="100" t="s">
        <v>354</v>
      </c>
      <c r="D220" s="97">
        <v>43103.45</v>
      </c>
      <c r="E220" s="94"/>
      <c r="F220" s="94"/>
      <c r="G220" s="94"/>
      <c r="H220" s="94"/>
      <c r="I220" s="94"/>
      <c r="J220" s="94"/>
      <c r="K220" s="94"/>
      <c r="L220" s="94"/>
      <c r="M220" s="95">
        <v>1077.58</v>
      </c>
      <c r="N220" s="95">
        <v>42025.869999999995</v>
      </c>
      <c r="O220" s="133">
        <f>+($D$220*10%)/12</f>
        <v>359.19541666666669</v>
      </c>
      <c r="P220" s="95">
        <f t="shared" ref="P220:Z220" si="263">+($D$220*10%)/12</f>
        <v>359.19541666666669</v>
      </c>
      <c r="Q220" s="95">
        <f t="shared" si="263"/>
        <v>359.19541666666669</v>
      </c>
      <c r="R220" s="95">
        <f t="shared" si="263"/>
        <v>359.19541666666669</v>
      </c>
      <c r="S220" s="95">
        <f t="shared" si="263"/>
        <v>359.19541666666669</v>
      </c>
      <c r="T220" s="95">
        <f t="shared" si="263"/>
        <v>359.19541666666669</v>
      </c>
      <c r="U220" s="95">
        <f t="shared" si="263"/>
        <v>359.19541666666669</v>
      </c>
      <c r="V220" s="95">
        <f t="shared" si="263"/>
        <v>359.19541666666669</v>
      </c>
      <c r="W220" s="95">
        <f t="shared" si="263"/>
        <v>359.19541666666669</v>
      </c>
      <c r="X220" s="95">
        <f t="shared" si="263"/>
        <v>359.19541666666669</v>
      </c>
      <c r="Y220" s="95">
        <f t="shared" si="263"/>
        <v>359.19541666666669</v>
      </c>
      <c r="Z220" s="95">
        <f t="shared" si="263"/>
        <v>359.19541666666669</v>
      </c>
      <c r="AA220" s="97">
        <f t="shared" si="257"/>
        <v>5387.9249999999993</v>
      </c>
      <c r="AB220" s="97">
        <v>37715.524999999994</v>
      </c>
      <c r="AC220" s="98">
        <f>+($D$220*10%)/12</f>
        <v>359.19541666666669</v>
      </c>
      <c r="AD220" s="98">
        <f t="shared" ref="AD220:AN220" si="264">+($D$220*10%)/12</f>
        <v>359.19541666666669</v>
      </c>
      <c r="AE220" s="98">
        <f t="shared" si="264"/>
        <v>359.19541666666669</v>
      </c>
      <c r="AF220" s="98">
        <f t="shared" si="264"/>
        <v>359.19541666666669</v>
      </c>
      <c r="AG220" s="98">
        <f t="shared" si="264"/>
        <v>359.19541666666669</v>
      </c>
      <c r="AH220" s="98">
        <f t="shared" si="264"/>
        <v>359.19541666666669</v>
      </c>
      <c r="AI220" s="98">
        <f t="shared" si="264"/>
        <v>359.19541666666669</v>
      </c>
      <c r="AJ220" s="98">
        <f t="shared" si="264"/>
        <v>359.19541666666669</v>
      </c>
      <c r="AK220" s="98">
        <f t="shared" si="264"/>
        <v>359.19541666666669</v>
      </c>
      <c r="AL220" s="98">
        <f t="shared" si="264"/>
        <v>359.19541666666669</v>
      </c>
      <c r="AM220" s="98">
        <f t="shared" si="264"/>
        <v>359.19541666666669</v>
      </c>
      <c r="AN220" s="98">
        <f t="shared" si="264"/>
        <v>359.19541666666669</v>
      </c>
      <c r="AO220" s="98">
        <f t="shared" si="262"/>
        <v>9698.2699999999986</v>
      </c>
      <c r="AP220" s="98">
        <f t="shared" si="259"/>
        <v>33405.18</v>
      </c>
    </row>
    <row r="221" spans="1:42" outlineLevel="1">
      <c r="A221" s="92">
        <v>42027</v>
      </c>
      <c r="B221" s="93" t="s">
        <v>360</v>
      </c>
      <c r="C221" s="100" t="s">
        <v>361</v>
      </c>
      <c r="D221" s="97">
        <v>45043.1</v>
      </c>
      <c r="E221" s="94"/>
      <c r="F221" s="94"/>
      <c r="G221" s="94"/>
      <c r="H221" s="94"/>
      <c r="I221" s="94"/>
      <c r="J221" s="94"/>
      <c r="K221" s="94"/>
      <c r="L221" s="94"/>
      <c r="M221" s="95"/>
      <c r="N221" s="95"/>
      <c r="O221" s="96"/>
      <c r="P221" s="95">
        <f>+($D$221*10%)/12</f>
        <v>375.35916666666668</v>
      </c>
      <c r="Q221" s="95">
        <f t="shared" ref="Q221:Z221" si="265">+($D$221*10%)/12</f>
        <v>375.35916666666668</v>
      </c>
      <c r="R221" s="95">
        <f t="shared" si="265"/>
        <v>375.35916666666668</v>
      </c>
      <c r="S221" s="95">
        <f t="shared" si="265"/>
        <v>375.35916666666668</v>
      </c>
      <c r="T221" s="95">
        <f t="shared" si="265"/>
        <v>375.35916666666668</v>
      </c>
      <c r="U221" s="95">
        <f t="shared" si="265"/>
        <v>375.35916666666668</v>
      </c>
      <c r="V221" s="95">
        <f t="shared" si="265"/>
        <v>375.35916666666668</v>
      </c>
      <c r="W221" s="95">
        <f t="shared" si="265"/>
        <v>375.35916666666668</v>
      </c>
      <c r="X221" s="95">
        <f t="shared" si="265"/>
        <v>375.35916666666668</v>
      </c>
      <c r="Y221" s="95">
        <f t="shared" si="265"/>
        <v>375.35916666666668</v>
      </c>
      <c r="Z221" s="95">
        <f t="shared" si="265"/>
        <v>375.35916666666668</v>
      </c>
      <c r="AA221" s="97">
        <f t="shared" si="257"/>
        <v>4128.9508333333333</v>
      </c>
      <c r="AB221" s="97">
        <v>40914.149166666662</v>
      </c>
      <c r="AC221" s="98">
        <f>+($D$221*10%)/12</f>
        <v>375.35916666666668</v>
      </c>
      <c r="AD221" s="98">
        <f t="shared" ref="AD221:AN221" si="266">+($D$221*10%)/12</f>
        <v>375.35916666666668</v>
      </c>
      <c r="AE221" s="98">
        <f t="shared" si="266"/>
        <v>375.35916666666668</v>
      </c>
      <c r="AF221" s="98">
        <f t="shared" si="266"/>
        <v>375.35916666666668</v>
      </c>
      <c r="AG221" s="98">
        <f t="shared" si="266"/>
        <v>375.35916666666668</v>
      </c>
      <c r="AH221" s="98">
        <f t="shared" si="266"/>
        <v>375.35916666666668</v>
      </c>
      <c r="AI221" s="98">
        <f t="shared" si="266"/>
        <v>375.35916666666668</v>
      </c>
      <c r="AJ221" s="98">
        <f t="shared" si="266"/>
        <v>375.35916666666668</v>
      </c>
      <c r="AK221" s="98">
        <f t="shared" si="266"/>
        <v>375.35916666666668</v>
      </c>
      <c r="AL221" s="98">
        <f t="shared" si="266"/>
        <v>375.35916666666668</v>
      </c>
      <c r="AM221" s="98">
        <f t="shared" si="266"/>
        <v>375.35916666666668</v>
      </c>
      <c r="AN221" s="98">
        <f t="shared" si="266"/>
        <v>375.35916666666668</v>
      </c>
      <c r="AO221" s="98">
        <f t="shared" si="262"/>
        <v>8633.2608333333337</v>
      </c>
      <c r="AP221" s="98">
        <f t="shared" si="259"/>
        <v>36409.839166666665</v>
      </c>
    </row>
    <row r="222" spans="1:42" outlineLevel="1">
      <c r="A222" s="92">
        <v>42060</v>
      </c>
      <c r="B222" s="93" t="s">
        <v>362</v>
      </c>
      <c r="C222" s="100" t="s">
        <v>363</v>
      </c>
      <c r="D222" s="97">
        <v>86206.9</v>
      </c>
      <c r="E222" s="94"/>
      <c r="F222" s="94"/>
      <c r="G222" s="94"/>
      <c r="H222" s="94"/>
      <c r="I222" s="94"/>
      <c r="J222" s="94"/>
      <c r="K222" s="94"/>
      <c r="L222" s="94"/>
      <c r="M222" s="95"/>
      <c r="N222" s="95"/>
      <c r="O222" s="97"/>
      <c r="P222" s="95"/>
      <c r="Q222" s="95">
        <f>+($D$222*10%)/12</f>
        <v>718.39083333333338</v>
      </c>
      <c r="R222" s="95">
        <f t="shared" ref="R222:Z222" si="267">+($D$222*10%)/12</f>
        <v>718.39083333333338</v>
      </c>
      <c r="S222" s="95">
        <f t="shared" si="267"/>
        <v>718.39083333333338</v>
      </c>
      <c r="T222" s="95">
        <f t="shared" si="267"/>
        <v>718.39083333333338</v>
      </c>
      <c r="U222" s="95">
        <f t="shared" si="267"/>
        <v>718.39083333333338</v>
      </c>
      <c r="V222" s="95">
        <f t="shared" si="267"/>
        <v>718.39083333333338</v>
      </c>
      <c r="W222" s="95">
        <f t="shared" si="267"/>
        <v>718.39083333333338</v>
      </c>
      <c r="X222" s="95">
        <f t="shared" si="267"/>
        <v>718.39083333333338</v>
      </c>
      <c r="Y222" s="95">
        <f t="shared" si="267"/>
        <v>718.39083333333338</v>
      </c>
      <c r="Z222" s="95">
        <f t="shared" si="267"/>
        <v>718.39083333333338</v>
      </c>
      <c r="AA222" s="97">
        <f t="shared" si="257"/>
        <v>7183.9083333333328</v>
      </c>
      <c r="AB222" s="97">
        <v>79741.382499999992</v>
      </c>
      <c r="AC222" s="98">
        <f>+($D$222*10%)/12</f>
        <v>718.39083333333338</v>
      </c>
      <c r="AD222" s="98">
        <f t="shared" ref="AD222:AN222" si="268">+($D$222*10%)/12</f>
        <v>718.39083333333338</v>
      </c>
      <c r="AE222" s="98">
        <f t="shared" si="268"/>
        <v>718.39083333333338</v>
      </c>
      <c r="AF222" s="98">
        <f t="shared" si="268"/>
        <v>718.39083333333338</v>
      </c>
      <c r="AG222" s="98">
        <f t="shared" si="268"/>
        <v>718.39083333333338</v>
      </c>
      <c r="AH222" s="98">
        <f t="shared" si="268"/>
        <v>718.39083333333338</v>
      </c>
      <c r="AI222" s="98">
        <f t="shared" si="268"/>
        <v>718.39083333333338</v>
      </c>
      <c r="AJ222" s="98">
        <f t="shared" si="268"/>
        <v>718.39083333333338</v>
      </c>
      <c r="AK222" s="98">
        <f t="shared" si="268"/>
        <v>718.39083333333338</v>
      </c>
      <c r="AL222" s="98">
        <f t="shared" si="268"/>
        <v>718.39083333333338</v>
      </c>
      <c r="AM222" s="98">
        <f t="shared" si="268"/>
        <v>718.39083333333338</v>
      </c>
      <c r="AN222" s="98">
        <f t="shared" si="268"/>
        <v>718.39083333333338</v>
      </c>
      <c r="AO222" s="98">
        <f t="shared" si="262"/>
        <v>15804.598333333332</v>
      </c>
      <c r="AP222" s="98">
        <f t="shared" si="259"/>
        <v>70402.301666666666</v>
      </c>
    </row>
    <row r="223" spans="1:42" outlineLevel="1">
      <c r="A223" s="92">
        <v>42117</v>
      </c>
      <c r="B223" s="93" t="s">
        <v>364</v>
      </c>
      <c r="C223" s="100" t="s">
        <v>365</v>
      </c>
      <c r="D223" s="97">
        <v>167015.92000000001</v>
      </c>
      <c r="E223" s="94"/>
      <c r="F223" s="94"/>
      <c r="G223" s="94"/>
      <c r="H223" s="94"/>
      <c r="I223" s="94"/>
      <c r="J223" s="94"/>
      <c r="K223" s="94"/>
      <c r="L223" s="94"/>
      <c r="M223" s="96"/>
      <c r="N223" s="95"/>
      <c r="O223" s="97"/>
      <c r="P223" s="95"/>
      <c r="Q223" s="95"/>
      <c r="R223" s="95"/>
      <c r="S223" s="95">
        <f>+($D$223*10%)/12</f>
        <v>1391.7993333333334</v>
      </c>
      <c r="T223" s="95">
        <f t="shared" ref="T223:Z223" si="269">+($D$223*10%)/12</f>
        <v>1391.7993333333334</v>
      </c>
      <c r="U223" s="95">
        <f t="shared" si="269"/>
        <v>1391.7993333333334</v>
      </c>
      <c r="V223" s="95">
        <f t="shared" si="269"/>
        <v>1391.7993333333334</v>
      </c>
      <c r="W223" s="95">
        <f t="shared" si="269"/>
        <v>1391.7993333333334</v>
      </c>
      <c r="X223" s="95">
        <f t="shared" si="269"/>
        <v>1391.7993333333334</v>
      </c>
      <c r="Y223" s="95">
        <f t="shared" si="269"/>
        <v>1391.7993333333334</v>
      </c>
      <c r="Z223" s="95">
        <f t="shared" si="269"/>
        <v>1391.7993333333334</v>
      </c>
      <c r="AA223" s="97">
        <f t="shared" si="257"/>
        <v>11134.394666666667</v>
      </c>
      <c r="AB223" s="97">
        <v>157273.32466666668</v>
      </c>
      <c r="AC223" s="98">
        <f>+($D$223*10%)/12</f>
        <v>1391.7993333333334</v>
      </c>
      <c r="AD223" s="98">
        <f t="shared" ref="AD223:AN223" si="270">+($D$223*10%)/12</f>
        <v>1391.7993333333334</v>
      </c>
      <c r="AE223" s="98">
        <f t="shared" si="270"/>
        <v>1391.7993333333334</v>
      </c>
      <c r="AF223" s="98">
        <f t="shared" si="270"/>
        <v>1391.7993333333334</v>
      </c>
      <c r="AG223" s="98">
        <f t="shared" si="270"/>
        <v>1391.7993333333334</v>
      </c>
      <c r="AH223" s="98">
        <f t="shared" si="270"/>
        <v>1391.7993333333334</v>
      </c>
      <c r="AI223" s="98">
        <f t="shared" si="270"/>
        <v>1391.7993333333334</v>
      </c>
      <c r="AJ223" s="98">
        <f t="shared" si="270"/>
        <v>1391.7993333333334</v>
      </c>
      <c r="AK223" s="98">
        <f t="shared" si="270"/>
        <v>1391.7993333333334</v>
      </c>
      <c r="AL223" s="98">
        <f t="shared" si="270"/>
        <v>1391.7993333333334</v>
      </c>
      <c r="AM223" s="98">
        <f t="shared" si="270"/>
        <v>1391.7993333333334</v>
      </c>
      <c r="AN223" s="98">
        <f t="shared" si="270"/>
        <v>1391.7993333333334</v>
      </c>
      <c r="AO223" s="98">
        <f t="shared" si="262"/>
        <v>27835.986666666664</v>
      </c>
      <c r="AP223" s="98">
        <f t="shared" si="259"/>
        <v>139179.93333333335</v>
      </c>
    </row>
    <row r="224" spans="1:42" outlineLevel="1">
      <c r="A224" s="92">
        <v>42256</v>
      </c>
      <c r="B224" s="93" t="s">
        <v>366</v>
      </c>
      <c r="C224" s="100" t="s">
        <v>367</v>
      </c>
      <c r="D224" s="97">
        <v>6369.95</v>
      </c>
      <c r="E224" s="94"/>
      <c r="F224" s="94"/>
      <c r="G224" s="94"/>
      <c r="H224" s="94"/>
      <c r="I224" s="94"/>
      <c r="J224" s="94"/>
      <c r="K224" s="94"/>
      <c r="L224" s="94"/>
      <c r="M224" s="96"/>
      <c r="N224" s="95"/>
      <c r="O224" s="97"/>
      <c r="P224" s="95"/>
      <c r="Q224" s="95"/>
      <c r="R224" s="95"/>
      <c r="S224" s="95"/>
      <c r="T224" s="95"/>
      <c r="U224" s="95"/>
      <c r="V224" s="95"/>
      <c r="W224" s="95"/>
      <c r="X224" s="95">
        <f>+($D$224*10%)/12</f>
        <v>53.082916666666669</v>
      </c>
      <c r="Y224" s="95">
        <f t="shared" ref="Y224:Z224" si="271">+($D$224*10%)/12</f>
        <v>53.082916666666669</v>
      </c>
      <c r="Z224" s="95">
        <f t="shared" si="271"/>
        <v>53.082916666666669</v>
      </c>
      <c r="AA224" s="97">
        <f t="shared" si="257"/>
        <v>159.24875</v>
      </c>
      <c r="AB224" s="97">
        <v>6210.7012500000001</v>
      </c>
      <c r="AC224" s="98">
        <f>+($D$224*10%)/12</f>
        <v>53.082916666666669</v>
      </c>
      <c r="AD224" s="98">
        <f t="shared" ref="AD224:AN224" si="272">+($D$224*10%)/12</f>
        <v>53.082916666666669</v>
      </c>
      <c r="AE224" s="98">
        <f t="shared" si="272"/>
        <v>53.082916666666669</v>
      </c>
      <c r="AF224" s="98">
        <f t="shared" si="272"/>
        <v>53.082916666666669</v>
      </c>
      <c r="AG224" s="98">
        <f t="shared" si="272"/>
        <v>53.082916666666669</v>
      </c>
      <c r="AH224" s="98">
        <f t="shared" si="272"/>
        <v>53.082916666666669</v>
      </c>
      <c r="AI224" s="98">
        <f t="shared" si="272"/>
        <v>53.082916666666669</v>
      </c>
      <c r="AJ224" s="98">
        <f t="shared" si="272"/>
        <v>53.082916666666669</v>
      </c>
      <c r="AK224" s="98">
        <f t="shared" si="272"/>
        <v>53.082916666666669</v>
      </c>
      <c r="AL224" s="98">
        <f t="shared" si="272"/>
        <v>53.082916666666669</v>
      </c>
      <c r="AM224" s="98">
        <f t="shared" si="272"/>
        <v>53.082916666666669</v>
      </c>
      <c r="AN224" s="98">
        <f t="shared" si="272"/>
        <v>53.082916666666669</v>
      </c>
      <c r="AO224" s="98">
        <f t="shared" si="262"/>
        <v>796.24374999999986</v>
      </c>
      <c r="AP224" s="98">
        <f t="shared" si="259"/>
        <v>5573.7062500000002</v>
      </c>
    </row>
    <row r="225" spans="1:42" outlineLevel="1">
      <c r="A225" s="92">
        <v>42258</v>
      </c>
      <c r="B225" s="93" t="s">
        <v>368</v>
      </c>
      <c r="C225" s="100" t="s">
        <v>369</v>
      </c>
      <c r="D225" s="97">
        <v>7196.72</v>
      </c>
      <c r="E225" s="94"/>
      <c r="F225" s="94"/>
      <c r="G225" s="94"/>
      <c r="H225" s="94"/>
      <c r="I225" s="94"/>
      <c r="J225" s="94"/>
      <c r="K225" s="94"/>
      <c r="L225" s="94"/>
      <c r="M225" s="96"/>
      <c r="N225" s="95"/>
      <c r="O225" s="97"/>
      <c r="P225" s="95"/>
      <c r="Q225" s="95"/>
      <c r="R225" s="95"/>
      <c r="S225" s="95"/>
      <c r="T225" s="95"/>
      <c r="U225" s="95"/>
      <c r="V225" s="95"/>
      <c r="W225" s="95"/>
      <c r="X225" s="95">
        <f>+($D$225*10%)/12</f>
        <v>59.972666666666669</v>
      </c>
      <c r="Y225" s="95">
        <f t="shared" ref="Y225" si="273">+($D$225*10%)/12</f>
        <v>59.972666666666669</v>
      </c>
      <c r="Z225" s="95">
        <f>+($D$225*10%)/12-9.73</f>
        <v>50.242666666666665</v>
      </c>
      <c r="AA225" s="97">
        <f t="shared" si="257"/>
        <v>170.18799999999999</v>
      </c>
      <c r="AB225" s="97">
        <v>7016.8020000000006</v>
      </c>
      <c r="AC225" s="98">
        <f>+($D$225*10%)/12</f>
        <v>59.972666666666669</v>
      </c>
      <c r="AD225" s="98">
        <f t="shared" ref="AD225:AN225" si="274">+($D$225*10%)/12</f>
        <v>59.972666666666669</v>
      </c>
      <c r="AE225" s="98">
        <f t="shared" si="274"/>
        <v>59.972666666666669</v>
      </c>
      <c r="AF225" s="98">
        <f t="shared" si="274"/>
        <v>59.972666666666669</v>
      </c>
      <c r="AG225" s="98">
        <f t="shared" si="274"/>
        <v>59.972666666666669</v>
      </c>
      <c r="AH225" s="98">
        <f t="shared" si="274"/>
        <v>59.972666666666669</v>
      </c>
      <c r="AI225" s="98">
        <f t="shared" si="274"/>
        <v>59.972666666666669</v>
      </c>
      <c r="AJ225" s="98">
        <f t="shared" si="274"/>
        <v>59.972666666666669</v>
      </c>
      <c r="AK225" s="98">
        <f t="shared" si="274"/>
        <v>59.972666666666669</v>
      </c>
      <c r="AL225" s="98">
        <f t="shared" si="274"/>
        <v>59.972666666666669</v>
      </c>
      <c r="AM225" s="98">
        <f t="shared" si="274"/>
        <v>59.972666666666669</v>
      </c>
      <c r="AN225" s="98">
        <f t="shared" si="274"/>
        <v>59.972666666666669</v>
      </c>
      <c r="AO225" s="98">
        <f t="shared" si="262"/>
        <v>889.86</v>
      </c>
      <c r="AP225" s="98">
        <f t="shared" si="259"/>
        <v>6306.8600000000006</v>
      </c>
    </row>
    <row r="226" spans="1:42" outlineLevel="1">
      <c r="A226" s="92">
        <v>42426</v>
      </c>
      <c r="B226" s="93" t="s">
        <v>820</v>
      </c>
      <c r="C226" s="100" t="s">
        <v>819</v>
      </c>
      <c r="D226" s="97">
        <v>6570.61</v>
      </c>
      <c r="E226" s="94"/>
      <c r="F226" s="94"/>
      <c r="G226" s="94"/>
      <c r="H226" s="94"/>
      <c r="I226" s="94"/>
      <c r="J226" s="94"/>
      <c r="K226" s="94"/>
      <c r="L226" s="94"/>
      <c r="M226" s="96"/>
      <c r="N226" s="95"/>
      <c r="O226" s="97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7"/>
      <c r="AB226" s="97"/>
      <c r="AC226" s="98"/>
      <c r="AD226" s="98"/>
      <c r="AE226" s="98">
        <f>+($D$226*10%)/12</f>
        <v>54.755083333333339</v>
      </c>
      <c r="AF226" s="98">
        <f t="shared" ref="AF226:AN226" si="275">+($D$226*10%)/12</f>
        <v>54.755083333333339</v>
      </c>
      <c r="AG226" s="98">
        <f t="shared" si="275"/>
        <v>54.755083333333339</v>
      </c>
      <c r="AH226" s="98">
        <f t="shared" si="275"/>
        <v>54.755083333333339</v>
      </c>
      <c r="AI226" s="98">
        <f t="shared" si="275"/>
        <v>54.755083333333339</v>
      </c>
      <c r="AJ226" s="98">
        <f t="shared" si="275"/>
        <v>54.755083333333339</v>
      </c>
      <c r="AK226" s="98">
        <f t="shared" si="275"/>
        <v>54.755083333333339</v>
      </c>
      <c r="AL226" s="98">
        <f t="shared" si="275"/>
        <v>54.755083333333339</v>
      </c>
      <c r="AM226" s="98">
        <f t="shared" si="275"/>
        <v>54.755083333333339</v>
      </c>
      <c r="AN226" s="98">
        <f t="shared" si="275"/>
        <v>54.755083333333339</v>
      </c>
      <c r="AO226" s="98">
        <f t="shared" si="262"/>
        <v>547.55083333333334</v>
      </c>
      <c r="AP226" s="98">
        <f t="shared" si="259"/>
        <v>6023.059166666666</v>
      </c>
    </row>
    <row r="227" spans="1:42" outlineLevel="1">
      <c r="A227" s="92">
        <v>42513</v>
      </c>
      <c r="B227" s="93" t="s">
        <v>837</v>
      </c>
      <c r="C227" s="100" t="s">
        <v>838</v>
      </c>
      <c r="D227" s="97">
        <v>10530</v>
      </c>
      <c r="E227" s="94"/>
      <c r="F227" s="94"/>
      <c r="G227" s="94"/>
      <c r="H227" s="94"/>
      <c r="I227" s="94"/>
      <c r="J227" s="94"/>
      <c r="K227" s="94"/>
      <c r="L227" s="94"/>
      <c r="M227" s="96"/>
      <c r="N227" s="95"/>
      <c r="O227" s="97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7"/>
      <c r="AB227" s="97"/>
      <c r="AC227" s="98"/>
      <c r="AD227" s="98"/>
      <c r="AE227" s="98"/>
      <c r="AF227" s="98"/>
      <c r="AG227" s="98"/>
      <c r="AH227" s="98">
        <f t="shared" ref="AH227:AN227" si="276">+($D$227*10%)/12</f>
        <v>87.75</v>
      </c>
      <c r="AI227" s="98">
        <f t="shared" si="276"/>
        <v>87.75</v>
      </c>
      <c r="AJ227" s="98">
        <f t="shared" si="276"/>
        <v>87.75</v>
      </c>
      <c r="AK227" s="98">
        <f t="shared" si="276"/>
        <v>87.75</v>
      </c>
      <c r="AL227" s="98">
        <f t="shared" si="276"/>
        <v>87.75</v>
      </c>
      <c r="AM227" s="98">
        <f t="shared" si="276"/>
        <v>87.75</v>
      </c>
      <c r="AN227" s="98">
        <f t="shared" si="276"/>
        <v>87.75</v>
      </c>
      <c r="AO227" s="98">
        <f t="shared" si="262"/>
        <v>614.25</v>
      </c>
      <c r="AP227" s="98">
        <f t="shared" si="259"/>
        <v>9915.75</v>
      </c>
    </row>
    <row r="228" spans="1:42" outlineLevel="1">
      <c r="A228" s="92">
        <v>42620</v>
      </c>
      <c r="B228" s="93" t="s">
        <v>855</v>
      </c>
      <c r="C228" s="100" t="s">
        <v>856</v>
      </c>
      <c r="D228" s="97">
        <v>3800</v>
      </c>
      <c r="E228" s="94"/>
      <c r="F228" s="94"/>
      <c r="G228" s="94"/>
      <c r="H228" s="94"/>
      <c r="I228" s="94"/>
      <c r="J228" s="94"/>
      <c r="K228" s="94"/>
      <c r="L228" s="94"/>
      <c r="M228" s="96"/>
      <c r="N228" s="95"/>
      <c r="O228" s="97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7"/>
      <c r="AB228" s="97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>
        <f>+($D$228*10%)/12</f>
        <v>31.666666666666668</v>
      </c>
      <c r="AM228" s="98">
        <f t="shared" ref="AM228:AN228" si="277">+($D$228*10%)/12</f>
        <v>31.666666666666668</v>
      </c>
      <c r="AN228" s="98">
        <f t="shared" si="277"/>
        <v>31.666666666666668</v>
      </c>
      <c r="AO228" s="98">
        <f t="shared" si="262"/>
        <v>95</v>
      </c>
      <c r="AP228" s="98">
        <f t="shared" si="259"/>
        <v>3705</v>
      </c>
    </row>
    <row r="229" spans="1:42" outlineLevel="1">
      <c r="A229" s="92">
        <v>42678</v>
      </c>
      <c r="B229" s="93" t="s">
        <v>859</v>
      </c>
      <c r="C229" s="100" t="s">
        <v>860</v>
      </c>
      <c r="D229" s="97">
        <v>5500</v>
      </c>
      <c r="E229" s="94"/>
      <c r="F229" s="94"/>
      <c r="G229" s="94"/>
      <c r="H229" s="94"/>
      <c r="I229" s="94"/>
      <c r="J229" s="94"/>
      <c r="K229" s="94"/>
      <c r="L229" s="94"/>
      <c r="M229" s="96"/>
      <c r="N229" s="95"/>
      <c r="O229" s="97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7"/>
      <c r="AB229" s="97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  <c r="AN229" s="98">
        <f>+($D$229*10%)/12</f>
        <v>45.833333333333336</v>
      </c>
      <c r="AO229" s="98">
        <f t="shared" si="262"/>
        <v>45.833333333333336</v>
      </c>
      <c r="AP229" s="98">
        <f t="shared" si="259"/>
        <v>5454.166666666667</v>
      </c>
    </row>
    <row r="230" spans="1:42" ht="12" outlineLevel="1" thickBot="1">
      <c r="A230" s="134">
        <v>42735</v>
      </c>
      <c r="B230" s="111" t="s">
        <v>865</v>
      </c>
      <c r="C230" s="110" t="s">
        <v>867</v>
      </c>
      <c r="D230" s="114">
        <v>106020.25</v>
      </c>
      <c r="E230" s="113"/>
      <c r="F230" s="113"/>
      <c r="G230" s="113"/>
      <c r="H230" s="113"/>
      <c r="I230" s="113"/>
      <c r="J230" s="113"/>
      <c r="K230" s="113"/>
      <c r="L230" s="113"/>
      <c r="M230" s="112"/>
      <c r="N230" s="115"/>
      <c r="O230" s="114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4"/>
      <c r="AB230" s="114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>
        <f t="shared" si="262"/>
        <v>0</v>
      </c>
      <c r="AP230" s="116">
        <f t="shared" si="259"/>
        <v>106020.25</v>
      </c>
    </row>
    <row r="231" spans="1:42" outlineLevel="1">
      <c r="A231" s="36"/>
      <c r="B231" s="3"/>
      <c r="C231" s="7"/>
      <c r="D231" s="6"/>
      <c r="E231" s="4"/>
      <c r="F231" s="4"/>
      <c r="G231" s="4"/>
      <c r="H231" s="4"/>
      <c r="I231" s="4"/>
      <c r="J231" s="4"/>
      <c r="K231" s="4"/>
      <c r="L231" s="4"/>
      <c r="M231" s="8"/>
      <c r="N231" s="5"/>
      <c r="O231" s="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6"/>
      <c r="AB231" s="6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</row>
    <row r="232" spans="1:42" outlineLevel="1">
      <c r="A232" s="41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8"/>
      <c r="N232" s="5"/>
      <c r="O232" s="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6"/>
      <c r="AB232" s="6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</row>
    <row r="233" spans="1:42">
      <c r="A233" s="41"/>
      <c r="B233" s="3"/>
      <c r="C233" s="11" t="s">
        <v>370</v>
      </c>
      <c r="D233" s="55">
        <f t="shared" ref="D233:Y233" si="278">+SUM(D153:D232)</f>
        <v>2085836.3800000006</v>
      </c>
      <c r="E233" s="29">
        <f t="shared" si="278"/>
        <v>65237.896083333319</v>
      </c>
      <c r="F233" s="29">
        <f t="shared" si="278"/>
        <v>181379.52574999997</v>
      </c>
      <c r="G233" s="29">
        <f t="shared" si="278"/>
        <v>310364.46691666666</v>
      </c>
      <c r="H233" s="29">
        <f t="shared" si="278"/>
        <v>442905.32158333331</v>
      </c>
      <c r="I233" s="29">
        <f t="shared" si="278"/>
        <v>579808.14849999989</v>
      </c>
      <c r="J233" s="29">
        <f t="shared" si="278"/>
        <v>718363.57650000008</v>
      </c>
      <c r="K233" s="29">
        <f t="shared" si="278"/>
        <v>862943.51374999993</v>
      </c>
      <c r="L233" s="29">
        <f t="shared" si="278"/>
        <v>1010725.3919166664</v>
      </c>
      <c r="M233" s="29">
        <f t="shared" si="278"/>
        <v>1166390.8179166666</v>
      </c>
      <c r="N233" s="29">
        <f t="shared" si="278"/>
        <v>619617.55399999977</v>
      </c>
      <c r="O233" s="29">
        <f t="shared" si="278"/>
        <v>13679.857749999996</v>
      </c>
      <c r="P233" s="29">
        <f t="shared" si="278"/>
        <v>14055.216916666663</v>
      </c>
      <c r="Q233" s="29">
        <f t="shared" si="278"/>
        <v>14773.607749999996</v>
      </c>
      <c r="R233" s="29">
        <f t="shared" si="278"/>
        <v>14773.607749999996</v>
      </c>
      <c r="S233" s="29">
        <f t="shared" si="278"/>
        <v>16165.407083333328</v>
      </c>
      <c r="T233" s="29">
        <f t="shared" si="278"/>
        <v>16165.407083333328</v>
      </c>
      <c r="U233" s="29">
        <f t="shared" si="278"/>
        <v>16165.407083333328</v>
      </c>
      <c r="V233" s="29">
        <f t="shared" si="278"/>
        <v>16165.407083333328</v>
      </c>
      <c r="W233" s="29">
        <f t="shared" si="278"/>
        <v>16165.407083333328</v>
      </c>
      <c r="X233" s="29">
        <f t="shared" si="278"/>
        <v>16278.462666666661</v>
      </c>
      <c r="Y233" s="29">
        <f t="shared" si="278"/>
        <v>16278.462666666661</v>
      </c>
      <c r="Z233" s="29">
        <v>16996.853499999997</v>
      </c>
      <c r="AA233" s="29">
        <f>+SUM(AA153:AA232)</f>
        <v>1353325.8015000008</v>
      </c>
      <c r="AB233" s="4">
        <f>+SUM(AB153:AB232)</f>
        <v>602190.17866666708</v>
      </c>
      <c r="AC233" s="4">
        <f>+SUM(AC153:AC232)</f>
        <v>16278.462666666661</v>
      </c>
      <c r="AD233" s="4">
        <f>+SUM(AD153:AD232)</f>
        <v>16278.462666666661</v>
      </c>
      <c r="AE233" s="4">
        <f t="shared" ref="AE233:AJ233" si="279">+SUM(AE153:AE232)</f>
        <v>13306.215166666663</v>
      </c>
      <c r="AF233" s="4">
        <f t="shared" si="279"/>
        <v>12556.215166666667</v>
      </c>
      <c r="AG233" s="4">
        <f t="shared" si="279"/>
        <v>10240.149500000001</v>
      </c>
      <c r="AH233" s="4">
        <f t="shared" si="279"/>
        <v>9216.7038333333312</v>
      </c>
      <c r="AI233" s="4">
        <f t="shared" si="279"/>
        <v>9067.2900833333315</v>
      </c>
      <c r="AJ233" s="4">
        <f t="shared" si="279"/>
        <v>9067.2900833333315</v>
      </c>
      <c r="AK233" s="39">
        <f t="shared" ref="AK233:AN233" si="280">+SUM(AK153:AK232)</f>
        <v>9067.2900833333315</v>
      </c>
      <c r="AL233" s="39">
        <f t="shared" si="280"/>
        <v>9098.9567499999976</v>
      </c>
      <c r="AM233" s="39">
        <f t="shared" si="280"/>
        <v>9098.9567499999976</v>
      </c>
      <c r="AN233" s="39">
        <f t="shared" si="280"/>
        <v>8130.297333333333</v>
      </c>
      <c r="AO233" s="4">
        <f>+SUM(AO153:AO232)</f>
        <v>1483833.5615833327</v>
      </c>
      <c r="AP233" s="4">
        <f>+SUM(AP153:AP232)</f>
        <v>602002.81841666671</v>
      </c>
    </row>
    <row r="234" spans="1:42" ht="12" thickBot="1">
      <c r="A234" s="82"/>
      <c r="B234" s="7"/>
      <c r="C234" s="11" t="s">
        <v>135</v>
      </c>
      <c r="D234" s="30">
        <v>2085836.38</v>
      </c>
      <c r="E234" s="29">
        <v>65237.919999999998</v>
      </c>
      <c r="F234" s="29">
        <v>181379.53</v>
      </c>
      <c r="G234" s="29">
        <v>310518.96999999997</v>
      </c>
      <c r="H234" s="29">
        <v>442905.32</v>
      </c>
      <c r="I234" s="29">
        <v>579808.15</v>
      </c>
      <c r="J234" s="29">
        <v>718363.57</v>
      </c>
      <c r="K234" s="29">
        <v>862943.51</v>
      </c>
      <c r="L234" s="29">
        <v>1010725.39</v>
      </c>
      <c r="M234" s="40">
        <v>1166381.08</v>
      </c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>
        <v>1353325.8</v>
      </c>
      <c r="AB234" s="8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</row>
    <row r="235" spans="1:42" ht="12" thickTop="1">
      <c r="A235" s="47"/>
      <c r="B235" s="7"/>
      <c r="C235" s="9" t="s">
        <v>136</v>
      </c>
      <c r="D235" s="29">
        <f>+D233-D234</f>
        <v>0</v>
      </c>
      <c r="E235" s="29">
        <f>+E233-E234</f>
        <v>-2.3916666679724585E-2</v>
      </c>
      <c r="F235" s="29">
        <f t="shared" ref="F235:M235" si="281">+F233-F234</f>
        <v>-4.2500000272411853E-3</v>
      </c>
      <c r="G235" s="29">
        <f t="shared" si="281"/>
        <v>-154.50308333331486</v>
      </c>
      <c r="H235" s="29">
        <f t="shared" si="281"/>
        <v>1.5833333018235862E-3</v>
      </c>
      <c r="I235" s="29">
        <f t="shared" si="281"/>
        <v>-1.5000001294538379E-3</v>
      </c>
      <c r="J235" s="29">
        <f t="shared" si="281"/>
        <v>6.5000001341104507E-3</v>
      </c>
      <c r="K235" s="29">
        <f t="shared" si="281"/>
        <v>3.7499999161809683E-3</v>
      </c>
      <c r="L235" s="29">
        <f t="shared" si="281"/>
        <v>1.916666398756206E-3</v>
      </c>
      <c r="M235" s="29">
        <f t="shared" si="281"/>
        <v>9.7379166665486991</v>
      </c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>
        <f>+AA233-AA234</f>
        <v>1.500000711530447E-3</v>
      </c>
      <c r="AB235" s="8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</row>
    <row r="236" spans="1:42">
      <c r="A236" s="47"/>
      <c r="B236" s="7"/>
      <c r="C236" s="11"/>
      <c r="D236" s="2"/>
      <c r="E236" s="2"/>
      <c r="F236" s="2"/>
      <c r="G236" s="2"/>
      <c r="H236" s="2"/>
      <c r="I236" s="2"/>
      <c r="J236" s="2"/>
      <c r="K236" s="2"/>
      <c r="L236" s="2"/>
      <c r="M236" s="7"/>
      <c r="N236" s="7"/>
      <c r="AC236" s="39"/>
    </row>
    <row r="237" spans="1:42" hidden="1">
      <c r="A237" s="43"/>
      <c r="B237" s="3"/>
      <c r="C237" s="11"/>
      <c r="D237" s="2"/>
      <c r="E237" s="2"/>
      <c r="F237" s="1"/>
      <c r="G237" s="2"/>
      <c r="H237" s="2"/>
      <c r="I237" s="2"/>
      <c r="J237" s="2"/>
      <c r="K237" s="2"/>
      <c r="L237" s="2"/>
      <c r="M237" s="7"/>
      <c r="N237" s="3"/>
      <c r="AC237" s="39"/>
    </row>
    <row r="238" spans="1:42" hidden="1">
      <c r="A238" s="43"/>
      <c r="B238" s="3"/>
      <c r="C238" s="3"/>
      <c r="D238" s="2"/>
      <c r="E238" s="2"/>
      <c r="F238" s="1"/>
      <c r="G238" s="2"/>
      <c r="H238" s="2"/>
      <c r="I238" s="12"/>
      <c r="J238" s="12"/>
      <c r="K238" s="12"/>
      <c r="L238" s="2"/>
      <c r="M238" s="7"/>
      <c r="N238" s="3"/>
      <c r="AC238" s="39"/>
    </row>
    <row r="239" spans="1:42" hidden="1">
      <c r="A239" s="56" t="s">
        <v>371</v>
      </c>
      <c r="B239" s="57"/>
      <c r="C239" s="58" t="s">
        <v>372</v>
      </c>
      <c r="D239" s="59">
        <v>0.25</v>
      </c>
      <c r="E239" s="2"/>
      <c r="F239" s="2"/>
      <c r="G239" s="2"/>
      <c r="H239" s="2"/>
      <c r="I239" s="59">
        <v>0.25</v>
      </c>
      <c r="J239" s="59">
        <v>0.25</v>
      </c>
      <c r="K239" s="59">
        <v>0.25</v>
      </c>
      <c r="L239" s="59"/>
      <c r="M239" s="48"/>
      <c r="N239" s="37"/>
      <c r="AC239" s="39"/>
    </row>
    <row r="240" spans="1:42" hidden="1">
      <c r="A240" s="43">
        <v>38782</v>
      </c>
      <c r="B240" s="3" t="s">
        <v>373</v>
      </c>
      <c r="C240" s="3" t="s">
        <v>374</v>
      </c>
      <c r="D240" s="2">
        <v>12763.83</v>
      </c>
      <c r="E240" s="2">
        <v>2393.2181249999999</v>
      </c>
      <c r="F240" s="2">
        <v>5584.1756249999999</v>
      </c>
      <c r="G240" s="2">
        <v>8775.1331249999985</v>
      </c>
      <c r="H240" s="2">
        <v>11966.090624999988</v>
      </c>
      <c r="I240" s="2">
        <v>12763.83</v>
      </c>
      <c r="J240" s="2">
        <v>12763.83</v>
      </c>
      <c r="K240" s="2">
        <v>12763.83</v>
      </c>
      <c r="L240" s="2"/>
      <c r="M240" s="37"/>
      <c r="N240" s="37"/>
      <c r="AC240" s="39"/>
    </row>
    <row r="241" spans="1:42" hidden="1">
      <c r="A241" s="43">
        <v>41670</v>
      </c>
      <c r="B241" s="3"/>
      <c r="C241" s="3"/>
      <c r="D241" s="2">
        <v>-12763.83</v>
      </c>
      <c r="E241" s="2"/>
      <c r="F241" s="2"/>
      <c r="G241" s="2"/>
      <c r="H241" s="2"/>
      <c r="I241" s="2"/>
      <c r="J241" s="2"/>
      <c r="K241" s="2"/>
      <c r="L241" s="2"/>
      <c r="M241" s="37"/>
      <c r="N241" s="37"/>
      <c r="AC241" s="39"/>
    </row>
    <row r="242" spans="1:42" hidden="1">
      <c r="A242" s="43">
        <v>40056</v>
      </c>
      <c r="B242" s="3" t="s">
        <v>375</v>
      </c>
      <c r="C242" s="3" t="s">
        <v>376</v>
      </c>
      <c r="D242" s="2">
        <v>17391.3</v>
      </c>
      <c r="E242" s="7"/>
      <c r="F242" s="2"/>
      <c r="G242" s="2"/>
      <c r="H242" s="2">
        <v>1449.2750000000001</v>
      </c>
      <c r="I242" s="2">
        <v>5797.1</v>
      </c>
      <c r="J242" s="2">
        <v>10144.925000000005</v>
      </c>
      <c r="K242" s="2">
        <v>10144.925000000005</v>
      </c>
      <c r="L242" s="2"/>
      <c r="M242" s="37"/>
      <c r="N242" s="37"/>
      <c r="AC242" s="39"/>
    </row>
    <row r="243" spans="1:42" hidden="1">
      <c r="A243" s="43" t="s">
        <v>377</v>
      </c>
      <c r="B243" s="3"/>
      <c r="C243" s="3"/>
      <c r="D243" s="2">
        <v>-17391.3</v>
      </c>
      <c r="E243" s="7"/>
      <c r="F243" s="2"/>
      <c r="G243" s="2"/>
      <c r="H243" s="2"/>
      <c r="I243" s="2"/>
      <c r="J243" s="2"/>
      <c r="K243" s="2"/>
      <c r="L243" s="2"/>
      <c r="M243" s="37"/>
      <c r="N243" s="37"/>
    </row>
    <row r="244" spans="1:42" hidden="1">
      <c r="A244" s="60">
        <v>40199</v>
      </c>
      <c r="B244" s="61" t="s">
        <v>378</v>
      </c>
      <c r="C244" s="61" t="s">
        <v>379</v>
      </c>
      <c r="D244" s="10">
        <v>105000</v>
      </c>
      <c r="E244" s="49"/>
      <c r="F244" s="10"/>
      <c r="G244" s="10"/>
      <c r="H244" s="10"/>
      <c r="I244" s="10">
        <v>24062.5</v>
      </c>
      <c r="J244" s="10">
        <v>50312.5</v>
      </c>
      <c r="K244" s="2">
        <v>50312.5</v>
      </c>
      <c r="L244" s="2"/>
      <c r="M244" s="37"/>
      <c r="N244" s="37"/>
    </row>
    <row r="245" spans="1:42" hidden="1">
      <c r="A245" s="60">
        <v>41149</v>
      </c>
      <c r="B245" s="61"/>
      <c r="C245" s="61" t="s">
        <v>380</v>
      </c>
      <c r="D245" s="10">
        <v>-105000</v>
      </c>
      <c r="E245" s="49"/>
      <c r="F245" s="10"/>
      <c r="G245" s="10"/>
      <c r="H245" s="10"/>
      <c r="I245" s="10"/>
      <c r="J245" s="10"/>
      <c r="K245" s="2"/>
      <c r="L245" s="2"/>
      <c r="M245" s="37"/>
      <c r="N245" s="37"/>
    </row>
    <row r="246" spans="1:42" hidden="1">
      <c r="A246" s="50">
        <v>40309</v>
      </c>
      <c r="B246" s="49" t="s">
        <v>381</v>
      </c>
      <c r="C246" s="49" t="s">
        <v>382</v>
      </c>
      <c r="D246" s="10">
        <v>52000</v>
      </c>
      <c r="E246" s="49"/>
      <c r="F246" s="10"/>
      <c r="G246" s="10"/>
      <c r="H246" s="10"/>
      <c r="I246" s="10">
        <v>7583.3333333333321</v>
      </c>
      <c r="J246" s="10">
        <v>20583.333333333332</v>
      </c>
      <c r="K246" s="2">
        <v>20583.333333333332</v>
      </c>
      <c r="L246" s="2"/>
      <c r="M246" s="37"/>
      <c r="N246" s="37"/>
    </row>
    <row r="247" spans="1:42" hidden="1">
      <c r="A247" s="50">
        <v>40968</v>
      </c>
      <c r="B247" s="49" t="s">
        <v>383</v>
      </c>
      <c r="C247" s="49" t="s">
        <v>384</v>
      </c>
      <c r="D247" s="10">
        <v>-52000</v>
      </c>
      <c r="E247" s="49"/>
      <c r="F247" s="10"/>
      <c r="G247" s="10"/>
      <c r="H247" s="10"/>
      <c r="I247" s="10"/>
      <c r="J247" s="10"/>
      <c r="K247" s="2">
        <v>0</v>
      </c>
      <c r="L247" s="2"/>
      <c r="M247" s="37"/>
      <c r="N247" s="37"/>
    </row>
    <row r="248" spans="1:42" hidden="1">
      <c r="A248" s="43">
        <v>41213</v>
      </c>
      <c r="B248" s="3" t="s">
        <v>385</v>
      </c>
      <c r="C248" s="3" t="s">
        <v>386</v>
      </c>
      <c r="D248" s="2">
        <v>174310.34</v>
      </c>
      <c r="E248" s="7"/>
      <c r="F248" s="2"/>
      <c r="G248" s="2"/>
      <c r="H248" s="2"/>
      <c r="I248" s="2"/>
      <c r="J248" s="2"/>
      <c r="K248" s="2">
        <v>0</v>
      </c>
      <c r="L248" s="2">
        <v>43577.59</v>
      </c>
      <c r="M248" s="37"/>
      <c r="N248" s="37"/>
    </row>
    <row r="249" spans="1:42" hidden="1">
      <c r="A249" s="43">
        <v>41305</v>
      </c>
      <c r="B249" s="3"/>
      <c r="C249" s="3"/>
      <c r="D249" s="2">
        <v>-174310.34</v>
      </c>
      <c r="E249" s="7"/>
      <c r="F249" s="2"/>
      <c r="G249" s="2"/>
      <c r="H249" s="2"/>
      <c r="I249" s="2"/>
      <c r="J249" s="2"/>
      <c r="K249" s="2"/>
      <c r="L249" s="2"/>
      <c r="M249" s="37"/>
      <c r="N249" s="37"/>
    </row>
    <row r="250" spans="1:42" hidden="1">
      <c r="A250" s="44"/>
      <c r="B250" s="14"/>
      <c r="C250" s="62"/>
      <c r="D250" s="62"/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/>
      <c r="M250" s="37"/>
      <c r="N250" s="37"/>
    </row>
    <row r="251" spans="1:42" hidden="1">
      <c r="A251" s="44"/>
      <c r="B251" s="14"/>
      <c r="C251" s="62"/>
      <c r="D251" s="63"/>
      <c r="E251" s="2"/>
      <c r="F251" s="2"/>
      <c r="G251" s="2"/>
      <c r="H251" s="2"/>
      <c r="I251" s="2"/>
      <c r="J251" s="2"/>
      <c r="K251" s="2"/>
      <c r="L251" s="2"/>
      <c r="M251" s="3"/>
      <c r="N251" s="3"/>
    </row>
    <row r="252" spans="1:42" hidden="1">
      <c r="A252" s="43"/>
      <c r="B252" s="3"/>
      <c r="C252" s="64" t="s">
        <v>387</v>
      </c>
      <c r="D252" s="2"/>
      <c r="E252" s="2">
        <v>93637.068125000005</v>
      </c>
      <c r="F252" s="2">
        <v>314064.00562499987</v>
      </c>
      <c r="G252" s="2">
        <v>426362.6987500001</v>
      </c>
      <c r="H252" s="2">
        <v>13415.365624999988</v>
      </c>
      <c r="I252" s="2">
        <v>50206.763333333336</v>
      </c>
      <c r="J252" s="2">
        <v>93804.588333333333</v>
      </c>
      <c r="K252" s="2">
        <v>125082.01083333335</v>
      </c>
      <c r="L252" s="2"/>
      <c r="M252" s="37"/>
      <c r="N252" s="37"/>
      <c r="O252" s="48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"/>
      <c r="AB252" s="3"/>
      <c r="AC252" s="3"/>
    </row>
    <row r="253" spans="1:42" hidden="1">
      <c r="A253" s="43"/>
      <c r="B253" s="3"/>
      <c r="C253" s="9" t="s">
        <v>135</v>
      </c>
      <c r="D253" s="2"/>
      <c r="E253" s="2">
        <v>93637.08</v>
      </c>
      <c r="F253" s="2">
        <v>314064.02</v>
      </c>
      <c r="G253" s="2">
        <v>426362.7</v>
      </c>
      <c r="H253" s="2">
        <v>27641.47</v>
      </c>
      <c r="I253" s="2">
        <v>64432.87</v>
      </c>
      <c r="J253" s="48">
        <v>93803.83</v>
      </c>
      <c r="K253" s="2">
        <v>125082.01083333335</v>
      </c>
      <c r="L253" s="2"/>
      <c r="M253" s="37"/>
      <c r="N253" s="37"/>
      <c r="O253" s="48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"/>
      <c r="AB253" s="3"/>
      <c r="AC253" s="3"/>
    </row>
    <row r="254" spans="1:42" hidden="1">
      <c r="A254" s="43"/>
      <c r="B254" s="3"/>
      <c r="C254" s="9" t="s">
        <v>136</v>
      </c>
      <c r="D254" s="2"/>
      <c r="E254" s="2">
        <v>-1.187499999650754E-2</v>
      </c>
      <c r="F254" s="2">
        <v>-1.4375000144354999E-2</v>
      </c>
      <c r="G254" s="2">
        <v>-1.2499999138526618E-3</v>
      </c>
      <c r="H254" s="2">
        <v>-14226.104375000014</v>
      </c>
      <c r="I254" s="2">
        <v>-14226.106666666667</v>
      </c>
      <c r="J254" s="2">
        <v>0.75833333333139308</v>
      </c>
      <c r="K254" s="2">
        <v>0</v>
      </c>
      <c r="L254" s="2"/>
      <c r="M254" s="37"/>
      <c r="N254" s="37"/>
      <c r="O254" s="48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"/>
      <c r="AB254" s="3"/>
      <c r="AC254" s="3"/>
    </row>
    <row r="255" spans="1:42" ht="12" thickBot="1">
      <c r="A255" s="4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37"/>
      <c r="N255" s="37"/>
      <c r="O255" s="48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"/>
      <c r="AB255" s="3"/>
      <c r="AC255" s="3"/>
    </row>
    <row r="256" spans="1:42" ht="12" thickBot="1">
      <c r="A256" s="25" t="s">
        <v>388</v>
      </c>
      <c r="B256" s="25"/>
      <c r="C256" s="135" t="s">
        <v>389</v>
      </c>
      <c r="D256" s="15">
        <v>0.05</v>
      </c>
      <c r="E256" s="16" t="s">
        <v>18</v>
      </c>
      <c r="F256" s="84" t="s">
        <v>19</v>
      </c>
      <c r="G256" s="16" t="s">
        <v>20</v>
      </c>
      <c r="H256" s="84" t="s">
        <v>21</v>
      </c>
      <c r="I256" s="16" t="s">
        <v>22</v>
      </c>
      <c r="J256" s="16" t="s">
        <v>23</v>
      </c>
      <c r="K256" s="16" t="s">
        <v>24</v>
      </c>
      <c r="L256" s="16" t="s">
        <v>25</v>
      </c>
      <c r="M256" s="16" t="s">
        <v>26</v>
      </c>
      <c r="N256" s="17" t="s">
        <v>5</v>
      </c>
      <c r="O256" s="18">
        <v>41275</v>
      </c>
      <c r="P256" s="19">
        <v>41306</v>
      </c>
      <c r="Q256" s="18">
        <v>41334</v>
      </c>
      <c r="R256" s="19">
        <v>41365</v>
      </c>
      <c r="S256" s="18">
        <v>41395</v>
      </c>
      <c r="T256" s="19">
        <v>41426</v>
      </c>
      <c r="U256" s="19">
        <v>41456</v>
      </c>
      <c r="V256" s="19">
        <v>41487</v>
      </c>
      <c r="W256" s="19">
        <v>41518</v>
      </c>
      <c r="X256" s="19">
        <v>41548</v>
      </c>
      <c r="Y256" s="19">
        <v>41579</v>
      </c>
      <c r="Z256" s="19">
        <v>41609</v>
      </c>
      <c r="AA256" s="16" t="s">
        <v>27</v>
      </c>
      <c r="AB256" s="20" t="s">
        <v>5</v>
      </c>
      <c r="AC256" s="21" t="s">
        <v>6</v>
      </c>
      <c r="AD256" s="21" t="s">
        <v>7</v>
      </c>
      <c r="AE256" s="21" t="s">
        <v>8</v>
      </c>
      <c r="AF256" s="21" t="s">
        <v>9</v>
      </c>
      <c r="AG256" s="21" t="s">
        <v>10</v>
      </c>
      <c r="AH256" s="21" t="s">
        <v>11</v>
      </c>
      <c r="AI256" s="21" t="s">
        <v>12</v>
      </c>
      <c r="AJ256" s="21" t="s">
        <v>13</v>
      </c>
      <c r="AK256" s="21" t="s">
        <v>14</v>
      </c>
      <c r="AL256" s="21" t="s">
        <v>15</v>
      </c>
      <c r="AM256" s="21" t="s">
        <v>16</v>
      </c>
      <c r="AN256" s="21" t="s">
        <v>17</v>
      </c>
      <c r="AO256" s="22" t="s">
        <v>813</v>
      </c>
      <c r="AP256" s="23" t="s">
        <v>5</v>
      </c>
    </row>
    <row r="257" spans="1:42" outlineLevel="1">
      <c r="A257" s="85">
        <v>39107</v>
      </c>
      <c r="B257" s="86" t="s">
        <v>390</v>
      </c>
      <c r="C257" s="86" t="s">
        <v>391</v>
      </c>
      <c r="D257" s="87">
        <v>32500</v>
      </c>
      <c r="E257" s="87"/>
      <c r="F257" s="87">
        <v>1489.5833333333335</v>
      </c>
      <c r="G257" s="87">
        <v>3114.5833333333326</v>
      </c>
      <c r="H257" s="87">
        <v>4739.583333333333</v>
      </c>
      <c r="I257" s="87">
        <v>6364.583333333333</v>
      </c>
      <c r="J257" s="87">
        <v>7989.583333333333</v>
      </c>
      <c r="K257" s="87">
        <v>9614.5833333333339</v>
      </c>
      <c r="L257" s="87">
        <v>11239.583333333334</v>
      </c>
      <c r="M257" s="87">
        <f>+L257+SUM(O257:Z257)</f>
        <v>12864.583333333334</v>
      </c>
      <c r="N257" s="88">
        <v>30875</v>
      </c>
      <c r="O257" s="89">
        <v>135.41666666666666</v>
      </c>
      <c r="P257" s="88">
        <v>135.41666666666666</v>
      </c>
      <c r="Q257" s="88">
        <v>135.41666666666666</v>
      </c>
      <c r="R257" s="88">
        <v>135.41666666666666</v>
      </c>
      <c r="S257" s="88">
        <v>135.41666666666666</v>
      </c>
      <c r="T257" s="88">
        <v>135.41666666666666</v>
      </c>
      <c r="U257" s="88">
        <v>135.41666666666666</v>
      </c>
      <c r="V257" s="88">
        <v>135.41666666666666</v>
      </c>
      <c r="W257" s="88">
        <v>135.41666666666666</v>
      </c>
      <c r="X257" s="88">
        <v>135.41666666666666</v>
      </c>
      <c r="Y257" s="88">
        <v>135.41666666666666</v>
      </c>
      <c r="Z257" s="88">
        <v>135.41666666666666</v>
      </c>
      <c r="AA257" s="90">
        <v>14489.583333333334</v>
      </c>
      <c r="AB257" s="90">
        <v>18010.416666666664</v>
      </c>
      <c r="AC257" s="88">
        <f>+($D$257*5%)/12</f>
        <v>135.41666666666666</v>
      </c>
      <c r="AD257" s="88">
        <f t="shared" ref="AD257:AN257" si="282">+($D$257*5%)/12</f>
        <v>135.41666666666666</v>
      </c>
      <c r="AE257" s="88">
        <f t="shared" si="282"/>
        <v>135.41666666666666</v>
      </c>
      <c r="AF257" s="88">
        <f t="shared" si="282"/>
        <v>135.41666666666666</v>
      </c>
      <c r="AG257" s="88">
        <f t="shared" si="282"/>
        <v>135.41666666666666</v>
      </c>
      <c r="AH257" s="88">
        <f t="shared" si="282"/>
        <v>135.41666666666666</v>
      </c>
      <c r="AI257" s="88">
        <f t="shared" si="282"/>
        <v>135.41666666666666</v>
      </c>
      <c r="AJ257" s="88">
        <f t="shared" si="282"/>
        <v>135.41666666666666</v>
      </c>
      <c r="AK257" s="88">
        <f t="shared" si="282"/>
        <v>135.41666666666666</v>
      </c>
      <c r="AL257" s="88">
        <f t="shared" si="282"/>
        <v>135.41666666666666</v>
      </c>
      <c r="AM257" s="88">
        <f t="shared" si="282"/>
        <v>135.41666666666666</v>
      </c>
      <c r="AN257" s="88">
        <f t="shared" si="282"/>
        <v>135.41666666666666</v>
      </c>
      <c r="AO257" s="91">
        <f>+AA257+SUM(AC257:AN257)</f>
        <v>16114.583333333334</v>
      </c>
      <c r="AP257" s="91">
        <f>+D257-AO257</f>
        <v>16385.416666666664</v>
      </c>
    </row>
    <row r="258" spans="1:42" outlineLevel="1">
      <c r="A258" s="99">
        <v>39123</v>
      </c>
      <c r="B258" s="100" t="s">
        <v>392</v>
      </c>
      <c r="C258" s="100" t="s">
        <v>393</v>
      </c>
      <c r="D258" s="94">
        <v>20642.16</v>
      </c>
      <c r="E258" s="94"/>
      <c r="F258" s="136">
        <v>860.09</v>
      </c>
      <c r="G258" s="94">
        <v>1892.1980000000001</v>
      </c>
      <c r="H258" s="94">
        <v>2924.306</v>
      </c>
      <c r="I258" s="94">
        <v>3956.4139999999998</v>
      </c>
      <c r="J258" s="94">
        <v>4988.5219999999999</v>
      </c>
      <c r="K258" s="94">
        <v>6020.63</v>
      </c>
      <c r="L258" s="94">
        <v>7052.7380000000003</v>
      </c>
      <c r="M258" s="94">
        <f>+L258+SUM(O258:Z258)</f>
        <v>8084.8460000000005</v>
      </c>
      <c r="N258" s="95">
        <v>19610.052</v>
      </c>
      <c r="O258" s="96">
        <v>86.009</v>
      </c>
      <c r="P258" s="95">
        <v>86.009</v>
      </c>
      <c r="Q258" s="95">
        <v>86.009</v>
      </c>
      <c r="R258" s="95">
        <v>86.009</v>
      </c>
      <c r="S258" s="95">
        <v>86.009</v>
      </c>
      <c r="T258" s="95">
        <v>86.009</v>
      </c>
      <c r="U258" s="95">
        <v>86.009</v>
      </c>
      <c r="V258" s="95">
        <v>86.009</v>
      </c>
      <c r="W258" s="95">
        <v>86.009</v>
      </c>
      <c r="X258" s="95">
        <v>86.009</v>
      </c>
      <c r="Y258" s="95">
        <v>86.009</v>
      </c>
      <c r="Z258" s="95">
        <v>86.009</v>
      </c>
      <c r="AA258" s="97">
        <v>9116.9539999999997</v>
      </c>
      <c r="AB258" s="97">
        <v>11525.206</v>
      </c>
      <c r="AC258" s="95">
        <f>+($D$258*5%)/12</f>
        <v>86.009</v>
      </c>
      <c r="AD258" s="95">
        <f t="shared" ref="AD258:AN258" si="283">+($D$258*5%)/12</f>
        <v>86.009</v>
      </c>
      <c r="AE258" s="95">
        <f t="shared" si="283"/>
        <v>86.009</v>
      </c>
      <c r="AF258" s="95">
        <f t="shared" si="283"/>
        <v>86.009</v>
      </c>
      <c r="AG258" s="95">
        <f t="shared" si="283"/>
        <v>86.009</v>
      </c>
      <c r="AH258" s="95">
        <f t="shared" si="283"/>
        <v>86.009</v>
      </c>
      <c r="AI258" s="95">
        <f t="shared" si="283"/>
        <v>86.009</v>
      </c>
      <c r="AJ258" s="95">
        <f t="shared" si="283"/>
        <v>86.009</v>
      </c>
      <c r="AK258" s="95">
        <f t="shared" si="283"/>
        <v>86.009</v>
      </c>
      <c r="AL258" s="95">
        <f t="shared" si="283"/>
        <v>86.009</v>
      </c>
      <c r="AM258" s="95">
        <f t="shared" si="283"/>
        <v>86.009</v>
      </c>
      <c r="AN258" s="95">
        <f t="shared" si="283"/>
        <v>86.009</v>
      </c>
      <c r="AO258" s="98">
        <f t="shared" ref="AO258:AO321" si="284">+AA258+SUM(AC258:AN258)</f>
        <v>10149.062</v>
      </c>
      <c r="AP258" s="98">
        <f t="shared" ref="AP258:AP321" si="285">+D258-AO258</f>
        <v>10493.098</v>
      </c>
    </row>
    <row r="259" spans="1:42" outlineLevel="1">
      <c r="A259" s="99">
        <v>39132</v>
      </c>
      <c r="B259" s="100" t="s">
        <v>288</v>
      </c>
      <c r="C259" s="100" t="s">
        <v>394</v>
      </c>
      <c r="D259" s="94">
        <v>6500</v>
      </c>
      <c r="E259" s="94"/>
      <c r="F259" s="94">
        <v>270.83333333333337</v>
      </c>
      <c r="G259" s="94">
        <v>595.83333333333337</v>
      </c>
      <c r="H259" s="94">
        <v>920.83333333333337</v>
      </c>
      <c r="I259" s="94">
        <v>1245.8333333333335</v>
      </c>
      <c r="J259" s="94">
        <v>1570.8333333333335</v>
      </c>
      <c r="K259" s="94">
        <v>1895.8333333333335</v>
      </c>
      <c r="L259" s="94">
        <v>2220.8333333333335</v>
      </c>
      <c r="M259" s="94">
        <f t="shared" ref="M259" si="286">+L259+325</f>
        <v>2545.8333333333335</v>
      </c>
      <c r="N259" s="95">
        <v>6175</v>
      </c>
      <c r="O259" s="96">
        <v>27.083333333333332</v>
      </c>
      <c r="P259" s="95">
        <v>27.083333333333332</v>
      </c>
      <c r="Q259" s="95">
        <v>27.083333333333332</v>
      </c>
      <c r="R259" s="95">
        <v>27.083333333333332</v>
      </c>
      <c r="S259" s="95">
        <v>27.083333333333332</v>
      </c>
      <c r="T259" s="95">
        <v>27.083333333333332</v>
      </c>
      <c r="U259" s="95">
        <v>27.083333333333332</v>
      </c>
      <c r="V259" s="95">
        <v>27.083333333333332</v>
      </c>
      <c r="W259" s="95">
        <v>27.083333333333332</v>
      </c>
      <c r="X259" s="95">
        <v>27.083333333333332</v>
      </c>
      <c r="Y259" s="95">
        <v>27.083333333333332</v>
      </c>
      <c r="Z259" s="95">
        <v>27.083333333333332</v>
      </c>
      <c r="AA259" s="97">
        <v>2870.8333333333335</v>
      </c>
      <c r="AB259" s="97">
        <v>3629.1666666666665</v>
      </c>
      <c r="AC259" s="95">
        <f>+($D$259*5%)/12</f>
        <v>27.083333333333332</v>
      </c>
      <c r="AD259" s="95">
        <f t="shared" ref="AD259:AN259" si="287">+($D$259*5%)/12</f>
        <v>27.083333333333332</v>
      </c>
      <c r="AE259" s="95">
        <f t="shared" si="287"/>
        <v>27.083333333333332</v>
      </c>
      <c r="AF259" s="95">
        <f t="shared" si="287"/>
        <v>27.083333333333332</v>
      </c>
      <c r="AG259" s="95">
        <f t="shared" si="287"/>
        <v>27.083333333333332</v>
      </c>
      <c r="AH259" s="95">
        <f t="shared" si="287"/>
        <v>27.083333333333332</v>
      </c>
      <c r="AI259" s="95">
        <f t="shared" si="287"/>
        <v>27.083333333333332</v>
      </c>
      <c r="AJ259" s="95">
        <f t="shared" si="287"/>
        <v>27.083333333333332</v>
      </c>
      <c r="AK259" s="95">
        <f t="shared" si="287"/>
        <v>27.083333333333332</v>
      </c>
      <c r="AL259" s="95">
        <f t="shared" si="287"/>
        <v>27.083333333333332</v>
      </c>
      <c r="AM259" s="95">
        <f t="shared" si="287"/>
        <v>27.083333333333332</v>
      </c>
      <c r="AN259" s="95">
        <f t="shared" si="287"/>
        <v>27.083333333333332</v>
      </c>
      <c r="AO259" s="98">
        <f t="shared" si="284"/>
        <v>3195.8333333333335</v>
      </c>
      <c r="AP259" s="98">
        <f t="shared" si="285"/>
        <v>3304.1666666666665</v>
      </c>
    </row>
    <row r="260" spans="1:42" outlineLevel="1">
      <c r="A260" s="101">
        <v>39132</v>
      </c>
      <c r="B260" s="102" t="s">
        <v>288</v>
      </c>
      <c r="C260" s="102" t="s">
        <v>394</v>
      </c>
      <c r="D260" s="136">
        <v>-3250</v>
      </c>
      <c r="E260" s="136"/>
      <c r="F260" s="136">
        <v>-270.83333333333297</v>
      </c>
      <c r="G260" s="136">
        <v>-433.33333333333297</v>
      </c>
      <c r="H260" s="136">
        <v>-595.83333333333303</v>
      </c>
      <c r="I260" s="136">
        <v>-758.33333333333303</v>
      </c>
      <c r="J260" s="136">
        <v>-920.83333333333303</v>
      </c>
      <c r="K260" s="136">
        <v>-1083.333333333333</v>
      </c>
      <c r="L260" s="136">
        <v>-1245.833333333333</v>
      </c>
      <c r="M260" s="136">
        <f t="shared" ref="M260" si="288">+L260-162.5</f>
        <v>-1408.333333333333</v>
      </c>
      <c r="N260" s="95">
        <v>-3087.5</v>
      </c>
      <c r="O260" s="96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7">
        <v>-1408.333333333333</v>
      </c>
      <c r="AB260" s="97">
        <v>-1841.666666666667</v>
      </c>
      <c r="AC260" s="95">
        <f>+($D$260*5%)/12</f>
        <v>-13.541666666666666</v>
      </c>
      <c r="AD260" s="95">
        <f t="shared" ref="AD260:AN260" si="289">+($D$260*5%)/12</f>
        <v>-13.541666666666666</v>
      </c>
      <c r="AE260" s="95">
        <f t="shared" si="289"/>
        <v>-13.541666666666666</v>
      </c>
      <c r="AF260" s="95">
        <f t="shared" si="289"/>
        <v>-13.541666666666666</v>
      </c>
      <c r="AG260" s="95">
        <f t="shared" si="289"/>
        <v>-13.541666666666666</v>
      </c>
      <c r="AH260" s="95">
        <f t="shared" si="289"/>
        <v>-13.541666666666666</v>
      </c>
      <c r="AI260" s="95">
        <f t="shared" si="289"/>
        <v>-13.541666666666666</v>
      </c>
      <c r="AJ260" s="95">
        <f t="shared" si="289"/>
        <v>-13.541666666666666</v>
      </c>
      <c r="AK260" s="95">
        <f t="shared" si="289"/>
        <v>-13.541666666666666</v>
      </c>
      <c r="AL260" s="95">
        <f t="shared" si="289"/>
        <v>-13.541666666666666</v>
      </c>
      <c r="AM260" s="95">
        <f t="shared" si="289"/>
        <v>-13.541666666666666</v>
      </c>
      <c r="AN260" s="95">
        <f t="shared" si="289"/>
        <v>-13.541666666666666</v>
      </c>
      <c r="AO260" s="98">
        <f t="shared" si="284"/>
        <v>-1570.833333333333</v>
      </c>
      <c r="AP260" s="98">
        <f t="shared" si="285"/>
        <v>-1679.166666666667</v>
      </c>
    </row>
    <row r="261" spans="1:42" outlineLevel="1">
      <c r="A261" s="99">
        <v>39133</v>
      </c>
      <c r="B261" s="100" t="s">
        <v>395</v>
      </c>
      <c r="C261" s="100" t="s">
        <v>396</v>
      </c>
      <c r="D261" s="94">
        <v>26086.959999999999</v>
      </c>
      <c r="E261" s="94"/>
      <c r="F261" s="94">
        <v>1086.9566666666665</v>
      </c>
      <c r="G261" s="94">
        <v>2391.3046666666664</v>
      </c>
      <c r="H261" s="94">
        <v>3695.6526666666646</v>
      </c>
      <c r="I261" s="94">
        <v>5000.000666666665</v>
      </c>
      <c r="J261" s="94">
        <v>6304.3486666666649</v>
      </c>
      <c r="K261" s="94">
        <v>7608.6966666666649</v>
      </c>
      <c r="L261" s="94">
        <v>8913.0446666666649</v>
      </c>
      <c r="M261" s="94">
        <f t="shared" ref="M261:M266" si="290">+L261+SUM(O261:Z261)</f>
        <v>10217.392666666665</v>
      </c>
      <c r="N261" s="95">
        <v>24782.612000000001</v>
      </c>
      <c r="O261" s="96">
        <v>108.69566666666667</v>
      </c>
      <c r="P261" s="95">
        <v>108.69566666666667</v>
      </c>
      <c r="Q261" s="95">
        <v>108.69566666666667</v>
      </c>
      <c r="R261" s="95">
        <v>108.69566666666667</v>
      </c>
      <c r="S261" s="95">
        <v>108.69566666666667</v>
      </c>
      <c r="T261" s="95">
        <v>108.69566666666667</v>
      </c>
      <c r="U261" s="95">
        <v>108.69566666666667</v>
      </c>
      <c r="V261" s="95">
        <v>108.69566666666667</v>
      </c>
      <c r="W261" s="95">
        <v>108.69566666666667</v>
      </c>
      <c r="X261" s="95">
        <v>108.69566666666667</v>
      </c>
      <c r="Y261" s="95">
        <v>108.69566666666667</v>
      </c>
      <c r="Z261" s="95">
        <v>108.69566666666667</v>
      </c>
      <c r="AA261" s="97">
        <v>11521.740666666665</v>
      </c>
      <c r="AB261" s="97">
        <v>14565.219333333334</v>
      </c>
      <c r="AC261" s="95">
        <f>+($D$261*5%)/12</f>
        <v>108.69566666666667</v>
      </c>
      <c r="AD261" s="95">
        <f t="shared" ref="AD261:AN261" si="291">+($D$261*5%)/12</f>
        <v>108.69566666666667</v>
      </c>
      <c r="AE261" s="95">
        <f t="shared" si="291"/>
        <v>108.69566666666667</v>
      </c>
      <c r="AF261" s="95">
        <f t="shared" si="291"/>
        <v>108.69566666666667</v>
      </c>
      <c r="AG261" s="95">
        <f t="shared" si="291"/>
        <v>108.69566666666667</v>
      </c>
      <c r="AH261" s="95">
        <f t="shared" si="291"/>
        <v>108.69566666666667</v>
      </c>
      <c r="AI261" s="95">
        <f t="shared" si="291"/>
        <v>108.69566666666667</v>
      </c>
      <c r="AJ261" s="95">
        <f t="shared" si="291"/>
        <v>108.69566666666667</v>
      </c>
      <c r="AK261" s="95">
        <f t="shared" si="291"/>
        <v>108.69566666666667</v>
      </c>
      <c r="AL261" s="95">
        <f t="shared" si="291"/>
        <v>108.69566666666667</v>
      </c>
      <c r="AM261" s="95">
        <f t="shared" si="291"/>
        <v>108.69566666666667</v>
      </c>
      <c r="AN261" s="95">
        <f t="shared" si="291"/>
        <v>108.69566666666667</v>
      </c>
      <c r="AO261" s="98">
        <f t="shared" si="284"/>
        <v>12826.088666666665</v>
      </c>
      <c r="AP261" s="98">
        <f t="shared" si="285"/>
        <v>13260.871333333334</v>
      </c>
    </row>
    <row r="262" spans="1:42" outlineLevel="1">
      <c r="A262" s="99">
        <v>39133</v>
      </c>
      <c r="B262" s="100" t="s">
        <v>395</v>
      </c>
      <c r="C262" s="100" t="s">
        <v>397</v>
      </c>
      <c r="D262" s="94">
        <v>86956.53</v>
      </c>
      <c r="E262" s="94"/>
      <c r="F262" s="94">
        <v>3623.1887499999998</v>
      </c>
      <c r="G262" s="94">
        <v>7971.0152499999995</v>
      </c>
      <c r="H262" s="94">
        <v>12318.841750000009</v>
      </c>
      <c r="I262" s="94">
        <v>16666.66825000001</v>
      </c>
      <c r="J262" s="94">
        <v>21014.494750000009</v>
      </c>
      <c r="K262" s="94">
        <v>25362.321250000008</v>
      </c>
      <c r="L262" s="94">
        <v>29710.147750000007</v>
      </c>
      <c r="M262" s="94">
        <f t="shared" si="290"/>
        <v>34057.974250000007</v>
      </c>
      <c r="N262" s="95">
        <v>82608.703500000003</v>
      </c>
      <c r="O262" s="96">
        <v>362.31887499999999</v>
      </c>
      <c r="P262" s="95">
        <v>362.31887499999999</v>
      </c>
      <c r="Q262" s="95">
        <v>362.31887499999999</v>
      </c>
      <c r="R262" s="95">
        <v>362.31887499999999</v>
      </c>
      <c r="S262" s="95">
        <v>362.31887499999999</v>
      </c>
      <c r="T262" s="95">
        <v>362.31887499999999</v>
      </c>
      <c r="U262" s="95">
        <v>362.31887499999999</v>
      </c>
      <c r="V262" s="95">
        <v>362.31887499999999</v>
      </c>
      <c r="W262" s="95">
        <v>362.31887499999999</v>
      </c>
      <c r="X262" s="95">
        <v>362.31887499999999</v>
      </c>
      <c r="Y262" s="95">
        <v>362.31887499999999</v>
      </c>
      <c r="Z262" s="95">
        <v>362.31887499999999</v>
      </c>
      <c r="AA262" s="97">
        <v>38405.800750000009</v>
      </c>
      <c r="AB262" s="97">
        <v>48550.729249999989</v>
      </c>
      <c r="AC262" s="95">
        <f>+($D$262*5%)/12</f>
        <v>362.31887499999999</v>
      </c>
      <c r="AD262" s="95">
        <f t="shared" ref="AD262:AN262" si="292">+($D$262*5%)/12</f>
        <v>362.31887499999999</v>
      </c>
      <c r="AE262" s="95">
        <f t="shared" si="292"/>
        <v>362.31887499999999</v>
      </c>
      <c r="AF262" s="95">
        <f t="shared" si="292"/>
        <v>362.31887499999999</v>
      </c>
      <c r="AG262" s="95">
        <f t="shared" si="292"/>
        <v>362.31887499999999</v>
      </c>
      <c r="AH262" s="95">
        <f t="shared" si="292"/>
        <v>362.31887499999999</v>
      </c>
      <c r="AI262" s="95">
        <f t="shared" si="292"/>
        <v>362.31887499999999</v>
      </c>
      <c r="AJ262" s="95">
        <f t="shared" si="292"/>
        <v>362.31887499999999</v>
      </c>
      <c r="AK262" s="95">
        <f t="shared" si="292"/>
        <v>362.31887499999999</v>
      </c>
      <c r="AL262" s="95">
        <f t="shared" si="292"/>
        <v>362.31887499999999</v>
      </c>
      <c r="AM262" s="95">
        <f t="shared" si="292"/>
        <v>362.31887499999999</v>
      </c>
      <c r="AN262" s="95">
        <f t="shared" si="292"/>
        <v>362.31887499999999</v>
      </c>
      <c r="AO262" s="98">
        <f t="shared" si="284"/>
        <v>42753.627250000012</v>
      </c>
      <c r="AP262" s="98">
        <f t="shared" si="285"/>
        <v>44202.902749999987</v>
      </c>
    </row>
    <row r="263" spans="1:42" outlineLevel="1">
      <c r="A263" s="99">
        <v>39135</v>
      </c>
      <c r="B263" s="100" t="s">
        <v>398</v>
      </c>
      <c r="C263" s="100" t="s">
        <v>399</v>
      </c>
      <c r="D263" s="94">
        <v>9377.06</v>
      </c>
      <c r="E263" s="94"/>
      <c r="F263" s="94">
        <v>390.71083333333326</v>
      </c>
      <c r="G263" s="94">
        <v>859.5638333333336</v>
      </c>
      <c r="H263" s="94">
        <v>1328.4168333333332</v>
      </c>
      <c r="I263" s="94">
        <v>1797.2698333333331</v>
      </c>
      <c r="J263" s="94">
        <v>2266.1228333333329</v>
      </c>
      <c r="K263" s="94">
        <v>2734.975833333333</v>
      </c>
      <c r="L263" s="94">
        <v>3203.828833333333</v>
      </c>
      <c r="M263" s="94">
        <f t="shared" si="290"/>
        <v>3672.6818333333331</v>
      </c>
      <c r="N263" s="95">
        <v>8908.2070000000003</v>
      </c>
      <c r="O263" s="96">
        <v>39.071083333333334</v>
      </c>
      <c r="P263" s="95">
        <v>39.071083333333334</v>
      </c>
      <c r="Q263" s="95">
        <v>39.071083333333334</v>
      </c>
      <c r="R263" s="95">
        <v>39.071083333333334</v>
      </c>
      <c r="S263" s="95">
        <v>39.071083333333334</v>
      </c>
      <c r="T263" s="95">
        <v>39.071083333333334</v>
      </c>
      <c r="U263" s="95">
        <v>39.071083333333334</v>
      </c>
      <c r="V263" s="95">
        <v>39.071083333333334</v>
      </c>
      <c r="W263" s="95">
        <v>39.071083333333334</v>
      </c>
      <c r="X263" s="95">
        <v>39.071083333333334</v>
      </c>
      <c r="Y263" s="95">
        <v>39.071083333333334</v>
      </c>
      <c r="Z263" s="95">
        <v>39.071083333333334</v>
      </c>
      <c r="AA263" s="97">
        <v>4141.5348333333332</v>
      </c>
      <c r="AB263" s="97">
        <v>5235.5251666666663</v>
      </c>
      <c r="AC263" s="95">
        <f>+($D$263*5%)/12</f>
        <v>39.071083333333334</v>
      </c>
      <c r="AD263" s="95">
        <f t="shared" ref="AD263:AN263" si="293">+($D$263*5%)/12</f>
        <v>39.071083333333334</v>
      </c>
      <c r="AE263" s="95">
        <f t="shared" si="293"/>
        <v>39.071083333333334</v>
      </c>
      <c r="AF263" s="95">
        <f t="shared" si="293"/>
        <v>39.071083333333334</v>
      </c>
      <c r="AG263" s="95">
        <f t="shared" si="293"/>
        <v>39.071083333333334</v>
      </c>
      <c r="AH263" s="95">
        <f t="shared" si="293"/>
        <v>39.071083333333334</v>
      </c>
      <c r="AI263" s="95">
        <f t="shared" si="293"/>
        <v>39.071083333333334</v>
      </c>
      <c r="AJ263" s="95">
        <f t="shared" si="293"/>
        <v>39.071083333333334</v>
      </c>
      <c r="AK263" s="95">
        <f t="shared" si="293"/>
        <v>39.071083333333334</v>
      </c>
      <c r="AL263" s="95">
        <f t="shared" si="293"/>
        <v>39.071083333333334</v>
      </c>
      <c r="AM263" s="95">
        <f t="shared" si="293"/>
        <v>39.071083333333334</v>
      </c>
      <c r="AN263" s="95">
        <f t="shared" si="293"/>
        <v>39.071083333333334</v>
      </c>
      <c r="AO263" s="98">
        <f t="shared" si="284"/>
        <v>4610.3878333333332</v>
      </c>
      <c r="AP263" s="98">
        <f t="shared" si="285"/>
        <v>4766.6721666666663</v>
      </c>
    </row>
    <row r="264" spans="1:42" outlineLevel="1">
      <c r="A264" s="99">
        <v>39135</v>
      </c>
      <c r="B264" s="100" t="s">
        <v>400</v>
      </c>
      <c r="C264" s="100" t="s">
        <v>401</v>
      </c>
      <c r="D264" s="94">
        <v>19267.5</v>
      </c>
      <c r="E264" s="94"/>
      <c r="F264" s="94">
        <v>802.8125</v>
      </c>
      <c r="G264" s="94">
        <v>1766.1875</v>
      </c>
      <c r="H264" s="94">
        <v>2729.5625</v>
      </c>
      <c r="I264" s="94">
        <v>3692.9375</v>
      </c>
      <c r="J264" s="94">
        <v>4656.3125</v>
      </c>
      <c r="K264" s="94">
        <v>5619.6875</v>
      </c>
      <c r="L264" s="94">
        <v>6583.0625</v>
      </c>
      <c r="M264" s="94">
        <f t="shared" si="290"/>
        <v>7546.4375</v>
      </c>
      <c r="N264" s="95">
        <v>18304.125</v>
      </c>
      <c r="O264" s="96">
        <v>80.28125</v>
      </c>
      <c r="P264" s="95">
        <v>80.28125</v>
      </c>
      <c r="Q264" s="95">
        <v>80.28125</v>
      </c>
      <c r="R264" s="95">
        <v>80.28125</v>
      </c>
      <c r="S264" s="95">
        <v>80.28125</v>
      </c>
      <c r="T264" s="95">
        <v>80.28125</v>
      </c>
      <c r="U264" s="95">
        <v>80.28125</v>
      </c>
      <c r="V264" s="95">
        <v>80.28125</v>
      </c>
      <c r="W264" s="95">
        <v>80.28125</v>
      </c>
      <c r="X264" s="95">
        <v>80.28125</v>
      </c>
      <c r="Y264" s="95">
        <v>80.28125</v>
      </c>
      <c r="Z264" s="95">
        <v>80.28125</v>
      </c>
      <c r="AA264" s="97">
        <v>8509.8125</v>
      </c>
      <c r="AB264" s="97">
        <v>10757.6875</v>
      </c>
      <c r="AC264" s="95">
        <f>+($D$264*5%)/12</f>
        <v>80.28125</v>
      </c>
      <c r="AD264" s="95">
        <f t="shared" ref="AD264:AN264" si="294">+($D$264*5%)/12</f>
        <v>80.28125</v>
      </c>
      <c r="AE264" s="95">
        <f t="shared" si="294"/>
        <v>80.28125</v>
      </c>
      <c r="AF264" s="95">
        <f t="shared" si="294"/>
        <v>80.28125</v>
      </c>
      <c r="AG264" s="95">
        <f t="shared" si="294"/>
        <v>80.28125</v>
      </c>
      <c r="AH264" s="95">
        <f t="shared" si="294"/>
        <v>80.28125</v>
      </c>
      <c r="AI264" s="95">
        <f t="shared" si="294"/>
        <v>80.28125</v>
      </c>
      <c r="AJ264" s="95">
        <f t="shared" si="294"/>
        <v>80.28125</v>
      </c>
      <c r="AK264" s="95">
        <f t="shared" si="294"/>
        <v>80.28125</v>
      </c>
      <c r="AL264" s="95">
        <f t="shared" si="294"/>
        <v>80.28125</v>
      </c>
      <c r="AM264" s="95">
        <f t="shared" si="294"/>
        <v>80.28125</v>
      </c>
      <c r="AN264" s="95">
        <f t="shared" si="294"/>
        <v>80.28125</v>
      </c>
      <c r="AO264" s="98">
        <f t="shared" si="284"/>
        <v>9473.1875</v>
      </c>
      <c r="AP264" s="98">
        <f t="shared" si="285"/>
        <v>9794.3125</v>
      </c>
    </row>
    <row r="265" spans="1:42" outlineLevel="1">
      <c r="A265" s="99">
        <v>39135</v>
      </c>
      <c r="B265" s="100" t="s">
        <v>402</v>
      </c>
      <c r="C265" s="100" t="s">
        <v>403</v>
      </c>
      <c r="D265" s="94">
        <v>6086.96</v>
      </c>
      <c r="E265" s="94"/>
      <c r="F265" s="94">
        <v>253.62333333333336</v>
      </c>
      <c r="G265" s="94">
        <v>557.97133333333318</v>
      </c>
      <c r="H265" s="94">
        <v>862.31933333333359</v>
      </c>
      <c r="I265" s="94">
        <v>1166.6673333333335</v>
      </c>
      <c r="J265" s="94">
        <v>1471.0153333333335</v>
      </c>
      <c r="K265" s="94">
        <v>1775.3633333333335</v>
      </c>
      <c r="L265" s="94">
        <v>2079.7113333333336</v>
      </c>
      <c r="M265" s="94">
        <f t="shared" si="290"/>
        <v>2384.0593333333336</v>
      </c>
      <c r="N265" s="95">
        <v>5782.6120000000001</v>
      </c>
      <c r="O265" s="96">
        <v>25.362333333333336</v>
      </c>
      <c r="P265" s="95">
        <v>25.362333333333336</v>
      </c>
      <c r="Q265" s="95">
        <v>25.362333333333336</v>
      </c>
      <c r="R265" s="95">
        <v>25.362333333333336</v>
      </c>
      <c r="S265" s="95">
        <v>25.362333333333336</v>
      </c>
      <c r="T265" s="95">
        <v>25.362333333333336</v>
      </c>
      <c r="U265" s="95">
        <v>25.362333333333336</v>
      </c>
      <c r="V265" s="95">
        <v>25.362333333333336</v>
      </c>
      <c r="W265" s="95">
        <v>25.362333333333336</v>
      </c>
      <c r="X265" s="95">
        <v>25.362333333333336</v>
      </c>
      <c r="Y265" s="95">
        <v>25.362333333333336</v>
      </c>
      <c r="Z265" s="95">
        <v>25.362333333333336</v>
      </c>
      <c r="AA265" s="97">
        <v>2688.4073333333336</v>
      </c>
      <c r="AB265" s="97">
        <v>3398.5526666666665</v>
      </c>
      <c r="AC265" s="95">
        <f>+($D$265*5%)/12</f>
        <v>25.362333333333336</v>
      </c>
      <c r="AD265" s="95">
        <f t="shared" ref="AD265:AN265" si="295">+($D$265*5%)/12</f>
        <v>25.362333333333336</v>
      </c>
      <c r="AE265" s="95">
        <f t="shared" si="295"/>
        <v>25.362333333333336</v>
      </c>
      <c r="AF265" s="95">
        <f t="shared" si="295"/>
        <v>25.362333333333336</v>
      </c>
      <c r="AG265" s="95">
        <f t="shared" si="295"/>
        <v>25.362333333333336</v>
      </c>
      <c r="AH265" s="95">
        <f t="shared" si="295"/>
        <v>25.362333333333336</v>
      </c>
      <c r="AI265" s="95">
        <f t="shared" si="295"/>
        <v>25.362333333333336</v>
      </c>
      <c r="AJ265" s="95">
        <f t="shared" si="295"/>
        <v>25.362333333333336</v>
      </c>
      <c r="AK265" s="95">
        <f t="shared" si="295"/>
        <v>25.362333333333336</v>
      </c>
      <c r="AL265" s="95">
        <f t="shared" si="295"/>
        <v>25.362333333333336</v>
      </c>
      <c r="AM265" s="95">
        <f t="shared" si="295"/>
        <v>25.362333333333336</v>
      </c>
      <c r="AN265" s="95">
        <f t="shared" si="295"/>
        <v>25.362333333333336</v>
      </c>
      <c r="AO265" s="98">
        <f t="shared" si="284"/>
        <v>2992.7553333333335</v>
      </c>
      <c r="AP265" s="98">
        <f t="shared" si="285"/>
        <v>3094.2046666666665</v>
      </c>
    </row>
    <row r="266" spans="1:42" outlineLevel="1">
      <c r="A266" s="99">
        <v>39140</v>
      </c>
      <c r="B266" s="100" t="s">
        <v>404</v>
      </c>
      <c r="C266" s="100" t="s">
        <v>405</v>
      </c>
      <c r="D266" s="94">
        <v>20642.16</v>
      </c>
      <c r="E266" s="94"/>
      <c r="F266" s="94">
        <v>860.09</v>
      </c>
      <c r="G266" s="94">
        <v>1892.1980000000001</v>
      </c>
      <c r="H266" s="94">
        <v>2924.306</v>
      </c>
      <c r="I266" s="94">
        <v>3956.4139999999998</v>
      </c>
      <c r="J266" s="94">
        <v>4988.5219999999999</v>
      </c>
      <c r="K266" s="94">
        <v>6020.63</v>
      </c>
      <c r="L266" s="94">
        <v>7052.7380000000003</v>
      </c>
      <c r="M266" s="94">
        <f t="shared" si="290"/>
        <v>8084.8460000000005</v>
      </c>
      <c r="N266" s="95">
        <v>19610.052</v>
      </c>
      <c r="O266" s="96">
        <v>86.009</v>
      </c>
      <c r="P266" s="95">
        <v>86.009</v>
      </c>
      <c r="Q266" s="95">
        <v>86.009</v>
      </c>
      <c r="R266" s="95">
        <v>86.009</v>
      </c>
      <c r="S266" s="95">
        <v>86.009</v>
      </c>
      <c r="T266" s="95">
        <v>86.009</v>
      </c>
      <c r="U266" s="95">
        <v>86.009</v>
      </c>
      <c r="V266" s="95">
        <v>86.009</v>
      </c>
      <c r="W266" s="95">
        <v>86.009</v>
      </c>
      <c r="X266" s="95">
        <v>86.009</v>
      </c>
      <c r="Y266" s="95">
        <v>86.009</v>
      </c>
      <c r="Z266" s="95">
        <v>86.009</v>
      </c>
      <c r="AA266" s="97">
        <v>9116.9539999999997</v>
      </c>
      <c r="AB266" s="97">
        <v>11525.206</v>
      </c>
      <c r="AC266" s="95">
        <f>+($D$266*5%)/12</f>
        <v>86.009</v>
      </c>
      <c r="AD266" s="95">
        <f t="shared" ref="AD266:AN266" si="296">+($D$266*5%)/12</f>
        <v>86.009</v>
      </c>
      <c r="AE266" s="95">
        <f t="shared" si="296"/>
        <v>86.009</v>
      </c>
      <c r="AF266" s="95">
        <f t="shared" si="296"/>
        <v>86.009</v>
      </c>
      <c r="AG266" s="95">
        <f t="shared" si="296"/>
        <v>86.009</v>
      </c>
      <c r="AH266" s="95">
        <f t="shared" si="296"/>
        <v>86.009</v>
      </c>
      <c r="AI266" s="95">
        <f t="shared" si="296"/>
        <v>86.009</v>
      </c>
      <c r="AJ266" s="95">
        <f t="shared" si="296"/>
        <v>86.009</v>
      </c>
      <c r="AK266" s="95">
        <f t="shared" si="296"/>
        <v>86.009</v>
      </c>
      <c r="AL266" s="95">
        <f t="shared" si="296"/>
        <v>86.009</v>
      </c>
      <c r="AM266" s="95">
        <f t="shared" si="296"/>
        <v>86.009</v>
      </c>
      <c r="AN266" s="95">
        <f t="shared" si="296"/>
        <v>86.009</v>
      </c>
      <c r="AO266" s="98">
        <f t="shared" si="284"/>
        <v>10149.062</v>
      </c>
      <c r="AP266" s="98">
        <f t="shared" si="285"/>
        <v>10493.098</v>
      </c>
    </row>
    <row r="267" spans="1:42" outlineLevel="1">
      <c r="A267" s="99">
        <v>39144</v>
      </c>
      <c r="B267" s="100" t="s">
        <v>406</v>
      </c>
      <c r="C267" s="100" t="s">
        <v>407</v>
      </c>
      <c r="D267" s="94">
        <v>3500</v>
      </c>
      <c r="E267" s="94">
        <v>0</v>
      </c>
      <c r="F267" s="94">
        <v>131.25</v>
      </c>
      <c r="G267" s="94">
        <v>306.25</v>
      </c>
      <c r="H267" s="94">
        <v>481.25</v>
      </c>
      <c r="I267" s="94">
        <v>656.25</v>
      </c>
      <c r="J267" s="94">
        <v>831.25</v>
      </c>
      <c r="K267" s="94">
        <v>1006.25</v>
      </c>
      <c r="L267" s="94">
        <v>1181.25</v>
      </c>
      <c r="M267" s="94">
        <f t="shared" ref="M267" si="297">+L267+175</f>
        <v>1356.25</v>
      </c>
      <c r="N267" s="95">
        <v>3325</v>
      </c>
      <c r="O267" s="96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7">
        <v>1356.25</v>
      </c>
      <c r="AB267" s="97">
        <v>2143.75</v>
      </c>
      <c r="AC267" s="95">
        <f>+($D$267*5%)/12</f>
        <v>14.583333333333334</v>
      </c>
      <c r="AD267" s="95">
        <f t="shared" ref="AD267:AN267" si="298">+($D$267*5%)/12</f>
        <v>14.583333333333334</v>
      </c>
      <c r="AE267" s="95">
        <f t="shared" si="298"/>
        <v>14.583333333333334</v>
      </c>
      <c r="AF267" s="95">
        <f t="shared" si="298"/>
        <v>14.583333333333334</v>
      </c>
      <c r="AG267" s="95">
        <f t="shared" si="298"/>
        <v>14.583333333333334</v>
      </c>
      <c r="AH267" s="95">
        <f t="shared" si="298"/>
        <v>14.583333333333334</v>
      </c>
      <c r="AI267" s="95">
        <f t="shared" si="298"/>
        <v>14.583333333333334</v>
      </c>
      <c r="AJ267" s="95">
        <f t="shared" si="298"/>
        <v>14.583333333333334</v>
      </c>
      <c r="AK267" s="95">
        <f t="shared" si="298"/>
        <v>14.583333333333334</v>
      </c>
      <c r="AL267" s="95">
        <f t="shared" si="298"/>
        <v>14.583333333333334</v>
      </c>
      <c r="AM267" s="95">
        <f t="shared" si="298"/>
        <v>14.583333333333334</v>
      </c>
      <c r="AN267" s="95">
        <f t="shared" si="298"/>
        <v>14.583333333333334</v>
      </c>
      <c r="AO267" s="98">
        <f t="shared" si="284"/>
        <v>1531.25</v>
      </c>
      <c r="AP267" s="98">
        <f t="shared" si="285"/>
        <v>1968.75</v>
      </c>
    </row>
    <row r="268" spans="1:42" outlineLevel="1">
      <c r="A268" s="101">
        <v>39144</v>
      </c>
      <c r="B268" s="102" t="s">
        <v>406</v>
      </c>
      <c r="C268" s="102" t="s">
        <v>407</v>
      </c>
      <c r="D268" s="136">
        <v>-3500</v>
      </c>
      <c r="E268" s="136">
        <v>0</v>
      </c>
      <c r="F268" s="136">
        <v>131.25</v>
      </c>
      <c r="G268" s="136">
        <v>-306.25</v>
      </c>
      <c r="H268" s="136">
        <v>-418.25</v>
      </c>
      <c r="I268" s="136">
        <v>-656.25</v>
      </c>
      <c r="J268" s="94">
        <v>-831.25</v>
      </c>
      <c r="K268" s="136">
        <v>-1006.25</v>
      </c>
      <c r="L268" s="136">
        <v>-1181.25</v>
      </c>
      <c r="M268" s="136">
        <v>-1356.25</v>
      </c>
      <c r="N268" s="95">
        <v>-3325</v>
      </c>
      <c r="O268" s="96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7">
        <v>-1356.25</v>
      </c>
      <c r="AB268" s="97">
        <v>-2143.75</v>
      </c>
      <c r="AC268" s="95">
        <f>+($D$268*5%)/12</f>
        <v>-14.583333333333334</v>
      </c>
      <c r="AD268" s="95">
        <f t="shared" ref="AD268:AN268" si="299">+($D$268*5%)/12</f>
        <v>-14.583333333333334</v>
      </c>
      <c r="AE268" s="95">
        <f t="shared" si="299"/>
        <v>-14.583333333333334</v>
      </c>
      <c r="AF268" s="95">
        <f t="shared" si="299"/>
        <v>-14.583333333333334</v>
      </c>
      <c r="AG268" s="95">
        <f t="shared" si="299"/>
        <v>-14.583333333333334</v>
      </c>
      <c r="AH268" s="95">
        <f t="shared" si="299"/>
        <v>-14.583333333333334</v>
      </c>
      <c r="AI268" s="95">
        <f t="shared" si="299"/>
        <v>-14.583333333333334</v>
      </c>
      <c r="AJ268" s="95">
        <f t="shared" si="299"/>
        <v>-14.583333333333334</v>
      </c>
      <c r="AK268" s="95">
        <f t="shared" si="299"/>
        <v>-14.583333333333334</v>
      </c>
      <c r="AL268" s="95">
        <f t="shared" si="299"/>
        <v>-14.583333333333334</v>
      </c>
      <c r="AM268" s="95">
        <f t="shared" si="299"/>
        <v>-14.583333333333334</v>
      </c>
      <c r="AN268" s="95">
        <f t="shared" si="299"/>
        <v>-14.583333333333334</v>
      </c>
      <c r="AO268" s="98">
        <f t="shared" si="284"/>
        <v>-1531.25</v>
      </c>
      <c r="AP268" s="98">
        <f t="shared" si="285"/>
        <v>-1968.75</v>
      </c>
    </row>
    <row r="269" spans="1:42" outlineLevel="1">
      <c r="A269" s="99">
        <v>39144</v>
      </c>
      <c r="B269" s="100" t="s">
        <v>408</v>
      </c>
      <c r="C269" s="100" t="s">
        <v>409</v>
      </c>
      <c r="D269" s="94">
        <v>3250</v>
      </c>
      <c r="E269" s="94"/>
      <c r="F269" s="94">
        <v>121.875</v>
      </c>
      <c r="G269" s="94">
        <v>284.375</v>
      </c>
      <c r="H269" s="94">
        <v>446.875</v>
      </c>
      <c r="I269" s="94">
        <v>609.375</v>
      </c>
      <c r="J269" s="94">
        <v>771.875</v>
      </c>
      <c r="K269" s="94">
        <v>934.375</v>
      </c>
      <c r="L269" s="94">
        <v>1096.875</v>
      </c>
      <c r="M269" s="94">
        <f t="shared" ref="M269:M332" si="300">+L269+SUM(O269:Z269)</f>
        <v>1259.375</v>
      </c>
      <c r="N269" s="95">
        <v>3087.5</v>
      </c>
      <c r="O269" s="96">
        <v>13.541666666666666</v>
      </c>
      <c r="P269" s="95">
        <v>13.541666666666666</v>
      </c>
      <c r="Q269" s="95">
        <v>13.541666666666666</v>
      </c>
      <c r="R269" s="95">
        <v>13.541666666666666</v>
      </c>
      <c r="S269" s="95">
        <v>13.541666666666666</v>
      </c>
      <c r="T269" s="95">
        <v>13.541666666666666</v>
      </c>
      <c r="U269" s="95">
        <v>13.541666666666666</v>
      </c>
      <c r="V269" s="95">
        <v>13.541666666666666</v>
      </c>
      <c r="W269" s="95">
        <v>13.541666666666666</v>
      </c>
      <c r="X269" s="95">
        <v>13.541666666666666</v>
      </c>
      <c r="Y269" s="95">
        <v>13.541666666666666</v>
      </c>
      <c r="Z269" s="95">
        <v>13.541666666666666</v>
      </c>
      <c r="AA269" s="97">
        <v>1421.875</v>
      </c>
      <c r="AB269" s="97">
        <v>1828.125</v>
      </c>
      <c r="AC269" s="95">
        <f>+($D$269*5%)/12</f>
        <v>13.541666666666666</v>
      </c>
      <c r="AD269" s="95">
        <f t="shared" ref="AD269:AN269" si="301">+($D$269*5%)/12</f>
        <v>13.541666666666666</v>
      </c>
      <c r="AE269" s="95">
        <f t="shared" si="301"/>
        <v>13.541666666666666</v>
      </c>
      <c r="AF269" s="95">
        <f t="shared" si="301"/>
        <v>13.541666666666666</v>
      </c>
      <c r="AG269" s="95">
        <f t="shared" si="301"/>
        <v>13.541666666666666</v>
      </c>
      <c r="AH269" s="95">
        <f t="shared" si="301"/>
        <v>13.541666666666666</v>
      </c>
      <c r="AI269" s="95">
        <f t="shared" si="301"/>
        <v>13.541666666666666</v>
      </c>
      <c r="AJ269" s="95">
        <f t="shared" si="301"/>
        <v>13.541666666666666</v>
      </c>
      <c r="AK269" s="95">
        <f t="shared" si="301"/>
        <v>13.541666666666666</v>
      </c>
      <c r="AL269" s="95">
        <f t="shared" si="301"/>
        <v>13.541666666666666</v>
      </c>
      <c r="AM269" s="95">
        <f t="shared" si="301"/>
        <v>13.541666666666666</v>
      </c>
      <c r="AN269" s="95">
        <f t="shared" si="301"/>
        <v>13.541666666666666</v>
      </c>
      <c r="AO269" s="98">
        <f t="shared" si="284"/>
        <v>1584.375</v>
      </c>
      <c r="AP269" s="98">
        <f t="shared" si="285"/>
        <v>1665.625</v>
      </c>
    </row>
    <row r="270" spans="1:42" outlineLevel="1">
      <c r="A270" s="99">
        <v>39146</v>
      </c>
      <c r="B270" s="100" t="s">
        <v>410</v>
      </c>
      <c r="C270" s="100" t="s">
        <v>411</v>
      </c>
      <c r="D270" s="94">
        <v>7913.04</v>
      </c>
      <c r="E270" s="94"/>
      <c r="F270" s="94">
        <v>296.73900000000003</v>
      </c>
      <c r="G270" s="94">
        <v>692.39100000000008</v>
      </c>
      <c r="H270" s="94">
        <v>1088.0430000000001</v>
      </c>
      <c r="I270" s="94">
        <v>1483.6950000000002</v>
      </c>
      <c r="J270" s="94">
        <v>1879.3470000000002</v>
      </c>
      <c r="K270" s="94">
        <v>2274.9990000000003</v>
      </c>
      <c r="L270" s="94">
        <v>2670.6510000000003</v>
      </c>
      <c r="M270" s="94">
        <f t="shared" si="300"/>
        <v>3066.3030000000003</v>
      </c>
      <c r="N270" s="95">
        <v>7517.3879999999999</v>
      </c>
      <c r="O270" s="96">
        <v>32.971000000000004</v>
      </c>
      <c r="P270" s="95">
        <v>32.971000000000004</v>
      </c>
      <c r="Q270" s="95">
        <v>32.971000000000004</v>
      </c>
      <c r="R270" s="95">
        <v>32.971000000000004</v>
      </c>
      <c r="S270" s="95">
        <v>32.971000000000004</v>
      </c>
      <c r="T270" s="95">
        <v>32.971000000000004</v>
      </c>
      <c r="U270" s="95">
        <v>32.971000000000004</v>
      </c>
      <c r="V270" s="95">
        <v>32.971000000000004</v>
      </c>
      <c r="W270" s="95">
        <v>32.971000000000004</v>
      </c>
      <c r="X270" s="95">
        <v>32.971000000000004</v>
      </c>
      <c r="Y270" s="95">
        <v>32.971000000000004</v>
      </c>
      <c r="Z270" s="95">
        <v>32.971000000000004</v>
      </c>
      <c r="AA270" s="97">
        <v>3461.9550000000004</v>
      </c>
      <c r="AB270" s="97">
        <v>4451.0849999999991</v>
      </c>
      <c r="AC270" s="95">
        <f>+($D$270*5%)/12</f>
        <v>32.971000000000004</v>
      </c>
      <c r="AD270" s="95">
        <f t="shared" ref="AD270:AN270" si="302">+($D$270*5%)/12</f>
        <v>32.971000000000004</v>
      </c>
      <c r="AE270" s="95">
        <f t="shared" si="302"/>
        <v>32.971000000000004</v>
      </c>
      <c r="AF270" s="95">
        <f t="shared" si="302"/>
        <v>32.971000000000004</v>
      </c>
      <c r="AG270" s="95">
        <f t="shared" si="302"/>
        <v>32.971000000000004</v>
      </c>
      <c r="AH270" s="95">
        <f t="shared" si="302"/>
        <v>32.971000000000004</v>
      </c>
      <c r="AI270" s="95">
        <f t="shared" si="302"/>
        <v>32.971000000000004</v>
      </c>
      <c r="AJ270" s="95">
        <f t="shared" si="302"/>
        <v>32.971000000000004</v>
      </c>
      <c r="AK270" s="95">
        <f t="shared" si="302"/>
        <v>32.971000000000004</v>
      </c>
      <c r="AL270" s="95">
        <f t="shared" si="302"/>
        <v>32.971000000000004</v>
      </c>
      <c r="AM270" s="95">
        <f t="shared" si="302"/>
        <v>32.971000000000004</v>
      </c>
      <c r="AN270" s="95">
        <f t="shared" si="302"/>
        <v>32.971000000000004</v>
      </c>
      <c r="AO270" s="98">
        <f t="shared" si="284"/>
        <v>3857.6070000000004</v>
      </c>
      <c r="AP270" s="98">
        <f t="shared" si="285"/>
        <v>4055.4329999999995</v>
      </c>
    </row>
    <row r="271" spans="1:42" outlineLevel="1">
      <c r="A271" s="99">
        <v>39146</v>
      </c>
      <c r="B271" s="100" t="s">
        <v>412</v>
      </c>
      <c r="C271" s="100" t="s">
        <v>413</v>
      </c>
      <c r="D271" s="94">
        <v>19267.5</v>
      </c>
      <c r="E271" s="94"/>
      <c r="F271" s="94">
        <v>722.53125</v>
      </c>
      <c r="G271" s="94">
        <v>1685.90625</v>
      </c>
      <c r="H271" s="94">
        <v>2649.28125</v>
      </c>
      <c r="I271" s="94">
        <v>3612.65625</v>
      </c>
      <c r="J271" s="94">
        <v>4576.03125</v>
      </c>
      <c r="K271" s="94">
        <v>5539.40625</v>
      </c>
      <c r="L271" s="94">
        <v>6502.78125</v>
      </c>
      <c r="M271" s="94">
        <f t="shared" si="300"/>
        <v>7466.15625</v>
      </c>
      <c r="N271" s="95">
        <v>18304.125</v>
      </c>
      <c r="O271" s="96">
        <v>80.28125</v>
      </c>
      <c r="P271" s="95">
        <v>80.28125</v>
      </c>
      <c r="Q271" s="95">
        <v>80.28125</v>
      </c>
      <c r="R271" s="95">
        <v>80.28125</v>
      </c>
      <c r="S271" s="95">
        <v>80.28125</v>
      </c>
      <c r="T271" s="95">
        <v>80.28125</v>
      </c>
      <c r="U271" s="95">
        <v>80.28125</v>
      </c>
      <c r="V271" s="95">
        <v>80.28125</v>
      </c>
      <c r="W271" s="95">
        <v>80.28125</v>
      </c>
      <c r="X271" s="95">
        <v>80.28125</v>
      </c>
      <c r="Y271" s="95">
        <v>80.28125</v>
      </c>
      <c r="Z271" s="95">
        <v>80.28125</v>
      </c>
      <c r="AA271" s="97">
        <v>8429.53125</v>
      </c>
      <c r="AB271" s="97">
        <v>10837.96875</v>
      </c>
      <c r="AC271" s="95">
        <f>+($D$271*5%)/12</f>
        <v>80.28125</v>
      </c>
      <c r="AD271" s="95">
        <f t="shared" ref="AD271:AN271" si="303">+($D$271*5%)/12</f>
        <v>80.28125</v>
      </c>
      <c r="AE271" s="95">
        <f t="shared" si="303"/>
        <v>80.28125</v>
      </c>
      <c r="AF271" s="95">
        <f t="shared" si="303"/>
        <v>80.28125</v>
      </c>
      <c r="AG271" s="95">
        <f t="shared" si="303"/>
        <v>80.28125</v>
      </c>
      <c r="AH271" s="95">
        <f t="shared" si="303"/>
        <v>80.28125</v>
      </c>
      <c r="AI271" s="95">
        <f t="shared" si="303"/>
        <v>80.28125</v>
      </c>
      <c r="AJ271" s="95">
        <f t="shared" si="303"/>
        <v>80.28125</v>
      </c>
      <c r="AK271" s="95">
        <f t="shared" si="303"/>
        <v>80.28125</v>
      </c>
      <c r="AL271" s="95">
        <f t="shared" si="303"/>
        <v>80.28125</v>
      </c>
      <c r="AM271" s="95">
        <f t="shared" si="303"/>
        <v>80.28125</v>
      </c>
      <c r="AN271" s="95">
        <f t="shared" si="303"/>
        <v>80.28125</v>
      </c>
      <c r="AO271" s="98">
        <f t="shared" si="284"/>
        <v>9392.90625</v>
      </c>
      <c r="AP271" s="98">
        <f t="shared" si="285"/>
        <v>9874.59375</v>
      </c>
    </row>
    <row r="272" spans="1:42" outlineLevel="1">
      <c r="A272" s="99">
        <v>39164</v>
      </c>
      <c r="B272" s="100" t="s">
        <v>414</v>
      </c>
      <c r="C272" s="100" t="s">
        <v>415</v>
      </c>
      <c r="D272" s="94">
        <v>10627.5</v>
      </c>
      <c r="E272" s="94"/>
      <c r="F272" s="94">
        <v>398.53125</v>
      </c>
      <c r="G272" s="94">
        <v>929.90625</v>
      </c>
      <c r="H272" s="94">
        <v>1461.28125</v>
      </c>
      <c r="I272" s="94">
        <v>1992.65625</v>
      </c>
      <c r="J272" s="94">
        <v>2524.03125</v>
      </c>
      <c r="K272" s="94">
        <v>3055.40625</v>
      </c>
      <c r="L272" s="94">
        <v>3586.78125</v>
      </c>
      <c r="M272" s="94">
        <f t="shared" si="300"/>
        <v>4118.15625</v>
      </c>
      <c r="N272" s="95">
        <v>10096.125</v>
      </c>
      <c r="O272" s="96">
        <v>44.28125</v>
      </c>
      <c r="P272" s="95">
        <v>44.28125</v>
      </c>
      <c r="Q272" s="95">
        <v>44.28125</v>
      </c>
      <c r="R272" s="95">
        <v>44.28125</v>
      </c>
      <c r="S272" s="95">
        <v>44.28125</v>
      </c>
      <c r="T272" s="95">
        <v>44.28125</v>
      </c>
      <c r="U272" s="95">
        <v>44.28125</v>
      </c>
      <c r="V272" s="95">
        <v>44.28125</v>
      </c>
      <c r="W272" s="95">
        <v>44.28125</v>
      </c>
      <c r="X272" s="95">
        <v>44.28125</v>
      </c>
      <c r="Y272" s="95">
        <v>44.28125</v>
      </c>
      <c r="Z272" s="95">
        <v>44.28125</v>
      </c>
      <c r="AA272" s="97">
        <v>4649.53125</v>
      </c>
      <c r="AB272" s="97">
        <v>5977.96875</v>
      </c>
      <c r="AC272" s="95">
        <f>+($D$272*5%)/12</f>
        <v>44.28125</v>
      </c>
      <c r="AD272" s="95">
        <f t="shared" ref="AD272:AN272" si="304">+($D$272*5%)/12</f>
        <v>44.28125</v>
      </c>
      <c r="AE272" s="95">
        <f t="shared" si="304"/>
        <v>44.28125</v>
      </c>
      <c r="AF272" s="95">
        <f t="shared" si="304"/>
        <v>44.28125</v>
      </c>
      <c r="AG272" s="95">
        <f t="shared" si="304"/>
        <v>44.28125</v>
      </c>
      <c r="AH272" s="95">
        <f t="shared" si="304"/>
        <v>44.28125</v>
      </c>
      <c r="AI272" s="95">
        <f t="shared" si="304"/>
        <v>44.28125</v>
      </c>
      <c r="AJ272" s="95">
        <f t="shared" si="304"/>
        <v>44.28125</v>
      </c>
      <c r="AK272" s="95">
        <f t="shared" si="304"/>
        <v>44.28125</v>
      </c>
      <c r="AL272" s="95">
        <f t="shared" si="304"/>
        <v>44.28125</v>
      </c>
      <c r="AM272" s="95">
        <f t="shared" si="304"/>
        <v>44.28125</v>
      </c>
      <c r="AN272" s="95">
        <f t="shared" si="304"/>
        <v>44.28125</v>
      </c>
      <c r="AO272" s="98">
        <f t="shared" si="284"/>
        <v>5180.90625</v>
      </c>
      <c r="AP272" s="98">
        <f t="shared" si="285"/>
        <v>5446.59375</v>
      </c>
    </row>
    <row r="273" spans="1:42" outlineLevel="1">
      <c r="A273" s="99">
        <v>39164</v>
      </c>
      <c r="B273" s="100" t="s">
        <v>416</v>
      </c>
      <c r="C273" s="100" t="s">
        <v>417</v>
      </c>
      <c r="D273" s="94">
        <v>6803</v>
      </c>
      <c r="E273" s="94"/>
      <c r="F273" s="94">
        <v>255.11250000000001</v>
      </c>
      <c r="G273" s="94">
        <v>595.26250000000005</v>
      </c>
      <c r="H273" s="94">
        <v>935.41250000000002</v>
      </c>
      <c r="I273" s="94">
        <v>1275.5625</v>
      </c>
      <c r="J273" s="94">
        <v>1615.7125000000001</v>
      </c>
      <c r="K273" s="94">
        <v>1955.8625000000002</v>
      </c>
      <c r="L273" s="94">
        <v>2296.0125000000003</v>
      </c>
      <c r="M273" s="94">
        <f t="shared" si="300"/>
        <v>2636.1625000000004</v>
      </c>
      <c r="N273" s="95">
        <v>6462.85</v>
      </c>
      <c r="O273" s="96">
        <v>28.345833333333335</v>
      </c>
      <c r="P273" s="95">
        <v>28.345833333333335</v>
      </c>
      <c r="Q273" s="95">
        <v>28.345833333333335</v>
      </c>
      <c r="R273" s="95">
        <v>28.345833333333335</v>
      </c>
      <c r="S273" s="95">
        <v>28.345833333333335</v>
      </c>
      <c r="T273" s="95">
        <v>28.345833333333335</v>
      </c>
      <c r="U273" s="95">
        <v>28.345833333333335</v>
      </c>
      <c r="V273" s="95">
        <v>28.345833333333335</v>
      </c>
      <c r="W273" s="95">
        <v>28.345833333333335</v>
      </c>
      <c r="X273" s="95">
        <v>28.345833333333335</v>
      </c>
      <c r="Y273" s="95">
        <v>28.345833333333335</v>
      </c>
      <c r="Z273" s="95">
        <v>28.345833333333335</v>
      </c>
      <c r="AA273" s="97">
        <v>2976.3125000000005</v>
      </c>
      <c r="AB273" s="97">
        <v>3826.6874999999995</v>
      </c>
      <c r="AC273" s="95">
        <f>+($D$273*5%)/12</f>
        <v>28.345833333333335</v>
      </c>
      <c r="AD273" s="95">
        <f t="shared" ref="AD273:AN273" si="305">+($D$273*5%)/12</f>
        <v>28.345833333333335</v>
      </c>
      <c r="AE273" s="95">
        <f t="shared" si="305"/>
        <v>28.345833333333335</v>
      </c>
      <c r="AF273" s="95">
        <f t="shared" si="305"/>
        <v>28.345833333333335</v>
      </c>
      <c r="AG273" s="95">
        <f t="shared" si="305"/>
        <v>28.345833333333335</v>
      </c>
      <c r="AH273" s="95">
        <f t="shared" si="305"/>
        <v>28.345833333333335</v>
      </c>
      <c r="AI273" s="95">
        <f t="shared" si="305"/>
        <v>28.345833333333335</v>
      </c>
      <c r="AJ273" s="95">
        <f t="shared" si="305"/>
        <v>28.345833333333335</v>
      </c>
      <c r="AK273" s="95">
        <f t="shared" si="305"/>
        <v>28.345833333333335</v>
      </c>
      <c r="AL273" s="95">
        <f t="shared" si="305"/>
        <v>28.345833333333335</v>
      </c>
      <c r="AM273" s="95">
        <f t="shared" si="305"/>
        <v>28.345833333333335</v>
      </c>
      <c r="AN273" s="95">
        <f t="shared" si="305"/>
        <v>28.345833333333335</v>
      </c>
      <c r="AO273" s="98">
        <f t="shared" si="284"/>
        <v>3316.4625000000005</v>
      </c>
      <c r="AP273" s="98">
        <f t="shared" si="285"/>
        <v>3486.5374999999995</v>
      </c>
    </row>
    <row r="274" spans="1:42" outlineLevel="1">
      <c r="A274" s="99">
        <v>39169</v>
      </c>
      <c r="B274" s="100" t="s">
        <v>418</v>
      </c>
      <c r="C274" s="100" t="s">
        <v>419</v>
      </c>
      <c r="D274" s="94">
        <v>9250</v>
      </c>
      <c r="E274" s="94"/>
      <c r="F274" s="94">
        <v>346.875</v>
      </c>
      <c r="G274" s="94">
        <v>809.375</v>
      </c>
      <c r="H274" s="94">
        <v>1271.875</v>
      </c>
      <c r="I274" s="94">
        <v>1734.375</v>
      </c>
      <c r="J274" s="94">
        <v>2196.875</v>
      </c>
      <c r="K274" s="94">
        <v>2659.375</v>
      </c>
      <c r="L274" s="94">
        <v>3121.875</v>
      </c>
      <c r="M274" s="94">
        <f t="shared" si="300"/>
        <v>3584.375</v>
      </c>
      <c r="N274" s="95">
        <v>8787.5</v>
      </c>
      <c r="O274" s="96">
        <v>38.541666666666664</v>
      </c>
      <c r="P274" s="95">
        <v>38.541666666666664</v>
      </c>
      <c r="Q274" s="95">
        <v>38.541666666666664</v>
      </c>
      <c r="R274" s="95">
        <v>38.541666666666664</v>
      </c>
      <c r="S274" s="95">
        <v>38.541666666666664</v>
      </c>
      <c r="T274" s="95">
        <v>38.541666666666664</v>
      </c>
      <c r="U274" s="95">
        <v>38.541666666666664</v>
      </c>
      <c r="V274" s="95">
        <v>38.541666666666664</v>
      </c>
      <c r="W274" s="95">
        <v>38.541666666666664</v>
      </c>
      <c r="X274" s="95">
        <v>38.541666666666664</v>
      </c>
      <c r="Y274" s="95">
        <v>38.541666666666664</v>
      </c>
      <c r="Z274" s="95">
        <v>38.541666666666664</v>
      </c>
      <c r="AA274" s="97">
        <v>4046.875</v>
      </c>
      <c r="AB274" s="97">
        <v>5203.125</v>
      </c>
      <c r="AC274" s="95">
        <f>+($D$274*5%)/12</f>
        <v>38.541666666666664</v>
      </c>
      <c r="AD274" s="95">
        <f t="shared" ref="AD274:AN274" si="306">+($D$274*5%)/12</f>
        <v>38.541666666666664</v>
      </c>
      <c r="AE274" s="95">
        <f t="shared" si="306"/>
        <v>38.541666666666664</v>
      </c>
      <c r="AF274" s="95">
        <f t="shared" si="306"/>
        <v>38.541666666666664</v>
      </c>
      <c r="AG274" s="95">
        <f t="shared" si="306"/>
        <v>38.541666666666664</v>
      </c>
      <c r="AH274" s="95">
        <f t="shared" si="306"/>
        <v>38.541666666666664</v>
      </c>
      <c r="AI274" s="95">
        <f t="shared" si="306"/>
        <v>38.541666666666664</v>
      </c>
      <c r="AJ274" s="95">
        <f t="shared" si="306"/>
        <v>38.541666666666664</v>
      </c>
      <c r="AK274" s="95">
        <f t="shared" si="306"/>
        <v>38.541666666666664</v>
      </c>
      <c r="AL274" s="95">
        <f t="shared" si="306"/>
        <v>38.541666666666664</v>
      </c>
      <c r="AM274" s="95">
        <f t="shared" si="306"/>
        <v>38.541666666666664</v>
      </c>
      <c r="AN274" s="95">
        <f t="shared" si="306"/>
        <v>38.541666666666664</v>
      </c>
      <c r="AO274" s="98">
        <f t="shared" si="284"/>
        <v>4509.375</v>
      </c>
      <c r="AP274" s="98">
        <f t="shared" si="285"/>
        <v>4740.625</v>
      </c>
    </row>
    <row r="275" spans="1:42" outlineLevel="1">
      <c r="A275" s="92">
        <v>39190</v>
      </c>
      <c r="B275" s="93" t="s">
        <v>420</v>
      </c>
      <c r="C275" s="93" t="s">
        <v>421</v>
      </c>
      <c r="D275" s="94">
        <v>13192.64</v>
      </c>
      <c r="E275" s="94"/>
      <c r="F275" s="94">
        <v>439.75466666666671</v>
      </c>
      <c r="G275" s="94">
        <v>1099.3866666666668</v>
      </c>
      <c r="H275" s="94">
        <v>1759.0186666666682</v>
      </c>
      <c r="I275" s="94">
        <v>2418.6506666666683</v>
      </c>
      <c r="J275" s="94">
        <v>3078.2826666666683</v>
      </c>
      <c r="K275" s="94">
        <v>3737.9146666666684</v>
      </c>
      <c r="L275" s="94">
        <v>4397.5466666666689</v>
      </c>
      <c r="M275" s="94">
        <f t="shared" si="300"/>
        <v>5057.1786666666685</v>
      </c>
      <c r="N275" s="95">
        <v>12533.008</v>
      </c>
      <c r="O275" s="96">
        <v>54.969333333333338</v>
      </c>
      <c r="P275" s="95">
        <v>54.969333333333338</v>
      </c>
      <c r="Q275" s="95">
        <v>54.969333333333338</v>
      </c>
      <c r="R275" s="95">
        <v>54.969333333333338</v>
      </c>
      <c r="S275" s="95">
        <v>54.969333333333338</v>
      </c>
      <c r="T275" s="95">
        <v>54.969333333333338</v>
      </c>
      <c r="U275" s="95">
        <v>54.969333333333338</v>
      </c>
      <c r="V275" s="95">
        <v>54.969333333333338</v>
      </c>
      <c r="W275" s="95">
        <v>54.969333333333338</v>
      </c>
      <c r="X275" s="95">
        <v>54.969333333333338</v>
      </c>
      <c r="Y275" s="95">
        <v>54.969333333333338</v>
      </c>
      <c r="Z275" s="95">
        <v>54.969333333333338</v>
      </c>
      <c r="AA275" s="97">
        <v>5716.8106666666681</v>
      </c>
      <c r="AB275" s="97">
        <v>7475.8293333333313</v>
      </c>
      <c r="AC275" s="95">
        <f>+($D$275*5%)/12</f>
        <v>54.969333333333338</v>
      </c>
      <c r="AD275" s="95">
        <f t="shared" ref="AD275:AN275" si="307">+($D$275*5%)/12</f>
        <v>54.969333333333338</v>
      </c>
      <c r="AE275" s="95">
        <f t="shared" si="307"/>
        <v>54.969333333333338</v>
      </c>
      <c r="AF275" s="95">
        <f t="shared" si="307"/>
        <v>54.969333333333338</v>
      </c>
      <c r="AG275" s="95">
        <f t="shared" si="307"/>
        <v>54.969333333333338</v>
      </c>
      <c r="AH275" s="95">
        <f t="shared" si="307"/>
        <v>54.969333333333338</v>
      </c>
      <c r="AI275" s="95">
        <f t="shared" si="307"/>
        <v>54.969333333333338</v>
      </c>
      <c r="AJ275" s="95">
        <f t="shared" si="307"/>
        <v>54.969333333333338</v>
      </c>
      <c r="AK275" s="95">
        <f t="shared" si="307"/>
        <v>54.969333333333338</v>
      </c>
      <c r="AL275" s="95">
        <f t="shared" si="307"/>
        <v>54.969333333333338</v>
      </c>
      <c r="AM275" s="95">
        <f t="shared" si="307"/>
        <v>54.969333333333338</v>
      </c>
      <c r="AN275" s="95">
        <f t="shared" si="307"/>
        <v>54.969333333333338</v>
      </c>
      <c r="AO275" s="98">
        <f t="shared" si="284"/>
        <v>6376.4426666666677</v>
      </c>
      <c r="AP275" s="98">
        <f t="shared" si="285"/>
        <v>6816.1973333333317</v>
      </c>
    </row>
    <row r="276" spans="1:42" outlineLevel="1">
      <c r="A276" s="92">
        <v>39190</v>
      </c>
      <c r="B276" s="93" t="s">
        <v>422</v>
      </c>
      <c r="C276" s="93" t="s">
        <v>423</v>
      </c>
      <c r="D276" s="94">
        <v>25690</v>
      </c>
      <c r="E276" s="94"/>
      <c r="F276" s="94">
        <v>856.33333333333326</v>
      </c>
      <c r="G276" s="94">
        <v>2140.8333333333339</v>
      </c>
      <c r="H276" s="94">
        <v>3425.3333333333321</v>
      </c>
      <c r="I276" s="94">
        <v>4709.8333333333321</v>
      </c>
      <c r="J276" s="94">
        <v>5994.3333333333321</v>
      </c>
      <c r="K276" s="94">
        <v>7278.8333333333321</v>
      </c>
      <c r="L276" s="94">
        <v>8563.3333333333321</v>
      </c>
      <c r="M276" s="94">
        <f t="shared" si="300"/>
        <v>9847.8333333333321</v>
      </c>
      <c r="N276" s="95">
        <v>24405.5</v>
      </c>
      <c r="O276" s="96">
        <v>107.04166666666667</v>
      </c>
      <c r="P276" s="95">
        <v>107.04166666666667</v>
      </c>
      <c r="Q276" s="95">
        <v>107.04166666666667</v>
      </c>
      <c r="R276" s="95">
        <v>107.04166666666667</v>
      </c>
      <c r="S276" s="95">
        <v>107.04166666666667</v>
      </c>
      <c r="T276" s="95">
        <v>107.04166666666667</v>
      </c>
      <c r="U276" s="95">
        <v>107.04166666666667</v>
      </c>
      <c r="V276" s="95">
        <v>107.04166666666667</v>
      </c>
      <c r="W276" s="95">
        <v>107.04166666666667</v>
      </c>
      <c r="X276" s="95">
        <v>107.04166666666667</v>
      </c>
      <c r="Y276" s="95">
        <v>107.04166666666667</v>
      </c>
      <c r="Z276" s="95">
        <v>107.04166666666667</v>
      </c>
      <c r="AA276" s="97">
        <v>11132.333333333332</v>
      </c>
      <c r="AB276" s="97">
        <v>14557.666666666668</v>
      </c>
      <c r="AC276" s="95">
        <f>+($D$276*5%)/12</f>
        <v>107.04166666666667</v>
      </c>
      <c r="AD276" s="95">
        <f t="shared" ref="AD276:AN276" si="308">+($D$276*5%)/12</f>
        <v>107.04166666666667</v>
      </c>
      <c r="AE276" s="95">
        <f t="shared" si="308"/>
        <v>107.04166666666667</v>
      </c>
      <c r="AF276" s="95">
        <f t="shared" si="308"/>
        <v>107.04166666666667</v>
      </c>
      <c r="AG276" s="95">
        <f t="shared" si="308"/>
        <v>107.04166666666667</v>
      </c>
      <c r="AH276" s="95">
        <f t="shared" si="308"/>
        <v>107.04166666666667</v>
      </c>
      <c r="AI276" s="95">
        <f t="shared" si="308"/>
        <v>107.04166666666667</v>
      </c>
      <c r="AJ276" s="95">
        <f t="shared" si="308"/>
        <v>107.04166666666667</v>
      </c>
      <c r="AK276" s="95">
        <f t="shared" si="308"/>
        <v>107.04166666666667</v>
      </c>
      <c r="AL276" s="95">
        <f t="shared" si="308"/>
        <v>107.04166666666667</v>
      </c>
      <c r="AM276" s="95">
        <f t="shared" si="308"/>
        <v>107.04166666666667</v>
      </c>
      <c r="AN276" s="95">
        <f t="shared" si="308"/>
        <v>107.04166666666667</v>
      </c>
      <c r="AO276" s="98">
        <f t="shared" si="284"/>
        <v>12416.833333333332</v>
      </c>
      <c r="AP276" s="98">
        <f t="shared" si="285"/>
        <v>13273.166666666668</v>
      </c>
    </row>
    <row r="277" spans="1:42" outlineLevel="1">
      <c r="A277" s="92">
        <v>39190</v>
      </c>
      <c r="B277" s="93" t="s">
        <v>424</v>
      </c>
      <c r="C277" s="93" t="s">
        <v>425</v>
      </c>
      <c r="D277" s="94">
        <v>2550</v>
      </c>
      <c r="E277" s="94"/>
      <c r="F277" s="94">
        <v>85</v>
      </c>
      <c r="G277" s="94">
        <v>212.5</v>
      </c>
      <c r="H277" s="94">
        <v>340</v>
      </c>
      <c r="I277" s="94">
        <v>467.5</v>
      </c>
      <c r="J277" s="94">
        <v>595</v>
      </c>
      <c r="K277" s="94">
        <v>722.5</v>
      </c>
      <c r="L277" s="94">
        <v>850</v>
      </c>
      <c r="M277" s="94">
        <f t="shared" si="300"/>
        <v>977.5</v>
      </c>
      <c r="N277" s="95">
        <v>2422.5</v>
      </c>
      <c r="O277" s="96">
        <v>10.625</v>
      </c>
      <c r="P277" s="95">
        <v>10.625</v>
      </c>
      <c r="Q277" s="95">
        <v>10.625</v>
      </c>
      <c r="R277" s="95">
        <v>10.625</v>
      </c>
      <c r="S277" s="95">
        <v>10.625</v>
      </c>
      <c r="T277" s="95">
        <v>10.625</v>
      </c>
      <c r="U277" s="95">
        <v>10.625</v>
      </c>
      <c r="V277" s="95">
        <v>10.625</v>
      </c>
      <c r="W277" s="95">
        <v>10.625</v>
      </c>
      <c r="X277" s="95">
        <v>10.625</v>
      </c>
      <c r="Y277" s="95">
        <v>10.625</v>
      </c>
      <c r="Z277" s="95">
        <v>10.625</v>
      </c>
      <c r="AA277" s="97">
        <v>1105</v>
      </c>
      <c r="AB277" s="97">
        <v>1445</v>
      </c>
      <c r="AC277" s="95">
        <f>+($D$277*5%)/12</f>
        <v>10.625</v>
      </c>
      <c r="AD277" s="95">
        <f t="shared" ref="AD277:AN277" si="309">+($D$277*5%)/12</f>
        <v>10.625</v>
      </c>
      <c r="AE277" s="95">
        <f t="shared" si="309"/>
        <v>10.625</v>
      </c>
      <c r="AF277" s="95">
        <f t="shared" si="309"/>
        <v>10.625</v>
      </c>
      <c r="AG277" s="95">
        <f t="shared" si="309"/>
        <v>10.625</v>
      </c>
      <c r="AH277" s="95">
        <f t="shared" si="309"/>
        <v>10.625</v>
      </c>
      <c r="AI277" s="95">
        <f t="shared" si="309"/>
        <v>10.625</v>
      </c>
      <c r="AJ277" s="95">
        <f t="shared" si="309"/>
        <v>10.625</v>
      </c>
      <c r="AK277" s="95">
        <f t="shared" si="309"/>
        <v>10.625</v>
      </c>
      <c r="AL277" s="95">
        <f t="shared" si="309"/>
        <v>10.625</v>
      </c>
      <c r="AM277" s="95">
        <f t="shared" si="309"/>
        <v>10.625</v>
      </c>
      <c r="AN277" s="95">
        <f t="shared" si="309"/>
        <v>10.625</v>
      </c>
      <c r="AO277" s="98">
        <f t="shared" si="284"/>
        <v>1232.5</v>
      </c>
      <c r="AP277" s="98">
        <f t="shared" si="285"/>
        <v>1317.5</v>
      </c>
    </row>
    <row r="278" spans="1:42" outlineLevel="1">
      <c r="A278" s="92">
        <v>39274</v>
      </c>
      <c r="B278" s="93" t="s">
        <v>426</v>
      </c>
      <c r="C278" s="93" t="s">
        <v>427</v>
      </c>
      <c r="D278" s="94">
        <v>26086.95</v>
      </c>
      <c r="E278" s="94"/>
      <c r="F278" s="94">
        <v>543.47812500000009</v>
      </c>
      <c r="G278" s="94">
        <v>1847.8256250000009</v>
      </c>
      <c r="H278" s="94">
        <v>3152.1731249999993</v>
      </c>
      <c r="I278" s="94">
        <v>4456.5206250000001</v>
      </c>
      <c r="J278" s="94">
        <v>5760.8681250000009</v>
      </c>
      <c r="K278" s="94">
        <v>7065.2156250000016</v>
      </c>
      <c r="L278" s="94">
        <v>8369.5631250000024</v>
      </c>
      <c r="M278" s="94">
        <f t="shared" si="300"/>
        <v>9673.9106250000023</v>
      </c>
      <c r="N278" s="95">
        <v>24782.602500000001</v>
      </c>
      <c r="O278" s="96">
        <v>108.69562500000001</v>
      </c>
      <c r="P278" s="95">
        <v>108.69562500000001</v>
      </c>
      <c r="Q278" s="95">
        <v>108.69562500000001</v>
      </c>
      <c r="R278" s="95">
        <v>108.69562500000001</v>
      </c>
      <c r="S278" s="95">
        <v>108.69562500000001</v>
      </c>
      <c r="T278" s="95">
        <v>108.69562500000001</v>
      </c>
      <c r="U278" s="95">
        <v>108.69562500000001</v>
      </c>
      <c r="V278" s="95">
        <v>108.69562500000001</v>
      </c>
      <c r="W278" s="95">
        <v>108.69562500000001</v>
      </c>
      <c r="X278" s="95">
        <v>108.69562500000001</v>
      </c>
      <c r="Y278" s="95">
        <v>108.69562500000001</v>
      </c>
      <c r="Z278" s="95">
        <v>108.69562500000001</v>
      </c>
      <c r="AA278" s="97">
        <v>10978.258125000002</v>
      </c>
      <c r="AB278" s="97">
        <v>15108.691874999999</v>
      </c>
      <c r="AC278" s="95">
        <f>+($D$278*5%)/12</f>
        <v>108.69562500000001</v>
      </c>
      <c r="AD278" s="95">
        <f t="shared" ref="AD278:AN278" si="310">+($D$278*5%)/12</f>
        <v>108.69562500000001</v>
      </c>
      <c r="AE278" s="95">
        <f t="shared" si="310"/>
        <v>108.69562500000001</v>
      </c>
      <c r="AF278" s="95">
        <f t="shared" si="310"/>
        <v>108.69562500000001</v>
      </c>
      <c r="AG278" s="95">
        <f t="shared" si="310"/>
        <v>108.69562500000001</v>
      </c>
      <c r="AH278" s="95">
        <f t="shared" si="310"/>
        <v>108.69562500000001</v>
      </c>
      <c r="AI278" s="95">
        <f t="shared" si="310"/>
        <v>108.69562500000001</v>
      </c>
      <c r="AJ278" s="95">
        <f t="shared" si="310"/>
        <v>108.69562500000001</v>
      </c>
      <c r="AK278" s="95">
        <f t="shared" si="310"/>
        <v>108.69562500000001</v>
      </c>
      <c r="AL278" s="95">
        <f t="shared" si="310"/>
        <v>108.69562500000001</v>
      </c>
      <c r="AM278" s="95">
        <f t="shared" si="310"/>
        <v>108.69562500000001</v>
      </c>
      <c r="AN278" s="95">
        <f t="shared" si="310"/>
        <v>108.69562500000001</v>
      </c>
      <c r="AO278" s="98">
        <f t="shared" si="284"/>
        <v>12282.605625000002</v>
      </c>
      <c r="AP278" s="98">
        <f t="shared" si="285"/>
        <v>13804.344374999999</v>
      </c>
    </row>
    <row r="279" spans="1:42" outlineLevel="1">
      <c r="A279" s="92">
        <v>39282</v>
      </c>
      <c r="B279" s="93" t="s">
        <v>428</v>
      </c>
      <c r="C279" s="93" t="s">
        <v>429</v>
      </c>
      <c r="D279" s="94">
        <v>10000</v>
      </c>
      <c r="E279" s="94"/>
      <c r="F279" s="94">
        <v>208.33333333333331</v>
      </c>
      <c r="G279" s="94">
        <v>708.33333333333326</v>
      </c>
      <c r="H279" s="94">
        <v>1208.3333333333333</v>
      </c>
      <c r="I279" s="94">
        <v>1708.3333333333333</v>
      </c>
      <c r="J279" s="94">
        <v>2208.3333333333335</v>
      </c>
      <c r="K279" s="94">
        <v>2708.3333333333335</v>
      </c>
      <c r="L279" s="94">
        <v>3208.3333333333335</v>
      </c>
      <c r="M279" s="94">
        <f t="shared" si="300"/>
        <v>3708.3333333333335</v>
      </c>
      <c r="N279" s="95">
        <v>9500</v>
      </c>
      <c r="O279" s="96">
        <v>41.666666666666664</v>
      </c>
      <c r="P279" s="95">
        <v>41.666666666666664</v>
      </c>
      <c r="Q279" s="95">
        <v>41.666666666666664</v>
      </c>
      <c r="R279" s="95">
        <v>41.666666666666664</v>
      </c>
      <c r="S279" s="95">
        <v>41.666666666666664</v>
      </c>
      <c r="T279" s="95">
        <v>41.666666666666664</v>
      </c>
      <c r="U279" s="95">
        <v>41.666666666666664</v>
      </c>
      <c r="V279" s="95">
        <v>41.666666666666664</v>
      </c>
      <c r="W279" s="95">
        <v>41.666666666666664</v>
      </c>
      <c r="X279" s="95">
        <v>41.666666666666664</v>
      </c>
      <c r="Y279" s="95">
        <v>41.666666666666664</v>
      </c>
      <c r="Z279" s="95">
        <v>41.666666666666664</v>
      </c>
      <c r="AA279" s="97">
        <v>4208.3333333333339</v>
      </c>
      <c r="AB279" s="97">
        <v>5791.6666666666661</v>
      </c>
      <c r="AC279" s="95">
        <f>+($D$279*5%)/12</f>
        <v>41.666666666666664</v>
      </c>
      <c r="AD279" s="95">
        <f t="shared" ref="AD279:AN279" si="311">+($D$279*5%)/12</f>
        <v>41.666666666666664</v>
      </c>
      <c r="AE279" s="95">
        <f t="shared" si="311"/>
        <v>41.666666666666664</v>
      </c>
      <c r="AF279" s="95">
        <f t="shared" si="311"/>
        <v>41.666666666666664</v>
      </c>
      <c r="AG279" s="95">
        <f t="shared" si="311"/>
        <v>41.666666666666664</v>
      </c>
      <c r="AH279" s="95">
        <f t="shared" si="311"/>
        <v>41.666666666666664</v>
      </c>
      <c r="AI279" s="95">
        <f t="shared" si="311"/>
        <v>41.666666666666664</v>
      </c>
      <c r="AJ279" s="95">
        <f t="shared" si="311"/>
        <v>41.666666666666664</v>
      </c>
      <c r="AK279" s="95">
        <f t="shared" si="311"/>
        <v>41.666666666666664</v>
      </c>
      <c r="AL279" s="95">
        <f t="shared" si="311"/>
        <v>41.666666666666664</v>
      </c>
      <c r="AM279" s="95">
        <f t="shared" si="311"/>
        <v>41.666666666666664</v>
      </c>
      <c r="AN279" s="95">
        <f t="shared" si="311"/>
        <v>41.666666666666664</v>
      </c>
      <c r="AO279" s="98">
        <f t="shared" si="284"/>
        <v>4708.3333333333339</v>
      </c>
      <c r="AP279" s="98">
        <f t="shared" si="285"/>
        <v>5291.6666666666661</v>
      </c>
    </row>
    <row r="280" spans="1:42" outlineLevel="1">
      <c r="A280" s="92">
        <v>39286</v>
      </c>
      <c r="B280" s="93" t="s">
        <v>430</v>
      </c>
      <c r="C280" s="93" t="s">
        <v>431</v>
      </c>
      <c r="D280" s="94">
        <v>30433.040000000001</v>
      </c>
      <c r="E280" s="94"/>
      <c r="F280" s="94">
        <v>634.02166666666665</v>
      </c>
      <c r="G280" s="94">
        <v>2155.6736666666661</v>
      </c>
      <c r="H280" s="94">
        <v>3677.325666666668</v>
      </c>
      <c r="I280" s="94">
        <v>5198.9776666666676</v>
      </c>
      <c r="J280" s="94">
        <v>6720.6296666666676</v>
      </c>
      <c r="K280" s="94">
        <v>8242.2816666666677</v>
      </c>
      <c r="L280" s="94">
        <v>9763.9336666666677</v>
      </c>
      <c r="M280" s="94">
        <f t="shared" si="300"/>
        <v>11285.585666666668</v>
      </c>
      <c r="N280" s="95">
        <v>28911.388000000003</v>
      </c>
      <c r="O280" s="96">
        <v>126.80433333333333</v>
      </c>
      <c r="P280" s="95">
        <v>126.80433333333333</v>
      </c>
      <c r="Q280" s="95">
        <v>126.80433333333333</v>
      </c>
      <c r="R280" s="95">
        <v>126.80433333333333</v>
      </c>
      <c r="S280" s="95">
        <v>126.80433333333333</v>
      </c>
      <c r="T280" s="95">
        <v>126.80433333333333</v>
      </c>
      <c r="U280" s="95">
        <v>126.80433333333333</v>
      </c>
      <c r="V280" s="95">
        <v>126.80433333333333</v>
      </c>
      <c r="W280" s="95">
        <v>126.80433333333333</v>
      </c>
      <c r="X280" s="95">
        <v>126.80433333333333</v>
      </c>
      <c r="Y280" s="95">
        <v>126.80433333333333</v>
      </c>
      <c r="Z280" s="95">
        <v>126.80433333333333</v>
      </c>
      <c r="AA280" s="97">
        <v>12807.237666666668</v>
      </c>
      <c r="AB280" s="97">
        <v>17625.802333333333</v>
      </c>
      <c r="AC280" s="95">
        <f>+($D$280*5%)/12</f>
        <v>126.80433333333333</v>
      </c>
      <c r="AD280" s="95">
        <f t="shared" ref="AD280:AN280" si="312">+($D$280*5%)/12</f>
        <v>126.80433333333333</v>
      </c>
      <c r="AE280" s="95">
        <f t="shared" si="312"/>
        <v>126.80433333333333</v>
      </c>
      <c r="AF280" s="95">
        <f t="shared" si="312"/>
        <v>126.80433333333333</v>
      </c>
      <c r="AG280" s="95">
        <f t="shared" si="312"/>
        <v>126.80433333333333</v>
      </c>
      <c r="AH280" s="95">
        <f t="shared" si="312"/>
        <v>126.80433333333333</v>
      </c>
      <c r="AI280" s="95">
        <f t="shared" si="312"/>
        <v>126.80433333333333</v>
      </c>
      <c r="AJ280" s="95">
        <f t="shared" si="312"/>
        <v>126.80433333333333</v>
      </c>
      <c r="AK280" s="95">
        <f t="shared" si="312"/>
        <v>126.80433333333333</v>
      </c>
      <c r="AL280" s="95">
        <f t="shared" si="312"/>
        <v>126.80433333333333</v>
      </c>
      <c r="AM280" s="95">
        <f t="shared" si="312"/>
        <v>126.80433333333333</v>
      </c>
      <c r="AN280" s="95">
        <f t="shared" si="312"/>
        <v>126.80433333333333</v>
      </c>
      <c r="AO280" s="98">
        <f t="shared" si="284"/>
        <v>14328.889666666668</v>
      </c>
      <c r="AP280" s="98">
        <f t="shared" si="285"/>
        <v>16104.150333333333</v>
      </c>
    </row>
    <row r="281" spans="1:42" outlineLevel="1">
      <c r="A281" s="92">
        <v>39326</v>
      </c>
      <c r="B281" s="93" t="s">
        <v>432</v>
      </c>
      <c r="C281" s="93" t="s">
        <v>433</v>
      </c>
      <c r="D281" s="94">
        <v>34850</v>
      </c>
      <c r="E281" s="94"/>
      <c r="F281" s="94">
        <v>435.625</v>
      </c>
      <c r="G281" s="94">
        <v>2178.125</v>
      </c>
      <c r="H281" s="94">
        <v>3920.6250000000018</v>
      </c>
      <c r="I281" s="94">
        <v>5663.1250000000018</v>
      </c>
      <c r="J281" s="94">
        <v>7405.6250000000018</v>
      </c>
      <c r="K281" s="94">
        <v>9148.1250000000018</v>
      </c>
      <c r="L281" s="94">
        <v>10890.625000000002</v>
      </c>
      <c r="M281" s="94">
        <f t="shared" si="300"/>
        <v>12633.125000000002</v>
      </c>
      <c r="N281" s="95">
        <v>33107.5</v>
      </c>
      <c r="O281" s="96">
        <v>145.20833333333334</v>
      </c>
      <c r="P281" s="95">
        <v>145.20833333333334</v>
      </c>
      <c r="Q281" s="95">
        <v>145.20833333333334</v>
      </c>
      <c r="R281" s="95">
        <v>145.20833333333334</v>
      </c>
      <c r="S281" s="95">
        <v>145.20833333333334</v>
      </c>
      <c r="T281" s="95">
        <v>145.20833333333334</v>
      </c>
      <c r="U281" s="95">
        <v>145.20833333333334</v>
      </c>
      <c r="V281" s="95">
        <v>145.20833333333334</v>
      </c>
      <c r="W281" s="95">
        <v>145.20833333333334</v>
      </c>
      <c r="X281" s="95">
        <v>145.20833333333334</v>
      </c>
      <c r="Y281" s="95">
        <v>145.20833333333334</v>
      </c>
      <c r="Z281" s="95">
        <v>145.20833333333334</v>
      </c>
      <c r="AA281" s="97">
        <v>14375.625000000002</v>
      </c>
      <c r="AB281" s="97">
        <v>20474.375</v>
      </c>
      <c r="AC281" s="95">
        <f>+($D$281*5%)/12</f>
        <v>145.20833333333334</v>
      </c>
      <c r="AD281" s="95">
        <f t="shared" ref="AD281:AN281" si="313">+($D$281*5%)/12</f>
        <v>145.20833333333334</v>
      </c>
      <c r="AE281" s="95">
        <f t="shared" si="313"/>
        <v>145.20833333333334</v>
      </c>
      <c r="AF281" s="95">
        <f t="shared" si="313"/>
        <v>145.20833333333334</v>
      </c>
      <c r="AG281" s="95">
        <f t="shared" si="313"/>
        <v>145.20833333333334</v>
      </c>
      <c r="AH281" s="95">
        <f t="shared" si="313"/>
        <v>145.20833333333334</v>
      </c>
      <c r="AI281" s="95">
        <f t="shared" si="313"/>
        <v>145.20833333333334</v>
      </c>
      <c r="AJ281" s="95">
        <f t="shared" si="313"/>
        <v>145.20833333333334</v>
      </c>
      <c r="AK281" s="95">
        <f t="shared" si="313"/>
        <v>145.20833333333334</v>
      </c>
      <c r="AL281" s="95">
        <f t="shared" si="313"/>
        <v>145.20833333333334</v>
      </c>
      <c r="AM281" s="95">
        <f t="shared" si="313"/>
        <v>145.20833333333334</v>
      </c>
      <c r="AN281" s="95">
        <f t="shared" si="313"/>
        <v>145.20833333333334</v>
      </c>
      <c r="AO281" s="98">
        <f t="shared" si="284"/>
        <v>16118.125000000002</v>
      </c>
      <c r="AP281" s="98">
        <f t="shared" si="285"/>
        <v>18731.875</v>
      </c>
    </row>
    <row r="282" spans="1:42" outlineLevel="1">
      <c r="A282" s="92">
        <v>39350</v>
      </c>
      <c r="B282" s="93" t="s">
        <v>434</v>
      </c>
      <c r="C282" s="93" t="s">
        <v>433</v>
      </c>
      <c r="D282" s="94">
        <v>34850</v>
      </c>
      <c r="E282" s="94"/>
      <c r="F282" s="94">
        <v>435.625</v>
      </c>
      <c r="G282" s="94">
        <v>2178.125</v>
      </c>
      <c r="H282" s="94">
        <v>3920.6250000000018</v>
      </c>
      <c r="I282" s="94">
        <v>5663.1250000000018</v>
      </c>
      <c r="J282" s="94">
        <v>7405.6250000000018</v>
      </c>
      <c r="K282" s="94">
        <v>9148.1250000000018</v>
      </c>
      <c r="L282" s="94">
        <v>10890.625000000002</v>
      </c>
      <c r="M282" s="94">
        <f t="shared" si="300"/>
        <v>12633.125000000002</v>
      </c>
      <c r="N282" s="95">
        <v>33107.5</v>
      </c>
      <c r="O282" s="96">
        <v>145.20833333333334</v>
      </c>
      <c r="P282" s="95">
        <v>145.20833333333334</v>
      </c>
      <c r="Q282" s="95">
        <v>145.20833333333334</v>
      </c>
      <c r="R282" s="95">
        <v>145.20833333333334</v>
      </c>
      <c r="S282" s="95">
        <v>145.20833333333334</v>
      </c>
      <c r="T282" s="95">
        <v>145.20833333333334</v>
      </c>
      <c r="U282" s="95">
        <v>145.20833333333334</v>
      </c>
      <c r="V282" s="95">
        <v>145.20833333333334</v>
      </c>
      <c r="W282" s="95">
        <v>145.20833333333334</v>
      </c>
      <c r="X282" s="95">
        <v>145.20833333333334</v>
      </c>
      <c r="Y282" s="95">
        <v>145.20833333333334</v>
      </c>
      <c r="Z282" s="95">
        <v>145.20833333333334</v>
      </c>
      <c r="AA282" s="97">
        <v>14375.625000000002</v>
      </c>
      <c r="AB282" s="97">
        <v>20474.375</v>
      </c>
      <c r="AC282" s="95">
        <f>+($D$282*5%)/12</f>
        <v>145.20833333333334</v>
      </c>
      <c r="AD282" s="95">
        <f t="shared" ref="AD282:AN282" si="314">+($D$282*5%)/12</f>
        <v>145.20833333333334</v>
      </c>
      <c r="AE282" s="95">
        <f t="shared" si="314"/>
        <v>145.20833333333334</v>
      </c>
      <c r="AF282" s="95">
        <f t="shared" si="314"/>
        <v>145.20833333333334</v>
      </c>
      <c r="AG282" s="95">
        <f t="shared" si="314"/>
        <v>145.20833333333334</v>
      </c>
      <c r="AH282" s="95">
        <f t="shared" si="314"/>
        <v>145.20833333333334</v>
      </c>
      <c r="AI282" s="95">
        <f t="shared" si="314"/>
        <v>145.20833333333334</v>
      </c>
      <c r="AJ282" s="95">
        <f t="shared" si="314"/>
        <v>145.20833333333334</v>
      </c>
      <c r="AK282" s="95">
        <f t="shared" si="314"/>
        <v>145.20833333333334</v>
      </c>
      <c r="AL282" s="95">
        <f t="shared" si="314"/>
        <v>145.20833333333334</v>
      </c>
      <c r="AM282" s="95">
        <f t="shared" si="314"/>
        <v>145.20833333333334</v>
      </c>
      <c r="AN282" s="95">
        <f t="shared" si="314"/>
        <v>145.20833333333334</v>
      </c>
      <c r="AO282" s="98">
        <f t="shared" si="284"/>
        <v>16118.125000000002</v>
      </c>
      <c r="AP282" s="98">
        <f t="shared" si="285"/>
        <v>18731.875</v>
      </c>
    </row>
    <row r="283" spans="1:42" outlineLevel="1">
      <c r="A283" s="92">
        <v>39430</v>
      </c>
      <c r="B283" s="93" t="s">
        <v>435</v>
      </c>
      <c r="C283" s="93" t="s">
        <v>436</v>
      </c>
      <c r="D283" s="94">
        <v>2500</v>
      </c>
      <c r="E283" s="94"/>
      <c r="F283" s="94">
        <v>0</v>
      </c>
      <c r="G283" s="94">
        <v>125</v>
      </c>
      <c r="H283" s="94">
        <v>250</v>
      </c>
      <c r="I283" s="94">
        <v>375</v>
      </c>
      <c r="J283" s="94">
        <v>500</v>
      </c>
      <c r="K283" s="94">
        <v>625</v>
      </c>
      <c r="L283" s="94">
        <v>750</v>
      </c>
      <c r="M283" s="94">
        <f t="shared" si="300"/>
        <v>875</v>
      </c>
      <c r="N283" s="95">
        <v>2375</v>
      </c>
      <c r="O283" s="96">
        <v>10.416666666666666</v>
      </c>
      <c r="P283" s="95">
        <v>10.416666666666666</v>
      </c>
      <c r="Q283" s="95">
        <v>10.416666666666666</v>
      </c>
      <c r="R283" s="95">
        <v>10.416666666666666</v>
      </c>
      <c r="S283" s="95">
        <v>10.416666666666666</v>
      </c>
      <c r="T283" s="95">
        <v>10.416666666666666</v>
      </c>
      <c r="U283" s="95">
        <v>10.416666666666666</v>
      </c>
      <c r="V283" s="95">
        <v>10.416666666666666</v>
      </c>
      <c r="W283" s="95">
        <v>10.416666666666666</v>
      </c>
      <c r="X283" s="95">
        <v>10.416666666666666</v>
      </c>
      <c r="Y283" s="95">
        <v>10.416666666666666</v>
      </c>
      <c r="Z283" s="95">
        <v>10.416666666666666</v>
      </c>
      <c r="AA283" s="97">
        <v>1000</v>
      </c>
      <c r="AB283" s="97">
        <v>1500</v>
      </c>
      <c r="AC283" s="95">
        <f>+($D$283*5%)/12</f>
        <v>10.416666666666666</v>
      </c>
      <c r="AD283" s="95">
        <f t="shared" ref="AD283:AN283" si="315">+($D$283*5%)/12</f>
        <v>10.416666666666666</v>
      </c>
      <c r="AE283" s="95">
        <f t="shared" si="315"/>
        <v>10.416666666666666</v>
      </c>
      <c r="AF283" s="95">
        <f t="shared" si="315"/>
        <v>10.416666666666666</v>
      </c>
      <c r="AG283" s="95">
        <f t="shared" si="315"/>
        <v>10.416666666666666</v>
      </c>
      <c r="AH283" s="95">
        <f t="shared" si="315"/>
        <v>10.416666666666666</v>
      </c>
      <c r="AI283" s="95">
        <f t="shared" si="315"/>
        <v>10.416666666666666</v>
      </c>
      <c r="AJ283" s="95">
        <f t="shared" si="315"/>
        <v>10.416666666666666</v>
      </c>
      <c r="AK283" s="95">
        <f t="shared" si="315"/>
        <v>10.416666666666666</v>
      </c>
      <c r="AL283" s="95">
        <f t="shared" si="315"/>
        <v>10.416666666666666</v>
      </c>
      <c r="AM283" s="95">
        <f t="shared" si="315"/>
        <v>10.416666666666666</v>
      </c>
      <c r="AN283" s="95">
        <f t="shared" si="315"/>
        <v>10.416666666666666</v>
      </c>
      <c r="AO283" s="98">
        <f t="shared" si="284"/>
        <v>1125</v>
      </c>
      <c r="AP283" s="98">
        <f t="shared" si="285"/>
        <v>1375</v>
      </c>
    </row>
    <row r="284" spans="1:42" outlineLevel="1">
      <c r="A284" s="92">
        <v>39461</v>
      </c>
      <c r="B284" s="93" t="s">
        <v>437</v>
      </c>
      <c r="C284" s="93" t="s">
        <v>438</v>
      </c>
      <c r="D284" s="94">
        <v>1600</v>
      </c>
      <c r="E284" s="94"/>
      <c r="F284" s="94"/>
      <c r="G284" s="94">
        <v>73.333333333333329</v>
      </c>
      <c r="H284" s="94">
        <v>153.33333333333334</v>
      </c>
      <c r="I284" s="94">
        <v>233.33333333333334</v>
      </c>
      <c r="J284" s="94">
        <v>313.33333333333337</v>
      </c>
      <c r="K284" s="94">
        <v>393.33333333333337</v>
      </c>
      <c r="L284" s="94">
        <v>473.33333333333337</v>
      </c>
      <c r="M284" s="94">
        <f t="shared" si="300"/>
        <v>553.33333333333337</v>
      </c>
      <c r="N284" s="95">
        <v>1520</v>
      </c>
      <c r="O284" s="96">
        <v>6.666666666666667</v>
      </c>
      <c r="P284" s="95">
        <v>6.666666666666667</v>
      </c>
      <c r="Q284" s="95">
        <v>6.666666666666667</v>
      </c>
      <c r="R284" s="95">
        <v>6.666666666666667</v>
      </c>
      <c r="S284" s="95">
        <v>6.666666666666667</v>
      </c>
      <c r="T284" s="95">
        <v>6.666666666666667</v>
      </c>
      <c r="U284" s="95">
        <v>6.666666666666667</v>
      </c>
      <c r="V284" s="95">
        <v>6.666666666666667</v>
      </c>
      <c r="W284" s="95">
        <v>6.666666666666667</v>
      </c>
      <c r="X284" s="95">
        <v>6.666666666666667</v>
      </c>
      <c r="Y284" s="95">
        <v>6.666666666666667</v>
      </c>
      <c r="Z284" s="95">
        <v>6.666666666666667</v>
      </c>
      <c r="AA284" s="97">
        <v>633.33333333333337</v>
      </c>
      <c r="AB284" s="97">
        <v>966.66666666666663</v>
      </c>
      <c r="AC284" s="95">
        <f>+($D$284*5%)/12</f>
        <v>6.666666666666667</v>
      </c>
      <c r="AD284" s="95">
        <f t="shared" ref="AD284:AN284" si="316">+($D$284*5%)/12</f>
        <v>6.666666666666667</v>
      </c>
      <c r="AE284" s="95">
        <f t="shared" si="316"/>
        <v>6.666666666666667</v>
      </c>
      <c r="AF284" s="95">
        <f t="shared" si="316"/>
        <v>6.666666666666667</v>
      </c>
      <c r="AG284" s="95">
        <f t="shared" si="316"/>
        <v>6.666666666666667</v>
      </c>
      <c r="AH284" s="95">
        <f t="shared" si="316"/>
        <v>6.666666666666667</v>
      </c>
      <c r="AI284" s="95">
        <f t="shared" si="316"/>
        <v>6.666666666666667</v>
      </c>
      <c r="AJ284" s="95">
        <f t="shared" si="316"/>
        <v>6.666666666666667</v>
      </c>
      <c r="AK284" s="95">
        <f t="shared" si="316"/>
        <v>6.666666666666667</v>
      </c>
      <c r="AL284" s="95">
        <f t="shared" si="316"/>
        <v>6.666666666666667</v>
      </c>
      <c r="AM284" s="95">
        <f t="shared" si="316"/>
        <v>6.666666666666667</v>
      </c>
      <c r="AN284" s="95">
        <f t="shared" si="316"/>
        <v>6.666666666666667</v>
      </c>
      <c r="AO284" s="98">
        <f t="shared" si="284"/>
        <v>713.33333333333337</v>
      </c>
      <c r="AP284" s="98">
        <f t="shared" si="285"/>
        <v>886.66666666666663</v>
      </c>
    </row>
    <row r="285" spans="1:42" outlineLevel="1">
      <c r="A285" s="92">
        <v>39461</v>
      </c>
      <c r="B285" s="93" t="s">
        <v>439</v>
      </c>
      <c r="C285" s="93" t="s">
        <v>440</v>
      </c>
      <c r="D285" s="94">
        <v>500</v>
      </c>
      <c r="E285" s="94"/>
      <c r="F285" s="94"/>
      <c r="G285" s="94">
        <v>22.916666666666664</v>
      </c>
      <c r="H285" s="94">
        <v>47.916666666666679</v>
      </c>
      <c r="I285" s="94">
        <v>72.916666666666671</v>
      </c>
      <c r="J285" s="94">
        <v>97.916666666666671</v>
      </c>
      <c r="K285" s="94">
        <v>122.91666666666667</v>
      </c>
      <c r="L285" s="94">
        <v>147.91666666666666</v>
      </c>
      <c r="M285" s="94">
        <f t="shared" si="300"/>
        <v>172.91666666666666</v>
      </c>
      <c r="N285" s="95">
        <v>475</v>
      </c>
      <c r="O285" s="96">
        <v>2.0833333333333335</v>
      </c>
      <c r="P285" s="95">
        <v>2.0833333333333335</v>
      </c>
      <c r="Q285" s="95">
        <v>2.0833333333333335</v>
      </c>
      <c r="R285" s="95">
        <v>2.0833333333333335</v>
      </c>
      <c r="S285" s="95">
        <v>2.0833333333333335</v>
      </c>
      <c r="T285" s="95">
        <v>2.0833333333333335</v>
      </c>
      <c r="U285" s="95">
        <v>2.0833333333333335</v>
      </c>
      <c r="V285" s="95">
        <v>2.0833333333333335</v>
      </c>
      <c r="W285" s="95">
        <v>2.0833333333333335</v>
      </c>
      <c r="X285" s="95">
        <v>2.0833333333333335</v>
      </c>
      <c r="Y285" s="95">
        <v>2.0833333333333335</v>
      </c>
      <c r="Z285" s="95">
        <v>2.0833333333333335</v>
      </c>
      <c r="AA285" s="97">
        <v>197.91666666666666</v>
      </c>
      <c r="AB285" s="97">
        <v>302.08333333333337</v>
      </c>
      <c r="AC285" s="95">
        <f>+($D$285*5%)/12</f>
        <v>2.0833333333333335</v>
      </c>
      <c r="AD285" s="95">
        <f t="shared" ref="AD285:AN285" si="317">+($D$285*5%)/12</f>
        <v>2.0833333333333335</v>
      </c>
      <c r="AE285" s="95">
        <f t="shared" si="317"/>
        <v>2.0833333333333335</v>
      </c>
      <c r="AF285" s="95">
        <f t="shared" si="317"/>
        <v>2.0833333333333335</v>
      </c>
      <c r="AG285" s="95">
        <f t="shared" si="317"/>
        <v>2.0833333333333335</v>
      </c>
      <c r="AH285" s="95">
        <f t="shared" si="317"/>
        <v>2.0833333333333335</v>
      </c>
      <c r="AI285" s="95">
        <f t="shared" si="317"/>
        <v>2.0833333333333335</v>
      </c>
      <c r="AJ285" s="95">
        <f t="shared" si="317"/>
        <v>2.0833333333333335</v>
      </c>
      <c r="AK285" s="95">
        <f t="shared" si="317"/>
        <v>2.0833333333333335</v>
      </c>
      <c r="AL285" s="95">
        <f t="shared" si="317"/>
        <v>2.0833333333333335</v>
      </c>
      <c r="AM285" s="95">
        <f t="shared" si="317"/>
        <v>2.0833333333333335</v>
      </c>
      <c r="AN285" s="95">
        <f t="shared" si="317"/>
        <v>2.0833333333333335</v>
      </c>
      <c r="AO285" s="98">
        <f t="shared" si="284"/>
        <v>222.91666666666666</v>
      </c>
      <c r="AP285" s="98">
        <f t="shared" si="285"/>
        <v>277.08333333333337</v>
      </c>
    </row>
    <row r="286" spans="1:42" outlineLevel="1">
      <c r="A286" s="92">
        <v>39531</v>
      </c>
      <c r="B286" s="93" t="s">
        <v>145</v>
      </c>
      <c r="C286" s="93" t="s">
        <v>441</v>
      </c>
      <c r="D286" s="94">
        <v>5700</v>
      </c>
      <c r="E286" s="94"/>
      <c r="F286" s="94"/>
      <c r="G286" s="94">
        <v>213.75</v>
      </c>
      <c r="H286" s="94">
        <v>498.75</v>
      </c>
      <c r="I286" s="94">
        <v>783.75</v>
      </c>
      <c r="J286" s="94">
        <v>1068.75</v>
      </c>
      <c r="K286" s="94">
        <v>1353.75</v>
      </c>
      <c r="L286" s="94">
        <v>1638.75</v>
      </c>
      <c r="M286" s="94">
        <f t="shared" si="300"/>
        <v>1923.75</v>
      </c>
      <c r="N286" s="95">
        <v>5415</v>
      </c>
      <c r="O286" s="96">
        <v>23.75</v>
      </c>
      <c r="P286" s="95">
        <v>23.75</v>
      </c>
      <c r="Q286" s="95">
        <v>23.75</v>
      </c>
      <c r="R286" s="95">
        <v>23.75</v>
      </c>
      <c r="S286" s="95">
        <v>23.75</v>
      </c>
      <c r="T286" s="95">
        <v>23.75</v>
      </c>
      <c r="U286" s="95">
        <v>23.75</v>
      </c>
      <c r="V286" s="95">
        <v>23.75</v>
      </c>
      <c r="W286" s="95">
        <v>23.75</v>
      </c>
      <c r="X286" s="95">
        <v>23.75</v>
      </c>
      <c r="Y286" s="95">
        <v>23.75</v>
      </c>
      <c r="Z286" s="95">
        <v>23.75</v>
      </c>
      <c r="AA286" s="97">
        <v>2208.75</v>
      </c>
      <c r="AB286" s="97">
        <v>3491.25</v>
      </c>
      <c r="AC286" s="95">
        <f>+($D$286*5%)/12</f>
        <v>23.75</v>
      </c>
      <c r="AD286" s="95">
        <f t="shared" ref="AD286:AN286" si="318">+($D$286*5%)/12</f>
        <v>23.75</v>
      </c>
      <c r="AE286" s="95">
        <f t="shared" si="318"/>
        <v>23.75</v>
      </c>
      <c r="AF286" s="95">
        <f t="shared" si="318"/>
        <v>23.75</v>
      </c>
      <c r="AG286" s="95">
        <f t="shared" si="318"/>
        <v>23.75</v>
      </c>
      <c r="AH286" s="95">
        <f t="shared" si="318"/>
        <v>23.75</v>
      </c>
      <c r="AI286" s="95">
        <f t="shared" si="318"/>
        <v>23.75</v>
      </c>
      <c r="AJ286" s="95">
        <f t="shared" si="318"/>
        <v>23.75</v>
      </c>
      <c r="AK286" s="95">
        <f t="shared" si="318"/>
        <v>23.75</v>
      </c>
      <c r="AL286" s="95">
        <f t="shared" si="318"/>
        <v>23.75</v>
      </c>
      <c r="AM286" s="95">
        <f t="shared" si="318"/>
        <v>23.75</v>
      </c>
      <c r="AN286" s="95">
        <f t="shared" si="318"/>
        <v>23.75</v>
      </c>
      <c r="AO286" s="98">
        <f t="shared" si="284"/>
        <v>2493.75</v>
      </c>
      <c r="AP286" s="98">
        <f t="shared" si="285"/>
        <v>3206.25</v>
      </c>
    </row>
    <row r="287" spans="1:42" outlineLevel="1">
      <c r="A287" s="99">
        <v>39629</v>
      </c>
      <c r="B287" s="100" t="s">
        <v>442</v>
      </c>
      <c r="C287" s="100" t="s">
        <v>443</v>
      </c>
      <c r="D287" s="94">
        <v>13043.48</v>
      </c>
      <c r="E287" s="94"/>
      <c r="F287" s="94"/>
      <c r="G287" s="94">
        <v>326.08699999999999</v>
      </c>
      <c r="H287" s="94">
        <v>978.26100000000019</v>
      </c>
      <c r="I287" s="94">
        <v>1630.4350000000002</v>
      </c>
      <c r="J287" s="94">
        <v>2282.6090000000004</v>
      </c>
      <c r="K287" s="94">
        <v>2934.7830000000004</v>
      </c>
      <c r="L287" s="94">
        <v>3586.9570000000003</v>
      </c>
      <c r="M287" s="94">
        <f t="shared" si="300"/>
        <v>4239.1310000000003</v>
      </c>
      <c r="N287" s="95">
        <v>12391.306</v>
      </c>
      <c r="O287" s="96">
        <v>54.347833333333334</v>
      </c>
      <c r="P287" s="95">
        <v>54.347833333333334</v>
      </c>
      <c r="Q287" s="95">
        <v>54.347833333333334</v>
      </c>
      <c r="R287" s="95">
        <v>54.347833333333334</v>
      </c>
      <c r="S287" s="95">
        <v>54.347833333333334</v>
      </c>
      <c r="T287" s="95">
        <v>54.347833333333334</v>
      </c>
      <c r="U287" s="95">
        <v>54.347833333333334</v>
      </c>
      <c r="V287" s="95">
        <v>54.347833333333334</v>
      </c>
      <c r="W287" s="95">
        <v>54.347833333333334</v>
      </c>
      <c r="X287" s="95">
        <v>54.347833333333334</v>
      </c>
      <c r="Y287" s="95">
        <v>54.347833333333334</v>
      </c>
      <c r="Z287" s="95">
        <v>54.347833333333334</v>
      </c>
      <c r="AA287" s="97">
        <v>4891.3050000000003</v>
      </c>
      <c r="AB287" s="97">
        <v>8152.1749999999993</v>
      </c>
      <c r="AC287" s="95">
        <f>+($D$287*5%)/12</f>
        <v>54.347833333333334</v>
      </c>
      <c r="AD287" s="95">
        <f t="shared" ref="AD287:AN287" si="319">+($D$287*5%)/12</f>
        <v>54.347833333333334</v>
      </c>
      <c r="AE287" s="95">
        <f t="shared" si="319"/>
        <v>54.347833333333334</v>
      </c>
      <c r="AF287" s="95">
        <f t="shared" si="319"/>
        <v>54.347833333333334</v>
      </c>
      <c r="AG287" s="95">
        <f t="shared" si="319"/>
        <v>54.347833333333334</v>
      </c>
      <c r="AH287" s="95">
        <f t="shared" si="319"/>
        <v>54.347833333333334</v>
      </c>
      <c r="AI287" s="95">
        <f t="shared" si="319"/>
        <v>54.347833333333334</v>
      </c>
      <c r="AJ287" s="95">
        <f t="shared" si="319"/>
        <v>54.347833333333334</v>
      </c>
      <c r="AK287" s="95">
        <f t="shared" si="319"/>
        <v>54.347833333333334</v>
      </c>
      <c r="AL287" s="95">
        <f t="shared" si="319"/>
        <v>54.347833333333334</v>
      </c>
      <c r="AM287" s="95">
        <f t="shared" si="319"/>
        <v>54.347833333333334</v>
      </c>
      <c r="AN287" s="95">
        <f t="shared" si="319"/>
        <v>54.347833333333334</v>
      </c>
      <c r="AO287" s="98">
        <f t="shared" si="284"/>
        <v>5543.4790000000003</v>
      </c>
      <c r="AP287" s="98">
        <f t="shared" si="285"/>
        <v>7500.0009999999993</v>
      </c>
    </row>
    <row r="288" spans="1:42" outlineLevel="1">
      <c r="A288" s="99">
        <v>39629</v>
      </c>
      <c r="B288" s="100" t="s">
        <v>444</v>
      </c>
      <c r="C288" s="100" t="s">
        <v>443</v>
      </c>
      <c r="D288" s="94">
        <v>9130.43</v>
      </c>
      <c r="E288" s="94"/>
      <c r="F288" s="94"/>
      <c r="G288" s="94">
        <v>228.26075000000006</v>
      </c>
      <c r="H288" s="94">
        <v>684.78224999999998</v>
      </c>
      <c r="I288" s="94">
        <v>1141.30375</v>
      </c>
      <c r="J288" s="94">
        <v>1597.8252500000001</v>
      </c>
      <c r="K288" s="94">
        <v>2054.3467500000002</v>
      </c>
      <c r="L288" s="94">
        <v>2510.86825</v>
      </c>
      <c r="M288" s="94">
        <f t="shared" si="300"/>
        <v>2967.3897499999998</v>
      </c>
      <c r="N288" s="95">
        <v>8673.9084999999995</v>
      </c>
      <c r="O288" s="96">
        <v>38.043458333333341</v>
      </c>
      <c r="P288" s="95">
        <v>38.043458333333341</v>
      </c>
      <c r="Q288" s="95">
        <v>38.043458333333341</v>
      </c>
      <c r="R288" s="95">
        <v>38.043458333333341</v>
      </c>
      <c r="S288" s="95">
        <v>38.043458333333341</v>
      </c>
      <c r="T288" s="95">
        <v>38.043458333333341</v>
      </c>
      <c r="U288" s="95">
        <v>38.043458333333341</v>
      </c>
      <c r="V288" s="95">
        <v>38.043458333333341</v>
      </c>
      <c r="W288" s="95">
        <v>38.043458333333341</v>
      </c>
      <c r="X288" s="95">
        <v>38.043458333333341</v>
      </c>
      <c r="Y288" s="95">
        <v>38.043458333333341</v>
      </c>
      <c r="Z288" s="95">
        <v>38.043458333333341</v>
      </c>
      <c r="AA288" s="97">
        <v>3423.9112499999997</v>
      </c>
      <c r="AB288" s="97">
        <v>5706.5187500000011</v>
      </c>
      <c r="AC288" s="95">
        <f>+($D$288*5%)/12</f>
        <v>38.043458333333341</v>
      </c>
      <c r="AD288" s="95">
        <f t="shared" ref="AD288:AN288" si="320">+($D$288*5%)/12</f>
        <v>38.043458333333341</v>
      </c>
      <c r="AE288" s="95">
        <f t="shared" si="320"/>
        <v>38.043458333333341</v>
      </c>
      <c r="AF288" s="95">
        <f t="shared" si="320"/>
        <v>38.043458333333341</v>
      </c>
      <c r="AG288" s="95">
        <f t="shared" si="320"/>
        <v>38.043458333333341</v>
      </c>
      <c r="AH288" s="95">
        <f t="shared" si="320"/>
        <v>38.043458333333341</v>
      </c>
      <c r="AI288" s="95">
        <f t="shared" si="320"/>
        <v>38.043458333333341</v>
      </c>
      <c r="AJ288" s="95">
        <f t="shared" si="320"/>
        <v>38.043458333333341</v>
      </c>
      <c r="AK288" s="95">
        <f t="shared" si="320"/>
        <v>38.043458333333341</v>
      </c>
      <c r="AL288" s="95">
        <f t="shared" si="320"/>
        <v>38.043458333333341</v>
      </c>
      <c r="AM288" s="95">
        <f t="shared" si="320"/>
        <v>38.043458333333341</v>
      </c>
      <c r="AN288" s="95">
        <f t="shared" si="320"/>
        <v>38.043458333333341</v>
      </c>
      <c r="AO288" s="98">
        <f t="shared" si="284"/>
        <v>3880.4327499999995</v>
      </c>
      <c r="AP288" s="98">
        <f t="shared" si="285"/>
        <v>5249.9972500000003</v>
      </c>
    </row>
    <row r="289" spans="1:42" outlineLevel="1">
      <c r="A289" s="99">
        <v>39629</v>
      </c>
      <c r="B289" s="100" t="s">
        <v>445</v>
      </c>
      <c r="C289" s="100" t="s">
        <v>446</v>
      </c>
      <c r="D289" s="94">
        <v>500000</v>
      </c>
      <c r="E289" s="94"/>
      <c r="F289" s="94"/>
      <c r="G289" s="94">
        <v>12500</v>
      </c>
      <c r="H289" s="94">
        <v>37500</v>
      </c>
      <c r="I289" s="94">
        <v>62500</v>
      </c>
      <c r="J289" s="94">
        <v>87500</v>
      </c>
      <c r="K289" s="94">
        <v>112500</v>
      </c>
      <c r="L289" s="94">
        <v>137500</v>
      </c>
      <c r="M289" s="94">
        <f t="shared" si="300"/>
        <v>162500</v>
      </c>
      <c r="N289" s="95">
        <v>475000</v>
      </c>
      <c r="O289" s="96">
        <v>2083.3333333333335</v>
      </c>
      <c r="P289" s="95">
        <v>2083.3333333333335</v>
      </c>
      <c r="Q289" s="95">
        <v>2083.3333333333335</v>
      </c>
      <c r="R289" s="95">
        <v>2083.3333333333335</v>
      </c>
      <c r="S289" s="95">
        <v>2083.3333333333335</v>
      </c>
      <c r="T289" s="95">
        <v>2083.3333333333335</v>
      </c>
      <c r="U289" s="95">
        <v>2083.3333333333335</v>
      </c>
      <c r="V289" s="95">
        <v>2083.3333333333335</v>
      </c>
      <c r="W289" s="95">
        <v>2083.3333333333335</v>
      </c>
      <c r="X289" s="95">
        <v>2083.3333333333335</v>
      </c>
      <c r="Y289" s="95">
        <v>2083.3333333333335</v>
      </c>
      <c r="Z289" s="95">
        <v>2083.3333333333335</v>
      </c>
      <c r="AA289" s="97">
        <v>187500</v>
      </c>
      <c r="AB289" s="97">
        <v>312500</v>
      </c>
      <c r="AC289" s="95">
        <f>+($D$289*5%)/12</f>
        <v>2083.3333333333335</v>
      </c>
      <c r="AD289" s="95">
        <f t="shared" ref="AD289:AN289" si="321">+($D$289*5%)/12</f>
        <v>2083.3333333333335</v>
      </c>
      <c r="AE289" s="95">
        <f t="shared" si="321"/>
        <v>2083.3333333333335</v>
      </c>
      <c r="AF289" s="95">
        <f t="shared" si="321"/>
        <v>2083.3333333333335</v>
      </c>
      <c r="AG289" s="95">
        <f t="shared" si="321"/>
        <v>2083.3333333333335</v>
      </c>
      <c r="AH289" s="95">
        <f t="shared" si="321"/>
        <v>2083.3333333333335</v>
      </c>
      <c r="AI289" s="95">
        <f t="shared" si="321"/>
        <v>2083.3333333333335</v>
      </c>
      <c r="AJ289" s="95">
        <f t="shared" si="321"/>
        <v>2083.3333333333335</v>
      </c>
      <c r="AK289" s="95">
        <f t="shared" si="321"/>
        <v>2083.3333333333335</v>
      </c>
      <c r="AL289" s="95">
        <f t="shared" si="321"/>
        <v>2083.3333333333335</v>
      </c>
      <c r="AM289" s="95">
        <f t="shared" si="321"/>
        <v>2083.3333333333335</v>
      </c>
      <c r="AN289" s="95">
        <f t="shared" si="321"/>
        <v>2083.3333333333335</v>
      </c>
      <c r="AO289" s="98">
        <f t="shared" si="284"/>
        <v>212500</v>
      </c>
      <c r="AP289" s="98">
        <f t="shared" si="285"/>
        <v>287500</v>
      </c>
    </row>
    <row r="290" spans="1:42" outlineLevel="1">
      <c r="A290" s="99">
        <v>39660</v>
      </c>
      <c r="B290" s="100" t="s">
        <v>447</v>
      </c>
      <c r="C290" s="100" t="s">
        <v>448</v>
      </c>
      <c r="D290" s="94">
        <v>13043.47</v>
      </c>
      <c r="E290" s="137"/>
      <c r="F290" s="137"/>
      <c r="G290" s="137">
        <v>271.73895833333336</v>
      </c>
      <c r="H290" s="137">
        <v>923.91245833333369</v>
      </c>
      <c r="I290" s="94">
        <v>1576.085958333334</v>
      </c>
      <c r="J290" s="94">
        <v>2228.2594583333344</v>
      </c>
      <c r="K290" s="94">
        <v>2880.4329583333347</v>
      </c>
      <c r="L290" s="94">
        <v>3532.606458333335</v>
      </c>
      <c r="M290" s="94">
        <f t="shared" si="300"/>
        <v>4184.7799583333353</v>
      </c>
      <c r="N290" s="95">
        <v>12391.296499999999</v>
      </c>
      <c r="O290" s="96">
        <v>54.347791666666666</v>
      </c>
      <c r="P290" s="95">
        <v>54.347791666666666</v>
      </c>
      <c r="Q290" s="95">
        <v>54.347791666666666</v>
      </c>
      <c r="R290" s="95">
        <v>54.347791666666666</v>
      </c>
      <c r="S290" s="95">
        <v>54.347791666666666</v>
      </c>
      <c r="T290" s="95">
        <v>54.347791666666666</v>
      </c>
      <c r="U290" s="95">
        <v>54.347791666666666</v>
      </c>
      <c r="V290" s="95">
        <v>54.347791666666666</v>
      </c>
      <c r="W290" s="95">
        <v>54.347791666666666</v>
      </c>
      <c r="X290" s="95">
        <v>54.347791666666666</v>
      </c>
      <c r="Y290" s="95">
        <v>54.347791666666666</v>
      </c>
      <c r="Z290" s="95">
        <v>54.347791666666666</v>
      </c>
      <c r="AA290" s="97">
        <v>4836.9534583333352</v>
      </c>
      <c r="AB290" s="97">
        <v>8206.5165416666641</v>
      </c>
      <c r="AC290" s="95">
        <f>+($D$290*5%)/12</f>
        <v>54.347791666666666</v>
      </c>
      <c r="AD290" s="95">
        <f t="shared" ref="AD290:AN290" si="322">+($D$290*5%)/12</f>
        <v>54.347791666666666</v>
      </c>
      <c r="AE290" s="95">
        <f t="shared" si="322"/>
        <v>54.347791666666666</v>
      </c>
      <c r="AF290" s="95">
        <f t="shared" si="322"/>
        <v>54.347791666666666</v>
      </c>
      <c r="AG290" s="95">
        <f t="shared" si="322"/>
        <v>54.347791666666666</v>
      </c>
      <c r="AH290" s="95">
        <f t="shared" si="322"/>
        <v>54.347791666666666</v>
      </c>
      <c r="AI290" s="95">
        <f t="shared" si="322"/>
        <v>54.347791666666666</v>
      </c>
      <c r="AJ290" s="95">
        <f t="shared" si="322"/>
        <v>54.347791666666666</v>
      </c>
      <c r="AK290" s="95">
        <f t="shared" si="322"/>
        <v>54.347791666666666</v>
      </c>
      <c r="AL290" s="95">
        <f t="shared" si="322"/>
        <v>54.347791666666666</v>
      </c>
      <c r="AM290" s="95">
        <f t="shared" si="322"/>
        <v>54.347791666666666</v>
      </c>
      <c r="AN290" s="95">
        <f t="shared" si="322"/>
        <v>54.347791666666666</v>
      </c>
      <c r="AO290" s="98">
        <f t="shared" si="284"/>
        <v>5489.1269583333351</v>
      </c>
      <c r="AP290" s="98">
        <f t="shared" si="285"/>
        <v>7554.3430416666642</v>
      </c>
    </row>
    <row r="291" spans="1:42" outlineLevel="1">
      <c r="A291" s="99">
        <v>39691</v>
      </c>
      <c r="B291" s="100" t="s">
        <v>449</v>
      </c>
      <c r="C291" s="100" t="s">
        <v>450</v>
      </c>
      <c r="D291" s="94">
        <f>5349.58-697.77</f>
        <v>4651.8099999999995</v>
      </c>
      <c r="E291" s="94"/>
      <c r="F291" s="94"/>
      <c r="G291" s="94">
        <v>77.530166666666659</v>
      </c>
      <c r="H291" s="94">
        <v>310.12066666666664</v>
      </c>
      <c r="I291" s="94">
        <v>542.7111666666666</v>
      </c>
      <c r="J291" s="94">
        <v>775.30166666666662</v>
      </c>
      <c r="K291" s="94">
        <v>1007.8921666666666</v>
      </c>
      <c r="L291" s="94">
        <v>1240.4826666666665</v>
      </c>
      <c r="M291" s="94">
        <f t="shared" si="300"/>
        <v>1473.0731666666666</v>
      </c>
      <c r="N291" s="95">
        <v>4419.2194999999992</v>
      </c>
      <c r="O291" s="96">
        <v>19.382541666666665</v>
      </c>
      <c r="P291" s="95">
        <v>19.382541666666665</v>
      </c>
      <c r="Q291" s="95">
        <v>19.382541666666665</v>
      </c>
      <c r="R291" s="95">
        <v>19.382541666666665</v>
      </c>
      <c r="S291" s="95">
        <v>19.382541666666665</v>
      </c>
      <c r="T291" s="95">
        <v>19.382541666666665</v>
      </c>
      <c r="U291" s="95">
        <v>19.382541666666665</v>
      </c>
      <c r="V291" s="95">
        <v>19.382541666666665</v>
      </c>
      <c r="W291" s="95">
        <v>19.382541666666665</v>
      </c>
      <c r="X291" s="95">
        <v>19.382541666666665</v>
      </c>
      <c r="Y291" s="95">
        <v>19.382541666666665</v>
      </c>
      <c r="Z291" s="95">
        <v>19.382541666666665</v>
      </c>
      <c r="AA291" s="97">
        <v>1705.6636666666666</v>
      </c>
      <c r="AB291" s="97">
        <v>2946.1463333333331</v>
      </c>
      <c r="AC291" s="95">
        <f>+($D$291*5%)/12</f>
        <v>19.382541666666665</v>
      </c>
      <c r="AD291" s="95">
        <f t="shared" ref="AD291:AN291" si="323">+($D$291*5%)/12</f>
        <v>19.382541666666665</v>
      </c>
      <c r="AE291" s="95">
        <f t="shared" si="323"/>
        <v>19.382541666666665</v>
      </c>
      <c r="AF291" s="95">
        <f t="shared" si="323"/>
        <v>19.382541666666665</v>
      </c>
      <c r="AG291" s="95">
        <f t="shared" si="323"/>
        <v>19.382541666666665</v>
      </c>
      <c r="AH291" s="95">
        <f t="shared" si="323"/>
        <v>19.382541666666665</v>
      </c>
      <c r="AI291" s="95">
        <f t="shared" si="323"/>
        <v>19.382541666666665</v>
      </c>
      <c r="AJ291" s="95">
        <f t="shared" si="323"/>
        <v>19.382541666666665</v>
      </c>
      <c r="AK291" s="95">
        <f t="shared" si="323"/>
        <v>19.382541666666665</v>
      </c>
      <c r="AL291" s="95">
        <f t="shared" si="323"/>
        <v>19.382541666666665</v>
      </c>
      <c r="AM291" s="95">
        <f t="shared" si="323"/>
        <v>19.382541666666665</v>
      </c>
      <c r="AN291" s="95">
        <f t="shared" si="323"/>
        <v>19.382541666666665</v>
      </c>
      <c r="AO291" s="98">
        <f t="shared" si="284"/>
        <v>1938.2541666666666</v>
      </c>
      <c r="AP291" s="98">
        <f t="shared" si="285"/>
        <v>2713.5558333333329</v>
      </c>
    </row>
    <row r="292" spans="1:42" outlineLevel="1">
      <c r="A292" s="99">
        <v>39683</v>
      </c>
      <c r="B292" s="100" t="s">
        <v>451</v>
      </c>
      <c r="C292" s="100" t="s">
        <v>452</v>
      </c>
      <c r="D292" s="94">
        <v>11130</v>
      </c>
      <c r="E292" s="94"/>
      <c r="F292" s="94"/>
      <c r="G292" s="94">
        <v>185.5</v>
      </c>
      <c r="H292" s="94">
        <v>742</v>
      </c>
      <c r="I292" s="94">
        <v>1298.5</v>
      </c>
      <c r="J292" s="94">
        <v>1855</v>
      </c>
      <c r="K292" s="94">
        <v>2411.5</v>
      </c>
      <c r="L292" s="94">
        <v>2968</v>
      </c>
      <c r="M292" s="94">
        <f t="shared" si="300"/>
        <v>3524.5</v>
      </c>
      <c r="N292" s="95">
        <v>10573.5</v>
      </c>
      <c r="O292" s="96">
        <v>46.375</v>
      </c>
      <c r="P292" s="95">
        <v>46.375</v>
      </c>
      <c r="Q292" s="95">
        <v>46.375</v>
      </c>
      <c r="R292" s="95">
        <v>46.375</v>
      </c>
      <c r="S292" s="95">
        <v>46.375</v>
      </c>
      <c r="T292" s="95">
        <v>46.375</v>
      </c>
      <c r="U292" s="95">
        <v>46.375</v>
      </c>
      <c r="V292" s="95">
        <v>46.375</v>
      </c>
      <c r="W292" s="95">
        <v>46.375</v>
      </c>
      <c r="X292" s="95">
        <v>46.375</v>
      </c>
      <c r="Y292" s="95">
        <v>46.375</v>
      </c>
      <c r="Z292" s="95">
        <v>46.375</v>
      </c>
      <c r="AA292" s="97">
        <v>4081</v>
      </c>
      <c r="AB292" s="97">
        <v>7049</v>
      </c>
      <c r="AC292" s="95">
        <f>+($D$292*5%)/12</f>
        <v>46.375</v>
      </c>
      <c r="AD292" s="95">
        <f t="shared" ref="AD292:AN292" si="324">+($D$292*5%)/12</f>
        <v>46.375</v>
      </c>
      <c r="AE292" s="95">
        <f t="shared" si="324"/>
        <v>46.375</v>
      </c>
      <c r="AF292" s="95">
        <f t="shared" si="324"/>
        <v>46.375</v>
      </c>
      <c r="AG292" s="95">
        <f t="shared" si="324"/>
        <v>46.375</v>
      </c>
      <c r="AH292" s="95">
        <f t="shared" si="324"/>
        <v>46.375</v>
      </c>
      <c r="AI292" s="95">
        <f t="shared" si="324"/>
        <v>46.375</v>
      </c>
      <c r="AJ292" s="95">
        <f t="shared" si="324"/>
        <v>46.375</v>
      </c>
      <c r="AK292" s="95">
        <f t="shared" si="324"/>
        <v>46.375</v>
      </c>
      <c r="AL292" s="95">
        <f t="shared" si="324"/>
        <v>46.375</v>
      </c>
      <c r="AM292" s="95">
        <f t="shared" si="324"/>
        <v>46.375</v>
      </c>
      <c r="AN292" s="95">
        <f t="shared" si="324"/>
        <v>46.375</v>
      </c>
      <c r="AO292" s="98">
        <f t="shared" si="284"/>
        <v>4637.5</v>
      </c>
      <c r="AP292" s="98">
        <f t="shared" si="285"/>
        <v>6492.5</v>
      </c>
    </row>
    <row r="293" spans="1:42" outlineLevel="1">
      <c r="A293" s="99">
        <v>39686</v>
      </c>
      <c r="B293" s="100" t="s">
        <v>453</v>
      </c>
      <c r="C293" s="100" t="s">
        <v>454</v>
      </c>
      <c r="D293" s="94">
        <v>3534</v>
      </c>
      <c r="E293" s="94"/>
      <c r="F293" s="94"/>
      <c r="G293" s="94">
        <v>58.9</v>
      </c>
      <c r="H293" s="94">
        <v>235.6</v>
      </c>
      <c r="I293" s="94">
        <v>412.29999999999995</v>
      </c>
      <c r="J293" s="94">
        <v>588.99999999999989</v>
      </c>
      <c r="K293" s="94">
        <v>765.69999999999982</v>
      </c>
      <c r="L293" s="94">
        <v>942.39999999999975</v>
      </c>
      <c r="M293" s="94">
        <f t="shared" si="300"/>
        <v>1119.0999999999997</v>
      </c>
      <c r="N293" s="95">
        <v>3357.3</v>
      </c>
      <c r="O293" s="96">
        <v>14.725000000000001</v>
      </c>
      <c r="P293" s="95">
        <v>14.725000000000001</v>
      </c>
      <c r="Q293" s="95">
        <v>14.725000000000001</v>
      </c>
      <c r="R293" s="95">
        <v>14.725000000000001</v>
      </c>
      <c r="S293" s="95">
        <v>14.725000000000001</v>
      </c>
      <c r="T293" s="95">
        <v>14.725000000000001</v>
      </c>
      <c r="U293" s="95">
        <v>14.725000000000001</v>
      </c>
      <c r="V293" s="95">
        <v>14.725000000000001</v>
      </c>
      <c r="W293" s="95">
        <v>14.725000000000001</v>
      </c>
      <c r="X293" s="95">
        <v>14.725000000000001</v>
      </c>
      <c r="Y293" s="95">
        <v>14.725000000000001</v>
      </c>
      <c r="Z293" s="95">
        <v>14.725000000000001</v>
      </c>
      <c r="AA293" s="97">
        <v>1295.7999999999997</v>
      </c>
      <c r="AB293" s="97">
        <v>2238.2000000000003</v>
      </c>
      <c r="AC293" s="95">
        <f>+($D$293*5%)/12</f>
        <v>14.725000000000001</v>
      </c>
      <c r="AD293" s="95">
        <f t="shared" ref="AD293:AN293" si="325">+($D$293*5%)/12</f>
        <v>14.725000000000001</v>
      </c>
      <c r="AE293" s="95">
        <f t="shared" si="325"/>
        <v>14.725000000000001</v>
      </c>
      <c r="AF293" s="95">
        <f t="shared" si="325"/>
        <v>14.725000000000001</v>
      </c>
      <c r="AG293" s="95">
        <f t="shared" si="325"/>
        <v>14.725000000000001</v>
      </c>
      <c r="AH293" s="95">
        <f t="shared" si="325"/>
        <v>14.725000000000001</v>
      </c>
      <c r="AI293" s="95">
        <f t="shared" si="325"/>
        <v>14.725000000000001</v>
      </c>
      <c r="AJ293" s="95">
        <f t="shared" si="325"/>
        <v>14.725000000000001</v>
      </c>
      <c r="AK293" s="95">
        <f t="shared" si="325"/>
        <v>14.725000000000001</v>
      </c>
      <c r="AL293" s="95">
        <f t="shared" si="325"/>
        <v>14.725000000000001</v>
      </c>
      <c r="AM293" s="95">
        <f t="shared" si="325"/>
        <v>14.725000000000001</v>
      </c>
      <c r="AN293" s="95">
        <f t="shared" si="325"/>
        <v>14.725000000000001</v>
      </c>
      <c r="AO293" s="98">
        <f>+AA293+SUM(AC293:AN293)</f>
        <v>1472.4999999999998</v>
      </c>
      <c r="AP293" s="98">
        <f t="shared" si="285"/>
        <v>2061.5</v>
      </c>
    </row>
    <row r="294" spans="1:42" outlineLevel="1">
      <c r="A294" s="99">
        <v>39691</v>
      </c>
      <c r="B294" s="100" t="s">
        <v>455</v>
      </c>
      <c r="C294" s="100" t="s">
        <v>450</v>
      </c>
      <c r="D294" s="94">
        <v>1567.23</v>
      </c>
      <c r="E294" s="94"/>
      <c r="F294" s="94"/>
      <c r="G294" s="94">
        <v>26.120500000000003</v>
      </c>
      <c r="H294" s="94">
        <v>104.48199999999999</v>
      </c>
      <c r="I294" s="94">
        <v>182.84349999999998</v>
      </c>
      <c r="J294" s="94">
        <v>261.20499999999998</v>
      </c>
      <c r="K294" s="94">
        <v>339.56649999999996</v>
      </c>
      <c r="L294" s="94">
        <v>417.92799999999994</v>
      </c>
      <c r="M294" s="94">
        <f t="shared" si="300"/>
        <v>496.28949999999992</v>
      </c>
      <c r="N294" s="95">
        <v>1488.8685</v>
      </c>
      <c r="O294" s="96">
        <v>6.5301250000000008</v>
      </c>
      <c r="P294" s="95">
        <v>6.5301250000000008</v>
      </c>
      <c r="Q294" s="95">
        <v>6.5301250000000008</v>
      </c>
      <c r="R294" s="95">
        <v>6.5301250000000008</v>
      </c>
      <c r="S294" s="95">
        <v>6.5301250000000008</v>
      </c>
      <c r="T294" s="95">
        <v>6.5301250000000008</v>
      </c>
      <c r="U294" s="95">
        <v>6.5301250000000008</v>
      </c>
      <c r="V294" s="95">
        <v>6.5301250000000008</v>
      </c>
      <c r="W294" s="95">
        <v>6.5301250000000008</v>
      </c>
      <c r="X294" s="95">
        <v>6.5301250000000008</v>
      </c>
      <c r="Y294" s="95">
        <v>6.5301250000000008</v>
      </c>
      <c r="Z294" s="95">
        <v>6.5301250000000008</v>
      </c>
      <c r="AA294" s="97">
        <v>574.65099999999995</v>
      </c>
      <c r="AB294" s="97">
        <v>992.57900000000006</v>
      </c>
      <c r="AC294" s="95">
        <f>+($D$294*5%)/12</f>
        <v>6.5301250000000008</v>
      </c>
      <c r="AD294" s="95">
        <f t="shared" ref="AD294:AN294" si="326">+($D$294*5%)/12</f>
        <v>6.5301250000000008</v>
      </c>
      <c r="AE294" s="95">
        <f t="shared" si="326"/>
        <v>6.5301250000000008</v>
      </c>
      <c r="AF294" s="95">
        <f t="shared" si="326"/>
        <v>6.5301250000000008</v>
      </c>
      <c r="AG294" s="95">
        <f t="shared" si="326"/>
        <v>6.5301250000000008</v>
      </c>
      <c r="AH294" s="95">
        <f t="shared" si="326"/>
        <v>6.5301250000000008</v>
      </c>
      <c r="AI294" s="95">
        <f t="shared" si="326"/>
        <v>6.5301250000000008</v>
      </c>
      <c r="AJ294" s="95">
        <f t="shared" si="326"/>
        <v>6.5301250000000008</v>
      </c>
      <c r="AK294" s="95">
        <f t="shared" si="326"/>
        <v>6.5301250000000008</v>
      </c>
      <c r="AL294" s="95">
        <f t="shared" si="326"/>
        <v>6.5301250000000008</v>
      </c>
      <c r="AM294" s="95">
        <f t="shared" si="326"/>
        <v>6.5301250000000008</v>
      </c>
      <c r="AN294" s="95">
        <f t="shared" si="326"/>
        <v>6.5301250000000008</v>
      </c>
      <c r="AO294" s="98">
        <f t="shared" si="284"/>
        <v>653.01249999999993</v>
      </c>
      <c r="AP294" s="98">
        <f t="shared" si="285"/>
        <v>914.21750000000009</v>
      </c>
    </row>
    <row r="295" spans="1:42" outlineLevel="1">
      <c r="A295" s="99">
        <v>39691</v>
      </c>
      <c r="B295" s="100" t="s">
        <v>456</v>
      </c>
      <c r="C295" s="100" t="s">
        <v>450</v>
      </c>
      <c r="D295" s="94">
        <v>1659</v>
      </c>
      <c r="E295" s="94"/>
      <c r="F295" s="94"/>
      <c r="G295" s="94">
        <v>27.65</v>
      </c>
      <c r="H295" s="94">
        <v>110.6</v>
      </c>
      <c r="I295" s="94">
        <v>193.54999999999998</v>
      </c>
      <c r="J295" s="94">
        <v>276.5</v>
      </c>
      <c r="K295" s="94">
        <v>359.45</v>
      </c>
      <c r="L295" s="94">
        <v>442.4</v>
      </c>
      <c r="M295" s="94">
        <f t="shared" si="300"/>
        <v>525.34999999999991</v>
      </c>
      <c r="N295" s="95">
        <v>1576.05</v>
      </c>
      <c r="O295" s="96">
        <v>6.9125000000000005</v>
      </c>
      <c r="P295" s="95">
        <v>6.9125000000000005</v>
      </c>
      <c r="Q295" s="95">
        <v>6.9125000000000005</v>
      </c>
      <c r="R295" s="95">
        <v>6.9125000000000005</v>
      </c>
      <c r="S295" s="95">
        <v>6.9125000000000005</v>
      </c>
      <c r="T295" s="95">
        <v>6.9125000000000005</v>
      </c>
      <c r="U295" s="95">
        <v>6.9125000000000005</v>
      </c>
      <c r="V295" s="95">
        <v>6.9125000000000005</v>
      </c>
      <c r="W295" s="95">
        <v>6.9125000000000005</v>
      </c>
      <c r="X295" s="95">
        <v>6.9125000000000005</v>
      </c>
      <c r="Y295" s="95">
        <v>6.9125000000000005</v>
      </c>
      <c r="Z295" s="95">
        <v>6.9125000000000005</v>
      </c>
      <c r="AA295" s="97">
        <v>608.29999999999995</v>
      </c>
      <c r="AB295" s="97">
        <v>1050.7</v>
      </c>
      <c r="AC295" s="95">
        <f>+($D$295*5%)/12</f>
        <v>6.9125000000000005</v>
      </c>
      <c r="AD295" s="95">
        <f t="shared" ref="AD295:AN295" si="327">+($D$295*5%)/12</f>
        <v>6.9125000000000005</v>
      </c>
      <c r="AE295" s="95">
        <f t="shared" si="327"/>
        <v>6.9125000000000005</v>
      </c>
      <c r="AF295" s="95">
        <f t="shared" si="327"/>
        <v>6.9125000000000005</v>
      </c>
      <c r="AG295" s="95">
        <f t="shared" si="327"/>
        <v>6.9125000000000005</v>
      </c>
      <c r="AH295" s="95">
        <f t="shared" si="327"/>
        <v>6.9125000000000005</v>
      </c>
      <c r="AI295" s="95">
        <f t="shared" si="327"/>
        <v>6.9125000000000005</v>
      </c>
      <c r="AJ295" s="95">
        <f t="shared" si="327"/>
        <v>6.9125000000000005</v>
      </c>
      <c r="AK295" s="95">
        <f t="shared" si="327"/>
        <v>6.9125000000000005</v>
      </c>
      <c r="AL295" s="95">
        <f t="shared" si="327"/>
        <v>6.9125000000000005</v>
      </c>
      <c r="AM295" s="95">
        <f t="shared" si="327"/>
        <v>6.9125000000000005</v>
      </c>
      <c r="AN295" s="95">
        <f t="shared" si="327"/>
        <v>6.9125000000000005</v>
      </c>
      <c r="AO295" s="98">
        <f t="shared" si="284"/>
        <v>691.25</v>
      </c>
      <c r="AP295" s="98">
        <f t="shared" si="285"/>
        <v>967.75</v>
      </c>
    </row>
    <row r="296" spans="1:42" outlineLevel="1">
      <c r="A296" s="99">
        <v>39691</v>
      </c>
      <c r="B296" s="100" t="s">
        <v>457</v>
      </c>
      <c r="C296" s="100" t="s">
        <v>450</v>
      </c>
      <c r="D296" s="94">
        <v>1638.78</v>
      </c>
      <c r="E296" s="94"/>
      <c r="F296" s="94"/>
      <c r="G296" s="94">
        <v>27.313000000000002</v>
      </c>
      <c r="H296" s="94">
        <v>109.25199999999997</v>
      </c>
      <c r="I296" s="94">
        <v>191.19099999999995</v>
      </c>
      <c r="J296" s="94">
        <v>273.12999999999994</v>
      </c>
      <c r="K296" s="94">
        <v>355.0689999999999</v>
      </c>
      <c r="L296" s="94">
        <v>437.00799999999987</v>
      </c>
      <c r="M296" s="94">
        <f t="shared" si="300"/>
        <v>518.94699999999989</v>
      </c>
      <c r="N296" s="95">
        <v>1556.8409999999999</v>
      </c>
      <c r="O296" s="96">
        <v>6.8282500000000006</v>
      </c>
      <c r="P296" s="95">
        <v>6.8282500000000006</v>
      </c>
      <c r="Q296" s="95">
        <v>6.8282500000000006</v>
      </c>
      <c r="R296" s="95">
        <v>6.8282500000000006</v>
      </c>
      <c r="S296" s="95">
        <v>6.8282500000000006</v>
      </c>
      <c r="T296" s="95">
        <v>6.8282500000000006</v>
      </c>
      <c r="U296" s="95">
        <v>6.8282500000000006</v>
      </c>
      <c r="V296" s="95">
        <v>6.8282500000000006</v>
      </c>
      <c r="W296" s="95">
        <v>6.8282500000000006</v>
      </c>
      <c r="X296" s="95">
        <v>6.8282500000000006</v>
      </c>
      <c r="Y296" s="95">
        <v>6.8282500000000006</v>
      </c>
      <c r="Z296" s="95">
        <v>6.8282500000000006</v>
      </c>
      <c r="AA296" s="97">
        <v>600.88599999999985</v>
      </c>
      <c r="AB296" s="97">
        <v>1037.8940000000002</v>
      </c>
      <c r="AC296" s="95">
        <f>+($D$296*5%)/12</f>
        <v>6.8282500000000006</v>
      </c>
      <c r="AD296" s="95">
        <f t="shared" ref="AD296:AN296" si="328">+($D$296*5%)/12</f>
        <v>6.8282500000000006</v>
      </c>
      <c r="AE296" s="95">
        <f t="shared" si="328"/>
        <v>6.8282500000000006</v>
      </c>
      <c r="AF296" s="95">
        <f t="shared" si="328"/>
        <v>6.8282500000000006</v>
      </c>
      <c r="AG296" s="95">
        <f t="shared" si="328"/>
        <v>6.8282500000000006</v>
      </c>
      <c r="AH296" s="95">
        <f t="shared" si="328"/>
        <v>6.8282500000000006</v>
      </c>
      <c r="AI296" s="95">
        <f t="shared" si="328"/>
        <v>6.8282500000000006</v>
      </c>
      <c r="AJ296" s="95">
        <f t="shared" si="328"/>
        <v>6.8282500000000006</v>
      </c>
      <c r="AK296" s="95">
        <f t="shared" si="328"/>
        <v>6.8282500000000006</v>
      </c>
      <c r="AL296" s="95">
        <f t="shared" si="328"/>
        <v>6.8282500000000006</v>
      </c>
      <c r="AM296" s="95">
        <f t="shared" si="328"/>
        <v>6.8282500000000006</v>
      </c>
      <c r="AN296" s="95">
        <f t="shared" si="328"/>
        <v>6.8282500000000006</v>
      </c>
      <c r="AO296" s="98">
        <f t="shared" si="284"/>
        <v>682.82499999999982</v>
      </c>
      <c r="AP296" s="98">
        <f t="shared" si="285"/>
        <v>955.95500000000015</v>
      </c>
    </row>
    <row r="297" spans="1:42" outlineLevel="1">
      <c r="A297" s="99">
        <v>39692</v>
      </c>
      <c r="B297" s="100" t="s">
        <v>458</v>
      </c>
      <c r="C297" s="100" t="s">
        <v>459</v>
      </c>
      <c r="D297" s="94">
        <v>6086.96</v>
      </c>
      <c r="E297" s="94"/>
      <c r="F297" s="94"/>
      <c r="G297" s="94">
        <v>76.087000000000003</v>
      </c>
      <c r="H297" s="94">
        <v>380.435</v>
      </c>
      <c r="I297" s="94">
        <v>684.78300000000002</v>
      </c>
      <c r="J297" s="94">
        <v>989.13100000000009</v>
      </c>
      <c r="K297" s="94">
        <v>1293.479</v>
      </c>
      <c r="L297" s="94">
        <v>1597.827</v>
      </c>
      <c r="M297" s="94">
        <f t="shared" si="300"/>
        <v>1902.175</v>
      </c>
      <c r="N297" s="95">
        <v>5782.6120000000001</v>
      </c>
      <c r="O297" s="96">
        <v>25.362333333333336</v>
      </c>
      <c r="P297" s="95">
        <v>25.362333333333336</v>
      </c>
      <c r="Q297" s="95">
        <v>25.362333333333336</v>
      </c>
      <c r="R297" s="95">
        <v>25.362333333333336</v>
      </c>
      <c r="S297" s="95">
        <v>25.362333333333336</v>
      </c>
      <c r="T297" s="95">
        <v>25.362333333333336</v>
      </c>
      <c r="U297" s="95">
        <v>25.362333333333336</v>
      </c>
      <c r="V297" s="95">
        <v>25.362333333333336</v>
      </c>
      <c r="W297" s="95">
        <v>25.362333333333336</v>
      </c>
      <c r="X297" s="95">
        <v>25.362333333333336</v>
      </c>
      <c r="Y297" s="95">
        <v>25.362333333333336</v>
      </c>
      <c r="Z297" s="95">
        <v>25.362333333333336</v>
      </c>
      <c r="AA297" s="97">
        <v>2206.5230000000001</v>
      </c>
      <c r="AB297" s="97">
        <v>3880.4369999999999</v>
      </c>
      <c r="AC297" s="95">
        <f>+($D$297*5%)/12</f>
        <v>25.362333333333336</v>
      </c>
      <c r="AD297" s="95">
        <f t="shared" ref="AD297:AN297" si="329">+($D$297*5%)/12</f>
        <v>25.362333333333336</v>
      </c>
      <c r="AE297" s="95">
        <f t="shared" si="329"/>
        <v>25.362333333333336</v>
      </c>
      <c r="AF297" s="95">
        <f t="shared" si="329"/>
        <v>25.362333333333336</v>
      </c>
      <c r="AG297" s="95">
        <f t="shared" si="329"/>
        <v>25.362333333333336</v>
      </c>
      <c r="AH297" s="95">
        <f t="shared" si="329"/>
        <v>25.362333333333336</v>
      </c>
      <c r="AI297" s="95">
        <f t="shared" si="329"/>
        <v>25.362333333333336</v>
      </c>
      <c r="AJ297" s="95">
        <f t="shared" si="329"/>
        <v>25.362333333333336</v>
      </c>
      <c r="AK297" s="95">
        <f t="shared" si="329"/>
        <v>25.362333333333336</v>
      </c>
      <c r="AL297" s="95">
        <f t="shared" si="329"/>
        <v>25.362333333333336</v>
      </c>
      <c r="AM297" s="95">
        <f t="shared" si="329"/>
        <v>25.362333333333336</v>
      </c>
      <c r="AN297" s="95">
        <f t="shared" si="329"/>
        <v>25.362333333333336</v>
      </c>
      <c r="AO297" s="98">
        <f t="shared" si="284"/>
        <v>2510.8710000000001</v>
      </c>
      <c r="AP297" s="98">
        <f t="shared" si="285"/>
        <v>3576.0889999999999</v>
      </c>
    </row>
    <row r="298" spans="1:42" outlineLevel="1">
      <c r="A298" s="92">
        <v>39697</v>
      </c>
      <c r="B298" s="93" t="s">
        <v>460</v>
      </c>
      <c r="C298" s="100" t="s">
        <v>461</v>
      </c>
      <c r="D298" s="94">
        <v>13043.48</v>
      </c>
      <c r="E298" s="94"/>
      <c r="F298" s="94"/>
      <c r="G298" s="94">
        <v>163.04349999999999</v>
      </c>
      <c r="H298" s="94">
        <v>815.21749999999997</v>
      </c>
      <c r="I298" s="94">
        <v>1467.3915</v>
      </c>
      <c r="J298" s="94">
        <v>2119.5654999999997</v>
      </c>
      <c r="K298" s="94">
        <v>2771.7394999999997</v>
      </c>
      <c r="L298" s="94">
        <v>3423.9134999999997</v>
      </c>
      <c r="M298" s="94">
        <f t="shared" si="300"/>
        <v>4076.0874999999996</v>
      </c>
      <c r="N298" s="95">
        <v>12391.306</v>
      </c>
      <c r="O298" s="96">
        <v>54.347833333333334</v>
      </c>
      <c r="P298" s="95">
        <v>54.347833333333334</v>
      </c>
      <c r="Q298" s="95">
        <v>54.347833333333334</v>
      </c>
      <c r="R298" s="95">
        <v>54.347833333333334</v>
      </c>
      <c r="S298" s="95">
        <v>54.347833333333334</v>
      </c>
      <c r="T298" s="95">
        <v>54.347833333333334</v>
      </c>
      <c r="U298" s="95">
        <v>54.347833333333334</v>
      </c>
      <c r="V298" s="95">
        <v>54.347833333333334</v>
      </c>
      <c r="W298" s="95">
        <v>54.347833333333334</v>
      </c>
      <c r="X298" s="95">
        <v>54.347833333333334</v>
      </c>
      <c r="Y298" s="95">
        <v>54.347833333333334</v>
      </c>
      <c r="Z298" s="95">
        <v>54.347833333333334</v>
      </c>
      <c r="AA298" s="97">
        <v>4728.2614999999996</v>
      </c>
      <c r="AB298" s="97">
        <v>8315.218499999999</v>
      </c>
      <c r="AC298" s="95">
        <f>+($D$298*5%)/12</f>
        <v>54.347833333333334</v>
      </c>
      <c r="AD298" s="95">
        <f t="shared" ref="AD298:AN298" si="330">+($D$298*5%)/12</f>
        <v>54.347833333333334</v>
      </c>
      <c r="AE298" s="95">
        <f t="shared" si="330"/>
        <v>54.347833333333334</v>
      </c>
      <c r="AF298" s="95">
        <f t="shared" si="330"/>
        <v>54.347833333333334</v>
      </c>
      <c r="AG298" s="95">
        <f t="shared" si="330"/>
        <v>54.347833333333334</v>
      </c>
      <c r="AH298" s="95">
        <f t="shared" si="330"/>
        <v>54.347833333333334</v>
      </c>
      <c r="AI298" s="95">
        <f t="shared" si="330"/>
        <v>54.347833333333334</v>
      </c>
      <c r="AJ298" s="95">
        <f t="shared" si="330"/>
        <v>54.347833333333334</v>
      </c>
      <c r="AK298" s="95">
        <f t="shared" si="330"/>
        <v>54.347833333333334</v>
      </c>
      <c r="AL298" s="95">
        <f t="shared" si="330"/>
        <v>54.347833333333334</v>
      </c>
      <c r="AM298" s="95">
        <f t="shared" si="330"/>
        <v>54.347833333333334</v>
      </c>
      <c r="AN298" s="95">
        <f t="shared" si="330"/>
        <v>54.347833333333334</v>
      </c>
      <c r="AO298" s="98">
        <f t="shared" si="284"/>
        <v>5380.4354999999996</v>
      </c>
      <c r="AP298" s="98">
        <f t="shared" si="285"/>
        <v>7663.0445</v>
      </c>
    </row>
    <row r="299" spans="1:42" outlineLevel="1">
      <c r="A299" s="92">
        <v>39703</v>
      </c>
      <c r="B299" s="93" t="s">
        <v>462</v>
      </c>
      <c r="C299" s="100" t="s">
        <v>459</v>
      </c>
      <c r="D299" s="94">
        <v>10000</v>
      </c>
      <c r="E299" s="94"/>
      <c r="F299" s="94"/>
      <c r="G299" s="94">
        <v>125</v>
      </c>
      <c r="H299" s="94">
        <v>625</v>
      </c>
      <c r="I299" s="94">
        <v>1125</v>
      </c>
      <c r="J299" s="94">
        <v>1625</v>
      </c>
      <c r="K299" s="94">
        <v>2125</v>
      </c>
      <c r="L299" s="94">
        <v>2625</v>
      </c>
      <c r="M299" s="94">
        <f t="shared" si="300"/>
        <v>3125</v>
      </c>
      <c r="N299" s="95">
        <v>9500</v>
      </c>
      <c r="O299" s="96">
        <v>41.666666666666664</v>
      </c>
      <c r="P299" s="95">
        <v>41.666666666666664</v>
      </c>
      <c r="Q299" s="95">
        <v>41.666666666666664</v>
      </c>
      <c r="R299" s="95">
        <v>41.666666666666664</v>
      </c>
      <c r="S299" s="95">
        <v>41.666666666666664</v>
      </c>
      <c r="T299" s="95">
        <v>41.666666666666664</v>
      </c>
      <c r="U299" s="95">
        <v>41.666666666666664</v>
      </c>
      <c r="V299" s="95">
        <v>41.666666666666664</v>
      </c>
      <c r="W299" s="95">
        <v>41.666666666666664</v>
      </c>
      <c r="X299" s="95">
        <v>41.666666666666664</v>
      </c>
      <c r="Y299" s="95">
        <v>41.666666666666664</v>
      </c>
      <c r="Z299" s="95">
        <v>41.666666666666664</v>
      </c>
      <c r="AA299" s="97">
        <v>3625</v>
      </c>
      <c r="AB299" s="97">
        <v>6375</v>
      </c>
      <c r="AC299" s="95">
        <f>+($D$299*5%)/12</f>
        <v>41.666666666666664</v>
      </c>
      <c r="AD299" s="95">
        <f t="shared" ref="AD299:AN299" si="331">+($D$299*5%)/12</f>
        <v>41.666666666666664</v>
      </c>
      <c r="AE299" s="95">
        <f t="shared" si="331"/>
        <v>41.666666666666664</v>
      </c>
      <c r="AF299" s="95">
        <f t="shared" si="331"/>
        <v>41.666666666666664</v>
      </c>
      <c r="AG299" s="95">
        <f t="shared" si="331"/>
        <v>41.666666666666664</v>
      </c>
      <c r="AH299" s="95">
        <f t="shared" si="331"/>
        <v>41.666666666666664</v>
      </c>
      <c r="AI299" s="95">
        <f t="shared" si="331"/>
        <v>41.666666666666664</v>
      </c>
      <c r="AJ299" s="95">
        <f t="shared" si="331"/>
        <v>41.666666666666664</v>
      </c>
      <c r="AK299" s="95">
        <f t="shared" si="331"/>
        <v>41.666666666666664</v>
      </c>
      <c r="AL299" s="95">
        <f t="shared" si="331"/>
        <v>41.666666666666664</v>
      </c>
      <c r="AM299" s="95">
        <f t="shared" si="331"/>
        <v>41.666666666666664</v>
      </c>
      <c r="AN299" s="95">
        <f t="shared" si="331"/>
        <v>41.666666666666664</v>
      </c>
      <c r="AO299" s="98">
        <f t="shared" si="284"/>
        <v>4125</v>
      </c>
      <c r="AP299" s="98">
        <f t="shared" si="285"/>
        <v>5875</v>
      </c>
    </row>
    <row r="300" spans="1:42" outlineLevel="1">
      <c r="A300" s="92">
        <v>39704</v>
      </c>
      <c r="B300" s="93" t="s">
        <v>463</v>
      </c>
      <c r="C300" s="100" t="s">
        <v>464</v>
      </c>
      <c r="D300" s="94">
        <v>1304.3499999999999</v>
      </c>
      <c r="E300" s="94"/>
      <c r="F300" s="94"/>
      <c r="G300" s="94">
        <v>16.304375</v>
      </c>
      <c r="H300" s="94">
        <v>81.521874999999994</v>
      </c>
      <c r="I300" s="94">
        <v>146.739375</v>
      </c>
      <c r="J300" s="94">
        <v>211.95687500000003</v>
      </c>
      <c r="K300" s="94">
        <v>277.17437500000005</v>
      </c>
      <c r="L300" s="94">
        <v>342.39187500000008</v>
      </c>
      <c r="M300" s="94">
        <f t="shared" si="300"/>
        <v>407.60937500000011</v>
      </c>
      <c r="N300" s="95">
        <v>1239.1324999999999</v>
      </c>
      <c r="O300" s="96">
        <v>5.4347916666666665</v>
      </c>
      <c r="P300" s="95">
        <v>5.4347916666666665</v>
      </c>
      <c r="Q300" s="95">
        <v>5.4347916666666665</v>
      </c>
      <c r="R300" s="95">
        <v>5.4347916666666665</v>
      </c>
      <c r="S300" s="95">
        <v>5.4347916666666665</v>
      </c>
      <c r="T300" s="95">
        <v>5.4347916666666665</v>
      </c>
      <c r="U300" s="95">
        <v>5.4347916666666665</v>
      </c>
      <c r="V300" s="95">
        <v>5.4347916666666665</v>
      </c>
      <c r="W300" s="95">
        <v>5.4347916666666665</v>
      </c>
      <c r="X300" s="95">
        <v>5.4347916666666665</v>
      </c>
      <c r="Y300" s="95">
        <v>5.4347916666666665</v>
      </c>
      <c r="Z300" s="95">
        <v>5.4347916666666665</v>
      </c>
      <c r="AA300" s="97">
        <v>472.82687500000014</v>
      </c>
      <c r="AB300" s="97">
        <v>831.52312499999971</v>
      </c>
      <c r="AC300" s="95">
        <f>+($D$300*5%)/12</f>
        <v>5.4347916666666665</v>
      </c>
      <c r="AD300" s="95">
        <f t="shared" ref="AD300:AN300" si="332">+($D$300*5%)/12</f>
        <v>5.4347916666666665</v>
      </c>
      <c r="AE300" s="95">
        <f t="shared" si="332"/>
        <v>5.4347916666666665</v>
      </c>
      <c r="AF300" s="95">
        <f t="shared" si="332"/>
        <v>5.4347916666666665</v>
      </c>
      <c r="AG300" s="95">
        <f t="shared" si="332"/>
        <v>5.4347916666666665</v>
      </c>
      <c r="AH300" s="95">
        <f t="shared" si="332"/>
        <v>5.4347916666666665</v>
      </c>
      <c r="AI300" s="95">
        <f t="shared" si="332"/>
        <v>5.4347916666666665</v>
      </c>
      <c r="AJ300" s="95">
        <f t="shared" si="332"/>
        <v>5.4347916666666665</v>
      </c>
      <c r="AK300" s="95">
        <f t="shared" si="332"/>
        <v>5.4347916666666665</v>
      </c>
      <c r="AL300" s="95">
        <f t="shared" si="332"/>
        <v>5.4347916666666665</v>
      </c>
      <c r="AM300" s="95">
        <f t="shared" si="332"/>
        <v>5.4347916666666665</v>
      </c>
      <c r="AN300" s="95">
        <f t="shared" si="332"/>
        <v>5.4347916666666665</v>
      </c>
      <c r="AO300" s="98">
        <f t="shared" si="284"/>
        <v>538.04437500000017</v>
      </c>
      <c r="AP300" s="98">
        <f t="shared" si="285"/>
        <v>766.30562499999974</v>
      </c>
    </row>
    <row r="301" spans="1:42" outlineLevel="1">
      <c r="A301" s="92">
        <v>39714</v>
      </c>
      <c r="B301" s="93" t="s">
        <v>197</v>
      </c>
      <c r="C301" s="100" t="s">
        <v>465</v>
      </c>
      <c r="D301" s="94">
        <v>8065.83</v>
      </c>
      <c r="E301" s="94"/>
      <c r="F301" s="94"/>
      <c r="G301" s="94">
        <v>100.82287500000001</v>
      </c>
      <c r="H301" s="94">
        <v>504.11437499999994</v>
      </c>
      <c r="I301" s="94">
        <v>907.40587499999992</v>
      </c>
      <c r="J301" s="94">
        <v>1310.697375</v>
      </c>
      <c r="K301" s="94">
        <v>1713.988875</v>
      </c>
      <c r="L301" s="94">
        <v>2117.2803749999998</v>
      </c>
      <c r="M301" s="94">
        <f t="shared" si="300"/>
        <v>2520.5718749999996</v>
      </c>
      <c r="N301" s="95">
        <v>7662.5384999999997</v>
      </c>
      <c r="O301" s="96">
        <v>33.607625000000006</v>
      </c>
      <c r="P301" s="95">
        <v>33.607625000000006</v>
      </c>
      <c r="Q301" s="95">
        <v>33.607625000000006</v>
      </c>
      <c r="R301" s="95">
        <v>33.607625000000006</v>
      </c>
      <c r="S301" s="95">
        <v>33.607625000000006</v>
      </c>
      <c r="T301" s="95">
        <v>33.607625000000006</v>
      </c>
      <c r="U301" s="95">
        <v>33.607625000000006</v>
      </c>
      <c r="V301" s="95">
        <v>33.607625000000006</v>
      </c>
      <c r="W301" s="95">
        <v>33.607625000000006</v>
      </c>
      <c r="X301" s="95">
        <v>33.607625000000006</v>
      </c>
      <c r="Y301" s="95">
        <v>33.607625000000006</v>
      </c>
      <c r="Z301" s="95">
        <v>33.607625000000006</v>
      </c>
      <c r="AA301" s="97">
        <v>2923.8633749999995</v>
      </c>
      <c r="AB301" s="97">
        <v>5141.9666250000009</v>
      </c>
      <c r="AC301" s="95">
        <f>+($D$301*5%)/12</f>
        <v>33.607625000000006</v>
      </c>
      <c r="AD301" s="95">
        <f t="shared" ref="AD301:AN301" si="333">+($D$301*5%)/12</f>
        <v>33.607625000000006</v>
      </c>
      <c r="AE301" s="95">
        <f t="shared" si="333"/>
        <v>33.607625000000006</v>
      </c>
      <c r="AF301" s="95">
        <f t="shared" si="333"/>
        <v>33.607625000000006</v>
      </c>
      <c r="AG301" s="95">
        <f t="shared" si="333"/>
        <v>33.607625000000006</v>
      </c>
      <c r="AH301" s="95">
        <f t="shared" si="333"/>
        <v>33.607625000000006</v>
      </c>
      <c r="AI301" s="95">
        <f t="shared" si="333"/>
        <v>33.607625000000006</v>
      </c>
      <c r="AJ301" s="95">
        <f t="shared" si="333"/>
        <v>33.607625000000006</v>
      </c>
      <c r="AK301" s="95">
        <f t="shared" si="333"/>
        <v>33.607625000000006</v>
      </c>
      <c r="AL301" s="95">
        <f t="shared" si="333"/>
        <v>33.607625000000006</v>
      </c>
      <c r="AM301" s="95">
        <f t="shared" si="333"/>
        <v>33.607625000000006</v>
      </c>
      <c r="AN301" s="95">
        <f t="shared" si="333"/>
        <v>33.607625000000006</v>
      </c>
      <c r="AO301" s="98">
        <f t="shared" si="284"/>
        <v>3327.1548749999993</v>
      </c>
      <c r="AP301" s="98">
        <f t="shared" si="285"/>
        <v>4738.6751250000007</v>
      </c>
    </row>
    <row r="302" spans="1:42" outlineLevel="1">
      <c r="A302" s="92">
        <v>39714</v>
      </c>
      <c r="B302" s="93" t="s">
        <v>466</v>
      </c>
      <c r="C302" s="100" t="s">
        <v>465</v>
      </c>
      <c r="D302" s="94">
        <v>477.19</v>
      </c>
      <c r="E302" s="94"/>
      <c r="F302" s="94"/>
      <c r="G302" s="94">
        <v>5.9648750000000001</v>
      </c>
      <c r="H302" s="94">
        <v>29.824375</v>
      </c>
      <c r="I302" s="94">
        <v>53.683875</v>
      </c>
      <c r="J302" s="94">
        <v>77.543374999999997</v>
      </c>
      <c r="K302" s="94">
        <v>101.40287499999999</v>
      </c>
      <c r="L302" s="94">
        <v>125.26237499999999</v>
      </c>
      <c r="M302" s="94">
        <f t="shared" si="300"/>
        <v>149.12187499999999</v>
      </c>
      <c r="N302" s="95">
        <v>453.33050000000003</v>
      </c>
      <c r="O302" s="96">
        <v>1.9882916666666668</v>
      </c>
      <c r="P302" s="95">
        <v>1.9882916666666668</v>
      </c>
      <c r="Q302" s="95">
        <v>1.9882916666666668</v>
      </c>
      <c r="R302" s="95">
        <v>1.9882916666666668</v>
      </c>
      <c r="S302" s="95">
        <v>1.9882916666666668</v>
      </c>
      <c r="T302" s="95">
        <v>1.9882916666666668</v>
      </c>
      <c r="U302" s="95">
        <v>1.9882916666666668</v>
      </c>
      <c r="V302" s="95">
        <v>1.9882916666666668</v>
      </c>
      <c r="W302" s="95">
        <v>1.9882916666666668</v>
      </c>
      <c r="X302" s="95">
        <v>1.9882916666666668</v>
      </c>
      <c r="Y302" s="95">
        <v>1.9882916666666668</v>
      </c>
      <c r="Z302" s="95">
        <v>1.9882916666666668</v>
      </c>
      <c r="AA302" s="97">
        <v>172.98137499999999</v>
      </c>
      <c r="AB302" s="97">
        <v>304.20862499999998</v>
      </c>
      <c r="AC302" s="95">
        <f>+($D$302*5%)/12</f>
        <v>1.9882916666666668</v>
      </c>
      <c r="AD302" s="95">
        <f t="shared" ref="AD302:AN302" si="334">+($D$302*5%)/12</f>
        <v>1.9882916666666668</v>
      </c>
      <c r="AE302" s="95">
        <f t="shared" si="334"/>
        <v>1.9882916666666668</v>
      </c>
      <c r="AF302" s="95">
        <f t="shared" si="334"/>
        <v>1.9882916666666668</v>
      </c>
      <c r="AG302" s="95">
        <f t="shared" si="334"/>
        <v>1.9882916666666668</v>
      </c>
      <c r="AH302" s="95">
        <f t="shared" si="334"/>
        <v>1.9882916666666668</v>
      </c>
      <c r="AI302" s="95">
        <f t="shared" si="334"/>
        <v>1.9882916666666668</v>
      </c>
      <c r="AJ302" s="95">
        <f t="shared" si="334"/>
        <v>1.9882916666666668</v>
      </c>
      <c r="AK302" s="95">
        <f t="shared" si="334"/>
        <v>1.9882916666666668</v>
      </c>
      <c r="AL302" s="95">
        <f t="shared" si="334"/>
        <v>1.9882916666666668</v>
      </c>
      <c r="AM302" s="95">
        <f t="shared" si="334"/>
        <v>1.9882916666666668</v>
      </c>
      <c r="AN302" s="95">
        <f t="shared" si="334"/>
        <v>1.9882916666666668</v>
      </c>
      <c r="AO302" s="98">
        <f t="shared" si="284"/>
        <v>196.84087499999998</v>
      </c>
      <c r="AP302" s="98">
        <f t="shared" si="285"/>
        <v>280.34912500000002</v>
      </c>
    </row>
    <row r="303" spans="1:42" outlineLevel="1">
      <c r="A303" s="92">
        <v>39714</v>
      </c>
      <c r="B303" s="93" t="s">
        <v>467</v>
      </c>
      <c r="C303" s="100" t="s">
        <v>465</v>
      </c>
      <c r="D303" s="94">
        <v>9675.2199999999993</v>
      </c>
      <c r="E303" s="94"/>
      <c r="F303" s="94"/>
      <c r="G303" s="94">
        <v>120.94024999999999</v>
      </c>
      <c r="H303" s="94">
        <v>604.70124999999996</v>
      </c>
      <c r="I303" s="94">
        <v>1088.46225</v>
      </c>
      <c r="J303" s="94">
        <v>1572.22325</v>
      </c>
      <c r="K303" s="94">
        <v>2055.98425</v>
      </c>
      <c r="L303" s="94">
        <v>2539.7452499999999</v>
      </c>
      <c r="M303" s="94">
        <f t="shared" si="300"/>
        <v>3023.5062499999999</v>
      </c>
      <c r="N303" s="95">
        <v>9191.4589999999989</v>
      </c>
      <c r="O303" s="96">
        <v>40.313416666666662</v>
      </c>
      <c r="P303" s="95">
        <v>40.313416666666662</v>
      </c>
      <c r="Q303" s="95">
        <v>40.313416666666662</v>
      </c>
      <c r="R303" s="95">
        <v>40.313416666666662</v>
      </c>
      <c r="S303" s="95">
        <v>40.313416666666662</v>
      </c>
      <c r="T303" s="95">
        <v>40.313416666666662</v>
      </c>
      <c r="U303" s="95">
        <v>40.313416666666662</v>
      </c>
      <c r="V303" s="95">
        <v>40.313416666666662</v>
      </c>
      <c r="W303" s="95">
        <v>40.313416666666662</v>
      </c>
      <c r="X303" s="95">
        <v>40.313416666666662</v>
      </c>
      <c r="Y303" s="95">
        <v>40.313416666666662</v>
      </c>
      <c r="Z303" s="95">
        <v>40.313416666666662</v>
      </c>
      <c r="AA303" s="97">
        <v>3507.2672499999999</v>
      </c>
      <c r="AB303" s="97">
        <v>6167.9527499999995</v>
      </c>
      <c r="AC303" s="95">
        <f>+($D$303*5%)/12</f>
        <v>40.313416666666662</v>
      </c>
      <c r="AD303" s="95">
        <f t="shared" ref="AD303:AN303" si="335">+($D$303*5%)/12</f>
        <v>40.313416666666662</v>
      </c>
      <c r="AE303" s="95">
        <f t="shared" si="335"/>
        <v>40.313416666666662</v>
      </c>
      <c r="AF303" s="95">
        <f t="shared" si="335"/>
        <v>40.313416666666662</v>
      </c>
      <c r="AG303" s="95">
        <f t="shared" si="335"/>
        <v>40.313416666666662</v>
      </c>
      <c r="AH303" s="95">
        <f t="shared" si="335"/>
        <v>40.313416666666662</v>
      </c>
      <c r="AI303" s="95">
        <f t="shared" si="335"/>
        <v>40.313416666666662</v>
      </c>
      <c r="AJ303" s="95">
        <f t="shared" si="335"/>
        <v>40.313416666666662</v>
      </c>
      <c r="AK303" s="95">
        <f t="shared" si="335"/>
        <v>40.313416666666662</v>
      </c>
      <c r="AL303" s="95">
        <f t="shared" si="335"/>
        <v>40.313416666666662</v>
      </c>
      <c r="AM303" s="95">
        <f t="shared" si="335"/>
        <v>40.313416666666662</v>
      </c>
      <c r="AN303" s="95">
        <f t="shared" si="335"/>
        <v>40.313416666666662</v>
      </c>
      <c r="AO303" s="98">
        <f t="shared" si="284"/>
        <v>3991.0282499999998</v>
      </c>
      <c r="AP303" s="98">
        <f t="shared" si="285"/>
        <v>5684.19175</v>
      </c>
    </row>
    <row r="304" spans="1:42" outlineLevel="1">
      <c r="A304" s="92">
        <v>39717</v>
      </c>
      <c r="B304" s="93" t="s">
        <v>468</v>
      </c>
      <c r="C304" s="100" t="s">
        <v>464</v>
      </c>
      <c r="D304" s="94">
        <v>2608.6999999999998</v>
      </c>
      <c r="E304" s="94"/>
      <c r="F304" s="94"/>
      <c r="G304" s="94">
        <v>32.608750000000001</v>
      </c>
      <c r="H304" s="94">
        <v>163.04374999999999</v>
      </c>
      <c r="I304" s="94">
        <v>293.47874999999999</v>
      </c>
      <c r="J304" s="94">
        <v>423.91375000000005</v>
      </c>
      <c r="K304" s="94">
        <v>554.34875000000011</v>
      </c>
      <c r="L304" s="94">
        <v>684.78375000000017</v>
      </c>
      <c r="M304" s="94">
        <f t="shared" si="300"/>
        <v>815.21875000000023</v>
      </c>
      <c r="N304" s="95">
        <v>2478.2649999999999</v>
      </c>
      <c r="O304" s="96">
        <v>10.869583333333333</v>
      </c>
      <c r="P304" s="95">
        <v>10.869583333333333</v>
      </c>
      <c r="Q304" s="95">
        <v>10.869583333333333</v>
      </c>
      <c r="R304" s="95">
        <v>10.869583333333333</v>
      </c>
      <c r="S304" s="95">
        <v>10.869583333333333</v>
      </c>
      <c r="T304" s="95">
        <v>10.869583333333333</v>
      </c>
      <c r="U304" s="95">
        <v>10.869583333333333</v>
      </c>
      <c r="V304" s="95">
        <v>10.869583333333333</v>
      </c>
      <c r="W304" s="95">
        <v>10.869583333333333</v>
      </c>
      <c r="X304" s="95">
        <v>10.869583333333333</v>
      </c>
      <c r="Y304" s="95">
        <v>10.869583333333333</v>
      </c>
      <c r="Z304" s="95">
        <v>10.869583333333333</v>
      </c>
      <c r="AA304" s="97">
        <v>945.65375000000029</v>
      </c>
      <c r="AB304" s="97">
        <v>1663.0462499999994</v>
      </c>
      <c r="AC304" s="95">
        <f>+($D$304*5%)/12</f>
        <v>10.869583333333333</v>
      </c>
      <c r="AD304" s="95">
        <f t="shared" ref="AD304:AN304" si="336">+($D$304*5%)/12</f>
        <v>10.869583333333333</v>
      </c>
      <c r="AE304" s="95">
        <f t="shared" si="336"/>
        <v>10.869583333333333</v>
      </c>
      <c r="AF304" s="95">
        <f t="shared" si="336"/>
        <v>10.869583333333333</v>
      </c>
      <c r="AG304" s="95">
        <f t="shared" si="336"/>
        <v>10.869583333333333</v>
      </c>
      <c r="AH304" s="95">
        <f t="shared" si="336"/>
        <v>10.869583333333333</v>
      </c>
      <c r="AI304" s="95">
        <f t="shared" si="336"/>
        <v>10.869583333333333</v>
      </c>
      <c r="AJ304" s="95">
        <f t="shared" si="336"/>
        <v>10.869583333333333</v>
      </c>
      <c r="AK304" s="95">
        <f t="shared" si="336"/>
        <v>10.869583333333333</v>
      </c>
      <c r="AL304" s="95">
        <f t="shared" si="336"/>
        <v>10.869583333333333</v>
      </c>
      <c r="AM304" s="95">
        <f t="shared" si="336"/>
        <v>10.869583333333333</v>
      </c>
      <c r="AN304" s="95">
        <f t="shared" si="336"/>
        <v>10.869583333333333</v>
      </c>
      <c r="AO304" s="98">
        <f t="shared" si="284"/>
        <v>1076.0887500000003</v>
      </c>
      <c r="AP304" s="98">
        <f t="shared" si="285"/>
        <v>1532.6112499999995</v>
      </c>
    </row>
    <row r="305" spans="1:42" outlineLevel="1">
      <c r="A305" s="92">
        <v>39717</v>
      </c>
      <c r="B305" s="93" t="s">
        <v>469</v>
      </c>
      <c r="C305" s="100" t="s">
        <v>461</v>
      </c>
      <c r="D305" s="94">
        <v>7826.09</v>
      </c>
      <c r="E305" s="94"/>
      <c r="F305" s="94"/>
      <c r="G305" s="94">
        <v>97.82612499999999</v>
      </c>
      <c r="H305" s="94">
        <v>489.13062499999984</v>
      </c>
      <c r="I305" s="94">
        <v>880.43512499999974</v>
      </c>
      <c r="J305" s="94">
        <v>1271.7396249999997</v>
      </c>
      <c r="K305" s="94">
        <v>1663.0441249999997</v>
      </c>
      <c r="L305" s="94">
        <v>2054.3486249999996</v>
      </c>
      <c r="M305" s="94">
        <f t="shared" si="300"/>
        <v>2445.6531249999994</v>
      </c>
      <c r="N305" s="95">
        <v>7434.7855</v>
      </c>
      <c r="O305" s="96">
        <v>32.608708333333333</v>
      </c>
      <c r="P305" s="95">
        <v>32.608708333333333</v>
      </c>
      <c r="Q305" s="95">
        <v>32.608708333333333</v>
      </c>
      <c r="R305" s="95">
        <v>32.608708333333333</v>
      </c>
      <c r="S305" s="95">
        <v>32.608708333333333</v>
      </c>
      <c r="T305" s="95">
        <v>32.608708333333333</v>
      </c>
      <c r="U305" s="95">
        <v>32.608708333333333</v>
      </c>
      <c r="V305" s="95">
        <v>32.608708333333333</v>
      </c>
      <c r="W305" s="95">
        <v>32.608708333333333</v>
      </c>
      <c r="X305" s="95">
        <v>32.608708333333333</v>
      </c>
      <c r="Y305" s="95">
        <v>32.608708333333333</v>
      </c>
      <c r="Z305" s="95">
        <v>32.608708333333333</v>
      </c>
      <c r="AA305" s="97">
        <v>2836.9576249999991</v>
      </c>
      <c r="AB305" s="97">
        <v>4989.132375000001</v>
      </c>
      <c r="AC305" s="95">
        <f>+($D$305*5%)/12</f>
        <v>32.608708333333333</v>
      </c>
      <c r="AD305" s="95">
        <f t="shared" ref="AD305:AN305" si="337">+($D$305*5%)/12</f>
        <v>32.608708333333333</v>
      </c>
      <c r="AE305" s="95">
        <f t="shared" si="337"/>
        <v>32.608708333333333</v>
      </c>
      <c r="AF305" s="95">
        <f t="shared" si="337"/>
        <v>32.608708333333333</v>
      </c>
      <c r="AG305" s="95">
        <f t="shared" si="337"/>
        <v>32.608708333333333</v>
      </c>
      <c r="AH305" s="95">
        <f t="shared" si="337"/>
        <v>32.608708333333333</v>
      </c>
      <c r="AI305" s="95">
        <f t="shared" si="337"/>
        <v>32.608708333333333</v>
      </c>
      <c r="AJ305" s="95">
        <f t="shared" si="337"/>
        <v>32.608708333333333</v>
      </c>
      <c r="AK305" s="95">
        <f t="shared" si="337"/>
        <v>32.608708333333333</v>
      </c>
      <c r="AL305" s="95">
        <f t="shared" si="337"/>
        <v>32.608708333333333</v>
      </c>
      <c r="AM305" s="95">
        <f t="shared" si="337"/>
        <v>32.608708333333333</v>
      </c>
      <c r="AN305" s="95">
        <f t="shared" si="337"/>
        <v>32.608708333333333</v>
      </c>
      <c r="AO305" s="98">
        <f t="shared" si="284"/>
        <v>3228.2621249999988</v>
      </c>
      <c r="AP305" s="98">
        <f t="shared" si="285"/>
        <v>4597.8278750000009</v>
      </c>
    </row>
    <row r="306" spans="1:42" outlineLevel="1">
      <c r="A306" s="92">
        <v>39718</v>
      </c>
      <c r="B306" s="93" t="s">
        <v>470</v>
      </c>
      <c r="C306" s="100" t="s">
        <v>471</v>
      </c>
      <c r="D306" s="94">
        <v>15000</v>
      </c>
      <c r="E306" s="94"/>
      <c r="F306" s="94"/>
      <c r="G306" s="94">
        <v>187.5</v>
      </c>
      <c r="H306" s="94">
        <v>937.5</v>
      </c>
      <c r="I306" s="94">
        <v>1687.5</v>
      </c>
      <c r="J306" s="94">
        <v>2437.5</v>
      </c>
      <c r="K306" s="94">
        <v>3187.5</v>
      </c>
      <c r="L306" s="94">
        <v>3937.5</v>
      </c>
      <c r="M306" s="94">
        <f t="shared" si="300"/>
        <v>4687.5</v>
      </c>
      <c r="N306" s="95">
        <v>14250</v>
      </c>
      <c r="O306" s="96">
        <v>62.5</v>
      </c>
      <c r="P306" s="95">
        <v>62.5</v>
      </c>
      <c r="Q306" s="95">
        <v>62.5</v>
      </c>
      <c r="R306" s="95">
        <v>62.5</v>
      </c>
      <c r="S306" s="95">
        <v>62.5</v>
      </c>
      <c r="T306" s="95">
        <v>62.5</v>
      </c>
      <c r="U306" s="95">
        <v>62.5</v>
      </c>
      <c r="V306" s="95">
        <v>62.5</v>
      </c>
      <c r="W306" s="95">
        <v>62.5</v>
      </c>
      <c r="X306" s="95">
        <v>62.5</v>
      </c>
      <c r="Y306" s="95">
        <v>62.5</v>
      </c>
      <c r="Z306" s="95">
        <v>62.5</v>
      </c>
      <c r="AA306" s="97">
        <v>5437.5</v>
      </c>
      <c r="AB306" s="97">
        <v>9562.5</v>
      </c>
      <c r="AC306" s="95">
        <f>+($D$306*5%)/12</f>
        <v>62.5</v>
      </c>
      <c r="AD306" s="95">
        <f t="shared" ref="AD306:AN306" si="338">+($D$306*5%)/12</f>
        <v>62.5</v>
      </c>
      <c r="AE306" s="95">
        <f t="shared" si="338"/>
        <v>62.5</v>
      </c>
      <c r="AF306" s="95">
        <f t="shared" si="338"/>
        <v>62.5</v>
      </c>
      <c r="AG306" s="95">
        <f t="shared" si="338"/>
        <v>62.5</v>
      </c>
      <c r="AH306" s="95">
        <f t="shared" si="338"/>
        <v>62.5</v>
      </c>
      <c r="AI306" s="95">
        <f t="shared" si="338"/>
        <v>62.5</v>
      </c>
      <c r="AJ306" s="95">
        <f t="shared" si="338"/>
        <v>62.5</v>
      </c>
      <c r="AK306" s="95">
        <f t="shared" si="338"/>
        <v>62.5</v>
      </c>
      <c r="AL306" s="95">
        <f t="shared" si="338"/>
        <v>62.5</v>
      </c>
      <c r="AM306" s="95">
        <f t="shared" si="338"/>
        <v>62.5</v>
      </c>
      <c r="AN306" s="95">
        <f t="shared" si="338"/>
        <v>62.5</v>
      </c>
      <c r="AO306" s="98">
        <f t="shared" si="284"/>
        <v>6187.5</v>
      </c>
      <c r="AP306" s="98">
        <f t="shared" si="285"/>
        <v>8812.5</v>
      </c>
    </row>
    <row r="307" spans="1:42" outlineLevel="1">
      <c r="A307" s="92">
        <v>39718</v>
      </c>
      <c r="B307" s="93" t="s">
        <v>472</v>
      </c>
      <c r="C307" s="100" t="s">
        <v>473</v>
      </c>
      <c r="D307" s="94">
        <v>4734.04</v>
      </c>
      <c r="E307" s="94"/>
      <c r="F307" s="94"/>
      <c r="G307" s="94">
        <v>59.1755</v>
      </c>
      <c r="H307" s="94">
        <v>295.8775</v>
      </c>
      <c r="I307" s="94">
        <v>532.57950000000005</v>
      </c>
      <c r="J307" s="94">
        <v>769.28150000000005</v>
      </c>
      <c r="K307" s="94">
        <v>1005.9835</v>
      </c>
      <c r="L307" s="94">
        <v>1242.6855</v>
      </c>
      <c r="M307" s="94">
        <f t="shared" si="300"/>
        <v>1479.3875</v>
      </c>
      <c r="N307" s="95">
        <v>4497.3379999999997</v>
      </c>
      <c r="O307" s="96">
        <v>19.725166666666667</v>
      </c>
      <c r="P307" s="95">
        <v>19.725166666666667</v>
      </c>
      <c r="Q307" s="95">
        <v>19.725166666666667</v>
      </c>
      <c r="R307" s="95">
        <v>19.725166666666667</v>
      </c>
      <c r="S307" s="95">
        <v>19.725166666666667</v>
      </c>
      <c r="T307" s="95">
        <v>19.725166666666667</v>
      </c>
      <c r="U307" s="95">
        <v>19.725166666666667</v>
      </c>
      <c r="V307" s="95">
        <v>19.725166666666667</v>
      </c>
      <c r="W307" s="95">
        <v>19.725166666666667</v>
      </c>
      <c r="X307" s="95">
        <v>19.725166666666667</v>
      </c>
      <c r="Y307" s="95">
        <v>19.725166666666667</v>
      </c>
      <c r="Z307" s="95">
        <v>19.725166666666667</v>
      </c>
      <c r="AA307" s="97">
        <v>1716.0895</v>
      </c>
      <c r="AB307" s="97">
        <v>3017.9504999999999</v>
      </c>
      <c r="AC307" s="95">
        <f>+($D$307*5%)/12</f>
        <v>19.725166666666667</v>
      </c>
      <c r="AD307" s="95">
        <f t="shared" ref="AD307:AN307" si="339">+($D$307*5%)/12</f>
        <v>19.725166666666667</v>
      </c>
      <c r="AE307" s="95">
        <f t="shared" si="339"/>
        <v>19.725166666666667</v>
      </c>
      <c r="AF307" s="95">
        <f t="shared" si="339"/>
        <v>19.725166666666667</v>
      </c>
      <c r="AG307" s="95">
        <f t="shared" si="339"/>
        <v>19.725166666666667</v>
      </c>
      <c r="AH307" s="95">
        <f t="shared" si="339"/>
        <v>19.725166666666667</v>
      </c>
      <c r="AI307" s="95">
        <f t="shared" si="339"/>
        <v>19.725166666666667</v>
      </c>
      <c r="AJ307" s="95">
        <f t="shared" si="339"/>
        <v>19.725166666666667</v>
      </c>
      <c r="AK307" s="95">
        <f t="shared" si="339"/>
        <v>19.725166666666667</v>
      </c>
      <c r="AL307" s="95">
        <f t="shared" si="339"/>
        <v>19.725166666666667</v>
      </c>
      <c r="AM307" s="95">
        <f t="shared" si="339"/>
        <v>19.725166666666667</v>
      </c>
      <c r="AN307" s="95">
        <f t="shared" si="339"/>
        <v>19.725166666666667</v>
      </c>
      <c r="AO307" s="98">
        <f t="shared" si="284"/>
        <v>1952.7915</v>
      </c>
      <c r="AP307" s="98">
        <f t="shared" si="285"/>
        <v>2781.2484999999997</v>
      </c>
    </row>
    <row r="308" spans="1:42" outlineLevel="1">
      <c r="A308" s="92">
        <v>39720</v>
      </c>
      <c r="B308" s="93" t="s">
        <v>474</v>
      </c>
      <c r="C308" s="100" t="s">
        <v>475</v>
      </c>
      <c r="D308" s="94">
        <v>4000</v>
      </c>
      <c r="E308" s="94"/>
      <c r="F308" s="94"/>
      <c r="G308" s="94">
        <v>50</v>
      </c>
      <c r="H308" s="94">
        <v>250</v>
      </c>
      <c r="I308" s="94">
        <v>450</v>
      </c>
      <c r="J308" s="94">
        <v>650</v>
      </c>
      <c r="K308" s="94">
        <v>850</v>
      </c>
      <c r="L308" s="94">
        <v>1050</v>
      </c>
      <c r="M308" s="94">
        <f t="shared" si="300"/>
        <v>1250</v>
      </c>
      <c r="N308" s="95">
        <v>3800</v>
      </c>
      <c r="O308" s="96">
        <v>16.666666666666668</v>
      </c>
      <c r="P308" s="95">
        <v>16.666666666666668</v>
      </c>
      <c r="Q308" s="95">
        <v>16.666666666666668</v>
      </c>
      <c r="R308" s="95">
        <v>16.666666666666668</v>
      </c>
      <c r="S308" s="95">
        <v>16.666666666666668</v>
      </c>
      <c r="T308" s="95">
        <v>16.666666666666668</v>
      </c>
      <c r="U308" s="95">
        <v>16.666666666666668</v>
      </c>
      <c r="V308" s="95">
        <v>16.666666666666668</v>
      </c>
      <c r="W308" s="95">
        <v>16.666666666666668</v>
      </c>
      <c r="X308" s="95">
        <v>16.666666666666668</v>
      </c>
      <c r="Y308" s="95">
        <v>16.666666666666668</v>
      </c>
      <c r="Z308" s="95">
        <v>16.666666666666668</v>
      </c>
      <c r="AA308" s="97">
        <v>1450</v>
      </c>
      <c r="AB308" s="97">
        <v>2550</v>
      </c>
      <c r="AC308" s="95">
        <f>+($D$308*5%)/12</f>
        <v>16.666666666666668</v>
      </c>
      <c r="AD308" s="95">
        <f t="shared" ref="AD308:AN308" si="340">+($D$308*5%)/12</f>
        <v>16.666666666666668</v>
      </c>
      <c r="AE308" s="95">
        <f t="shared" si="340"/>
        <v>16.666666666666668</v>
      </c>
      <c r="AF308" s="95">
        <f t="shared" si="340"/>
        <v>16.666666666666668</v>
      </c>
      <c r="AG308" s="95">
        <f t="shared" si="340"/>
        <v>16.666666666666668</v>
      </c>
      <c r="AH308" s="95">
        <f t="shared" si="340"/>
        <v>16.666666666666668</v>
      </c>
      <c r="AI308" s="95">
        <f t="shared" si="340"/>
        <v>16.666666666666668</v>
      </c>
      <c r="AJ308" s="95">
        <f t="shared" si="340"/>
        <v>16.666666666666668</v>
      </c>
      <c r="AK308" s="95">
        <f t="shared" si="340"/>
        <v>16.666666666666668</v>
      </c>
      <c r="AL308" s="95">
        <f t="shared" si="340"/>
        <v>16.666666666666668</v>
      </c>
      <c r="AM308" s="95">
        <f t="shared" si="340"/>
        <v>16.666666666666668</v>
      </c>
      <c r="AN308" s="95">
        <f t="shared" si="340"/>
        <v>16.666666666666668</v>
      </c>
      <c r="AO308" s="98">
        <f t="shared" si="284"/>
        <v>1650</v>
      </c>
      <c r="AP308" s="98">
        <f t="shared" si="285"/>
        <v>2350</v>
      </c>
    </row>
    <row r="309" spans="1:42" outlineLevel="1">
      <c r="A309" s="92">
        <v>39720</v>
      </c>
      <c r="B309" s="93" t="s">
        <v>474</v>
      </c>
      <c r="C309" s="100" t="s">
        <v>475</v>
      </c>
      <c r="D309" s="94">
        <v>6000</v>
      </c>
      <c r="E309" s="94"/>
      <c r="F309" s="94">
        <v>0</v>
      </c>
      <c r="G309" s="94">
        <v>75</v>
      </c>
      <c r="H309" s="94">
        <v>375</v>
      </c>
      <c r="I309" s="94">
        <v>675</v>
      </c>
      <c r="J309" s="94">
        <v>975</v>
      </c>
      <c r="K309" s="94">
        <v>1275</v>
      </c>
      <c r="L309" s="94">
        <v>1575</v>
      </c>
      <c r="M309" s="94">
        <f t="shared" si="300"/>
        <v>1875</v>
      </c>
      <c r="N309" s="95">
        <v>5700</v>
      </c>
      <c r="O309" s="96">
        <v>25</v>
      </c>
      <c r="P309" s="95">
        <v>25</v>
      </c>
      <c r="Q309" s="95">
        <v>25</v>
      </c>
      <c r="R309" s="95">
        <v>25</v>
      </c>
      <c r="S309" s="95">
        <v>25</v>
      </c>
      <c r="T309" s="95">
        <v>25</v>
      </c>
      <c r="U309" s="95">
        <v>25</v>
      </c>
      <c r="V309" s="95">
        <v>25</v>
      </c>
      <c r="W309" s="95">
        <v>25</v>
      </c>
      <c r="X309" s="95">
        <v>25</v>
      </c>
      <c r="Y309" s="95">
        <v>25</v>
      </c>
      <c r="Z309" s="95">
        <v>25</v>
      </c>
      <c r="AA309" s="97">
        <v>2175</v>
      </c>
      <c r="AB309" s="97">
        <v>3825</v>
      </c>
      <c r="AC309" s="95">
        <f>+($D$309*5%)/12</f>
        <v>25</v>
      </c>
      <c r="AD309" s="95">
        <f t="shared" ref="AD309:AN309" si="341">+($D$309*5%)/12</f>
        <v>25</v>
      </c>
      <c r="AE309" s="95">
        <f t="shared" si="341"/>
        <v>25</v>
      </c>
      <c r="AF309" s="95">
        <f t="shared" si="341"/>
        <v>25</v>
      </c>
      <c r="AG309" s="95">
        <f t="shared" si="341"/>
        <v>25</v>
      </c>
      <c r="AH309" s="95">
        <f t="shared" si="341"/>
        <v>25</v>
      </c>
      <c r="AI309" s="95">
        <f t="shared" si="341"/>
        <v>25</v>
      </c>
      <c r="AJ309" s="95">
        <f t="shared" si="341"/>
        <v>25</v>
      </c>
      <c r="AK309" s="95">
        <f t="shared" si="341"/>
        <v>25</v>
      </c>
      <c r="AL309" s="95">
        <f t="shared" si="341"/>
        <v>25</v>
      </c>
      <c r="AM309" s="95">
        <f t="shared" si="341"/>
        <v>25</v>
      </c>
      <c r="AN309" s="95">
        <f t="shared" si="341"/>
        <v>25</v>
      </c>
      <c r="AO309" s="98">
        <f t="shared" si="284"/>
        <v>2475</v>
      </c>
      <c r="AP309" s="98">
        <f t="shared" si="285"/>
        <v>3525</v>
      </c>
    </row>
    <row r="310" spans="1:42" outlineLevel="1">
      <c r="A310" s="92">
        <v>39722</v>
      </c>
      <c r="B310" s="93" t="s">
        <v>476</v>
      </c>
      <c r="C310" s="100" t="s">
        <v>477</v>
      </c>
      <c r="D310" s="94">
        <v>5000</v>
      </c>
      <c r="E310" s="94"/>
      <c r="F310" s="94"/>
      <c r="G310" s="94">
        <v>62.5</v>
      </c>
      <c r="H310" s="94">
        <v>312.5</v>
      </c>
      <c r="I310" s="94">
        <v>562.5</v>
      </c>
      <c r="J310" s="94">
        <v>812.5</v>
      </c>
      <c r="K310" s="94">
        <v>1062.5</v>
      </c>
      <c r="L310" s="94">
        <v>1312.5</v>
      </c>
      <c r="M310" s="94">
        <f t="shared" si="300"/>
        <v>1562.5</v>
      </c>
      <c r="N310" s="95">
        <v>4750</v>
      </c>
      <c r="O310" s="96">
        <v>20.833333333333332</v>
      </c>
      <c r="P310" s="95">
        <v>20.833333333333332</v>
      </c>
      <c r="Q310" s="95">
        <v>20.833333333333332</v>
      </c>
      <c r="R310" s="95">
        <v>20.833333333333332</v>
      </c>
      <c r="S310" s="95">
        <v>20.833333333333332</v>
      </c>
      <c r="T310" s="95">
        <v>20.833333333333332</v>
      </c>
      <c r="U310" s="95">
        <v>20.833333333333332</v>
      </c>
      <c r="V310" s="95">
        <v>20.833333333333332</v>
      </c>
      <c r="W310" s="95">
        <v>20.833333333333332</v>
      </c>
      <c r="X310" s="95">
        <v>20.833333333333332</v>
      </c>
      <c r="Y310" s="95">
        <v>20.833333333333332</v>
      </c>
      <c r="Z310" s="95">
        <v>20.833333333333332</v>
      </c>
      <c r="AA310" s="97">
        <v>1812.5</v>
      </c>
      <c r="AB310" s="97">
        <v>3187.5</v>
      </c>
      <c r="AC310" s="95">
        <f>+($D$310*5%)/12</f>
        <v>20.833333333333332</v>
      </c>
      <c r="AD310" s="95">
        <f t="shared" ref="AD310:AN310" si="342">+($D$310*5%)/12</f>
        <v>20.833333333333332</v>
      </c>
      <c r="AE310" s="95">
        <f t="shared" si="342"/>
        <v>20.833333333333332</v>
      </c>
      <c r="AF310" s="95">
        <f t="shared" si="342"/>
        <v>20.833333333333332</v>
      </c>
      <c r="AG310" s="95">
        <f t="shared" si="342"/>
        <v>20.833333333333332</v>
      </c>
      <c r="AH310" s="95">
        <f t="shared" si="342"/>
        <v>20.833333333333332</v>
      </c>
      <c r="AI310" s="95">
        <f t="shared" si="342"/>
        <v>20.833333333333332</v>
      </c>
      <c r="AJ310" s="95">
        <f t="shared" si="342"/>
        <v>20.833333333333332</v>
      </c>
      <c r="AK310" s="95">
        <f t="shared" si="342"/>
        <v>20.833333333333332</v>
      </c>
      <c r="AL310" s="95">
        <f t="shared" si="342"/>
        <v>20.833333333333332</v>
      </c>
      <c r="AM310" s="95">
        <f t="shared" si="342"/>
        <v>20.833333333333332</v>
      </c>
      <c r="AN310" s="95">
        <f t="shared" si="342"/>
        <v>20.833333333333332</v>
      </c>
      <c r="AO310" s="98">
        <f t="shared" si="284"/>
        <v>2062.5</v>
      </c>
      <c r="AP310" s="98">
        <f t="shared" si="285"/>
        <v>2937.5</v>
      </c>
    </row>
    <row r="311" spans="1:42" outlineLevel="1">
      <c r="A311" s="92">
        <v>39728</v>
      </c>
      <c r="B311" s="93" t="s">
        <v>478</v>
      </c>
      <c r="C311" s="100" t="s">
        <v>473</v>
      </c>
      <c r="D311" s="94">
        <v>1304.3499999999999</v>
      </c>
      <c r="E311" s="94"/>
      <c r="F311" s="94"/>
      <c r="G311" s="94">
        <v>16.304375</v>
      </c>
      <c r="H311" s="94">
        <v>81.521874999999994</v>
      </c>
      <c r="I311" s="94">
        <v>146.739375</v>
      </c>
      <c r="J311" s="94">
        <v>211.95687500000003</v>
      </c>
      <c r="K311" s="94">
        <v>277.17437500000005</v>
      </c>
      <c r="L311" s="94">
        <v>342.39187500000008</v>
      </c>
      <c r="M311" s="94">
        <f t="shared" si="300"/>
        <v>407.60937500000011</v>
      </c>
      <c r="N311" s="95">
        <v>1239.1324999999999</v>
      </c>
      <c r="O311" s="96">
        <v>5.4347916666666665</v>
      </c>
      <c r="P311" s="95">
        <v>5.4347916666666665</v>
      </c>
      <c r="Q311" s="95">
        <v>5.4347916666666665</v>
      </c>
      <c r="R311" s="95">
        <v>5.4347916666666665</v>
      </c>
      <c r="S311" s="95">
        <v>5.4347916666666665</v>
      </c>
      <c r="T311" s="95">
        <v>5.4347916666666665</v>
      </c>
      <c r="U311" s="95">
        <v>5.4347916666666665</v>
      </c>
      <c r="V311" s="95">
        <v>5.4347916666666665</v>
      </c>
      <c r="W311" s="95">
        <v>5.4347916666666665</v>
      </c>
      <c r="X311" s="95">
        <v>5.4347916666666665</v>
      </c>
      <c r="Y311" s="95">
        <v>5.4347916666666665</v>
      </c>
      <c r="Z311" s="95">
        <v>5.4347916666666665</v>
      </c>
      <c r="AA311" s="97">
        <v>472.82687500000014</v>
      </c>
      <c r="AB311" s="97">
        <v>831.52312499999971</v>
      </c>
      <c r="AC311" s="95">
        <f>+($D$311*5%)/12</f>
        <v>5.4347916666666665</v>
      </c>
      <c r="AD311" s="95">
        <f t="shared" ref="AD311:AN311" si="343">+($D$311*5%)/12</f>
        <v>5.4347916666666665</v>
      </c>
      <c r="AE311" s="95">
        <f t="shared" si="343"/>
        <v>5.4347916666666665</v>
      </c>
      <c r="AF311" s="95">
        <f t="shared" si="343"/>
        <v>5.4347916666666665</v>
      </c>
      <c r="AG311" s="95">
        <f t="shared" si="343"/>
        <v>5.4347916666666665</v>
      </c>
      <c r="AH311" s="95">
        <f t="shared" si="343"/>
        <v>5.4347916666666665</v>
      </c>
      <c r="AI311" s="95">
        <f t="shared" si="343"/>
        <v>5.4347916666666665</v>
      </c>
      <c r="AJ311" s="95">
        <f t="shared" si="343"/>
        <v>5.4347916666666665</v>
      </c>
      <c r="AK311" s="95">
        <f t="shared" si="343"/>
        <v>5.4347916666666665</v>
      </c>
      <c r="AL311" s="95">
        <f t="shared" si="343"/>
        <v>5.4347916666666665</v>
      </c>
      <c r="AM311" s="95">
        <f t="shared" si="343"/>
        <v>5.4347916666666665</v>
      </c>
      <c r="AN311" s="95">
        <f t="shared" si="343"/>
        <v>5.4347916666666665</v>
      </c>
      <c r="AO311" s="98">
        <f t="shared" si="284"/>
        <v>538.04437500000017</v>
      </c>
      <c r="AP311" s="98">
        <f t="shared" si="285"/>
        <v>766.30562499999974</v>
      </c>
    </row>
    <row r="312" spans="1:42" outlineLevel="1">
      <c r="A312" s="92">
        <v>39751</v>
      </c>
      <c r="B312" s="93" t="s">
        <v>479</v>
      </c>
      <c r="C312" s="100" t="s">
        <v>473</v>
      </c>
      <c r="D312" s="94">
        <v>1304.3499999999999</v>
      </c>
      <c r="E312" s="94"/>
      <c r="F312" s="94"/>
      <c r="G312" s="94">
        <v>16.304375</v>
      </c>
      <c r="H312" s="94">
        <v>81.521874999999994</v>
      </c>
      <c r="I312" s="94">
        <v>146.739375</v>
      </c>
      <c r="J312" s="94">
        <v>211.95687500000003</v>
      </c>
      <c r="K312" s="94">
        <v>277.17437500000005</v>
      </c>
      <c r="L312" s="94">
        <v>342.39187500000008</v>
      </c>
      <c r="M312" s="94">
        <f t="shared" si="300"/>
        <v>407.60937500000011</v>
      </c>
      <c r="N312" s="95">
        <v>1239.1324999999999</v>
      </c>
      <c r="O312" s="96">
        <v>5.4347916666666665</v>
      </c>
      <c r="P312" s="95">
        <v>5.4347916666666665</v>
      </c>
      <c r="Q312" s="95">
        <v>5.4347916666666665</v>
      </c>
      <c r="R312" s="95">
        <v>5.4347916666666665</v>
      </c>
      <c r="S312" s="95">
        <v>5.4347916666666665</v>
      </c>
      <c r="T312" s="95">
        <v>5.4347916666666665</v>
      </c>
      <c r="U312" s="95">
        <v>5.4347916666666665</v>
      </c>
      <c r="V312" s="95">
        <v>5.4347916666666665</v>
      </c>
      <c r="W312" s="95">
        <v>5.4347916666666665</v>
      </c>
      <c r="X312" s="95">
        <v>5.4347916666666665</v>
      </c>
      <c r="Y312" s="95">
        <v>5.4347916666666665</v>
      </c>
      <c r="Z312" s="95">
        <v>5.4347916666666665</v>
      </c>
      <c r="AA312" s="97">
        <v>472.82687500000014</v>
      </c>
      <c r="AB312" s="97">
        <v>831.52312499999971</v>
      </c>
      <c r="AC312" s="95">
        <f>+($D$312*5%)/12</f>
        <v>5.4347916666666665</v>
      </c>
      <c r="AD312" s="95">
        <f t="shared" ref="AD312:AN312" si="344">+($D$312*5%)/12</f>
        <v>5.4347916666666665</v>
      </c>
      <c r="AE312" s="95">
        <f t="shared" si="344"/>
        <v>5.4347916666666665</v>
      </c>
      <c r="AF312" s="95">
        <f t="shared" si="344"/>
        <v>5.4347916666666665</v>
      </c>
      <c r="AG312" s="95">
        <f t="shared" si="344"/>
        <v>5.4347916666666665</v>
      </c>
      <c r="AH312" s="95">
        <f t="shared" si="344"/>
        <v>5.4347916666666665</v>
      </c>
      <c r="AI312" s="95">
        <f t="shared" si="344"/>
        <v>5.4347916666666665</v>
      </c>
      <c r="AJ312" s="95">
        <f t="shared" si="344"/>
        <v>5.4347916666666665</v>
      </c>
      <c r="AK312" s="95">
        <f t="shared" si="344"/>
        <v>5.4347916666666665</v>
      </c>
      <c r="AL312" s="95">
        <f t="shared" si="344"/>
        <v>5.4347916666666665</v>
      </c>
      <c r="AM312" s="95">
        <f t="shared" si="344"/>
        <v>5.4347916666666665</v>
      </c>
      <c r="AN312" s="95">
        <f t="shared" si="344"/>
        <v>5.4347916666666665</v>
      </c>
      <c r="AO312" s="98">
        <f>+AA312+SUM(AC312:AN312)</f>
        <v>538.04437500000017</v>
      </c>
      <c r="AP312" s="98">
        <f t="shared" si="285"/>
        <v>766.30562499999974</v>
      </c>
    </row>
    <row r="313" spans="1:42" outlineLevel="1">
      <c r="A313" s="92"/>
      <c r="B313" s="93" t="s">
        <v>480</v>
      </c>
      <c r="C313" s="100" t="s">
        <v>473</v>
      </c>
      <c r="D313" s="94">
        <v>3900</v>
      </c>
      <c r="E313" s="94"/>
      <c r="F313" s="94"/>
      <c r="G313" s="94">
        <v>48.75</v>
      </c>
      <c r="H313" s="94">
        <v>243.75</v>
      </c>
      <c r="I313" s="94">
        <v>438.75</v>
      </c>
      <c r="J313" s="94">
        <v>633.75</v>
      </c>
      <c r="K313" s="94">
        <v>828.75</v>
      </c>
      <c r="L313" s="94">
        <v>1023.75</v>
      </c>
      <c r="M313" s="94">
        <f t="shared" si="300"/>
        <v>1218.75</v>
      </c>
      <c r="N313" s="95">
        <v>3705</v>
      </c>
      <c r="O313" s="96">
        <v>16.25</v>
      </c>
      <c r="P313" s="95">
        <v>16.25</v>
      </c>
      <c r="Q313" s="95">
        <v>16.25</v>
      </c>
      <c r="R313" s="95">
        <v>16.25</v>
      </c>
      <c r="S313" s="95">
        <v>16.25</v>
      </c>
      <c r="T313" s="95">
        <v>16.25</v>
      </c>
      <c r="U313" s="95">
        <v>16.25</v>
      </c>
      <c r="V313" s="95">
        <v>16.25</v>
      </c>
      <c r="W313" s="95">
        <v>16.25</v>
      </c>
      <c r="X313" s="95">
        <v>16.25</v>
      </c>
      <c r="Y313" s="95">
        <v>16.25</v>
      </c>
      <c r="Z313" s="95">
        <v>16.25</v>
      </c>
      <c r="AA313" s="97">
        <v>1413.75</v>
      </c>
      <c r="AB313" s="97">
        <v>2486.25</v>
      </c>
      <c r="AC313" s="95">
        <f>+($D$313*5%)/12</f>
        <v>16.25</v>
      </c>
      <c r="AD313" s="95">
        <f t="shared" ref="AD313:AN313" si="345">+($D$313*5%)/12</f>
        <v>16.25</v>
      </c>
      <c r="AE313" s="95">
        <f t="shared" si="345"/>
        <v>16.25</v>
      </c>
      <c r="AF313" s="95">
        <f t="shared" si="345"/>
        <v>16.25</v>
      </c>
      <c r="AG313" s="95">
        <f t="shared" si="345"/>
        <v>16.25</v>
      </c>
      <c r="AH313" s="95">
        <f t="shared" si="345"/>
        <v>16.25</v>
      </c>
      <c r="AI313" s="95">
        <f t="shared" si="345"/>
        <v>16.25</v>
      </c>
      <c r="AJ313" s="95">
        <f t="shared" si="345"/>
        <v>16.25</v>
      </c>
      <c r="AK313" s="95">
        <f t="shared" si="345"/>
        <v>16.25</v>
      </c>
      <c r="AL313" s="95">
        <f t="shared" si="345"/>
        <v>16.25</v>
      </c>
      <c r="AM313" s="95">
        <f t="shared" si="345"/>
        <v>16.25</v>
      </c>
      <c r="AN313" s="95">
        <f t="shared" si="345"/>
        <v>16.25</v>
      </c>
      <c r="AO313" s="98">
        <f t="shared" si="284"/>
        <v>1608.75</v>
      </c>
      <c r="AP313" s="98">
        <f t="shared" si="285"/>
        <v>2291.25</v>
      </c>
    </row>
    <row r="314" spans="1:42" outlineLevel="1">
      <c r="A314" s="92">
        <v>39753</v>
      </c>
      <c r="B314" s="93" t="s">
        <v>481</v>
      </c>
      <c r="C314" s="100" t="s">
        <v>473</v>
      </c>
      <c r="D314" s="94">
        <f>14752.61-1.13</f>
        <v>14751.480000000001</v>
      </c>
      <c r="E314" s="94"/>
      <c r="F314" s="94"/>
      <c r="G314" s="94">
        <v>123.18841666666668</v>
      </c>
      <c r="H314" s="94">
        <v>862.3189166666665</v>
      </c>
      <c r="I314" s="94">
        <v>1601.4494166666664</v>
      </c>
      <c r="J314" s="94">
        <v>2340.5799166666661</v>
      </c>
      <c r="K314" s="94">
        <v>3079.7104166666659</v>
      </c>
      <c r="L314" s="94">
        <v>3818.8409166666656</v>
      </c>
      <c r="M314" s="94">
        <f t="shared" si="300"/>
        <v>4557.9714166666654</v>
      </c>
      <c r="N314" s="95">
        <v>14043.479500000001</v>
      </c>
      <c r="O314" s="96">
        <v>61.594208333333341</v>
      </c>
      <c r="P314" s="95">
        <v>61.594208333333341</v>
      </c>
      <c r="Q314" s="95">
        <v>61.594208333333341</v>
      </c>
      <c r="R314" s="95">
        <v>61.594208333333341</v>
      </c>
      <c r="S314" s="95">
        <v>61.594208333333341</v>
      </c>
      <c r="T314" s="95">
        <v>61.594208333333341</v>
      </c>
      <c r="U314" s="95">
        <v>61.594208333333341</v>
      </c>
      <c r="V314" s="95">
        <v>61.594208333333341</v>
      </c>
      <c r="W314" s="95">
        <v>61.594208333333341</v>
      </c>
      <c r="X314" s="95">
        <v>61.594208333333341</v>
      </c>
      <c r="Y314" s="95">
        <v>61.594208333333341</v>
      </c>
      <c r="Z314" s="95">
        <v>61.594208333333341</v>
      </c>
      <c r="AA314" s="97">
        <v>5297.1019166666656</v>
      </c>
      <c r="AB314" s="97">
        <v>9485.5080833333341</v>
      </c>
      <c r="AC314" s="95">
        <f>+($D$314*5%)/12</f>
        <v>61.464500000000008</v>
      </c>
      <c r="AD314" s="95">
        <f t="shared" ref="AD314:AN314" si="346">+($D$314*5%)/12</f>
        <v>61.464500000000008</v>
      </c>
      <c r="AE314" s="95">
        <f t="shared" si="346"/>
        <v>61.464500000000008</v>
      </c>
      <c r="AF314" s="95">
        <f t="shared" si="346"/>
        <v>61.464500000000008</v>
      </c>
      <c r="AG314" s="95">
        <f t="shared" si="346"/>
        <v>61.464500000000008</v>
      </c>
      <c r="AH314" s="95">
        <f t="shared" si="346"/>
        <v>61.464500000000008</v>
      </c>
      <c r="AI314" s="95">
        <f t="shared" si="346"/>
        <v>61.464500000000008</v>
      </c>
      <c r="AJ314" s="95">
        <f t="shared" si="346"/>
        <v>61.464500000000008</v>
      </c>
      <c r="AK314" s="95">
        <f t="shared" si="346"/>
        <v>61.464500000000008</v>
      </c>
      <c r="AL314" s="95">
        <f t="shared" si="346"/>
        <v>61.464500000000008</v>
      </c>
      <c r="AM314" s="95">
        <f t="shared" si="346"/>
        <v>61.464500000000008</v>
      </c>
      <c r="AN314" s="95">
        <f t="shared" si="346"/>
        <v>61.464500000000008</v>
      </c>
      <c r="AO314" s="98">
        <f t="shared" si="284"/>
        <v>6034.6759166666661</v>
      </c>
      <c r="AP314" s="98">
        <f t="shared" si="285"/>
        <v>8716.8040833333362</v>
      </c>
    </row>
    <row r="315" spans="1:42" outlineLevel="1">
      <c r="A315" s="92">
        <v>39782</v>
      </c>
      <c r="B315" s="93" t="s">
        <v>258</v>
      </c>
      <c r="C315" s="100" t="s">
        <v>482</v>
      </c>
      <c r="D315" s="94">
        <f>435700-3250</f>
        <v>432450</v>
      </c>
      <c r="E315" s="94"/>
      <c r="F315" s="94"/>
      <c r="G315" s="94">
        <v>3603.75</v>
      </c>
      <c r="H315" s="94">
        <v>25226.25</v>
      </c>
      <c r="I315" s="94">
        <v>46848.75</v>
      </c>
      <c r="J315" s="94">
        <v>68471.25</v>
      </c>
      <c r="K315" s="94">
        <v>90093.75</v>
      </c>
      <c r="L315" s="94">
        <v>111716.25</v>
      </c>
      <c r="M315" s="94">
        <f t="shared" si="300"/>
        <v>133338.75</v>
      </c>
      <c r="N315" s="95">
        <v>410827.5</v>
      </c>
      <c r="O315" s="96">
        <v>1801.875</v>
      </c>
      <c r="P315" s="95">
        <v>1801.875</v>
      </c>
      <c r="Q315" s="95">
        <v>1801.875</v>
      </c>
      <c r="R315" s="95">
        <v>1801.875</v>
      </c>
      <c r="S315" s="95">
        <v>1801.875</v>
      </c>
      <c r="T315" s="95">
        <v>1801.875</v>
      </c>
      <c r="U315" s="95">
        <v>1801.875</v>
      </c>
      <c r="V315" s="95">
        <v>1801.875</v>
      </c>
      <c r="W315" s="95">
        <v>1801.875</v>
      </c>
      <c r="X315" s="95">
        <v>1801.875</v>
      </c>
      <c r="Y315" s="95">
        <v>1801.875</v>
      </c>
      <c r="Z315" s="95">
        <v>1801.875</v>
      </c>
      <c r="AA315" s="97">
        <v>154961.25</v>
      </c>
      <c r="AB315" s="97">
        <v>277488.75</v>
      </c>
      <c r="AC315" s="95">
        <f>+($D$315*5%)/12</f>
        <v>1801.875</v>
      </c>
      <c r="AD315" s="95">
        <f t="shared" ref="AD315:AN315" si="347">+($D$315*5%)/12</f>
        <v>1801.875</v>
      </c>
      <c r="AE315" s="95">
        <f t="shared" si="347"/>
        <v>1801.875</v>
      </c>
      <c r="AF315" s="95">
        <f t="shared" si="347"/>
        <v>1801.875</v>
      </c>
      <c r="AG315" s="95">
        <f t="shared" si="347"/>
        <v>1801.875</v>
      </c>
      <c r="AH315" s="95">
        <f t="shared" si="347"/>
        <v>1801.875</v>
      </c>
      <c r="AI315" s="95">
        <f t="shared" si="347"/>
        <v>1801.875</v>
      </c>
      <c r="AJ315" s="95">
        <f t="shared" si="347"/>
        <v>1801.875</v>
      </c>
      <c r="AK315" s="95">
        <f t="shared" si="347"/>
        <v>1801.875</v>
      </c>
      <c r="AL315" s="95">
        <f t="shared" si="347"/>
        <v>1801.875</v>
      </c>
      <c r="AM315" s="95">
        <f t="shared" si="347"/>
        <v>1801.875</v>
      </c>
      <c r="AN315" s="95">
        <f t="shared" si="347"/>
        <v>1801.875</v>
      </c>
      <c r="AO315" s="98">
        <f t="shared" si="284"/>
        <v>176583.75</v>
      </c>
      <c r="AP315" s="98">
        <f t="shared" si="285"/>
        <v>255866.25</v>
      </c>
    </row>
    <row r="316" spans="1:42" outlineLevel="1">
      <c r="A316" s="92"/>
      <c r="B316" s="93"/>
      <c r="C316" s="100"/>
      <c r="D316" s="94">
        <v>6752.46</v>
      </c>
      <c r="E316" s="94"/>
      <c r="F316" s="94"/>
      <c r="G316" s="94">
        <v>56.270500000000006</v>
      </c>
      <c r="H316" s="94">
        <v>393.89350000000002</v>
      </c>
      <c r="I316" s="94">
        <v>731.51650000000006</v>
      </c>
      <c r="J316" s="94">
        <v>1069.1395000000002</v>
      </c>
      <c r="K316" s="94">
        <v>1406.7625000000003</v>
      </c>
      <c r="L316" s="94">
        <v>1744.3855000000003</v>
      </c>
      <c r="M316" s="94">
        <f t="shared" si="300"/>
        <v>2082.0085000000004</v>
      </c>
      <c r="N316" s="95">
        <v>6414.8369999999995</v>
      </c>
      <c r="O316" s="96">
        <v>28.135250000000003</v>
      </c>
      <c r="P316" s="95">
        <v>28.135250000000003</v>
      </c>
      <c r="Q316" s="95">
        <v>28.135250000000003</v>
      </c>
      <c r="R316" s="95">
        <v>28.135250000000003</v>
      </c>
      <c r="S316" s="95">
        <v>28.135250000000003</v>
      </c>
      <c r="T316" s="95">
        <v>28.135250000000003</v>
      </c>
      <c r="U316" s="95">
        <v>28.135250000000003</v>
      </c>
      <c r="V316" s="95">
        <v>28.135250000000003</v>
      </c>
      <c r="W316" s="95">
        <v>28.135250000000003</v>
      </c>
      <c r="X316" s="95">
        <v>28.135250000000003</v>
      </c>
      <c r="Y316" s="95">
        <v>28.135250000000003</v>
      </c>
      <c r="Z316" s="95">
        <v>28.135250000000003</v>
      </c>
      <c r="AA316" s="97">
        <v>2419.6315000000004</v>
      </c>
      <c r="AB316" s="97">
        <v>4332.8284999999996</v>
      </c>
      <c r="AC316" s="95">
        <f>+($D$316*5%)/12</f>
        <v>28.135250000000003</v>
      </c>
      <c r="AD316" s="95">
        <f t="shared" ref="AD316:AN316" si="348">+($D$316*5%)/12</f>
        <v>28.135250000000003</v>
      </c>
      <c r="AE316" s="95">
        <f t="shared" si="348"/>
        <v>28.135250000000003</v>
      </c>
      <c r="AF316" s="95">
        <f t="shared" si="348"/>
        <v>28.135250000000003</v>
      </c>
      <c r="AG316" s="95">
        <f t="shared" si="348"/>
        <v>28.135250000000003</v>
      </c>
      <c r="AH316" s="95">
        <f t="shared" si="348"/>
        <v>28.135250000000003</v>
      </c>
      <c r="AI316" s="95">
        <f t="shared" si="348"/>
        <v>28.135250000000003</v>
      </c>
      <c r="AJ316" s="95">
        <f t="shared" si="348"/>
        <v>28.135250000000003</v>
      </c>
      <c r="AK316" s="95">
        <f t="shared" si="348"/>
        <v>28.135250000000003</v>
      </c>
      <c r="AL316" s="95">
        <f t="shared" si="348"/>
        <v>28.135250000000003</v>
      </c>
      <c r="AM316" s="95">
        <f t="shared" si="348"/>
        <v>28.135250000000003</v>
      </c>
      <c r="AN316" s="95">
        <f t="shared" si="348"/>
        <v>28.135250000000003</v>
      </c>
      <c r="AO316" s="98">
        <f t="shared" si="284"/>
        <v>2757.2545000000005</v>
      </c>
      <c r="AP316" s="98">
        <f t="shared" si="285"/>
        <v>3995.2054999999996</v>
      </c>
    </row>
    <row r="317" spans="1:42" outlineLevel="1">
      <c r="A317" s="92">
        <v>39826</v>
      </c>
      <c r="B317" s="93" t="s">
        <v>483</v>
      </c>
      <c r="C317" s="100" t="s">
        <v>484</v>
      </c>
      <c r="D317" s="94">
        <v>165217.39000000001</v>
      </c>
      <c r="E317" s="94"/>
      <c r="F317" s="94"/>
      <c r="G317" s="94"/>
      <c r="H317" s="94">
        <v>7572.4637083333355</v>
      </c>
      <c r="I317" s="94">
        <v>15833.333208333337</v>
      </c>
      <c r="J317" s="94">
        <v>24094.202708333338</v>
      </c>
      <c r="K317" s="94">
        <v>32355.072208333338</v>
      </c>
      <c r="L317" s="94">
        <v>40615.941708333339</v>
      </c>
      <c r="M317" s="94">
        <f t="shared" si="300"/>
        <v>48876.81120833334</v>
      </c>
      <c r="N317" s="95">
        <v>156956.52050000001</v>
      </c>
      <c r="O317" s="96">
        <v>688.40579166666669</v>
      </c>
      <c r="P317" s="95">
        <v>688.40579166666669</v>
      </c>
      <c r="Q317" s="95">
        <v>688.40579166666669</v>
      </c>
      <c r="R317" s="95">
        <v>688.40579166666669</v>
      </c>
      <c r="S317" s="95">
        <v>688.40579166666669</v>
      </c>
      <c r="T317" s="95">
        <v>688.40579166666669</v>
      </c>
      <c r="U317" s="95">
        <v>688.40579166666669</v>
      </c>
      <c r="V317" s="95">
        <v>688.40579166666669</v>
      </c>
      <c r="W317" s="95">
        <v>688.40579166666669</v>
      </c>
      <c r="X317" s="95">
        <v>688.40579166666669</v>
      </c>
      <c r="Y317" s="95">
        <v>688.40579166666669</v>
      </c>
      <c r="Z317" s="95">
        <v>688.40579166666669</v>
      </c>
      <c r="AA317" s="97">
        <v>57137.680708333341</v>
      </c>
      <c r="AB317" s="97">
        <v>108079.70929166667</v>
      </c>
      <c r="AC317" s="95">
        <f>+($D$317*5%)/12</f>
        <v>688.40579166666669</v>
      </c>
      <c r="AD317" s="95">
        <f t="shared" ref="AD317:AN317" si="349">+($D$317*5%)/12</f>
        <v>688.40579166666669</v>
      </c>
      <c r="AE317" s="95">
        <f t="shared" si="349"/>
        <v>688.40579166666669</v>
      </c>
      <c r="AF317" s="95">
        <f t="shared" si="349"/>
        <v>688.40579166666669</v>
      </c>
      <c r="AG317" s="95">
        <f t="shared" si="349"/>
        <v>688.40579166666669</v>
      </c>
      <c r="AH317" s="95">
        <f t="shared" si="349"/>
        <v>688.40579166666669</v>
      </c>
      <c r="AI317" s="95">
        <f t="shared" si="349"/>
        <v>688.40579166666669</v>
      </c>
      <c r="AJ317" s="95">
        <f t="shared" si="349"/>
        <v>688.40579166666669</v>
      </c>
      <c r="AK317" s="95">
        <f t="shared" si="349"/>
        <v>688.40579166666669</v>
      </c>
      <c r="AL317" s="95">
        <f t="shared" si="349"/>
        <v>688.40579166666669</v>
      </c>
      <c r="AM317" s="95">
        <f t="shared" si="349"/>
        <v>688.40579166666669</v>
      </c>
      <c r="AN317" s="95">
        <f t="shared" si="349"/>
        <v>688.40579166666669</v>
      </c>
      <c r="AO317" s="98">
        <f t="shared" si="284"/>
        <v>65398.550208333341</v>
      </c>
      <c r="AP317" s="98">
        <f t="shared" si="285"/>
        <v>99818.839791666673</v>
      </c>
    </row>
    <row r="318" spans="1:42" outlineLevel="1">
      <c r="A318" s="92" t="s">
        <v>485</v>
      </c>
      <c r="B318" s="93" t="s">
        <v>486</v>
      </c>
      <c r="C318" s="100" t="s">
        <v>487</v>
      </c>
      <c r="D318" s="94">
        <v>141923.99</v>
      </c>
      <c r="E318" s="94"/>
      <c r="F318" s="94"/>
      <c r="G318" s="94"/>
      <c r="H318" s="94">
        <v>6504.8495416666665</v>
      </c>
      <c r="I318" s="94">
        <v>13601.049041666665</v>
      </c>
      <c r="J318" s="94">
        <v>20697.248541666664</v>
      </c>
      <c r="K318" s="94">
        <v>27793.448041666663</v>
      </c>
      <c r="L318" s="94">
        <v>34889.647541666665</v>
      </c>
      <c r="M318" s="94">
        <f t="shared" si="300"/>
        <v>41985.847041666668</v>
      </c>
      <c r="N318" s="95">
        <v>134827.7905</v>
      </c>
      <c r="O318" s="96">
        <v>591.34995833333335</v>
      </c>
      <c r="P318" s="95">
        <v>591.34995833333335</v>
      </c>
      <c r="Q318" s="95">
        <v>591.34995833333335</v>
      </c>
      <c r="R318" s="95">
        <v>591.34995833333335</v>
      </c>
      <c r="S318" s="95">
        <v>591.34995833333335</v>
      </c>
      <c r="T318" s="95">
        <v>591.34995833333335</v>
      </c>
      <c r="U318" s="95">
        <v>591.34995833333335</v>
      </c>
      <c r="V318" s="95">
        <v>591.34995833333335</v>
      </c>
      <c r="W318" s="95">
        <v>591.34995833333335</v>
      </c>
      <c r="X318" s="95">
        <v>591.34995833333335</v>
      </c>
      <c r="Y318" s="95">
        <v>591.34995833333335</v>
      </c>
      <c r="Z318" s="95">
        <v>591.34995833333335</v>
      </c>
      <c r="AA318" s="97">
        <v>49082.04654166667</v>
      </c>
      <c r="AB318" s="97">
        <v>92841.94345833332</v>
      </c>
      <c r="AC318" s="95">
        <f>+($D$318*5%)/12</f>
        <v>591.34995833333335</v>
      </c>
      <c r="AD318" s="95">
        <f t="shared" ref="AD318:AN318" si="350">+($D$318*5%)/12</f>
        <v>591.34995833333335</v>
      </c>
      <c r="AE318" s="95">
        <f t="shared" si="350"/>
        <v>591.34995833333335</v>
      </c>
      <c r="AF318" s="95">
        <f t="shared" si="350"/>
        <v>591.34995833333335</v>
      </c>
      <c r="AG318" s="95">
        <f t="shared" si="350"/>
        <v>591.34995833333335</v>
      </c>
      <c r="AH318" s="95">
        <f t="shared" si="350"/>
        <v>591.34995833333335</v>
      </c>
      <c r="AI318" s="95">
        <f t="shared" si="350"/>
        <v>591.34995833333335</v>
      </c>
      <c r="AJ318" s="95">
        <f t="shared" si="350"/>
        <v>591.34995833333335</v>
      </c>
      <c r="AK318" s="95">
        <f t="shared" si="350"/>
        <v>591.34995833333335</v>
      </c>
      <c r="AL318" s="95">
        <f t="shared" si="350"/>
        <v>591.34995833333335</v>
      </c>
      <c r="AM318" s="95">
        <f t="shared" si="350"/>
        <v>591.34995833333335</v>
      </c>
      <c r="AN318" s="95">
        <f t="shared" si="350"/>
        <v>591.34995833333335</v>
      </c>
      <c r="AO318" s="98">
        <f t="shared" si="284"/>
        <v>56178.246041666673</v>
      </c>
      <c r="AP318" s="98">
        <f t="shared" si="285"/>
        <v>85745.743958333318</v>
      </c>
    </row>
    <row r="319" spans="1:42" outlineLevel="1">
      <c r="A319" s="92" t="s">
        <v>485</v>
      </c>
      <c r="B319" s="93" t="s">
        <v>488</v>
      </c>
      <c r="C319" s="100" t="s">
        <v>489</v>
      </c>
      <c r="D319" s="94">
        <v>11345.63</v>
      </c>
      <c r="E319" s="94"/>
      <c r="F319" s="94"/>
      <c r="G319" s="94"/>
      <c r="H319" s="94">
        <v>520.0080416666666</v>
      </c>
      <c r="I319" s="94">
        <v>1087.2895416666665</v>
      </c>
      <c r="J319" s="94">
        <v>1654.5710416666666</v>
      </c>
      <c r="K319" s="94">
        <v>2221.8525416666666</v>
      </c>
      <c r="L319" s="94">
        <v>2789.1340416666667</v>
      </c>
      <c r="M319" s="94">
        <f t="shared" si="300"/>
        <v>3356.4155416666667</v>
      </c>
      <c r="N319" s="95">
        <v>10778.3485</v>
      </c>
      <c r="O319" s="96">
        <v>47.27345833333333</v>
      </c>
      <c r="P319" s="95">
        <v>47.27345833333333</v>
      </c>
      <c r="Q319" s="95">
        <v>47.27345833333333</v>
      </c>
      <c r="R319" s="95">
        <v>47.27345833333333</v>
      </c>
      <c r="S319" s="95">
        <v>47.27345833333333</v>
      </c>
      <c r="T319" s="95">
        <v>47.27345833333333</v>
      </c>
      <c r="U319" s="95">
        <v>47.27345833333333</v>
      </c>
      <c r="V319" s="95">
        <v>47.27345833333333</v>
      </c>
      <c r="W319" s="95">
        <v>47.27345833333333</v>
      </c>
      <c r="X319" s="95">
        <v>47.27345833333333</v>
      </c>
      <c r="Y319" s="95">
        <v>47.27345833333333</v>
      </c>
      <c r="Z319" s="95">
        <v>47.27345833333333</v>
      </c>
      <c r="AA319" s="97">
        <v>3923.6970416666668</v>
      </c>
      <c r="AB319" s="97">
        <v>7421.9329583333329</v>
      </c>
      <c r="AC319" s="95">
        <f>+($D$319*5%)/12</f>
        <v>47.27345833333333</v>
      </c>
      <c r="AD319" s="95">
        <f t="shared" ref="AD319:AN319" si="351">+($D$319*5%)/12</f>
        <v>47.27345833333333</v>
      </c>
      <c r="AE319" s="95">
        <f t="shared" si="351"/>
        <v>47.27345833333333</v>
      </c>
      <c r="AF319" s="95">
        <f t="shared" si="351"/>
        <v>47.27345833333333</v>
      </c>
      <c r="AG319" s="95">
        <f t="shared" si="351"/>
        <v>47.27345833333333</v>
      </c>
      <c r="AH319" s="95">
        <f t="shared" si="351"/>
        <v>47.27345833333333</v>
      </c>
      <c r="AI319" s="95">
        <f t="shared" si="351"/>
        <v>47.27345833333333</v>
      </c>
      <c r="AJ319" s="95">
        <f t="shared" si="351"/>
        <v>47.27345833333333</v>
      </c>
      <c r="AK319" s="95">
        <f t="shared" si="351"/>
        <v>47.27345833333333</v>
      </c>
      <c r="AL319" s="95">
        <f t="shared" si="351"/>
        <v>47.27345833333333</v>
      </c>
      <c r="AM319" s="95">
        <f t="shared" si="351"/>
        <v>47.27345833333333</v>
      </c>
      <c r="AN319" s="95">
        <f t="shared" si="351"/>
        <v>47.27345833333333</v>
      </c>
      <c r="AO319" s="98">
        <f t="shared" si="284"/>
        <v>4490.9785416666664</v>
      </c>
      <c r="AP319" s="98">
        <f t="shared" si="285"/>
        <v>6854.6514583333328</v>
      </c>
    </row>
    <row r="320" spans="1:42" outlineLevel="1">
      <c r="A320" s="92">
        <v>39872</v>
      </c>
      <c r="B320" s="93" t="s">
        <v>490</v>
      </c>
      <c r="C320" s="100" t="s">
        <v>491</v>
      </c>
      <c r="D320" s="94">
        <v>2608.6999999999998</v>
      </c>
      <c r="E320" s="94"/>
      <c r="F320" s="94"/>
      <c r="G320" s="94"/>
      <c r="H320" s="94">
        <v>108.69583333333335</v>
      </c>
      <c r="I320" s="94">
        <v>239.13083333333338</v>
      </c>
      <c r="J320" s="94">
        <v>369.56583333333344</v>
      </c>
      <c r="K320" s="94">
        <v>500.0008333333335</v>
      </c>
      <c r="L320" s="94">
        <v>630.43583333333356</v>
      </c>
      <c r="M320" s="94">
        <f t="shared" si="300"/>
        <v>760.87083333333362</v>
      </c>
      <c r="N320" s="95">
        <v>2478.2649999999999</v>
      </c>
      <c r="O320" s="96">
        <v>10.869583333333333</v>
      </c>
      <c r="P320" s="95">
        <v>10.869583333333333</v>
      </c>
      <c r="Q320" s="95">
        <v>10.869583333333333</v>
      </c>
      <c r="R320" s="95">
        <v>10.869583333333333</v>
      </c>
      <c r="S320" s="95">
        <v>10.869583333333333</v>
      </c>
      <c r="T320" s="95">
        <v>10.869583333333333</v>
      </c>
      <c r="U320" s="95">
        <v>10.869583333333333</v>
      </c>
      <c r="V320" s="95">
        <v>10.869583333333333</v>
      </c>
      <c r="W320" s="95">
        <v>10.869583333333333</v>
      </c>
      <c r="X320" s="95">
        <v>10.869583333333333</v>
      </c>
      <c r="Y320" s="95">
        <v>10.869583333333333</v>
      </c>
      <c r="Z320" s="95">
        <v>10.869583333333333</v>
      </c>
      <c r="AA320" s="97">
        <v>891.30583333333368</v>
      </c>
      <c r="AB320" s="97">
        <v>1717.394166666666</v>
      </c>
      <c r="AC320" s="95">
        <f>+($D$320*5%)/12</f>
        <v>10.869583333333333</v>
      </c>
      <c r="AD320" s="95">
        <f t="shared" ref="AD320:AN320" si="352">+($D$320*5%)/12</f>
        <v>10.869583333333333</v>
      </c>
      <c r="AE320" s="95">
        <f t="shared" si="352"/>
        <v>10.869583333333333</v>
      </c>
      <c r="AF320" s="95">
        <f t="shared" si="352"/>
        <v>10.869583333333333</v>
      </c>
      <c r="AG320" s="95">
        <f t="shared" si="352"/>
        <v>10.869583333333333</v>
      </c>
      <c r="AH320" s="95">
        <f t="shared" si="352"/>
        <v>10.869583333333333</v>
      </c>
      <c r="AI320" s="95">
        <f t="shared" si="352"/>
        <v>10.869583333333333</v>
      </c>
      <c r="AJ320" s="95">
        <f t="shared" si="352"/>
        <v>10.869583333333333</v>
      </c>
      <c r="AK320" s="95">
        <f t="shared" si="352"/>
        <v>10.869583333333333</v>
      </c>
      <c r="AL320" s="95">
        <f t="shared" si="352"/>
        <v>10.869583333333333</v>
      </c>
      <c r="AM320" s="95">
        <f t="shared" si="352"/>
        <v>10.869583333333333</v>
      </c>
      <c r="AN320" s="95">
        <f t="shared" si="352"/>
        <v>10.869583333333333</v>
      </c>
      <c r="AO320" s="98">
        <f t="shared" si="284"/>
        <v>1021.7408333333337</v>
      </c>
      <c r="AP320" s="98">
        <f t="shared" si="285"/>
        <v>1586.9591666666661</v>
      </c>
    </row>
    <row r="321" spans="1:42" outlineLevel="1">
      <c r="A321" s="92">
        <v>39872</v>
      </c>
      <c r="B321" s="93" t="s">
        <v>492</v>
      </c>
      <c r="C321" s="100" t="s">
        <v>493</v>
      </c>
      <c r="D321" s="94">
        <v>14612.45</v>
      </c>
      <c r="E321" s="94"/>
      <c r="F321" s="94"/>
      <c r="G321" s="94"/>
      <c r="H321" s="94">
        <v>608.85208333333355</v>
      </c>
      <c r="I321" s="94">
        <v>1339.4745833333338</v>
      </c>
      <c r="J321" s="94">
        <v>2070.097083333334</v>
      </c>
      <c r="K321" s="94">
        <v>2800.7195833333344</v>
      </c>
      <c r="L321" s="94">
        <v>3531.3420833333348</v>
      </c>
      <c r="M321" s="94">
        <f t="shared" si="300"/>
        <v>4261.9645833333352</v>
      </c>
      <c r="N321" s="95">
        <v>13881.827500000001</v>
      </c>
      <c r="O321" s="96">
        <v>60.885208333333338</v>
      </c>
      <c r="P321" s="95">
        <v>60.885208333333338</v>
      </c>
      <c r="Q321" s="95">
        <v>60.885208333333338</v>
      </c>
      <c r="R321" s="95">
        <v>60.885208333333338</v>
      </c>
      <c r="S321" s="95">
        <v>60.885208333333338</v>
      </c>
      <c r="T321" s="95">
        <v>60.885208333333338</v>
      </c>
      <c r="U321" s="95">
        <v>60.885208333333338</v>
      </c>
      <c r="V321" s="95">
        <v>60.885208333333338</v>
      </c>
      <c r="W321" s="95">
        <v>60.885208333333338</v>
      </c>
      <c r="X321" s="95">
        <v>60.885208333333338</v>
      </c>
      <c r="Y321" s="95">
        <v>60.885208333333338</v>
      </c>
      <c r="Z321" s="95">
        <v>60.885208333333338</v>
      </c>
      <c r="AA321" s="97">
        <v>4992.5870833333356</v>
      </c>
      <c r="AB321" s="97">
        <v>9619.8629166666651</v>
      </c>
      <c r="AC321" s="95">
        <f>+($D$321*5%)/12</f>
        <v>60.885208333333338</v>
      </c>
      <c r="AD321" s="95">
        <f t="shared" ref="AD321:AN321" si="353">+($D$321*5%)/12</f>
        <v>60.885208333333338</v>
      </c>
      <c r="AE321" s="95">
        <f t="shared" si="353"/>
        <v>60.885208333333338</v>
      </c>
      <c r="AF321" s="95">
        <f t="shared" si="353"/>
        <v>60.885208333333338</v>
      </c>
      <c r="AG321" s="95">
        <f t="shared" si="353"/>
        <v>60.885208333333338</v>
      </c>
      <c r="AH321" s="95">
        <f t="shared" si="353"/>
        <v>60.885208333333338</v>
      </c>
      <c r="AI321" s="95">
        <f t="shared" si="353"/>
        <v>60.885208333333338</v>
      </c>
      <c r="AJ321" s="95">
        <f t="shared" si="353"/>
        <v>60.885208333333338</v>
      </c>
      <c r="AK321" s="95">
        <f t="shared" si="353"/>
        <v>60.885208333333338</v>
      </c>
      <c r="AL321" s="95">
        <f t="shared" si="353"/>
        <v>60.885208333333338</v>
      </c>
      <c r="AM321" s="95">
        <f t="shared" si="353"/>
        <v>60.885208333333338</v>
      </c>
      <c r="AN321" s="95">
        <f t="shared" si="353"/>
        <v>60.885208333333338</v>
      </c>
      <c r="AO321" s="98">
        <f t="shared" si="284"/>
        <v>5723.209583333336</v>
      </c>
      <c r="AP321" s="98">
        <f t="shared" si="285"/>
        <v>8889.2404166666638</v>
      </c>
    </row>
    <row r="322" spans="1:42" outlineLevel="1">
      <c r="A322" s="92">
        <v>39872</v>
      </c>
      <c r="B322" s="93" t="s">
        <v>492</v>
      </c>
      <c r="C322" s="100" t="s">
        <v>494</v>
      </c>
      <c r="D322" s="94">
        <v>4686.96</v>
      </c>
      <c r="E322" s="94"/>
      <c r="F322" s="94"/>
      <c r="G322" s="94"/>
      <c r="H322" s="94">
        <v>195.29</v>
      </c>
      <c r="I322" s="94">
        <v>429.63799999999998</v>
      </c>
      <c r="J322" s="94">
        <v>663.98599999999999</v>
      </c>
      <c r="K322" s="94">
        <v>898.33399999999995</v>
      </c>
      <c r="L322" s="94">
        <v>1132.682</v>
      </c>
      <c r="M322" s="94">
        <f t="shared" si="300"/>
        <v>1367.03</v>
      </c>
      <c r="N322" s="95">
        <v>4452.6120000000001</v>
      </c>
      <c r="O322" s="96">
        <v>19.529</v>
      </c>
      <c r="P322" s="95">
        <v>19.529</v>
      </c>
      <c r="Q322" s="95">
        <v>19.529</v>
      </c>
      <c r="R322" s="95">
        <v>19.529</v>
      </c>
      <c r="S322" s="95">
        <v>19.529</v>
      </c>
      <c r="T322" s="95">
        <v>19.529</v>
      </c>
      <c r="U322" s="95">
        <v>19.529</v>
      </c>
      <c r="V322" s="95">
        <v>19.529</v>
      </c>
      <c r="W322" s="95">
        <v>19.529</v>
      </c>
      <c r="X322" s="95">
        <v>19.529</v>
      </c>
      <c r="Y322" s="95">
        <v>19.529</v>
      </c>
      <c r="Z322" s="95">
        <v>19.529</v>
      </c>
      <c r="AA322" s="97">
        <v>1601.3779999999999</v>
      </c>
      <c r="AB322" s="97">
        <v>3085.5820000000003</v>
      </c>
      <c r="AC322" s="95">
        <f>+($D$322*5%)/12</f>
        <v>19.529</v>
      </c>
      <c r="AD322" s="95">
        <f t="shared" ref="AD322:AN322" si="354">+($D$322*5%)/12</f>
        <v>19.529</v>
      </c>
      <c r="AE322" s="95">
        <f t="shared" si="354"/>
        <v>19.529</v>
      </c>
      <c r="AF322" s="95">
        <f t="shared" si="354"/>
        <v>19.529</v>
      </c>
      <c r="AG322" s="95">
        <f t="shared" si="354"/>
        <v>19.529</v>
      </c>
      <c r="AH322" s="95">
        <f t="shared" si="354"/>
        <v>19.529</v>
      </c>
      <c r="AI322" s="95">
        <f t="shared" si="354"/>
        <v>19.529</v>
      </c>
      <c r="AJ322" s="95">
        <f t="shared" si="354"/>
        <v>19.529</v>
      </c>
      <c r="AK322" s="95">
        <f t="shared" si="354"/>
        <v>19.529</v>
      </c>
      <c r="AL322" s="95">
        <f t="shared" si="354"/>
        <v>19.529</v>
      </c>
      <c r="AM322" s="95">
        <f t="shared" si="354"/>
        <v>19.529</v>
      </c>
      <c r="AN322" s="95">
        <f t="shared" si="354"/>
        <v>19.529</v>
      </c>
      <c r="AO322" s="98">
        <f t="shared" ref="AO322:AO352" si="355">+AA322+SUM(AC322:AN322)</f>
        <v>1835.7259999999999</v>
      </c>
      <c r="AP322" s="98">
        <f t="shared" ref="AP322:AP385" si="356">+D322-AO322</f>
        <v>2851.2340000000004</v>
      </c>
    </row>
    <row r="323" spans="1:42" outlineLevel="1">
      <c r="A323" s="92">
        <v>39877</v>
      </c>
      <c r="B323" s="93" t="s">
        <v>495</v>
      </c>
      <c r="C323" s="100" t="s">
        <v>496</v>
      </c>
      <c r="D323" s="94">
        <v>7000</v>
      </c>
      <c r="E323" s="94"/>
      <c r="F323" s="94"/>
      <c r="G323" s="94"/>
      <c r="H323" s="94">
        <v>262.5</v>
      </c>
      <c r="I323" s="94">
        <v>612.5</v>
      </c>
      <c r="J323" s="94">
        <v>962.5</v>
      </c>
      <c r="K323" s="94">
        <v>1312.5</v>
      </c>
      <c r="L323" s="94">
        <v>1662.5</v>
      </c>
      <c r="M323" s="94">
        <f t="shared" si="300"/>
        <v>2012.5</v>
      </c>
      <c r="N323" s="95">
        <v>6650</v>
      </c>
      <c r="O323" s="96">
        <v>29.166666666666668</v>
      </c>
      <c r="P323" s="95">
        <v>29.166666666666668</v>
      </c>
      <c r="Q323" s="95">
        <v>29.166666666666668</v>
      </c>
      <c r="R323" s="95">
        <v>29.166666666666668</v>
      </c>
      <c r="S323" s="95">
        <v>29.166666666666668</v>
      </c>
      <c r="T323" s="95">
        <v>29.166666666666668</v>
      </c>
      <c r="U323" s="95">
        <v>29.166666666666668</v>
      </c>
      <c r="V323" s="95">
        <v>29.166666666666668</v>
      </c>
      <c r="W323" s="95">
        <v>29.166666666666668</v>
      </c>
      <c r="X323" s="95">
        <v>29.166666666666668</v>
      </c>
      <c r="Y323" s="95">
        <v>29.166666666666668</v>
      </c>
      <c r="Z323" s="95">
        <v>29.166666666666668</v>
      </c>
      <c r="AA323" s="97">
        <v>2362.5</v>
      </c>
      <c r="AB323" s="97">
        <v>4637.5</v>
      </c>
      <c r="AC323" s="95">
        <f>+($D$323*5%)/12</f>
        <v>29.166666666666668</v>
      </c>
      <c r="AD323" s="95">
        <f t="shared" ref="AD323:AN323" si="357">+($D$323*5%)/12</f>
        <v>29.166666666666668</v>
      </c>
      <c r="AE323" s="95">
        <f t="shared" si="357"/>
        <v>29.166666666666668</v>
      </c>
      <c r="AF323" s="95">
        <f t="shared" si="357"/>
        <v>29.166666666666668</v>
      </c>
      <c r="AG323" s="95">
        <f t="shared" si="357"/>
        <v>29.166666666666668</v>
      </c>
      <c r="AH323" s="95">
        <f t="shared" si="357"/>
        <v>29.166666666666668</v>
      </c>
      <c r="AI323" s="95">
        <f t="shared" si="357"/>
        <v>29.166666666666668</v>
      </c>
      <c r="AJ323" s="95">
        <f t="shared" si="357"/>
        <v>29.166666666666668</v>
      </c>
      <c r="AK323" s="95">
        <f t="shared" si="357"/>
        <v>29.166666666666668</v>
      </c>
      <c r="AL323" s="95">
        <f t="shared" si="357"/>
        <v>29.166666666666668</v>
      </c>
      <c r="AM323" s="95">
        <f t="shared" si="357"/>
        <v>29.166666666666668</v>
      </c>
      <c r="AN323" s="95">
        <f t="shared" si="357"/>
        <v>29.166666666666668</v>
      </c>
      <c r="AO323" s="98">
        <f t="shared" si="355"/>
        <v>2712.5</v>
      </c>
      <c r="AP323" s="98">
        <f t="shared" si="356"/>
        <v>4287.5</v>
      </c>
    </row>
    <row r="324" spans="1:42" outlineLevel="1">
      <c r="A324" s="92">
        <v>39891</v>
      </c>
      <c r="B324" s="93" t="s">
        <v>497</v>
      </c>
      <c r="C324" s="100" t="s">
        <v>498</v>
      </c>
      <c r="D324" s="94">
        <v>2079.89</v>
      </c>
      <c r="E324" s="94"/>
      <c r="F324" s="94"/>
      <c r="G324" s="94"/>
      <c r="H324" s="94">
        <v>77.995874999999984</v>
      </c>
      <c r="I324" s="94">
        <v>181.99037499999997</v>
      </c>
      <c r="J324" s="94">
        <v>285.98487499999993</v>
      </c>
      <c r="K324" s="94">
        <v>389.97937499999989</v>
      </c>
      <c r="L324" s="94">
        <v>493.97387499999985</v>
      </c>
      <c r="M324" s="94">
        <f t="shared" si="300"/>
        <v>597.96837499999981</v>
      </c>
      <c r="N324" s="95">
        <v>1975.8954999999999</v>
      </c>
      <c r="O324" s="96">
        <v>8.6662083333333335</v>
      </c>
      <c r="P324" s="95">
        <v>8.6662083333333335</v>
      </c>
      <c r="Q324" s="95">
        <v>8.6662083333333335</v>
      </c>
      <c r="R324" s="95">
        <v>8.6662083333333335</v>
      </c>
      <c r="S324" s="95">
        <v>8.6662083333333335</v>
      </c>
      <c r="T324" s="95">
        <v>8.6662083333333335</v>
      </c>
      <c r="U324" s="95">
        <v>8.6662083333333335</v>
      </c>
      <c r="V324" s="95">
        <v>8.6662083333333335</v>
      </c>
      <c r="W324" s="95">
        <v>8.6662083333333335</v>
      </c>
      <c r="X324" s="95">
        <v>8.6662083333333335</v>
      </c>
      <c r="Y324" s="95">
        <v>8.6662083333333335</v>
      </c>
      <c r="Z324" s="95">
        <v>8.6662083333333335</v>
      </c>
      <c r="AA324" s="97">
        <v>701.96287499999983</v>
      </c>
      <c r="AB324" s="97">
        <v>1377.9271250000002</v>
      </c>
      <c r="AC324" s="95">
        <f>+($D$324*5%)/12</f>
        <v>8.6662083333333335</v>
      </c>
      <c r="AD324" s="95">
        <f t="shared" ref="AD324:AN324" si="358">+($D$324*5%)/12</f>
        <v>8.6662083333333335</v>
      </c>
      <c r="AE324" s="95">
        <f t="shared" si="358"/>
        <v>8.6662083333333335</v>
      </c>
      <c r="AF324" s="95">
        <f t="shared" si="358"/>
        <v>8.6662083333333335</v>
      </c>
      <c r="AG324" s="95">
        <f t="shared" si="358"/>
        <v>8.6662083333333335</v>
      </c>
      <c r="AH324" s="95">
        <f t="shared" si="358"/>
        <v>8.6662083333333335</v>
      </c>
      <c r="AI324" s="95">
        <f t="shared" si="358"/>
        <v>8.6662083333333335</v>
      </c>
      <c r="AJ324" s="95">
        <f t="shared" si="358"/>
        <v>8.6662083333333335</v>
      </c>
      <c r="AK324" s="95">
        <f t="shared" si="358"/>
        <v>8.6662083333333335</v>
      </c>
      <c r="AL324" s="95">
        <f t="shared" si="358"/>
        <v>8.6662083333333335</v>
      </c>
      <c r="AM324" s="95">
        <f t="shared" si="358"/>
        <v>8.6662083333333335</v>
      </c>
      <c r="AN324" s="95">
        <f t="shared" si="358"/>
        <v>8.6662083333333335</v>
      </c>
      <c r="AO324" s="98">
        <f t="shared" si="355"/>
        <v>805.95737499999984</v>
      </c>
      <c r="AP324" s="98">
        <f t="shared" si="356"/>
        <v>1273.9326249999999</v>
      </c>
    </row>
    <row r="325" spans="1:42" outlineLevel="1">
      <c r="A325" s="92">
        <v>39903</v>
      </c>
      <c r="B325" s="93" t="s">
        <v>499</v>
      </c>
      <c r="C325" s="100" t="s">
        <v>500</v>
      </c>
      <c r="D325" s="94">
        <v>5850</v>
      </c>
      <c r="E325" s="94"/>
      <c r="F325" s="94"/>
      <c r="G325" s="94"/>
      <c r="H325" s="94">
        <v>219.375</v>
      </c>
      <c r="I325" s="94">
        <v>511.875</v>
      </c>
      <c r="J325" s="94">
        <v>804.375</v>
      </c>
      <c r="K325" s="94">
        <v>1096.875</v>
      </c>
      <c r="L325" s="94">
        <v>1389.375</v>
      </c>
      <c r="M325" s="94">
        <f t="shared" si="300"/>
        <v>1681.875</v>
      </c>
      <c r="N325" s="95">
        <v>5557.5</v>
      </c>
      <c r="O325" s="96">
        <v>24.375</v>
      </c>
      <c r="P325" s="95">
        <v>24.375</v>
      </c>
      <c r="Q325" s="95">
        <v>24.375</v>
      </c>
      <c r="R325" s="95">
        <v>24.375</v>
      </c>
      <c r="S325" s="95">
        <v>24.375</v>
      </c>
      <c r="T325" s="95">
        <v>24.375</v>
      </c>
      <c r="U325" s="95">
        <v>24.375</v>
      </c>
      <c r="V325" s="95">
        <v>24.375</v>
      </c>
      <c r="W325" s="95">
        <v>24.375</v>
      </c>
      <c r="X325" s="95">
        <v>24.375</v>
      </c>
      <c r="Y325" s="95">
        <v>24.375</v>
      </c>
      <c r="Z325" s="95">
        <v>24.375</v>
      </c>
      <c r="AA325" s="97">
        <v>1974.375</v>
      </c>
      <c r="AB325" s="97">
        <v>3875.625</v>
      </c>
      <c r="AC325" s="95">
        <f>+($D$325*5%)/12</f>
        <v>24.375</v>
      </c>
      <c r="AD325" s="95">
        <f t="shared" ref="AD325:AN325" si="359">+($D$325*5%)/12</f>
        <v>24.375</v>
      </c>
      <c r="AE325" s="95">
        <f t="shared" si="359"/>
        <v>24.375</v>
      </c>
      <c r="AF325" s="95">
        <f t="shared" si="359"/>
        <v>24.375</v>
      </c>
      <c r="AG325" s="95">
        <f t="shared" si="359"/>
        <v>24.375</v>
      </c>
      <c r="AH325" s="95">
        <f t="shared" si="359"/>
        <v>24.375</v>
      </c>
      <c r="AI325" s="95">
        <f t="shared" si="359"/>
        <v>24.375</v>
      </c>
      <c r="AJ325" s="95">
        <f t="shared" si="359"/>
        <v>24.375</v>
      </c>
      <c r="AK325" s="95">
        <f t="shared" si="359"/>
        <v>24.375</v>
      </c>
      <c r="AL325" s="95">
        <f t="shared" si="359"/>
        <v>24.375</v>
      </c>
      <c r="AM325" s="95">
        <f t="shared" si="359"/>
        <v>24.375</v>
      </c>
      <c r="AN325" s="95">
        <f t="shared" si="359"/>
        <v>24.375</v>
      </c>
      <c r="AO325" s="98">
        <f t="shared" si="355"/>
        <v>2266.875</v>
      </c>
      <c r="AP325" s="98">
        <f t="shared" si="356"/>
        <v>3583.125</v>
      </c>
    </row>
    <row r="326" spans="1:42" outlineLevel="1">
      <c r="A326" s="92">
        <v>39930</v>
      </c>
      <c r="B326" s="93" t="s">
        <v>501</v>
      </c>
      <c r="C326" s="100" t="s">
        <v>502</v>
      </c>
      <c r="D326" s="94">
        <v>6032.21</v>
      </c>
      <c r="E326" s="94"/>
      <c r="F326" s="94"/>
      <c r="G326" s="94"/>
      <c r="H326" s="94">
        <v>201.07366666666667</v>
      </c>
      <c r="I326" s="94">
        <v>502.68416666666667</v>
      </c>
      <c r="J326" s="94">
        <v>804.29466666666667</v>
      </c>
      <c r="K326" s="94">
        <v>1105.9051666666667</v>
      </c>
      <c r="L326" s="94">
        <v>1407.5156666666667</v>
      </c>
      <c r="M326" s="94">
        <f t="shared" si="300"/>
        <v>1709.1261666666667</v>
      </c>
      <c r="N326" s="95">
        <v>5730.5995000000003</v>
      </c>
      <c r="O326" s="96">
        <v>25.134208333333333</v>
      </c>
      <c r="P326" s="95">
        <v>25.134208333333333</v>
      </c>
      <c r="Q326" s="95">
        <v>25.134208333333333</v>
      </c>
      <c r="R326" s="95">
        <v>25.134208333333333</v>
      </c>
      <c r="S326" s="95">
        <v>25.134208333333333</v>
      </c>
      <c r="T326" s="95">
        <v>25.134208333333333</v>
      </c>
      <c r="U326" s="95">
        <v>25.134208333333333</v>
      </c>
      <c r="V326" s="95">
        <v>25.134208333333333</v>
      </c>
      <c r="W326" s="95">
        <v>25.134208333333333</v>
      </c>
      <c r="X326" s="95">
        <v>25.134208333333333</v>
      </c>
      <c r="Y326" s="95">
        <v>25.134208333333333</v>
      </c>
      <c r="Z326" s="95">
        <v>25.134208333333333</v>
      </c>
      <c r="AA326" s="97">
        <v>2010.7366666666667</v>
      </c>
      <c r="AB326" s="97">
        <v>4021.4733333333334</v>
      </c>
      <c r="AC326" s="95">
        <f>+($D$326*5%)/12</f>
        <v>25.134208333333333</v>
      </c>
      <c r="AD326" s="95">
        <f t="shared" ref="AD326:AN326" si="360">+($D$326*5%)/12</f>
        <v>25.134208333333333</v>
      </c>
      <c r="AE326" s="95">
        <f t="shared" si="360"/>
        <v>25.134208333333333</v>
      </c>
      <c r="AF326" s="95">
        <f t="shared" si="360"/>
        <v>25.134208333333333</v>
      </c>
      <c r="AG326" s="95">
        <f t="shared" si="360"/>
        <v>25.134208333333333</v>
      </c>
      <c r="AH326" s="95">
        <f t="shared" si="360"/>
        <v>25.134208333333333</v>
      </c>
      <c r="AI326" s="95">
        <f t="shared" si="360"/>
        <v>25.134208333333333</v>
      </c>
      <c r="AJ326" s="95">
        <f t="shared" si="360"/>
        <v>25.134208333333333</v>
      </c>
      <c r="AK326" s="95">
        <f t="shared" si="360"/>
        <v>25.134208333333333</v>
      </c>
      <c r="AL326" s="95">
        <f t="shared" si="360"/>
        <v>25.134208333333333</v>
      </c>
      <c r="AM326" s="95">
        <f t="shared" si="360"/>
        <v>25.134208333333333</v>
      </c>
      <c r="AN326" s="95">
        <f t="shared" si="360"/>
        <v>25.134208333333333</v>
      </c>
      <c r="AO326" s="98">
        <f t="shared" si="355"/>
        <v>2312.3471666666665</v>
      </c>
      <c r="AP326" s="98">
        <f t="shared" si="356"/>
        <v>3719.8628333333336</v>
      </c>
    </row>
    <row r="327" spans="1:42" outlineLevel="1">
      <c r="A327" s="92">
        <v>39933</v>
      </c>
      <c r="B327" s="93" t="s">
        <v>503</v>
      </c>
      <c r="C327" s="100" t="s">
        <v>502</v>
      </c>
      <c r="D327" s="94">
        <v>6032.21</v>
      </c>
      <c r="E327" s="94"/>
      <c r="F327" s="94"/>
      <c r="G327" s="94"/>
      <c r="H327" s="94">
        <v>201.07366666666667</v>
      </c>
      <c r="I327" s="94">
        <v>502.68416666666667</v>
      </c>
      <c r="J327" s="94">
        <v>804.29466666666667</v>
      </c>
      <c r="K327" s="94">
        <v>1105.9051666666667</v>
      </c>
      <c r="L327" s="94">
        <v>1407.5156666666667</v>
      </c>
      <c r="M327" s="94">
        <f t="shared" si="300"/>
        <v>1709.1261666666667</v>
      </c>
      <c r="N327" s="95">
        <v>5730.5995000000003</v>
      </c>
      <c r="O327" s="96">
        <v>25.134208333333333</v>
      </c>
      <c r="P327" s="95">
        <v>25.134208333333333</v>
      </c>
      <c r="Q327" s="95">
        <v>25.134208333333333</v>
      </c>
      <c r="R327" s="95">
        <v>25.134208333333333</v>
      </c>
      <c r="S327" s="95">
        <v>25.134208333333333</v>
      </c>
      <c r="T327" s="95">
        <v>25.134208333333333</v>
      </c>
      <c r="U327" s="95">
        <v>25.134208333333333</v>
      </c>
      <c r="V327" s="95">
        <v>25.134208333333333</v>
      </c>
      <c r="W327" s="95">
        <v>25.134208333333333</v>
      </c>
      <c r="X327" s="95">
        <v>25.134208333333333</v>
      </c>
      <c r="Y327" s="95">
        <v>25.134208333333333</v>
      </c>
      <c r="Z327" s="95">
        <v>25.134208333333333</v>
      </c>
      <c r="AA327" s="97">
        <v>2010.7366666666667</v>
      </c>
      <c r="AB327" s="97">
        <v>4021.4733333333334</v>
      </c>
      <c r="AC327" s="95">
        <f>+($D$327*5%)/12</f>
        <v>25.134208333333333</v>
      </c>
      <c r="AD327" s="95">
        <f t="shared" ref="AD327:AN327" si="361">+($D$327*5%)/12</f>
        <v>25.134208333333333</v>
      </c>
      <c r="AE327" s="95">
        <f t="shared" si="361"/>
        <v>25.134208333333333</v>
      </c>
      <c r="AF327" s="95">
        <f t="shared" si="361"/>
        <v>25.134208333333333</v>
      </c>
      <c r="AG327" s="95">
        <f t="shared" si="361"/>
        <v>25.134208333333333</v>
      </c>
      <c r="AH327" s="95">
        <f t="shared" si="361"/>
        <v>25.134208333333333</v>
      </c>
      <c r="AI327" s="95">
        <f t="shared" si="361"/>
        <v>25.134208333333333</v>
      </c>
      <c r="AJ327" s="95">
        <f t="shared" si="361"/>
        <v>25.134208333333333</v>
      </c>
      <c r="AK327" s="95">
        <f t="shared" si="361"/>
        <v>25.134208333333333</v>
      </c>
      <c r="AL327" s="95">
        <f t="shared" si="361"/>
        <v>25.134208333333333</v>
      </c>
      <c r="AM327" s="95">
        <f t="shared" si="361"/>
        <v>25.134208333333333</v>
      </c>
      <c r="AN327" s="95">
        <f t="shared" si="361"/>
        <v>25.134208333333333</v>
      </c>
      <c r="AO327" s="98">
        <f t="shared" si="355"/>
        <v>2312.3471666666665</v>
      </c>
      <c r="AP327" s="98">
        <f t="shared" si="356"/>
        <v>3719.8628333333336</v>
      </c>
    </row>
    <row r="328" spans="1:42" outlineLevel="1">
      <c r="A328" s="92">
        <v>39953</v>
      </c>
      <c r="B328" s="93" t="s">
        <v>504</v>
      </c>
      <c r="C328" s="100" t="s">
        <v>505</v>
      </c>
      <c r="D328" s="94">
        <v>25009.05</v>
      </c>
      <c r="E328" s="94"/>
      <c r="F328" s="94"/>
      <c r="G328" s="94"/>
      <c r="H328" s="94">
        <v>729.43062500000008</v>
      </c>
      <c r="I328" s="94">
        <v>1979.8831250000003</v>
      </c>
      <c r="J328" s="94">
        <v>3230.3356250000006</v>
      </c>
      <c r="K328" s="94">
        <v>4480.7881250000009</v>
      </c>
      <c r="L328" s="94">
        <v>5731.2406250000013</v>
      </c>
      <c r="M328" s="94">
        <f t="shared" si="300"/>
        <v>6981.6931250000016</v>
      </c>
      <c r="N328" s="95">
        <v>23758.5975</v>
      </c>
      <c r="O328" s="96">
        <v>104.20437500000001</v>
      </c>
      <c r="P328" s="95">
        <v>104.20437500000001</v>
      </c>
      <c r="Q328" s="95">
        <v>104.20437500000001</v>
      </c>
      <c r="R328" s="95">
        <v>104.20437500000001</v>
      </c>
      <c r="S328" s="95">
        <v>104.20437500000001</v>
      </c>
      <c r="T328" s="95">
        <v>104.20437500000001</v>
      </c>
      <c r="U328" s="95">
        <v>104.20437500000001</v>
      </c>
      <c r="V328" s="95">
        <v>104.20437500000001</v>
      </c>
      <c r="W328" s="95">
        <v>104.20437500000001</v>
      </c>
      <c r="X328" s="95">
        <v>104.20437500000001</v>
      </c>
      <c r="Y328" s="95">
        <v>104.20437500000001</v>
      </c>
      <c r="Z328" s="95">
        <v>104.20437500000001</v>
      </c>
      <c r="AA328" s="97">
        <v>8232.145625000001</v>
      </c>
      <c r="AB328" s="97">
        <v>16776.904374999998</v>
      </c>
      <c r="AC328" s="95">
        <f>+($D$328*5%)/12</f>
        <v>104.20437500000001</v>
      </c>
      <c r="AD328" s="95">
        <f t="shared" ref="AD328:AN328" si="362">+($D$328*5%)/12</f>
        <v>104.20437500000001</v>
      </c>
      <c r="AE328" s="95">
        <f t="shared" si="362"/>
        <v>104.20437500000001</v>
      </c>
      <c r="AF328" s="95">
        <f t="shared" si="362"/>
        <v>104.20437500000001</v>
      </c>
      <c r="AG328" s="95">
        <f t="shared" si="362"/>
        <v>104.20437500000001</v>
      </c>
      <c r="AH328" s="95">
        <f t="shared" si="362"/>
        <v>104.20437500000001</v>
      </c>
      <c r="AI328" s="95">
        <f t="shared" si="362"/>
        <v>104.20437500000001</v>
      </c>
      <c r="AJ328" s="95">
        <f t="shared" si="362"/>
        <v>104.20437500000001</v>
      </c>
      <c r="AK328" s="95">
        <f t="shared" si="362"/>
        <v>104.20437500000001</v>
      </c>
      <c r="AL328" s="95">
        <f t="shared" si="362"/>
        <v>104.20437500000001</v>
      </c>
      <c r="AM328" s="95">
        <f t="shared" si="362"/>
        <v>104.20437500000001</v>
      </c>
      <c r="AN328" s="95">
        <f t="shared" si="362"/>
        <v>104.20437500000001</v>
      </c>
      <c r="AO328" s="98">
        <f t="shared" si="355"/>
        <v>9482.5981250000004</v>
      </c>
      <c r="AP328" s="98">
        <f t="shared" si="356"/>
        <v>15526.451874999999</v>
      </c>
    </row>
    <row r="329" spans="1:42" outlineLevel="1">
      <c r="A329" s="92">
        <v>39981</v>
      </c>
      <c r="B329" s="93" t="s">
        <v>506</v>
      </c>
      <c r="C329" s="100" t="s">
        <v>507</v>
      </c>
      <c r="D329" s="94">
        <v>25009.05</v>
      </c>
      <c r="E329" s="94"/>
      <c r="F329" s="94"/>
      <c r="G329" s="94"/>
      <c r="H329" s="94">
        <v>625.22625000000005</v>
      </c>
      <c r="I329" s="94">
        <v>1875.67875</v>
      </c>
      <c r="J329" s="94">
        <v>3126.1312500000004</v>
      </c>
      <c r="K329" s="94">
        <v>4376.5837500000007</v>
      </c>
      <c r="L329" s="94">
        <v>5627.036250000001</v>
      </c>
      <c r="M329" s="94">
        <f t="shared" si="300"/>
        <v>6877.4887500000013</v>
      </c>
      <c r="N329" s="95">
        <v>23758.5975</v>
      </c>
      <c r="O329" s="96">
        <v>104.20437500000001</v>
      </c>
      <c r="P329" s="95">
        <v>104.20437500000001</v>
      </c>
      <c r="Q329" s="95">
        <v>104.20437500000001</v>
      </c>
      <c r="R329" s="95">
        <v>104.20437500000001</v>
      </c>
      <c r="S329" s="95">
        <v>104.20437500000001</v>
      </c>
      <c r="T329" s="95">
        <v>104.20437500000001</v>
      </c>
      <c r="U329" s="95">
        <v>104.20437500000001</v>
      </c>
      <c r="V329" s="95">
        <v>104.20437500000001</v>
      </c>
      <c r="W329" s="95">
        <v>104.20437500000001</v>
      </c>
      <c r="X329" s="95">
        <v>104.20437500000001</v>
      </c>
      <c r="Y329" s="95">
        <v>104.20437500000001</v>
      </c>
      <c r="Z329" s="95">
        <v>104.20437500000001</v>
      </c>
      <c r="AA329" s="97">
        <v>8127.9412500000017</v>
      </c>
      <c r="AB329" s="97">
        <v>16881.108749999999</v>
      </c>
      <c r="AC329" s="95">
        <f>+($D$329*5%)/12</f>
        <v>104.20437500000001</v>
      </c>
      <c r="AD329" s="95">
        <f t="shared" ref="AD329:AN329" si="363">+($D$329*5%)/12</f>
        <v>104.20437500000001</v>
      </c>
      <c r="AE329" s="95">
        <f t="shared" si="363"/>
        <v>104.20437500000001</v>
      </c>
      <c r="AF329" s="95">
        <f t="shared" si="363"/>
        <v>104.20437500000001</v>
      </c>
      <c r="AG329" s="95">
        <f t="shared" si="363"/>
        <v>104.20437500000001</v>
      </c>
      <c r="AH329" s="95">
        <f t="shared" si="363"/>
        <v>104.20437500000001</v>
      </c>
      <c r="AI329" s="95">
        <f t="shared" si="363"/>
        <v>104.20437500000001</v>
      </c>
      <c r="AJ329" s="95">
        <f t="shared" si="363"/>
        <v>104.20437500000001</v>
      </c>
      <c r="AK329" s="95">
        <f t="shared" si="363"/>
        <v>104.20437500000001</v>
      </c>
      <c r="AL329" s="95">
        <f t="shared" si="363"/>
        <v>104.20437500000001</v>
      </c>
      <c r="AM329" s="95">
        <f t="shared" si="363"/>
        <v>104.20437500000001</v>
      </c>
      <c r="AN329" s="95">
        <f t="shared" si="363"/>
        <v>104.20437500000001</v>
      </c>
      <c r="AO329" s="98">
        <f t="shared" si="355"/>
        <v>9378.3937500000011</v>
      </c>
      <c r="AP329" s="98">
        <f t="shared" si="356"/>
        <v>15630.656249999998</v>
      </c>
    </row>
    <row r="330" spans="1:42" outlineLevel="1">
      <c r="A330" s="92"/>
      <c r="B330" s="93"/>
      <c r="C330" s="100" t="s">
        <v>508</v>
      </c>
      <c r="D330" s="97"/>
      <c r="E330" s="97"/>
      <c r="F330" s="97"/>
      <c r="G330" s="97">
        <v>-1577.77</v>
      </c>
      <c r="H330" s="97">
        <v>-1577.77</v>
      </c>
      <c r="I330" s="97">
        <v>-1577.77</v>
      </c>
      <c r="J330" s="97">
        <v>-1577.77</v>
      </c>
      <c r="K330" s="97">
        <v>-1577.77</v>
      </c>
      <c r="L330" s="97">
        <v>-1577.77</v>
      </c>
      <c r="M330" s="97">
        <v>-1577.77</v>
      </c>
      <c r="N330" s="95">
        <v>0</v>
      </c>
      <c r="O330" s="96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7">
        <v>-1577.77</v>
      </c>
      <c r="AB330" s="97">
        <v>1577.77</v>
      </c>
      <c r="AC330" s="95">
        <f>+($D$330*5%)/12</f>
        <v>0</v>
      </c>
      <c r="AD330" s="95">
        <f t="shared" ref="AD330:AN330" si="364">+($D$330*5%)/12</f>
        <v>0</v>
      </c>
      <c r="AE330" s="95">
        <f t="shared" si="364"/>
        <v>0</v>
      </c>
      <c r="AF330" s="95">
        <f t="shared" si="364"/>
        <v>0</v>
      </c>
      <c r="AG330" s="95">
        <f t="shared" si="364"/>
        <v>0</v>
      </c>
      <c r="AH330" s="95">
        <f t="shared" si="364"/>
        <v>0</v>
      </c>
      <c r="AI330" s="95">
        <f t="shared" si="364"/>
        <v>0</v>
      </c>
      <c r="AJ330" s="95">
        <f t="shared" si="364"/>
        <v>0</v>
      </c>
      <c r="AK330" s="95">
        <f t="shared" si="364"/>
        <v>0</v>
      </c>
      <c r="AL330" s="95">
        <f t="shared" si="364"/>
        <v>0</v>
      </c>
      <c r="AM330" s="95">
        <f t="shared" si="364"/>
        <v>0</v>
      </c>
      <c r="AN330" s="95">
        <f t="shared" si="364"/>
        <v>0</v>
      </c>
      <c r="AO330" s="98">
        <f t="shared" si="355"/>
        <v>-1577.77</v>
      </c>
      <c r="AP330" s="98">
        <f t="shared" si="356"/>
        <v>1577.77</v>
      </c>
    </row>
    <row r="331" spans="1:42" outlineLevel="1">
      <c r="A331" s="92">
        <v>40015</v>
      </c>
      <c r="B331" s="93" t="s">
        <v>509</v>
      </c>
      <c r="C331" s="100" t="s">
        <v>510</v>
      </c>
      <c r="D331" s="94">
        <v>18157.02</v>
      </c>
      <c r="E331" s="97"/>
      <c r="F331" s="97"/>
      <c r="G331" s="97"/>
      <c r="H331" s="94">
        <v>378.27125000000001</v>
      </c>
      <c r="I331" s="94">
        <v>1286.1222500000003</v>
      </c>
      <c r="J331" s="94">
        <v>2193.9732500000005</v>
      </c>
      <c r="K331" s="94">
        <v>3101.8242500000006</v>
      </c>
      <c r="L331" s="94">
        <v>4009.6752500000007</v>
      </c>
      <c r="M331" s="94">
        <f t="shared" si="300"/>
        <v>4917.5262500000008</v>
      </c>
      <c r="N331" s="95">
        <v>17249.169000000002</v>
      </c>
      <c r="O331" s="96">
        <v>75.654250000000005</v>
      </c>
      <c r="P331" s="95">
        <v>75.654250000000005</v>
      </c>
      <c r="Q331" s="95">
        <v>75.654250000000005</v>
      </c>
      <c r="R331" s="95">
        <v>75.654250000000005</v>
      </c>
      <c r="S331" s="95">
        <v>75.654250000000005</v>
      </c>
      <c r="T331" s="95">
        <v>75.654250000000005</v>
      </c>
      <c r="U331" s="95">
        <v>75.654250000000005</v>
      </c>
      <c r="V331" s="95">
        <v>75.654250000000005</v>
      </c>
      <c r="W331" s="95">
        <v>75.654250000000005</v>
      </c>
      <c r="X331" s="95">
        <v>75.654250000000005</v>
      </c>
      <c r="Y331" s="95">
        <v>75.654250000000005</v>
      </c>
      <c r="Z331" s="95">
        <v>75.654250000000005</v>
      </c>
      <c r="AA331" s="97">
        <v>5825.3772500000014</v>
      </c>
      <c r="AB331" s="97">
        <v>12331.642749999999</v>
      </c>
      <c r="AC331" s="95">
        <f>+($D$331*5%)/12</f>
        <v>75.654250000000005</v>
      </c>
      <c r="AD331" s="95">
        <f t="shared" ref="AD331:AN331" si="365">+($D$331*5%)/12</f>
        <v>75.654250000000005</v>
      </c>
      <c r="AE331" s="95">
        <f t="shared" si="365"/>
        <v>75.654250000000005</v>
      </c>
      <c r="AF331" s="95">
        <f t="shared" si="365"/>
        <v>75.654250000000005</v>
      </c>
      <c r="AG331" s="95">
        <f t="shared" si="365"/>
        <v>75.654250000000005</v>
      </c>
      <c r="AH331" s="95">
        <f t="shared" si="365"/>
        <v>75.654250000000005</v>
      </c>
      <c r="AI331" s="95">
        <f t="shared" si="365"/>
        <v>75.654250000000005</v>
      </c>
      <c r="AJ331" s="95">
        <f t="shared" si="365"/>
        <v>75.654250000000005</v>
      </c>
      <c r="AK331" s="95">
        <f t="shared" si="365"/>
        <v>75.654250000000005</v>
      </c>
      <c r="AL331" s="95">
        <f t="shared" si="365"/>
        <v>75.654250000000005</v>
      </c>
      <c r="AM331" s="95">
        <f t="shared" si="365"/>
        <v>75.654250000000005</v>
      </c>
      <c r="AN331" s="95">
        <f t="shared" si="365"/>
        <v>75.654250000000005</v>
      </c>
      <c r="AO331" s="98">
        <f t="shared" si="355"/>
        <v>6733.2282500000019</v>
      </c>
      <c r="AP331" s="98">
        <f t="shared" si="356"/>
        <v>11423.791749999999</v>
      </c>
    </row>
    <row r="332" spans="1:42" outlineLevel="1">
      <c r="A332" s="92">
        <v>40023</v>
      </c>
      <c r="B332" s="93" t="s">
        <v>511</v>
      </c>
      <c r="C332" s="100" t="s">
        <v>512</v>
      </c>
      <c r="D332" s="94">
        <v>9000</v>
      </c>
      <c r="E332" s="97"/>
      <c r="F332" s="97"/>
      <c r="G332" s="97"/>
      <c r="H332" s="94">
        <v>187.5</v>
      </c>
      <c r="I332" s="94">
        <v>637.5</v>
      </c>
      <c r="J332" s="94">
        <v>1087.5</v>
      </c>
      <c r="K332" s="94">
        <v>1537.5</v>
      </c>
      <c r="L332" s="94">
        <v>1987.5</v>
      </c>
      <c r="M332" s="94">
        <f t="shared" si="300"/>
        <v>2437.5</v>
      </c>
      <c r="N332" s="95">
        <v>8550</v>
      </c>
      <c r="O332" s="96">
        <v>37.5</v>
      </c>
      <c r="P332" s="95">
        <v>37.5</v>
      </c>
      <c r="Q332" s="95">
        <v>37.5</v>
      </c>
      <c r="R332" s="95">
        <v>37.5</v>
      </c>
      <c r="S332" s="95">
        <v>37.5</v>
      </c>
      <c r="T332" s="95">
        <v>37.5</v>
      </c>
      <c r="U332" s="95">
        <v>37.5</v>
      </c>
      <c r="V332" s="95">
        <v>37.5</v>
      </c>
      <c r="W332" s="95">
        <v>37.5</v>
      </c>
      <c r="X332" s="95">
        <v>37.5</v>
      </c>
      <c r="Y332" s="95">
        <v>37.5</v>
      </c>
      <c r="Z332" s="95">
        <v>37.5</v>
      </c>
      <c r="AA332" s="97">
        <v>2887.5</v>
      </c>
      <c r="AB332" s="97">
        <v>6112.5</v>
      </c>
      <c r="AC332" s="95">
        <f>+($D$332*5%)/12</f>
        <v>37.5</v>
      </c>
      <c r="AD332" s="95">
        <f t="shared" ref="AD332:AN332" si="366">+($D$332*5%)/12</f>
        <v>37.5</v>
      </c>
      <c r="AE332" s="95">
        <f t="shared" si="366"/>
        <v>37.5</v>
      </c>
      <c r="AF332" s="95">
        <f t="shared" si="366"/>
        <v>37.5</v>
      </c>
      <c r="AG332" s="95">
        <f t="shared" si="366"/>
        <v>37.5</v>
      </c>
      <c r="AH332" s="95">
        <f t="shared" si="366"/>
        <v>37.5</v>
      </c>
      <c r="AI332" s="95">
        <f t="shared" si="366"/>
        <v>37.5</v>
      </c>
      <c r="AJ332" s="95">
        <f t="shared" si="366"/>
        <v>37.5</v>
      </c>
      <c r="AK332" s="95">
        <f t="shared" si="366"/>
        <v>37.5</v>
      </c>
      <c r="AL332" s="95">
        <f t="shared" si="366"/>
        <v>37.5</v>
      </c>
      <c r="AM332" s="95">
        <f t="shared" si="366"/>
        <v>37.5</v>
      </c>
      <c r="AN332" s="95">
        <f t="shared" si="366"/>
        <v>37.5</v>
      </c>
      <c r="AO332" s="98">
        <f t="shared" si="355"/>
        <v>3337.5</v>
      </c>
      <c r="AP332" s="98">
        <f t="shared" si="356"/>
        <v>5662.5</v>
      </c>
    </row>
    <row r="333" spans="1:42" outlineLevel="1">
      <c r="A333" s="92">
        <v>40023</v>
      </c>
      <c r="B333" s="93" t="s">
        <v>513</v>
      </c>
      <c r="C333" s="100" t="s">
        <v>514</v>
      </c>
      <c r="D333" s="94">
        <v>12306</v>
      </c>
      <c r="E333" s="97"/>
      <c r="F333" s="97"/>
      <c r="G333" s="97"/>
      <c r="H333" s="94">
        <v>256.375</v>
      </c>
      <c r="I333" s="94">
        <v>871.67499999999984</v>
      </c>
      <c r="J333" s="94">
        <v>1486.9749999999997</v>
      </c>
      <c r="K333" s="94">
        <v>2102.2749999999996</v>
      </c>
      <c r="L333" s="94">
        <v>2717.5749999999994</v>
      </c>
      <c r="M333" s="94">
        <f t="shared" ref="M333:M396" si="367">+L333+SUM(O333:Z333)</f>
        <v>3332.8749999999991</v>
      </c>
      <c r="N333" s="95">
        <v>11690.7</v>
      </c>
      <c r="O333" s="96">
        <v>51.275000000000006</v>
      </c>
      <c r="P333" s="95">
        <v>51.275000000000006</v>
      </c>
      <c r="Q333" s="95">
        <v>51.275000000000006</v>
      </c>
      <c r="R333" s="95">
        <v>51.275000000000006</v>
      </c>
      <c r="S333" s="95">
        <v>51.275000000000006</v>
      </c>
      <c r="T333" s="95">
        <v>51.275000000000006</v>
      </c>
      <c r="U333" s="95">
        <v>51.275000000000006</v>
      </c>
      <c r="V333" s="95">
        <v>51.275000000000006</v>
      </c>
      <c r="W333" s="95">
        <v>51.275000000000006</v>
      </c>
      <c r="X333" s="95">
        <v>51.275000000000006</v>
      </c>
      <c r="Y333" s="95">
        <v>51.275000000000006</v>
      </c>
      <c r="Z333" s="95">
        <v>51.275000000000006</v>
      </c>
      <c r="AA333" s="97">
        <v>3948.1749999999988</v>
      </c>
      <c r="AB333" s="97">
        <v>8357.8250000000007</v>
      </c>
      <c r="AC333" s="95">
        <f>+($D$333*5%)/12</f>
        <v>51.275000000000006</v>
      </c>
      <c r="AD333" s="95">
        <f t="shared" ref="AD333:AN333" si="368">+($D$333*5%)/12</f>
        <v>51.275000000000006</v>
      </c>
      <c r="AE333" s="95">
        <f t="shared" si="368"/>
        <v>51.275000000000006</v>
      </c>
      <c r="AF333" s="95">
        <f t="shared" si="368"/>
        <v>51.275000000000006</v>
      </c>
      <c r="AG333" s="95">
        <f t="shared" si="368"/>
        <v>51.275000000000006</v>
      </c>
      <c r="AH333" s="95">
        <f t="shared" si="368"/>
        <v>51.275000000000006</v>
      </c>
      <c r="AI333" s="95">
        <f t="shared" si="368"/>
        <v>51.275000000000006</v>
      </c>
      <c r="AJ333" s="95">
        <f t="shared" si="368"/>
        <v>51.275000000000006</v>
      </c>
      <c r="AK333" s="95">
        <f t="shared" si="368"/>
        <v>51.275000000000006</v>
      </c>
      <c r="AL333" s="95">
        <f t="shared" si="368"/>
        <v>51.275000000000006</v>
      </c>
      <c r="AM333" s="95">
        <f t="shared" si="368"/>
        <v>51.275000000000006</v>
      </c>
      <c r="AN333" s="95">
        <f t="shared" si="368"/>
        <v>51.275000000000006</v>
      </c>
      <c r="AO333" s="98">
        <f t="shared" si="355"/>
        <v>4563.4749999999985</v>
      </c>
      <c r="AP333" s="98">
        <f t="shared" si="356"/>
        <v>7742.5250000000015</v>
      </c>
    </row>
    <row r="334" spans="1:42" outlineLevel="1">
      <c r="A334" s="92">
        <v>40035</v>
      </c>
      <c r="B334" s="93" t="s">
        <v>515</v>
      </c>
      <c r="C334" s="100" t="s">
        <v>516</v>
      </c>
      <c r="D334" s="94">
        <v>18157.02</v>
      </c>
      <c r="E334" s="97"/>
      <c r="F334" s="97"/>
      <c r="G334" s="97"/>
      <c r="H334" s="94">
        <v>302.61700000000002</v>
      </c>
      <c r="I334" s="94">
        <v>1210.4680000000003</v>
      </c>
      <c r="J334" s="94">
        <v>2118.3190000000004</v>
      </c>
      <c r="K334" s="94">
        <v>3026.1700000000005</v>
      </c>
      <c r="L334" s="94">
        <v>3934.0210000000006</v>
      </c>
      <c r="M334" s="94">
        <f t="shared" si="367"/>
        <v>4841.8720000000012</v>
      </c>
      <c r="N334" s="95">
        <v>17249.169000000002</v>
      </c>
      <c r="O334" s="96">
        <v>75.654250000000005</v>
      </c>
      <c r="P334" s="95">
        <v>75.654250000000005</v>
      </c>
      <c r="Q334" s="95">
        <v>75.654250000000005</v>
      </c>
      <c r="R334" s="95">
        <v>75.654250000000005</v>
      </c>
      <c r="S334" s="95">
        <v>75.654250000000005</v>
      </c>
      <c r="T334" s="95">
        <v>75.654250000000005</v>
      </c>
      <c r="U334" s="95">
        <v>75.654250000000005</v>
      </c>
      <c r="V334" s="95">
        <v>75.654250000000005</v>
      </c>
      <c r="W334" s="95">
        <v>75.654250000000005</v>
      </c>
      <c r="X334" s="95">
        <v>75.654250000000005</v>
      </c>
      <c r="Y334" s="95">
        <v>75.654250000000005</v>
      </c>
      <c r="Z334" s="95">
        <v>75.654250000000005</v>
      </c>
      <c r="AA334" s="97">
        <v>5749.7230000000018</v>
      </c>
      <c r="AB334" s="97">
        <v>12407.296999999999</v>
      </c>
      <c r="AC334" s="95">
        <f>+($D$334*5%)/12</f>
        <v>75.654250000000005</v>
      </c>
      <c r="AD334" s="95">
        <f t="shared" ref="AD334:AN334" si="369">+($D$334*5%)/12</f>
        <v>75.654250000000005</v>
      </c>
      <c r="AE334" s="95">
        <f t="shared" si="369"/>
        <v>75.654250000000005</v>
      </c>
      <c r="AF334" s="95">
        <f t="shared" si="369"/>
        <v>75.654250000000005</v>
      </c>
      <c r="AG334" s="95">
        <f t="shared" si="369"/>
        <v>75.654250000000005</v>
      </c>
      <c r="AH334" s="95">
        <f t="shared" si="369"/>
        <v>75.654250000000005</v>
      </c>
      <c r="AI334" s="95">
        <f t="shared" si="369"/>
        <v>75.654250000000005</v>
      </c>
      <c r="AJ334" s="95">
        <f t="shared" si="369"/>
        <v>75.654250000000005</v>
      </c>
      <c r="AK334" s="95">
        <f t="shared" si="369"/>
        <v>75.654250000000005</v>
      </c>
      <c r="AL334" s="95">
        <f t="shared" si="369"/>
        <v>75.654250000000005</v>
      </c>
      <c r="AM334" s="95">
        <f t="shared" si="369"/>
        <v>75.654250000000005</v>
      </c>
      <c r="AN334" s="95">
        <f t="shared" si="369"/>
        <v>75.654250000000005</v>
      </c>
      <c r="AO334" s="98">
        <f t="shared" si="355"/>
        <v>6657.5740000000023</v>
      </c>
      <c r="AP334" s="98">
        <f t="shared" si="356"/>
        <v>11499.445999999998</v>
      </c>
    </row>
    <row r="335" spans="1:42" outlineLevel="1">
      <c r="A335" s="92">
        <v>40080</v>
      </c>
      <c r="B335" s="93" t="s">
        <v>517</v>
      </c>
      <c r="C335" s="100" t="s">
        <v>518</v>
      </c>
      <c r="D335" s="94">
        <v>18607.009999999998</v>
      </c>
      <c r="E335" s="97"/>
      <c r="F335" s="97"/>
      <c r="G335" s="97"/>
      <c r="H335" s="94">
        <v>232.587625</v>
      </c>
      <c r="I335" s="94">
        <v>1162.9381250000001</v>
      </c>
      <c r="J335" s="94">
        <v>2093.2886250000001</v>
      </c>
      <c r="K335" s="94">
        <v>3023.6391250000001</v>
      </c>
      <c r="L335" s="94">
        <v>3953.9896250000002</v>
      </c>
      <c r="M335" s="94">
        <f t="shared" si="367"/>
        <v>4884.3401250000006</v>
      </c>
      <c r="N335" s="95">
        <v>17676.659499999998</v>
      </c>
      <c r="O335" s="96">
        <v>77.52920833333333</v>
      </c>
      <c r="P335" s="95">
        <v>77.52920833333333</v>
      </c>
      <c r="Q335" s="95">
        <v>77.52920833333333</v>
      </c>
      <c r="R335" s="95">
        <v>77.52920833333333</v>
      </c>
      <c r="S335" s="95">
        <v>77.52920833333333</v>
      </c>
      <c r="T335" s="95">
        <v>77.52920833333333</v>
      </c>
      <c r="U335" s="95">
        <v>77.52920833333333</v>
      </c>
      <c r="V335" s="95">
        <v>77.52920833333333</v>
      </c>
      <c r="W335" s="95">
        <v>77.52920833333333</v>
      </c>
      <c r="X335" s="95">
        <v>77.52920833333333</v>
      </c>
      <c r="Y335" s="95">
        <v>77.52920833333333</v>
      </c>
      <c r="Z335" s="95">
        <v>77.52920833333333</v>
      </c>
      <c r="AA335" s="97">
        <v>5814.6906250000011</v>
      </c>
      <c r="AB335" s="97">
        <v>12792.319374999997</v>
      </c>
      <c r="AC335" s="95">
        <f>+($D$335*5%)/12</f>
        <v>77.52920833333333</v>
      </c>
      <c r="AD335" s="95">
        <f t="shared" ref="AD335:AN335" si="370">+($D$335*5%)/12</f>
        <v>77.52920833333333</v>
      </c>
      <c r="AE335" s="95">
        <f t="shared" si="370"/>
        <v>77.52920833333333</v>
      </c>
      <c r="AF335" s="95">
        <f t="shared" si="370"/>
        <v>77.52920833333333</v>
      </c>
      <c r="AG335" s="95">
        <f t="shared" si="370"/>
        <v>77.52920833333333</v>
      </c>
      <c r="AH335" s="95">
        <f t="shared" si="370"/>
        <v>77.52920833333333</v>
      </c>
      <c r="AI335" s="95">
        <f t="shared" si="370"/>
        <v>77.52920833333333</v>
      </c>
      <c r="AJ335" s="95">
        <f t="shared" si="370"/>
        <v>77.52920833333333</v>
      </c>
      <c r="AK335" s="95">
        <f t="shared" si="370"/>
        <v>77.52920833333333</v>
      </c>
      <c r="AL335" s="95">
        <f t="shared" si="370"/>
        <v>77.52920833333333</v>
      </c>
      <c r="AM335" s="95">
        <f t="shared" si="370"/>
        <v>77.52920833333333</v>
      </c>
      <c r="AN335" s="95">
        <f t="shared" si="370"/>
        <v>77.52920833333333</v>
      </c>
      <c r="AO335" s="98">
        <f t="shared" si="355"/>
        <v>6745.0411250000016</v>
      </c>
      <c r="AP335" s="98">
        <f t="shared" si="356"/>
        <v>11861.968874999997</v>
      </c>
    </row>
    <row r="336" spans="1:42" outlineLevel="1">
      <c r="A336" s="92">
        <v>40117</v>
      </c>
      <c r="B336" s="93" t="s">
        <v>519</v>
      </c>
      <c r="C336" s="100" t="s">
        <v>520</v>
      </c>
      <c r="D336" s="94">
        <v>22467.45</v>
      </c>
      <c r="E336" s="97"/>
      <c r="F336" s="97"/>
      <c r="G336" s="97"/>
      <c r="H336" s="94">
        <v>187.22874999999999</v>
      </c>
      <c r="I336" s="94">
        <v>1310.6012500000002</v>
      </c>
      <c r="J336" s="94">
        <v>2433.9737500000001</v>
      </c>
      <c r="K336" s="94">
        <v>3557.3462500000005</v>
      </c>
      <c r="L336" s="94">
        <v>4680.7187500000009</v>
      </c>
      <c r="M336" s="94">
        <f t="shared" si="367"/>
        <v>5804.0912500000013</v>
      </c>
      <c r="N336" s="95">
        <v>21344.077499999999</v>
      </c>
      <c r="O336" s="96">
        <v>93.61437500000001</v>
      </c>
      <c r="P336" s="95">
        <v>93.61437500000001</v>
      </c>
      <c r="Q336" s="95">
        <v>93.61437500000001</v>
      </c>
      <c r="R336" s="95">
        <v>93.61437500000001</v>
      </c>
      <c r="S336" s="95">
        <v>93.61437500000001</v>
      </c>
      <c r="T336" s="95">
        <v>93.61437500000001</v>
      </c>
      <c r="U336" s="95">
        <v>93.61437500000001</v>
      </c>
      <c r="V336" s="95">
        <v>93.61437500000001</v>
      </c>
      <c r="W336" s="95">
        <v>93.61437500000001</v>
      </c>
      <c r="X336" s="95">
        <v>93.61437500000001</v>
      </c>
      <c r="Y336" s="95">
        <v>93.61437500000001</v>
      </c>
      <c r="Z336" s="95">
        <v>93.61437500000001</v>
      </c>
      <c r="AA336" s="97">
        <v>6927.4637500000017</v>
      </c>
      <c r="AB336" s="97">
        <v>15539.986249999998</v>
      </c>
      <c r="AC336" s="95">
        <f>+($D$336*5%)/12</f>
        <v>93.61437500000001</v>
      </c>
      <c r="AD336" s="95">
        <f t="shared" ref="AD336:AN336" si="371">+($D$336*5%)/12</f>
        <v>93.61437500000001</v>
      </c>
      <c r="AE336" s="95">
        <f t="shared" si="371"/>
        <v>93.61437500000001</v>
      </c>
      <c r="AF336" s="95">
        <f t="shared" si="371"/>
        <v>93.61437500000001</v>
      </c>
      <c r="AG336" s="95">
        <f t="shared" si="371"/>
        <v>93.61437500000001</v>
      </c>
      <c r="AH336" s="95">
        <f t="shared" si="371"/>
        <v>93.61437500000001</v>
      </c>
      <c r="AI336" s="95">
        <f t="shared" si="371"/>
        <v>93.61437500000001</v>
      </c>
      <c r="AJ336" s="95">
        <f t="shared" si="371"/>
        <v>93.61437500000001</v>
      </c>
      <c r="AK336" s="95">
        <f t="shared" si="371"/>
        <v>93.61437500000001</v>
      </c>
      <c r="AL336" s="95">
        <f t="shared" si="371"/>
        <v>93.61437500000001</v>
      </c>
      <c r="AM336" s="95">
        <f t="shared" si="371"/>
        <v>93.61437500000001</v>
      </c>
      <c r="AN336" s="95">
        <f t="shared" si="371"/>
        <v>93.61437500000001</v>
      </c>
      <c r="AO336" s="98">
        <f t="shared" si="355"/>
        <v>8050.8362500000021</v>
      </c>
      <c r="AP336" s="98">
        <f t="shared" si="356"/>
        <v>14416.613749999999</v>
      </c>
    </row>
    <row r="337" spans="1:42" outlineLevel="1">
      <c r="A337" s="92">
        <v>40126</v>
      </c>
      <c r="B337" s="93" t="s">
        <v>521</v>
      </c>
      <c r="C337" s="100" t="s">
        <v>522</v>
      </c>
      <c r="D337" s="94">
        <v>61916</v>
      </c>
      <c r="E337" s="97"/>
      <c r="F337" s="97"/>
      <c r="G337" s="97"/>
      <c r="H337" s="94">
        <v>257.98333333333335</v>
      </c>
      <c r="I337" s="94">
        <v>3353.7833333333347</v>
      </c>
      <c r="J337" s="94">
        <v>6449.5833333333358</v>
      </c>
      <c r="K337" s="94">
        <v>9545.3833333333369</v>
      </c>
      <c r="L337" s="94">
        <v>12641.183333333338</v>
      </c>
      <c r="M337" s="94">
        <f t="shared" si="367"/>
        <v>15736.983333333339</v>
      </c>
      <c r="N337" s="95">
        <v>58820.2</v>
      </c>
      <c r="O337" s="96">
        <v>257.98333333333335</v>
      </c>
      <c r="P337" s="95">
        <v>257.98333333333335</v>
      </c>
      <c r="Q337" s="95">
        <v>257.98333333333335</v>
      </c>
      <c r="R337" s="95">
        <v>257.98333333333335</v>
      </c>
      <c r="S337" s="95">
        <v>257.98333333333335</v>
      </c>
      <c r="T337" s="95">
        <v>257.98333333333335</v>
      </c>
      <c r="U337" s="95">
        <v>257.98333333333335</v>
      </c>
      <c r="V337" s="95">
        <v>257.98333333333335</v>
      </c>
      <c r="W337" s="95">
        <v>257.98333333333335</v>
      </c>
      <c r="X337" s="95">
        <v>257.98333333333335</v>
      </c>
      <c r="Y337" s="95">
        <v>257.98333333333335</v>
      </c>
      <c r="Z337" s="95">
        <v>257.98333333333335</v>
      </c>
      <c r="AA337" s="97">
        <v>18832.78333333334</v>
      </c>
      <c r="AB337" s="97">
        <v>43083.21666666666</v>
      </c>
      <c r="AC337" s="95">
        <f>+($D$337*5%)/12</f>
        <v>257.98333333333335</v>
      </c>
      <c r="AD337" s="95">
        <f t="shared" ref="AD337:AN337" si="372">+($D$337*5%)/12</f>
        <v>257.98333333333335</v>
      </c>
      <c r="AE337" s="95">
        <f t="shared" si="372"/>
        <v>257.98333333333335</v>
      </c>
      <c r="AF337" s="95">
        <f t="shared" si="372"/>
        <v>257.98333333333335</v>
      </c>
      <c r="AG337" s="95">
        <f t="shared" si="372"/>
        <v>257.98333333333335</v>
      </c>
      <c r="AH337" s="95">
        <f t="shared" si="372"/>
        <v>257.98333333333335</v>
      </c>
      <c r="AI337" s="95">
        <f t="shared" si="372"/>
        <v>257.98333333333335</v>
      </c>
      <c r="AJ337" s="95">
        <f t="shared" si="372"/>
        <v>257.98333333333335</v>
      </c>
      <c r="AK337" s="95">
        <f t="shared" si="372"/>
        <v>257.98333333333335</v>
      </c>
      <c r="AL337" s="95">
        <f t="shared" si="372"/>
        <v>257.98333333333335</v>
      </c>
      <c r="AM337" s="95">
        <f t="shared" si="372"/>
        <v>257.98333333333335</v>
      </c>
      <c r="AN337" s="95">
        <f t="shared" si="372"/>
        <v>257.98333333333335</v>
      </c>
      <c r="AO337" s="98">
        <f t="shared" si="355"/>
        <v>21928.583333333343</v>
      </c>
      <c r="AP337" s="98">
        <f t="shared" si="356"/>
        <v>39987.416666666657</v>
      </c>
    </row>
    <row r="338" spans="1:42" outlineLevel="1">
      <c r="A338" s="92">
        <v>40127</v>
      </c>
      <c r="B338" s="93" t="s">
        <v>523</v>
      </c>
      <c r="C338" s="100" t="s">
        <v>524</v>
      </c>
      <c r="D338" s="94">
        <v>2955.66</v>
      </c>
      <c r="E338" s="97"/>
      <c r="F338" s="97"/>
      <c r="G338" s="97"/>
      <c r="H338" s="94">
        <v>12.315249999999999</v>
      </c>
      <c r="I338" s="94">
        <v>160.09824999999995</v>
      </c>
      <c r="J338" s="94">
        <v>307.88124999999991</v>
      </c>
      <c r="K338" s="94">
        <v>455.66424999999987</v>
      </c>
      <c r="L338" s="94">
        <v>603.44724999999983</v>
      </c>
      <c r="M338" s="94">
        <f t="shared" si="367"/>
        <v>751.23024999999984</v>
      </c>
      <c r="N338" s="95">
        <v>2807.877</v>
      </c>
      <c r="O338" s="96">
        <v>12.315249999999999</v>
      </c>
      <c r="P338" s="95">
        <v>12.315249999999999</v>
      </c>
      <c r="Q338" s="95">
        <v>12.315249999999999</v>
      </c>
      <c r="R338" s="95">
        <v>12.315249999999999</v>
      </c>
      <c r="S338" s="95">
        <v>12.315249999999999</v>
      </c>
      <c r="T338" s="95">
        <v>12.315249999999999</v>
      </c>
      <c r="U338" s="95">
        <v>12.315249999999999</v>
      </c>
      <c r="V338" s="95">
        <v>12.315249999999999</v>
      </c>
      <c r="W338" s="95">
        <v>12.315249999999999</v>
      </c>
      <c r="X338" s="95">
        <v>12.315249999999999</v>
      </c>
      <c r="Y338" s="95">
        <v>12.315249999999999</v>
      </c>
      <c r="Z338" s="95">
        <v>12.315249999999999</v>
      </c>
      <c r="AA338" s="97">
        <v>899.01324999999974</v>
      </c>
      <c r="AB338" s="97">
        <v>2056.6467499999999</v>
      </c>
      <c r="AC338" s="95">
        <f>+($D$338*5%)/12</f>
        <v>12.315249999999999</v>
      </c>
      <c r="AD338" s="95">
        <f t="shared" ref="AD338:AN338" si="373">+($D$338*5%)/12</f>
        <v>12.315249999999999</v>
      </c>
      <c r="AE338" s="95">
        <f t="shared" si="373"/>
        <v>12.315249999999999</v>
      </c>
      <c r="AF338" s="95">
        <f t="shared" si="373"/>
        <v>12.315249999999999</v>
      </c>
      <c r="AG338" s="95">
        <f t="shared" si="373"/>
        <v>12.315249999999999</v>
      </c>
      <c r="AH338" s="95">
        <f t="shared" si="373"/>
        <v>12.315249999999999</v>
      </c>
      <c r="AI338" s="95">
        <f t="shared" si="373"/>
        <v>12.315249999999999</v>
      </c>
      <c r="AJ338" s="95">
        <f t="shared" si="373"/>
        <v>12.315249999999999</v>
      </c>
      <c r="AK338" s="95">
        <f t="shared" si="373"/>
        <v>12.315249999999999</v>
      </c>
      <c r="AL338" s="95">
        <f t="shared" si="373"/>
        <v>12.315249999999999</v>
      </c>
      <c r="AM338" s="95">
        <f t="shared" si="373"/>
        <v>12.315249999999999</v>
      </c>
      <c r="AN338" s="95">
        <f t="shared" si="373"/>
        <v>12.315249999999999</v>
      </c>
      <c r="AO338" s="98">
        <f t="shared" si="355"/>
        <v>1046.7962499999996</v>
      </c>
      <c r="AP338" s="98">
        <f t="shared" si="356"/>
        <v>1908.8637500000002</v>
      </c>
    </row>
    <row r="339" spans="1:42" outlineLevel="1">
      <c r="A339" s="92">
        <v>40137</v>
      </c>
      <c r="B339" s="93" t="s">
        <v>525</v>
      </c>
      <c r="C339" s="100" t="s">
        <v>526</v>
      </c>
      <c r="D339" s="94">
        <v>25044.3</v>
      </c>
      <c r="E339" s="97"/>
      <c r="F339" s="97"/>
      <c r="G339" s="97"/>
      <c r="H339" s="94">
        <v>104.35124999999999</v>
      </c>
      <c r="I339" s="94">
        <v>1356.5662500000001</v>
      </c>
      <c r="J339" s="94">
        <v>2608.78125</v>
      </c>
      <c r="K339" s="94">
        <v>3860.9962500000001</v>
      </c>
      <c r="L339" s="94">
        <v>5113.2112500000003</v>
      </c>
      <c r="M339" s="94">
        <f t="shared" si="367"/>
        <v>6365.4262500000004</v>
      </c>
      <c r="N339" s="95">
        <v>23792.084999999999</v>
      </c>
      <c r="O339" s="96">
        <v>104.35125000000001</v>
      </c>
      <c r="P339" s="95">
        <v>104.35125000000001</v>
      </c>
      <c r="Q339" s="95">
        <v>104.35125000000001</v>
      </c>
      <c r="R339" s="95">
        <v>104.35125000000001</v>
      </c>
      <c r="S339" s="95">
        <v>104.35125000000001</v>
      </c>
      <c r="T339" s="95">
        <v>104.35125000000001</v>
      </c>
      <c r="U339" s="95">
        <v>104.35125000000001</v>
      </c>
      <c r="V339" s="95">
        <v>104.35125000000001</v>
      </c>
      <c r="W339" s="95">
        <v>104.35125000000001</v>
      </c>
      <c r="X339" s="95">
        <v>104.35125000000001</v>
      </c>
      <c r="Y339" s="95">
        <v>104.35125000000001</v>
      </c>
      <c r="Z339" s="95">
        <v>104.35125000000001</v>
      </c>
      <c r="AA339" s="97">
        <v>7617.6412500000006</v>
      </c>
      <c r="AB339" s="97">
        <v>17426.658749999999</v>
      </c>
      <c r="AC339" s="95">
        <f>+($D$339*5%)/12</f>
        <v>104.35125000000001</v>
      </c>
      <c r="AD339" s="95">
        <f t="shared" ref="AD339:AN339" si="374">+($D$339*5%)/12</f>
        <v>104.35125000000001</v>
      </c>
      <c r="AE339" s="95">
        <f t="shared" si="374"/>
        <v>104.35125000000001</v>
      </c>
      <c r="AF339" s="95">
        <f t="shared" si="374"/>
        <v>104.35125000000001</v>
      </c>
      <c r="AG339" s="95">
        <f t="shared" si="374"/>
        <v>104.35125000000001</v>
      </c>
      <c r="AH339" s="95">
        <f t="shared" si="374"/>
        <v>104.35125000000001</v>
      </c>
      <c r="AI339" s="95">
        <f t="shared" si="374"/>
        <v>104.35125000000001</v>
      </c>
      <c r="AJ339" s="95">
        <f t="shared" si="374"/>
        <v>104.35125000000001</v>
      </c>
      <c r="AK339" s="95">
        <f t="shared" si="374"/>
        <v>104.35125000000001</v>
      </c>
      <c r="AL339" s="95">
        <f t="shared" si="374"/>
        <v>104.35125000000001</v>
      </c>
      <c r="AM339" s="95">
        <f t="shared" si="374"/>
        <v>104.35125000000001</v>
      </c>
      <c r="AN339" s="95">
        <f t="shared" si="374"/>
        <v>104.35125000000001</v>
      </c>
      <c r="AO339" s="98">
        <f t="shared" si="355"/>
        <v>8869.8562500000007</v>
      </c>
      <c r="AP339" s="98">
        <f t="shared" si="356"/>
        <v>16174.443749999999</v>
      </c>
    </row>
    <row r="340" spans="1:42" outlineLevel="1">
      <c r="A340" s="92">
        <v>40137</v>
      </c>
      <c r="B340" s="93" t="s">
        <v>527</v>
      </c>
      <c r="C340" s="100" t="s">
        <v>528</v>
      </c>
      <c r="D340" s="94">
        <v>14654</v>
      </c>
      <c r="E340" s="97"/>
      <c r="F340" s="97"/>
      <c r="G340" s="97"/>
      <c r="H340" s="94">
        <v>61.058333333333337</v>
      </c>
      <c r="I340" s="94">
        <v>793.75833333333367</v>
      </c>
      <c r="J340" s="94">
        <v>1526.4583333333339</v>
      </c>
      <c r="K340" s="94">
        <v>2259.1583333333342</v>
      </c>
      <c r="L340" s="94">
        <v>2991.8583333333345</v>
      </c>
      <c r="M340" s="94">
        <f t="shared" si="367"/>
        <v>3724.5583333333348</v>
      </c>
      <c r="N340" s="95">
        <v>13921.3</v>
      </c>
      <c r="O340" s="96">
        <v>61.058333333333337</v>
      </c>
      <c r="P340" s="95">
        <v>61.058333333333337</v>
      </c>
      <c r="Q340" s="95">
        <v>61.058333333333337</v>
      </c>
      <c r="R340" s="95">
        <v>61.058333333333337</v>
      </c>
      <c r="S340" s="95">
        <v>61.058333333333337</v>
      </c>
      <c r="T340" s="95">
        <v>61.058333333333337</v>
      </c>
      <c r="U340" s="95">
        <v>61.058333333333337</v>
      </c>
      <c r="V340" s="95">
        <v>61.058333333333337</v>
      </c>
      <c r="W340" s="95">
        <v>61.058333333333337</v>
      </c>
      <c r="X340" s="95">
        <v>61.058333333333337</v>
      </c>
      <c r="Y340" s="95">
        <v>61.058333333333337</v>
      </c>
      <c r="Z340" s="95">
        <v>61.058333333333337</v>
      </c>
      <c r="AA340" s="97">
        <v>4457.258333333335</v>
      </c>
      <c r="AB340" s="97">
        <v>10196.741666666665</v>
      </c>
      <c r="AC340" s="95">
        <f>+($D$340*5%)/12</f>
        <v>61.058333333333337</v>
      </c>
      <c r="AD340" s="95">
        <f t="shared" ref="AD340:AN340" si="375">+($D$340*5%)/12</f>
        <v>61.058333333333337</v>
      </c>
      <c r="AE340" s="95">
        <f t="shared" si="375"/>
        <v>61.058333333333337</v>
      </c>
      <c r="AF340" s="95">
        <f t="shared" si="375"/>
        <v>61.058333333333337</v>
      </c>
      <c r="AG340" s="95">
        <f t="shared" si="375"/>
        <v>61.058333333333337</v>
      </c>
      <c r="AH340" s="95">
        <f t="shared" si="375"/>
        <v>61.058333333333337</v>
      </c>
      <c r="AI340" s="95">
        <f t="shared" si="375"/>
        <v>61.058333333333337</v>
      </c>
      <c r="AJ340" s="95">
        <f t="shared" si="375"/>
        <v>61.058333333333337</v>
      </c>
      <c r="AK340" s="95">
        <f t="shared" si="375"/>
        <v>61.058333333333337</v>
      </c>
      <c r="AL340" s="95">
        <f t="shared" si="375"/>
        <v>61.058333333333337</v>
      </c>
      <c r="AM340" s="95">
        <f t="shared" si="375"/>
        <v>61.058333333333337</v>
      </c>
      <c r="AN340" s="95">
        <f t="shared" si="375"/>
        <v>61.058333333333337</v>
      </c>
      <c r="AO340" s="98">
        <f t="shared" si="355"/>
        <v>5189.9583333333358</v>
      </c>
      <c r="AP340" s="98">
        <f t="shared" si="356"/>
        <v>9464.0416666666642</v>
      </c>
    </row>
    <row r="341" spans="1:42" outlineLevel="1">
      <c r="A341" s="92">
        <v>40138</v>
      </c>
      <c r="B341" s="93" t="s">
        <v>529</v>
      </c>
      <c r="C341" s="100" t="s">
        <v>530</v>
      </c>
      <c r="D341" s="94">
        <v>10066.33</v>
      </c>
      <c r="E341" s="97"/>
      <c r="F341" s="97"/>
      <c r="G341" s="97"/>
      <c r="H341" s="94">
        <v>41.943041666666666</v>
      </c>
      <c r="I341" s="94">
        <v>545.25954166666668</v>
      </c>
      <c r="J341" s="94">
        <v>1048.5760416666667</v>
      </c>
      <c r="K341" s="94">
        <v>1551.8925416666666</v>
      </c>
      <c r="L341" s="94">
        <v>2055.2090416666665</v>
      </c>
      <c r="M341" s="94">
        <f t="shared" si="367"/>
        <v>2558.5255416666664</v>
      </c>
      <c r="N341" s="95">
        <v>9563.0134999999991</v>
      </c>
      <c r="O341" s="96">
        <v>41.943041666666666</v>
      </c>
      <c r="P341" s="95">
        <v>41.943041666666666</v>
      </c>
      <c r="Q341" s="95">
        <v>41.943041666666666</v>
      </c>
      <c r="R341" s="95">
        <v>41.943041666666666</v>
      </c>
      <c r="S341" s="95">
        <v>41.943041666666666</v>
      </c>
      <c r="T341" s="95">
        <v>41.943041666666666</v>
      </c>
      <c r="U341" s="95">
        <v>41.943041666666666</v>
      </c>
      <c r="V341" s="95">
        <v>41.943041666666666</v>
      </c>
      <c r="W341" s="95">
        <v>41.943041666666666</v>
      </c>
      <c r="X341" s="95">
        <v>41.943041666666666</v>
      </c>
      <c r="Y341" s="95">
        <v>41.943041666666666</v>
      </c>
      <c r="Z341" s="95">
        <v>41.943041666666666</v>
      </c>
      <c r="AA341" s="97">
        <v>3061.8420416666663</v>
      </c>
      <c r="AB341" s="97">
        <v>7004.4879583333332</v>
      </c>
      <c r="AC341" s="95">
        <f>+($D$341*5%)/12</f>
        <v>41.943041666666666</v>
      </c>
      <c r="AD341" s="95">
        <f t="shared" ref="AD341:AN341" si="376">+($D$341*5%)/12</f>
        <v>41.943041666666666</v>
      </c>
      <c r="AE341" s="95">
        <f t="shared" si="376"/>
        <v>41.943041666666666</v>
      </c>
      <c r="AF341" s="95">
        <f t="shared" si="376"/>
        <v>41.943041666666666</v>
      </c>
      <c r="AG341" s="95">
        <f t="shared" si="376"/>
        <v>41.943041666666666</v>
      </c>
      <c r="AH341" s="95">
        <f t="shared" si="376"/>
        <v>41.943041666666666</v>
      </c>
      <c r="AI341" s="95">
        <f t="shared" si="376"/>
        <v>41.943041666666666</v>
      </c>
      <c r="AJ341" s="95">
        <f t="shared" si="376"/>
        <v>41.943041666666666</v>
      </c>
      <c r="AK341" s="95">
        <f t="shared" si="376"/>
        <v>41.943041666666666</v>
      </c>
      <c r="AL341" s="95">
        <f t="shared" si="376"/>
        <v>41.943041666666666</v>
      </c>
      <c r="AM341" s="95">
        <f t="shared" si="376"/>
        <v>41.943041666666666</v>
      </c>
      <c r="AN341" s="95">
        <f t="shared" si="376"/>
        <v>41.943041666666666</v>
      </c>
      <c r="AO341" s="98">
        <f t="shared" si="355"/>
        <v>3565.1585416666662</v>
      </c>
      <c r="AP341" s="98">
        <f t="shared" si="356"/>
        <v>6501.1714583333342</v>
      </c>
    </row>
    <row r="342" spans="1:42" outlineLevel="1">
      <c r="A342" s="92">
        <v>40150</v>
      </c>
      <c r="B342" s="93" t="s">
        <v>63</v>
      </c>
      <c r="C342" s="100" t="s">
        <v>498</v>
      </c>
      <c r="D342" s="94">
        <v>30958</v>
      </c>
      <c r="E342" s="97"/>
      <c r="F342" s="97"/>
      <c r="G342" s="97"/>
      <c r="H342" s="94"/>
      <c r="I342" s="94">
        <v>1547.9000000000005</v>
      </c>
      <c r="J342" s="94">
        <v>3095.8000000000011</v>
      </c>
      <c r="K342" s="94">
        <v>4643.7000000000016</v>
      </c>
      <c r="L342" s="94">
        <v>6191.6000000000022</v>
      </c>
      <c r="M342" s="94">
        <f t="shared" si="367"/>
        <v>7739.5000000000027</v>
      </c>
      <c r="N342" s="95">
        <v>29410.1</v>
      </c>
      <c r="O342" s="96">
        <v>128.99166666666667</v>
      </c>
      <c r="P342" s="95">
        <v>128.99166666666667</v>
      </c>
      <c r="Q342" s="95">
        <v>128.99166666666667</v>
      </c>
      <c r="R342" s="95">
        <v>128.99166666666667</v>
      </c>
      <c r="S342" s="95">
        <v>128.99166666666667</v>
      </c>
      <c r="T342" s="95">
        <v>128.99166666666667</v>
      </c>
      <c r="U342" s="95">
        <v>128.99166666666667</v>
      </c>
      <c r="V342" s="95">
        <v>128.99166666666667</v>
      </c>
      <c r="W342" s="95">
        <v>128.99166666666667</v>
      </c>
      <c r="X342" s="95">
        <v>128.99166666666667</v>
      </c>
      <c r="Y342" s="95">
        <v>128.99166666666667</v>
      </c>
      <c r="Z342" s="95">
        <v>128.99166666666667</v>
      </c>
      <c r="AA342" s="97">
        <v>9287.4000000000033</v>
      </c>
      <c r="AB342" s="97">
        <v>21670.6</v>
      </c>
      <c r="AC342" s="95">
        <f>+($D$342*5%)/12</f>
        <v>128.99166666666667</v>
      </c>
      <c r="AD342" s="95">
        <f t="shared" ref="AD342:AN342" si="377">+($D$342*5%)/12</f>
        <v>128.99166666666667</v>
      </c>
      <c r="AE342" s="95">
        <f t="shared" si="377"/>
        <v>128.99166666666667</v>
      </c>
      <c r="AF342" s="95">
        <f t="shared" si="377"/>
        <v>128.99166666666667</v>
      </c>
      <c r="AG342" s="95">
        <f t="shared" si="377"/>
        <v>128.99166666666667</v>
      </c>
      <c r="AH342" s="95">
        <f t="shared" si="377"/>
        <v>128.99166666666667</v>
      </c>
      <c r="AI342" s="95">
        <f t="shared" si="377"/>
        <v>128.99166666666667</v>
      </c>
      <c r="AJ342" s="95">
        <f t="shared" si="377"/>
        <v>128.99166666666667</v>
      </c>
      <c r="AK342" s="95">
        <f t="shared" si="377"/>
        <v>128.99166666666667</v>
      </c>
      <c r="AL342" s="95">
        <f t="shared" si="377"/>
        <v>128.99166666666667</v>
      </c>
      <c r="AM342" s="95">
        <f t="shared" si="377"/>
        <v>128.99166666666667</v>
      </c>
      <c r="AN342" s="95">
        <f t="shared" si="377"/>
        <v>128.99166666666667</v>
      </c>
      <c r="AO342" s="98">
        <f t="shared" si="355"/>
        <v>10835.300000000003</v>
      </c>
      <c r="AP342" s="98">
        <f t="shared" si="356"/>
        <v>20122.699999999997</v>
      </c>
    </row>
    <row r="343" spans="1:42" outlineLevel="1">
      <c r="A343" s="92">
        <v>40155</v>
      </c>
      <c r="B343" s="93" t="s">
        <v>531</v>
      </c>
      <c r="C343" s="100" t="s">
        <v>532</v>
      </c>
      <c r="D343" s="94">
        <v>2172</v>
      </c>
      <c r="E343" s="97"/>
      <c r="F343" s="97"/>
      <c r="G343" s="97"/>
      <c r="H343" s="94"/>
      <c r="I343" s="94">
        <v>108.59999999999998</v>
      </c>
      <c r="J343" s="94">
        <v>217.19999999999996</v>
      </c>
      <c r="K343" s="94">
        <v>325.79999999999995</v>
      </c>
      <c r="L343" s="94">
        <v>434.39999999999992</v>
      </c>
      <c r="M343" s="94">
        <f t="shared" si="367"/>
        <v>542.99999999999989</v>
      </c>
      <c r="N343" s="95">
        <v>2063.4</v>
      </c>
      <c r="O343" s="96">
        <v>9.0500000000000007</v>
      </c>
      <c r="P343" s="95">
        <v>9.0500000000000007</v>
      </c>
      <c r="Q343" s="95">
        <v>9.0500000000000007</v>
      </c>
      <c r="R343" s="95">
        <v>9.0500000000000007</v>
      </c>
      <c r="S343" s="95">
        <v>9.0500000000000007</v>
      </c>
      <c r="T343" s="95">
        <v>9.0500000000000007</v>
      </c>
      <c r="U343" s="95">
        <v>9.0500000000000007</v>
      </c>
      <c r="V343" s="95">
        <v>9.0500000000000007</v>
      </c>
      <c r="W343" s="95">
        <v>9.0500000000000007</v>
      </c>
      <c r="X343" s="95">
        <v>9.0500000000000007</v>
      </c>
      <c r="Y343" s="95">
        <v>9.0500000000000007</v>
      </c>
      <c r="Z343" s="95">
        <v>9.0500000000000007</v>
      </c>
      <c r="AA343" s="97">
        <v>651.59999999999991</v>
      </c>
      <c r="AB343" s="97">
        <v>1520.4</v>
      </c>
      <c r="AC343" s="95">
        <f>+($D$343*5%)/12</f>
        <v>9.0500000000000007</v>
      </c>
      <c r="AD343" s="95">
        <f t="shared" ref="AD343:AN343" si="378">+($D$343*5%)/12</f>
        <v>9.0500000000000007</v>
      </c>
      <c r="AE343" s="95">
        <f t="shared" si="378"/>
        <v>9.0500000000000007</v>
      </c>
      <c r="AF343" s="95">
        <f t="shared" si="378"/>
        <v>9.0500000000000007</v>
      </c>
      <c r="AG343" s="95">
        <f t="shared" si="378"/>
        <v>9.0500000000000007</v>
      </c>
      <c r="AH343" s="95">
        <f t="shared" si="378"/>
        <v>9.0500000000000007</v>
      </c>
      <c r="AI343" s="95">
        <f t="shared" si="378"/>
        <v>9.0500000000000007</v>
      </c>
      <c r="AJ343" s="95">
        <f t="shared" si="378"/>
        <v>9.0500000000000007</v>
      </c>
      <c r="AK343" s="95">
        <f t="shared" si="378"/>
        <v>9.0500000000000007</v>
      </c>
      <c r="AL343" s="95">
        <f t="shared" si="378"/>
        <v>9.0500000000000007</v>
      </c>
      <c r="AM343" s="95">
        <f t="shared" si="378"/>
        <v>9.0500000000000007</v>
      </c>
      <c r="AN343" s="95">
        <f t="shared" si="378"/>
        <v>9.0500000000000007</v>
      </c>
      <c r="AO343" s="98">
        <f t="shared" si="355"/>
        <v>760.19999999999993</v>
      </c>
      <c r="AP343" s="98">
        <f t="shared" si="356"/>
        <v>1411.8000000000002</v>
      </c>
    </row>
    <row r="344" spans="1:42" outlineLevel="1">
      <c r="A344" s="92">
        <v>40164</v>
      </c>
      <c r="B344" s="93" t="s">
        <v>35</v>
      </c>
      <c r="C344" s="100" t="s">
        <v>533</v>
      </c>
      <c r="D344" s="94">
        <v>4607.5</v>
      </c>
      <c r="E344" s="97"/>
      <c r="F344" s="97"/>
      <c r="G344" s="97"/>
      <c r="H344" s="94"/>
      <c r="I344" s="94">
        <v>230.37499999999997</v>
      </c>
      <c r="J344" s="94">
        <v>460.74999999999994</v>
      </c>
      <c r="K344" s="94">
        <v>691.12499999999989</v>
      </c>
      <c r="L344" s="94">
        <v>921.49999999999989</v>
      </c>
      <c r="M344" s="94">
        <f t="shared" si="367"/>
        <v>1151.8749999999998</v>
      </c>
      <c r="N344" s="95">
        <v>4377.125</v>
      </c>
      <c r="O344" s="96">
        <v>19.197916666666668</v>
      </c>
      <c r="P344" s="95">
        <v>19.197916666666668</v>
      </c>
      <c r="Q344" s="95">
        <v>19.197916666666668</v>
      </c>
      <c r="R344" s="95">
        <v>19.197916666666668</v>
      </c>
      <c r="S344" s="95">
        <v>19.197916666666668</v>
      </c>
      <c r="T344" s="95">
        <v>19.197916666666668</v>
      </c>
      <c r="U344" s="95">
        <v>19.197916666666668</v>
      </c>
      <c r="V344" s="95">
        <v>19.197916666666668</v>
      </c>
      <c r="W344" s="95">
        <v>19.197916666666668</v>
      </c>
      <c r="X344" s="95">
        <v>19.197916666666668</v>
      </c>
      <c r="Y344" s="95">
        <v>19.197916666666668</v>
      </c>
      <c r="Z344" s="95">
        <v>19.197916666666668</v>
      </c>
      <c r="AA344" s="97">
        <v>1382.2499999999998</v>
      </c>
      <c r="AB344" s="97">
        <v>3225.25</v>
      </c>
      <c r="AC344" s="95">
        <f>+($D$344*5%)/12</f>
        <v>19.197916666666668</v>
      </c>
      <c r="AD344" s="95">
        <f t="shared" ref="AD344:AN344" si="379">+($D$344*5%)/12</f>
        <v>19.197916666666668</v>
      </c>
      <c r="AE344" s="95">
        <f t="shared" si="379"/>
        <v>19.197916666666668</v>
      </c>
      <c r="AF344" s="95">
        <f t="shared" si="379"/>
        <v>19.197916666666668</v>
      </c>
      <c r="AG344" s="95">
        <f t="shared" si="379"/>
        <v>19.197916666666668</v>
      </c>
      <c r="AH344" s="95">
        <f t="shared" si="379"/>
        <v>19.197916666666668</v>
      </c>
      <c r="AI344" s="95">
        <f t="shared" si="379"/>
        <v>19.197916666666668</v>
      </c>
      <c r="AJ344" s="95">
        <f t="shared" si="379"/>
        <v>19.197916666666668</v>
      </c>
      <c r="AK344" s="95">
        <f t="shared" si="379"/>
        <v>19.197916666666668</v>
      </c>
      <c r="AL344" s="95">
        <f t="shared" si="379"/>
        <v>19.197916666666668</v>
      </c>
      <c r="AM344" s="95">
        <f t="shared" si="379"/>
        <v>19.197916666666668</v>
      </c>
      <c r="AN344" s="95">
        <f t="shared" si="379"/>
        <v>19.197916666666668</v>
      </c>
      <c r="AO344" s="98">
        <f t="shared" si="355"/>
        <v>1612.6249999999998</v>
      </c>
      <c r="AP344" s="98">
        <f t="shared" si="356"/>
        <v>2994.875</v>
      </c>
    </row>
    <row r="345" spans="1:42" outlineLevel="1">
      <c r="A345" s="92">
        <v>40164</v>
      </c>
      <c r="B345" s="93" t="s">
        <v>534</v>
      </c>
      <c r="C345" s="100" t="s">
        <v>535</v>
      </c>
      <c r="D345" s="94">
        <v>27672.29</v>
      </c>
      <c r="E345" s="97"/>
      <c r="F345" s="97"/>
      <c r="G345" s="97"/>
      <c r="H345" s="94"/>
      <c r="I345" s="94">
        <v>1383.6144999999999</v>
      </c>
      <c r="J345" s="94">
        <v>2767.2289999999998</v>
      </c>
      <c r="K345" s="94">
        <v>4150.8434999999999</v>
      </c>
      <c r="L345" s="94">
        <v>5534.4579999999996</v>
      </c>
      <c r="M345" s="94">
        <f t="shared" si="367"/>
        <v>6918.0724999999993</v>
      </c>
      <c r="N345" s="95">
        <v>26288.675500000001</v>
      </c>
      <c r="O345" s="96">
        <v>115.30120833333335</v>
      </c>
      <c r="P345" s="95">
        <v>115.30120833333335</v>
      </c>
      <c r="Q345" s="95">
        <v>115.30120833333335</v>
      </c>
      <c r="R345" s="95">
        <v>115.30120833333335</v>
      </c>
      <c r="S345" s="95">
        <v>115.30120833333335</v>
      </c>
      <c r="T345" s="95">
        <v>115.30120833333335</v>
      </c>
      <c r="U345" s="95">
        <v>115.30120833333335</v>
      </c>
      <c r="V345" s="95">
        <v>115.30120833333335</v>
      </c>
      <c r="W345" s="95">
        <v>115.30120833333335</v>
      </c>
      <c r="X345" s="95">
        <v>115.30120833333335</v>
      </c>
      <c r="Y345" s="95">
        <v>115.30120833333335</v>
      </c>
      <c r="Z345" s="95">
        <v>115.30120833333335</v>
      </c>
      <c r="AA345" s="97">
        <v>8301.6869999999999</v>
      </c>
      <c r="AB345" s="97">
        <v>19370.603000000003</v>
      </c>
      <c r="AC345" s="95">
        <f>+($D$345*5%)/12</f>
        <v>115.30120833333335</v>
      </c>
      <c r="AD345" s="95">
        <f t="shared" ref="AD345:AN345" si="380">+($D$345*5%)/12</f>
        <v>115.30120833333335</v>
      </c>
      <c r="AE345" s="95">
        <f t="shared" si="380"/>
        <v>115.30120833333335</v>
      </c>
      <c r="AF345" s="95">
        <f t="shared" si="380"/>
        <v>115.30120833333335</v>
      </c>
      <c r="AG345" s="95">
        <f t="shared" si="380"/>
        <v>115.30120833333335</v>
      </c>
      <c r="AH345" s="95">
        <f t="shared" si="380"/>
        <v>115.30120833333335</v>
      </c>
      <c r="AI345" s="95">
        <f t="shared" si="380"/>
        <v>115.30120833333335</v>
      </c>
      <c r="AJ345" s="95">
        <f t="shared" si="380"/>
        <v>115.30120833333335</v>
      </c>
      <c r="AK345" s="95">
        <f t="shared" si="380"/>
        <v>115.30120833333335</v>
      </c>
      <c r="AL345" s="95">
        <f t="shared" si="380"/>
        <v>115.30120833333335</v>
      </c>
      <c r="AM345" s="95">
        <f t="shared" si="380"/>
        <v>115.30120833333335</v>
      </c>
      <c r="AN345" s="95">
        <f t="shared" si="380"/>
        <v>115.30120833333335</v>
      </c>
      <c r="AO345" s="98">
        <f t="shared" si="355"/>
        <v>9685.3014999999996</v>
      </c>
      <c r="AP345" s="98">
        <f t="shared" si="356"/>
        <v>17986.988499999999</v>
      </c>
    </row>
    <row r="346" spans="1:42" outlineLevel="1">
      <c r="A346" s="92">
        <v>40164</v>
      </c>
      <c r="B346" s="93" t="s">
        <v>534</v>
      </c>
      <c r="C346" s="100" t="s">
        <v>536</v>
      </c>
      <c r="D346" s="94">
        <v>12253.3</v>
      </c>
      <c r="E346" s="97"/>
      <c r="F346" s="97"/>
      <c r="G346" s="97"/>
      <c r="H346" s="94"/>
      <c r="I346" s="94">
        <v>612.66499999999996</v>
      </c>
      <c r="J346" s="94">
        <v>1225.33</v>
      </c>
      <c r="K346" s="94">
        <v>1837.9949999999999</v>
      </c>
      <c r="L346" s="94">
        <v>2450.66</v>
      </c>
      <c r="M346" s="94">
        <f t="shared" si="367"/>
        <v>3063.3249999999998</v>
      </c>
      <c r="N346" s="95">
        <v>11640.634999999998</v>
      </c>
      <c r="O346" s="96">
        <v>51.055416666666666</v>
      </c>
      <c r="P346" s="95">
        <v>51.055416666666666</v>
      </c>
      <c r="Q346" s="95">
        <v>51.055416666666666</v>
      </c>
      <c r="R346" s="95">
        <v>51.055416666666666</v>
      </c>
      <c r="S346" s="95">
        <v>51.055416666666666</v>
      </c>
      <c r="T346" s="95">
        <v>51.055416666666666</v>
      </c>
      <c r="U346" s="95">
        <v>51.055416666666666</v>
      </c>
      <c r="V346" s="95">
        <v>51.055416666666666</v>
      </c>
      <c r="W346" s="95">
        <v>51.055416666666666</v>
      </c>
      <c r="X346" s="95">
        <v>51.055416666666666</v>
      </c>
      <c r="Y346" s="95">
        <v>51.055416666666666</v>
      </c>
      <c r="Z346" s="95">
        <v>51.055416666666666</v>
      </c>
      <c r="AA346" s="97">
        <v>3675.99</v>
      </c>
      <c r="AB346" s="97">
        <v>8577.31</v>
      </c>
      <c r="AC346" s="95">
        <f>+($D$346*5%)/12</f>
        <v>51.055416666666666</v>
      </c>
      <c r="AD346" s="95">
        <f t="shared" ref="AD346:AN346" si="381">+($D$346*5%)/12</f>
        <v>51.055416666666666</v>
      </c>
      <c r="AE346" s="95">
        <f t="shared" si="381"/>
        <v>51.055416666666666</v>
      </c>
      <c r="AF346" s="95">
        <f t="shared" si="381"/>
        <v>51.055416666666666</v>
      </c>
      <c r="AG346" s="95">
        <f t="shared" si="381"/>
        <v>51.055416666666666</v>
      </c>
      <c r="AH346" s="95">
        <f t="shared" si="381"/>
        <v>51.055416666666666</v>
      </c>
      <c r="AI346" s="95">
        <f t="shared" si="381"/>
        <v>51.055416666666666</v>
      </c>
      <c r="AJ346" s="95">
        <f t="shared" si="381"/>
        <v>51.055416666666666</v>
      </c>
      <c r="AK346" s="95">
        <f t="shared" si="381"/>
        <v>51.055416666666666</v>
      </c>
      <c r="AL346" s="95">
        <f t="shared" si="381"/>
        <v>51.055416666666666</v>
      </c>
      <c r="AM346" s="95">
        <f t="shared" si="381"/>
        <v>51.055416666666666</v>
      </c>
      <c r="AN346" s="95">
        <f t="shared" si="381"/>
        <v>51.055416666666666</v>
      </c>
      <c r="AO346" s="98">
        <f t="shared" si="355"/>
        <v>4288.6549999999997</v>
      </c>
      <c r="AP346" s="98">
        <f t="shared" si="356"/>
        <v>7964.6449999999995</v>
      </c>
    </row>
    <row r="347" spans="1:42" outlineLevel="1">
      <c r="A347" s="92">
        <v>40164</v>
      </c>
      <c r="B347" s="93" t="s">
        <v>534</v>
      </c>
      <c r="C347" s="100" t="s">
        <v>537</v>
      </c>
      <c r="D347" s="94">
        <v>9650</v>
      </c>
      <c r="E347" s="97"/>
      <c r="F347" s="97"/>
      <c r="G347" s="97"/>
      <c r="H347" s="94"/>
      <c r="I347" s="94">
        <v>482.49999999999994</v>
      </c>
      <c r="J347" s="94">
        <v>964.99999999999989</v>
      </c>
      <c r="K347" s="94">
        <v>1447.4999999999998</v>
      </c>
      <c r="L347" s="94">
        <v>1929.9999999999998</v>
      </c>
      <c r="M347" s="94">
        <f t="shared" si="367"/>
        <v>2412.4999999999995</v>
      </c>
      <c r="N347" s="95">
        <v>9167.5</v>
      </c>
      <c r="O347" s="96">
        <v>40.208333333333336</v>
      </c>
      <c r="P347" s="95">
        <v>40.208333333333336</v>
      </c>
      <c r="Q347" s="95">
        <v>40.208333333333336</v>
      </c>
      <c r="R347" s="95">
        <v>40.208333333333336</v>
      </c>
      <c r="S347" s="95">
        <v>40.208333333333336</v>
      </c>
      <c r="T347" s="95">
        <v>40.208333333333336</v>
      </c>
      <c r="U347" s="95">
        <v>40.208333333333336</v>
      </c>
      <c r="V347" s="95">
        <v>40.208333333333336</v>
      </c>
      <c r="W347" s="95">
        <v>40.208333333333336</v>
      </c>
      <c r="X347" s="95">
        <v>40.208333333333336</v>
      </c>
      <c r="Y347" s="95">
        <v>40.208333333333336</v>
      </c>
      <c r="Z347" s="95">
        <v>40.208333333333336</v>
      </c>
      <c r="AA347" s="97">
        <v>2894.9999999999995</v>
      </c>
      <c r="AB347" s="97">
        <v>6755</v>
      </c>
      <c r="AC347" s="95">
        <f>+($D$347*5%)/12</f>
        <v>40.208333333333336</v>
      </c>
      <c r="AD347" s="95">
        <f t="shared" ref="AD347:AN347" si="382">+($D$347*5%)/12</f>
        <v>40.208333333333336</v>
      </c>
      <c r="AE347" s="95">
        <f t="shared" si="382"/>
        <v>40.208333333333336</v>
      </c>
      <c r="AF347" s="95">
        <f t="shared" si="382"/>
        <v>40.208333333333336</v>
      </c>
      <c r="AG347" s="95">
        <f t="shared" si="382"/>
        <v>40.208333333333336</v>
      </c>
      <c r="AH347" s="95">
        <f t="shared" si="382"/>
        <v>40.208333333333336</v>
      </c>
      <c r="AI347" s="95">
        <f t="shared" si="382"/>
        <v>40.208333333333336</v>
      </c>
      <c r="AJ347" s="95">
        <f t="shared" si="382"/>
        <v>40.208333333333336</v>
      </c>
      <c r="AK347" s="95">
        <f t="shared" si="382"/>
        <v>40.208333333333336</v>
      </c>
      <c r="AL347" s="95">
        <f t="shared" si="382"/>
        <v>40.208333333333336</v>
      </c>
      <c r="AM347" s="95">
        <f t="shared" si="382"/>
        <v>40.208333333333336</v>
      </c>
      <c r="AN347" s="95">
        <f t="shared" si="382"/>
        <v>40.208333333333336</v>
      </c>
      <c r="AO347" s="98">
        <f t="shared" si="355"/>
        <v>3377.4999999999995</v>
      </c>
      <c r="AP347" s="98">
        <f t="shared" si="356"/>
        <v>6272.5</v>
      </c>
    </row>
    <row r="348" spans="1:42" outlineLevel="1">
      <c r="A348" s="92">
        <v>40178</v>
      </c>
      <c r="B348" s="93" t="s">
        <v>538</v>
      </c>
      <c r="C348" s="100" t="s">
        <v>539</v>
      </c>
      <c r="D348" s="94">
        <v>7012</v>
      </c>
      <c r="E348" s="97"/>
      <c r="F348" s="97"/>
      <c r="G348" s="97"/>
      <c r="H348" s="94"/>
      <c r="I348" s="94">
        <v>350.60000000000014</v>
      </c>
      <c r="J348" s="94">
        <v>701.20000000000027</v>
      </c>
      <c r="K348" s="94">
        <v>1051.8000000000004</v>
      </c>
      <c r="L348" s="94">
        <v>1402.4000000000005</v>
      </c>
      <c r="M348" s="94">
        <f t="shared" si="367"/>
        <v>1753.0000000000007</v>
      </c>
      <c r="N348" s="95">
        <v>6661.4</v>
      </c>
      <c r="O348" s="96">
        <v>29.216666666666669</v>
      </c>
      <c r="P348" s="95">
        <v>29.216666666666669</v>
      </c>
      <c r="Q348" s="95">
        <v>29.216666666666669</v>
      </c>
      <c r="R348" s="95">
        <v>29.216666666666669</v>
      </c>
      <c r="S348" s="95">
        <v>29.216666666666669</v>
      </c>
      <c r="T348" s="95">
        <v>29.216666666666669</v>
      </c>
      <c r="U348" s="95">
        <v>29.216666666666669</v>
      </c>
      <c r="V348" s="95">
        <v>29.216666666666669</v>
      </c>
      <c r="W348" s="95">
        <v>29.216666666666669</v>
      </c>
      <c r="X348" s="95">
        <v>29.216666666666669</v>
      </c>
      <c r="Y348" s="95">
        <v>29.216666666666669</v>
      </c>
      <c r="Z348" s="95">
        <v>29.216666666666669</v>
      </c>
      <c r="AA348" s="97">
        <v>2103.6000000000008</v>
      </c>
      <c r="AB348" s="97">
        <v>4908.3999999999996</v>
      </c>
      <c r="AC348" s="95">
        <f>+($D$348*5%)/12</f>
        <v>29.216666666666669</v>
      </c>
      <c r="AD348" s="95">
        <f t="shared" ref="AD348:AN348" si="383">+($D$348*5%)/12</f>
        <v>29.216666666666669</v>
      </c>
      <c r="AE348" s="95">
        <f t="shared" si="383"/>
        <v>29.216666666666669</v>
      </c>
      <c r="AF348" s="95">
        <f t="shared" si="383"/>
        <v>29.216666666666669</v>
      </c>
      <c r="AG348" s="95">
        <f t="shared" si="383"/>
        <v>29.216666666666669</v>
      </c>
      <c r="AH348" s="95">
        <f t="shared" si="383"/>
        <v>29.216666666666669</v>
      </c>
      <c r="AI348" s="95">
        <f t="shared" si="383"/>
        <v>29.216666666666669</v>
      </c>
      <c r="AJ348" s="95">
        <f t="shared" si="383"/>
        <v>29.216666666666669</v>
      </c>
      <c r="AK348" s="95">
        <f t="shared" si="383"/>
        <v>29.216666666666669</v>
      </c>
      <c r="AL348" s="95">
        <f t="shared" si="383"/>
        <v>29.216666666666669</v>
      </c>
      <c r="AM348" s="95">
        <f t="shared" si="383"/>
        <v>29.216666666666669</v>
      </c>
      <c r="AN348" s="95">
        <f t="shared" si="383"/>
        <v>29.216666666666669</v>
      </c>
      <c r="AO348" s="98">
        <f>+AA348+SUM(AC348:AN348)</f>
        <v>2454.2000000000007</v>
      </c>
      <c r="AP348" s="98">
        <f t="shared" si="356"/>
        <v>4557.7999999999993</v>
      </c>
    </row>
    <row r="349" spans="1:42" outlineLevel="1">
      <c r="A349" s="92">
        <v>40209</v>
      </c>
      <c r="B349" s="93" t="s">
        <v>540</v>
      </c>
      <c r="C349" s="100" t="s">
        <v>541</v>
      </c>
      <c r="D349" s="94">
        <v>19304.03</v>
      </c>
      <c r="E349" s="97"/>
      <c r="F349" s="97"/>
      <c r="G349" s="97"/>
      <c r="H349" s="94"/>
      <c r="I349" s="94">
        <v>884.76804166666648</v>
      </c>
      <c r="J349" s="94">
        <v>1849.9695416666664</v>
      </c>
      <c r="K349" s="94">
        <v>2815.171041666666</v>
      </c>
      <c r="L349" s="94">
        <v>3780.3725416666657</v>
      </c>
      <c r="M349" s="94">
        <f t="shared" si="367"/>
        <v>4745.5740416666658</v>
      </c>
      <c r="N349" s="95">
        <v>18338.8285</v>
      </c>
      <c r="O349" s="96">
        <v>80.433458333333334</v>
      </c>
      <c r="P349" s="95">
        <v>80.433458333333334</v>
      </c>
      <c r="Q349" s="95">
        <v>80.433458333333334</v>
      </c>
      <c r="R349" s="95">
        <v>80.433458333333334</v>
      </c>
      <c r="S349" s="95">
        <v>80.433458333333334</v>
      </c>
      <c r="T349" s="95">
        <v>80.433458333333334</v>
      </c>
      <c r="U349" s="95">
        <v>80.433458333333334</v>
      </c>
      <c r="V349" s="95">
        <v>80.433458333333334</v>
      </c>
      <c r="W349" s="95">
        <v>80.433458333333334</v>
      </c>
      <c r="X349" s="95">
        <v>80.433458333333334</v>
      </c>
      <c r="Y349" s="95">
        <v>80.433458333333334</v>
      </c>
      <c r="Z349" s="95">
        <v>80.433458333333334</v>
      </c>
      <c r="AA349" s="97">
        <v>5710.775541666666</v>
      </c>
      <c r="AB349" s="97">
        <v>13593.254458333333</v>
      </c>
      <c r="AC349" s="95">
        <f>+($D$349*5%)/12</f>
        <v>80.433458333333334</v>
      </c>
      <c r="AD349" s="95">
        <f t="shared" ref="AD349:AN349" si="384">+($D$349*5%)/12</f>
        <v>80.433458333333334</v>
      </c>
      <c r="AE349" s="95">
        <f t="shared" si="384"/>
        <v>80.433458333333334</v>
      </c>
      <c r="AF349" s="95">
        <f t="shared" si="384"/>
        <v>80.433458333333334</v>
      </c>
      <c r="AG349" s="95">
        <f t="shared" si="384"/>
        <v>80.433458333333334</v>
      </c>
      <c r="AH349" s="95">
        <f t="shared" si="384"/>
        <v>80.433458333333334</v>
      </c>
      <c r="AI349" s="95">
        <f t="shared" si="384"/>
        <v>80.433458333333334</v>
      </c>
      <c r="AJ349" s="95">
        <f t="shared" si="384"/>
        <v>80.433458333333334</v>
      </c>
      <c r="AK349" s="95">
        <f t="shared" si="384"/>
        <v>80.433458333333334</v>
      </c>
      <c r="AL349" s="95">
        <f t="shared" si="384"/>
        <v>80.433458333333334</v>
      </c>
      <c r="AM349" s="95">
        <f t="shared" si="384"/>
        <v>80.433458333333334</v>
      </c>
      <c r="AN349" s="95">
        <f t="shared" si="384"/>
        <v>80.433458333333334</v>
      </c>
      <c r="AO349" s="98">
        <f t="shared" si="355"/>
        <v>6675.9770416666661</v>
      </c>
      <c r="AP349" s="98">
        <f t="shared" si="356"/>
        <v>12628.052958333334</v>
      </c>
    </row>
    <row r="350" spans="1:42" outlineLevel="1">
      <c r="A350" s="92">
        <v>40210</v>
      </c>
      <c r="B350" s="93" t="s">
        <v>529</v>
      </c>
      <c r="C350" s="100" t="s">
        <v>542</v>
      </c>
      <c r="D350" s="94">
        <v>32691.599999999999</v>
      </c>
      <c r="E350" s="97"/>
      <c r="F350" s="97"/>
      <c r="G350" s="97"/>
      <c r="H350" s="94"/>
      <c r="I350" s="94">
        <v>1362.15</v>
      </c>
      <c r="J350" s="94">
        <v>2996.7299999999996</v>
      </c>
      <c r="K350" s="94">
        <v>4631.3099999999995</v>
      </c>
      <c r="L350" s="94">
        <v>6265.8899999999994</v>
      </c>
      <c r="M350" s="94">
        <f t="shared" si="367"/>
        <v>7900.4699999999993</v>
      </c>
      <c r="N350" s="95">
        <v>31057.02</v>
      </c>
      <c r="O350" s="96">
        <v>136.215</v>
      </c>
      <c r="P350" s="95">
        <v>136.215</v>
      </c>
      <c r="Q350" s="95">
        <v>136.215</v>
      </c>
      <c r="R350" s="95">
        <v>136.215</v>
      </c>
      <c r="S350" s="95">
        <v>136.215</v>
      </c>
      <c r="T350" s="95">
        <v>136.215</v>
      </c>
      <c r="U350" s="95">
        <v>136.215</v>
      </c>
      <c r="V350" s="95">
        <v>136.215</v>
      </c>
      <c r="W350" s="95">
        <v>136.215</v>
      </c>
      <c r="X350" s="95">
        <v>136.215</v>
      </c>
      <c r="Y350" s="95">
        <v>136.215</v>
      </c>
      <c r="Z350" s="95">
        <v>136.215</v>
      </c>
      <c r="AA350" s="97">
        <v>9535.0499999999993</v>
      </c>
      <c r="AB350" s="97">
        <v>23156.55</v>
      </c>
      <c r="AC350" s="95">
        <f>+($D$350*5%)/12</f>
        <v>136.215</v>
      </c>
      <c r="AD350" s="95">
        <f t="shared" ref="AD350:AN350" si="385">+($D$350*5%)/12</f>
        <v>136.215</v>
      </c>
      <c r="AE350" s="95">
        <f t="shared" si="385"/>
        <v>136.215</v>
      </c>
      <c r="AF350" s="95">
        <f t="shared" si="385"/>
        <v>136.215</v>
      </c>
      <c r="AG350" s="95">
        <f t="shared" si="385"/>
        <v>136.215</v>
      </c>
      <c r="AH350" s="95">
        <f t="shared" si="385"/>
        <v>136.215</v>
      </c>
      <c r="AI350" s="95">
        <f t="shared" si="385"/>
        <v>136.215</v>
      </c>
      <c r="AJ350" s="95">
        <f t="shared" si="385"/>
        <v>136.215</v>
      </c>
      <c r="AK350" s="95">
        <f t="shared" si="385"/>
        <v>136.215</v>
      </c>
      <c r="AL350" s="95">
        <f t="shared" si="385"/>
        <v>136.215</v>
      </c>
      <c r="AM350" s="95">
        <f t="shared" si="385"/>
        <v>136.215</v>
      </c>
      <c r="AN350" s="95">
        <f t="shared" si="385"/>
        <v>136.215</v>
      </c>
      <c r="AO350" s="98">
        <f t="shared" si="355"/>
        <v>11169.63</v>
      </c>
      <c r="AP350" s="98">
        <f t="shared" si="356"/>
        <v>21521.97</v>
      </c>
    </row>
    <row r="351" spans="1:42" outlineLevel="1">
      <c r="A351" s="92">
        <v>40225</v>
      </c>
      <c r="B351" s="93" t="s">
        <v>543</v>
      </c>
      <c r="C351" s="100" t="s">
        <v>544</v>
      </c>
      <c r="D351" s="94">
        <v>15724.9</v>
      </c>
      <c r="E351" s="97"/>
      <c r="F351" s="97"/>
      <c r="G351" s="97"/>
      <c r="H351" s="94"/>
      <c r="I351" s="94">
        <v>655.20416666666654</v>
      </c>
      <c r="J351" s="94">
        <v>1441.4491666666663</v>
      </c>
      <c r="K351" s="94">
        <v>2227.6941666666662</v>
      </c>
      <c r="L351" s="94">
        <v>3013.9391666666661</v>
      </c>
      <c r="M351" s="94">
        <f t="shared" si="367"/>
        <v>3800.184166666666</v>
      </c>
      <c r="N351" s="95">
        <v>14938.655000000001</v>
      </c>
      <c r="O351" s="96">
        <v>65.520416666666662</v>
      </c>
      <c r="P351" s="95">
        <v>65.520416666666662</v>
      </c>
      <c r="Q351" s="95">
        <v>65.520416666666662</v>
      </c>
      <c r="R351" s="95">
        <v>65.520416666666662</v>
      </c>
      <c r="S351" s="95">
        <v>65.520416666666662</v>
      </c>
      <c r="T351" s="95">
        <v>65.520416666666662</v>
      </c>
      <c r="U351" s="95">
        <v>65.520416666666662</v>
      </c>
      <c r="V351" s="95">
        <v>65.520416666666662</v>
      </c>
      <c r="W351" s="95">
        <v>65.520416666666662</v>
      </c>
      <c r="X351" s="95">
        <v>65.520416666666662</v>
      </c>
      <c r="Y351" s="95">
        <v>65.520416666666662</v>
      </c>
      <c r="Z351" s="95">
        <v>65.520416666666662</v>
      </c>
      <c r="AA351" s="97">
        <v>4586.4291666666659</v>
      </c>
      <c r="AB351" s="97">
        <v>11138.470833333333</v>
      </c>
      <c r="AC351" s="95">
        <f>+($D$351*5%)/12</f>
        <v>65.520416666666662</v>
      </c>
      <c r="AD351" s="95">
        <f t="shared" ref="AD351:AN351" si="386">+($D$351*5%)/12</f>
        <v>65.520416666666662</v>
      </c>
      <c r="AE351" s="95">
        <f t="shared" si="386"/>
        <v>65.520416666666662</v>
      </c>
      <c r="AF351" s="95">
        <f t="shared" si="386"/>
        <v>65.520416666666662</v>
      </c>
      <c r="AG351" s="95">
        <f t="shared" si="386"/>
        <v>65.520416666666662</v>
      </c>
      <c r="AH351" s="95">
        <f t="shared" si="386"/>
        <v>65.520416666666662</v>
      </c>
      <c r="AI351" s="95">
        <f t="shared" si="386"/>
        <v>65.520416666666662</v>
      </c>
      <c r="AJ351" s="95">
        <f t="shared" si="386"/>
        <v>65.520416666666662</v>
      </c>
      <c r="AK351" s="95">
        <f t="shared" si="386"/>
        <v>65.520416666666662</v>
      </c>
      <c r="AL351" s="95">
        <f t="shared" si="386"/>
        <v>65.520416666666662</v>
      </c>
      <c r="AM351" s="95">
        <f t="shared" si="386"/>
        <v>65.520416666666662</v>
      </c>
      <c r="AN351" s="95">
        <f t="shared" si="386"/>
        <v>65.520416666666662</v>
      </c>
      <c r="AO351" s="98">
        <f t="shared" si="355"/>
        <v>5372.6741666666658</v>
      </c>
      <c r="AP351" s="98">
        <f t="shared" si="356"/>
        <v>10352.225833333334</v>
      </c>
    </row>
    <row r="352" spans="1:42" outlineLevel="1">
      <c r="A352" s="92">
        <v>40228</v>
      </c>
      <c r="B352" s="93" t="s">
        <v>258</v>
      </c>
      <c r="C352" s="100" t="s">
        <v>545</v>
      </c>
      <c r="D352" s="94">
        <v>8155.55</v>
      </c>
      <c r="E352" s="97"/>
      <c r="F352" s="97"/>
      <c r="G352" s="97"/>
      <c r="H352" s="94"/>
      <c r="I352" s="94">
        <v>339.8145833333333</v>
      </c>
      <c r="J352" s="94">
        <v>747.59208333333322</v>
      </c>
      <c r="K352" s="94">
        <v>1155.3695833333331</v>
      </c>
      <c r="L352" s="94">
        <v>1563.1470833333331</v>
      </c>
      <c r="M352" s="94">
        <f t="shared" si="367"/>
        <v>1970.924583333333</v>
      </c>
      <c r="N352" s="95">
        <v>7747.7725</v>
      </c>
      <c r="O352" s="96">
        <v>33.981458333333336</v>
      </c>
      <c r="P352" s="95">
        <v>33.981458333333336</v>
      </c>
      <c r="Q352" s="95">
        <v>33.981458333333336</v>
      </c>
      <c r="R352" s="95">
        <v>33.981458333333336</v>
      </c>
      <c r="S352" s="95">
        <v>33.981458333333336</v>
      </c>
      <c r="T352" s="95">
        <v>33.981458333333336</v>
      </c>
      <c r="U352" s="95">
        <v>33.981458333333336</v>
      </c>
      <c r="V352" s="95">
        <v>33.981458333333336</v>
      </c>
      <c r="W352" s="95">
        <v>33.981458333333336</v>
      </c>
      <c r="X352" s="95">
        <v>33.981458333333336</v>
      </c>
      <c r="Y352" s="95">
        <v>33.981458333333336</v>
      </c>
      <c r="Z352" s="95">
        <v>33.981458333333336</v>
      </c>
      <c r="AA352" s="97">
        <v>2378.7020833333327</v>
      </c>
      <c r="AB352" s="97">
        <v>5776.8479166666675</v>
      </c>
      <c r="AC352" s="95">
        <f>+($D$352*5%)/12</f>
        <v>33.981458333333336</v>
      </c>
      <c r="AD352" s="95">
        <f t="shared" ref="AD352:AN352" si="387">+($D$352*5%)/12</f>
        <v>33.981458333333336</v>
      </c>
      <c r="AE352" s="95">
        <f t="shared" si="387"/>
        <v>33.981458333333336</v>
      </c>
      <c r="AF352" s="95">
        <f t="shared" si="387"/>
        <v>33.981458333333336</v>
      </c>
      <c r="AG352" s="95">
        <f t="shared" si="387"/>
        <v>33.981458333333336</v>
      </c>
      <c r="AH352" s="95">
        <f t="shared" si="387"/>
        <v>33.981458333333336</v>
      </c>
      <c r="AI352" s="95">
        <f t="shared" si="387"/>
        <v>33.981458333333336</v>
      </c>
      <c r="AJ352" s="95">
        <f t="shared" si="387"/>
        <v>33.981458333333336</v>
      </c>
      <c r="AK352" s="95">
        <f t="shared" si="387"/>
        <v>33.981458333333336</v>
      </c>
      <c r="AL352" s="95">
        <f t="shared" si="387"/>
        <v>33.981458333333336</v>
      </c>
      <c r="AM352" s="95">
        <f t="shared" si="387"/>
        <v>33.981458333333336</v>
      </c>
      <c r="AN352" s="95">
        <f t="shared" si="387"/>
        <v>33.981458333333336</v>
      </c>
      <c r="AO352" s="98">
        <f t="shared" si="355"/>
        <v>2786.4795833333328</v>
      </c>
      <c r="AP352" s="98">
        <f t="shared" si="356"/>
        <v>5369.0704166666674</v>
      </c>
    </row>
    <row r="353" spans="1:42" outlineLevel="1">
      <c r="A353" s="92">
        <v>40278</v>
      </c>
      <c r="B353" s="93" t="s">
        <v>546</v>
      </c>
      <c r="C353" s="100" t="s">
        <v>547</v>
      </c>
      <c r="D353" s="94">
        <v>15084.08</v>
      </c>
      <c r="E353" s="97"/>
      <c r="F353" s="97"/>
      <c r="G353" s="97"/>
      <c r="H353" s="94"/>
      <c r="I353" s="94">
        <v>502.8026666666666</v>
      </c>
      <c r="J353" s="94">
        <v>1257.0066666666664</v>
      </c>
      <c r="K353" s="94">
        <v>2011.2106666666664</v>
      </c>
      <c r="L353" s="94">
        <v>2765.4146666666661</v>
      </c>
      <c r="M353" s="94">
        <f t="shared" si="367"/>
        <v>3519.6186666666658</v>
      </c>
      <c r="N353" s="95">
        <v>14329.876</v>
      </c>
      <c r="O353" s="96">
        <v>62.850333333333339</v>
      </c>
      <c r="P353" s="95">
        <v>62.850333333333339</v>
      </c>
      <c r="Q353" s="95">
        <v>62.850333333333339</v>
      </c>
      <c r="R353" s="95">
        <v>62.850333333333339</v>
      </c>
      <c r="S353" s="95">
        <v>62.850333333333339</v>
      </c>
      <c r="T353" s="95">
        <v>62.850333333333339</v>
      </c>
      <c r="U353" s="95">
        <v>62.850333333333339</v>
      </c>
      <c r="V353" s="95">
        <v>62.850333333333339</v>
      </c>
      <c r="W353" s="95">
        <v>62.850333333333339</v>
      </c>
      <c r="X353" s="95">
        <v>62.850333333333339</v>
      </c>
      <c r="Y353" s="95">
        <v>62.850333333333339</v>
      </c>
      <c r="Z353" s="95">
        <v>62.850333333333339</v>
      </c>
      <c r="AA353" s="97">
        <v>4273.822666666666</v>
      </c>
      <c r="AB353" s="97">
        <v>10810.257333333335</v>
      </c>
      <c r="AC353" s="95">
        <f>+($D$353*5%)/12</f>
        <v>62.850333333333339</v>
      </c>
      <c r="AD353" s="95">
        <f t="shared" ref="AD353:AN353" si="388">+($D$353*5%)/12</f>
        <v>62.850333333333339</v>
      </c>
      <c r="AE353" s="95">
        <f t="shared" si="388"/>
        <v>62.850333333333339</v>
      </c>
      <c r="AF353" s="95">
        <f t="shared" si="388"/>
        <v>62.850333333333339</v>
      </c>
      <c r="AG353" s="95">
        <f t="shared" si="388"/>
        <v>62.850333333333339</v>
      </c>
      <c r="AH353" s="95">
        <f t="shared" si="388"/>
        <v>62.850333333333339</v>
      </c>
      <c r="AI353" s="95">
        <f t="shared" si="388"/>
        <v>62.850333333333339</v>
      </c>
      <c r="AJ353" s="95">
        <f t="shared" si="388"/>
        <v>62.850333333333339</v>
      </c>
      <c r="AK353" s="95">
        <f t="shared" si="388"/>
        <v>62.850333333333339</v>
      </c>
      <c r="AL353" s="95">
        <f t="shared" si="388"/>
        <v>62.850333333333339</v>
      </c>
      <c r="AM353" s="95">
        <f t="shared" si="388"/>
        <v>62.850333333333339</v>
      </c>
      <c r="AN353" s="95">
        <f t="shared" si="388"/>
        <v>62.850333333333339</v>
      </c>
      <c r="AO353" s="98">
        <f>+AA353+SUM(AC353:AN353)</f>
        <v>5028.0266666666657</v>
      </c>
      <c r="AP353" s="98">
        <f t="shared" si="356"/>
        <v>10056.053333333333</v>
      </c>
    </row>
    <row r="354" spans="1:42" outlineLevel="1">
      <c r="A354" s="92">
        <v>40278</v>
      </c>
      <c r="B354" s="93" t="s">
        <v>546</v>
      </c>
      <c r="C354" s="100" t="s">
        <v>547</v>
      </c>
      <c r="D354" s="94">
        <v>8151.55</v>
      </c>
      <c r="E354" s="97"/>
      <c r="F354" s="97"/>
      <c r="G354" s="97"/>
      <c r="H354" s="94"/>
      <c r="I354" s="94">
        <v>271.71833333333331</v>
      </c>
      <c r="J354" s="94">
        <v>679.29583333333323</v>
      </c>
      <c r="K354" s="94">
        <v>1086.8733333333332</v>
      </c>
      <c r="L354" s="94">
        <v>1494.4508333333331</v>
      </c>
      <c r="M354" s="94">
        <f t="shared" si="367"/>
        <v>1902.028333333333</v>
      </c>
      <c r="N354" s="95">
        <v>7743.9724999999999</v>
      </c>
      <c r="O354" s="96">
        <v>33.96479166666667</v>
      </c>
      <c r="P354" s="95">
        <v>33.96479166666667</v>
      </c>
      <c r="Q354" s="95">
        <v>33.96479166666667</v>
      </c>
      <c r="R354" s="95">
        <v>33.96479166666667</v>
      </c>
      <c r="S354" s="95">
        <v>33.96479166666667</v>
      </c>
      <c r="T354" s="95">
        <v>33.96479166666667</v>
      </c>
      <c r="U354" s="95">
        <v>33.96479166666667</v>
      </c>
      <c r="V354" s="95">
        <v>33.96479166666667</v>
      </c>
      <c r="W354" s="95">
        <v>33.96479166666667</v>
      </c>
      <c r="X354" s="95">
        <v>33.96479166666667</v>
      </c>
      <c r="Y354" s="95">
        <v>33.96479166666667</v>
      </c>
      <c r="Z354" s="95">
        <v>33.96479166666667</v>
      </c>
      <c r="AA354" s="97">
        <v>2309.6058333333331</v>
      </c>
      <c r="AB354" s="97">
        <v>5841.9441666666671</v>
      </c>
      <c r="AC354" s="95">
        <f>+($D$354*5%)/12</f>
        <v>33.96479166666667</v>
      </c>
      <c r="AD354" s="95">
        <f t="shared" ref="AD354:AN354" si="389">+($D$354*5%)/12</f>
        <v>33.96479166666667</v>
      </c>
      <c r="AE354" s="95">
        <f t="shared" si="389"/>
        <v>33.96479166666667</v>
      </c>
      <c r="AF354" s="95">
        <f t="shared" si="389"/>
        <v>33.96479166666667</v>
      </c>
      <c r="AG354" s="95">
        <f t="shared" si="389"/>
        <v>33.96479166666667</v>
      </c>
      <c r="AH354" s="95">
        <f t="shared" si="389"/>
        <v>33.96479166666667</v>
      </c>
      <c r="AI354" s="95">
        <f t="shared" si="389"/>
        <v>33.96479166666667</v>
      </c>
      <c r="AJ354" s="95">
        <f t="shared" si="389"/>
        <v>33.96479166666667</v>
      </c>
      <c r="AK354" s="95">
        <f t="shared" si="389"/>
        <v>33.96479166666667</v>
      </c>
      <c r="AL354" s="95">
        <f t="shared" si="389"/>
        <v>33.96479166666667</v>
      </c>
      <c r="AM354" s="95">
        <f t="shared" si="389"/>
        <v>33.96479166666667</v>
      </c>
      <c r="AN354" s="95">
        <f t="shared" si="389"/>
        <v>33.96479166666667</v>
      </c>
      <c r="AO354" s="98">
        <f t="shared" ref="AO354:AO367" si="390">+AA354+SUM(AC354:AN354)</f>
        <v>2717.1833333333329</v>
      </c>
      <c r="AP354" s="98">
        <f t="shared" si="356"/>
        <v>5434.3666666666668</v>
      </c>
    </row>
    <row r="355" spans="1:42" outlineLevel="1">
      <c r="A355" s="92">
        <v>40278</v>
      </c>
      <c r="B355" s="93" t="s">
        <v>546</v>
      </c>
      <c r="C355" s="100" t="s">
        <v>547</v>
      </c>
      <c r="D355" s="94">
        <v>5840.12</v>
      </c>
      <c r="E355" s="97"/>
      <c r="F355" s="97"/>
      <c r="G355" s="97"/>
      <c r="H355" s="94"/>
      <c r="I355" s="94">
        <v>194.67066666666668</v>
      </c>
      <c r="J355" s="94">
        <v>486.67666666666673</v>
      </c>
      <c r="K355" s="94">
        <v>778.68266666666682</v>
      </c>
      <c r="L355" s="94">
        <v>1070.6886666666669</v>
      </c>
      <c r="M355" s="94">
        <f t="shared" si="367"/>
        <v>1362.694666666667</v>
      </c>
      <c r="N355" s="95">
        <v>5548.1139999999996</v>
      </c>
      <c r="O355" s="96">
        <v>24.333833333333335</v>
      </c>
      <c r="P355" s="95">
        <v>24.333833333333335</v>
      </c>
      <c r="Q355" s="95">
        <v>24.333833333333335</v>
      </c>
      <c r="R355" s="95">
        <v>24.333833333333335</v>
      </c>
      <c r="S355" s="95">
        <v>24.333833333333335</v>
      </c>
      <c r="T355" s="95">
        <v>24.333833333333335</v>
      </c>
      <c r="U355" s="95">
        <v>24.333833333333335</v>
      </c>
      <c r="V355" s="95">
        <v>24.333833333333335</v>
      </c>
      <c r="W355" s="95">
        <v>24.333833333333335</v>
      </c>
      <c r="X355" s="95">
        <v>24.333833333333335</v>
      </c>
      <c r="Y355" s="95">
        <v>24.333833333333335</v>
      </c>
      <c r="Z355" s="95">
        <v>24.333833333333335</v>
      </c>
      <c r="AA355" s="97">
        <v>1654.7006666666671</v>
      </c>
      <c r="AB355" s="97">
        <v>4185.4193333333333</v>
      </c>
      <c r="AC355" s="95">
        <f>+($D$355*5%)/12</f>
        <v>24.333833333333335</v>
      </c>
      <c r="AD355" s="95">
        <f t="shared" ref="AD355:AN355" si="391">+($D$355*5%)/12</f>
        <v>24.333833333333335</v>
      </c>
      <c r="AE355" s="95">
        <f t="shared" si="391"/>
        <v>24.333833333333335</v>
      </c>
      <c r="AF355" s="95">
        <f t="shared" si="391"/>
        <v>24.333833333333335</v>
      </c>
      <c r="AG355" s="95">
        <f t="shared" si="391"/>
        <v>24.333833333333335</v>
      </c>
      <c r="AH355" s="95">
        <f t="shared" si="391"/>
        <v>24.333833333333335</v>
      </c>
      <c r="AI355" s="95">
        <f t="shared" si="391"/>
        <v>24.333833333333335</v>
      </c>
      <c r="AJ355" s="95">
        <f t="shared" si="391"/>
        <v>24.333833333333335</v>
      </c>
      <c r="AK355" s="95">
        <f t="shared" si="391"/>
        <v>24.333833333333335</v>
      </c>
      <c r="AL355" s="95">
        <f t="shared" si="391"/>
        <v>24.333833333333335</v>
      </c>
      <c r="AM355" s="95">
        <f t="shared" si="391"/>
        <v>24.333833333333335</v>
      </c>
      <c r="AN355" s="95">
        <f t="shared" si="391"/>
        <v>24.333833333333335</v>
      </c>
      <c r="AO355" s="98">
        <f t="shared" si="390"/>
        <v>1946.7066666666672</v>
      </c>
      <c r="AP355" s="98">
        <f t="shared" si="356"/>
        <v>3893.413333333333</v>
      </c>
    </row>
    <row r="356" spans="1:42" outlineLevel="1">
      <c r="A356" s="92">
        <v>40278</v>
      </c>
      <c r="B356" s="93" t="s">
        <v>546</v>
      </c>
      <c r="C356" s="100" t="s">
        <v>547</v>
      </c>
      <c r="D356" s="94">
        <v>19597.259999999998</v>
      </c>
      <c r="E356" s="97"/>
      <c r="F356" s="97"/>
      <c r="G356" s="97"/>
      <c r="H356" s="94"/>
      <c r="I356" s="94">
        <v>653.24200000000008</v>
      </c>
      <c r="J356" s="94">
        <v>1633.1050000000002</v>
      </c>
      <c r="K356" s="94">
        <v>2612.9680000000003</v>
      </c>
      <c r="L356" s="94">
        <v>3592.8310000000006</v>
      </c>
      <c r="M356" s="94">
        <f t="shared" si="367"/>
        <v>4572.6940000000004</v>
      </c>
      <c r="N356" s="95">
        <v>18617.396999999997</v>
      </c>
      <c r="O356" s="96">
        <v>81.655249999999995</v>
      </c>
      <c r="P356" s="95">
        <v>81.655249999999995</v>
      </c>
      <c r="Q356" s="95">
        <v>81.655249999999995</v>
      </c>
      <c r="R356" s="95">
        <v>81.655249999999995</v>
      </c>
      <c r="S356" s="95">
        <v>81.655249999999995</v>
      </c>
      <c r="T356" s="95">
        <v>81.655249999999995</v>
      </c>
      <c r="U356" s="95">
        <v>81.655249999999995</v>
      </c>
      <c r="V356" s="95">
        <v>81.655249999999995</v>
      </c>
      <c r="W356" s="95">
        <v>81.655249999999995</v>
      </c>
      <c r="X356" s="95">
        <v>81.655249999999995</v>
      </c>
      <c r="Y356" s="95">
        <v>81.655249999999995</v>
      </c>
      <c r="Z356" s="95">
        <v>81.655249999999995</v>
      </c>
      <c r="AA356" s="97">
        <v>5552.5570000000007</v>
      </c>
      <c r="AB356" s="97">
        <v>14044.702999999998</v>
      </c>
      <c r="AC356" s="95">
        <f>+($D$356*5%)/12</f>
        <v>81.655249999999995</v>
      </c>
      <c r="AD356" s="95">
        <f t="shared" ref="AD356:AN356" si="392">+($D$356*5%)/12</f>
        <v>81.655249999999995</v>
      </c>
      <c r="AE356" s="95">
        <f t="shared" si="392"/>
        <v>81.655249999999995</v>
      </c>
      <c r="AF356" s="95">
        <f t="shared" si="392"/>
        <v>81.655249999999995</v>
      </c>
      <c r="AG356" s="95">
        <f t="shared" si="392"/>
        <v>81.655249999999995</v>
      </c>
      <c r="AH356" s="95">
        <f t="shared" si="392"/>
        <v>81.655249999999995</v>
      </c>
      <c r="AI356" s="95">
        <f t="shared" si="392"/>
        <v>81.655249999999995</v>
      </c>
      <c r="AJ356" s="95">
        <f t="shared" si="392"/>
        <v>81.655249999999995</v>
      </c>
      <c r="AK356" s="95">
        <f t="shared" si="392"/>
        <v>81.655249999999995</v>
      </c>
      <c r="AL356" s="95">
        <f t="shared" si="392"/>
        <v>81.655249999999995</v>
      </c>
      <c r="AM356" s="95">
        <f t="shared" si="392"/>
        <v>81.655249999999995</v>
      </c>
      <c r="AN356" s="95">
        <f t="shared" si="392"/>
        <v>81.655249999999995</v>
      </c>
      <c r="AO356" s="98">
        <f t="shared" si="390"/>
        <v>6532.420000000001</v>
      </c>
      <c r="AP356" s="98">
        <f t="shared" si="356"/>
        <v>13064.839999999997</v>
      </c>
    </row>
    <row r="357" spans="1:42" outlineLevel="1">
      <c r="A357" s="92">
        <v>40553</v>
      </c>
      <c r="B357" s="93" t="s">
        <v>548</v>
      </c>
      <c r="C357" s="100" t="s">
        <v>549</v>
      </c>
      <c r="D357" s="94">
        <v>4173</v>
      </c>
      <c r="E357" s="97"/>
      <c r="F357" s="97"/>
      <c r="G357" s="97"/>
      <c r="H357" s="94"/>
      <c r="I357" s="94"/>
      <c r="J357" s="94">
        <v>191.26249999999996</v>
      </c>
      <c r="K357" s="94">
        <v>399.91249999999991</v>
      </c>
      <c r="L357" s="94">
        <v>608.56249999999989</v>
      </c>
      <c r="M357" s="94">
        <f t="shared" si="367"/>
        <v>817.21249999999986</v>
      </c>
      <c r="N357" s="95">
        <v>3964.35</v>
      </c>
      <c r="O357" s="96">
        <v>17.387499999999999</v>
      </c>
      <c r="P357" s="95">
        <v>17.387499999999999</v>
      </c>
      <c r="Q357" s="95">
        <v>17.387499999999999</v>
      </c>
      <c r="R357" s="95">
        <v>17.387499999999999</v>
      </c>
      <c r="S357" s="95">
        <v>17.387499999999999</v>
      </c>
      <c r="T357" s="95">
        <v>17.387499999999999</v>
      </c>
      <c r="U357" s="95">
        <v>17.387499999999999</v>
      </c>
      <c r="V357" s="95">
        <v>17.387499999999999</v>
      </c>
      <c r="W357" s="95">
        <v>17.387499999999999</v>
      </c>
      <c r="X357" s="95">
        <v>17.387499999999999</v>
      </c>
      <c r="Y357" s="95">
        <v>17.387499999999999</v>
      </c>
      <c r="Z357" s="95">
        <v>17.387499999999999</v>
      </c>
      <c r="AA357" s="97">
        <v>1025.8624999999997</v>
      </c>
      <c r="AB357" s="97">
        <v>3147.1375000000003</v>
      </c>
      <c r="AC357" s="95">
        <f>+($D$357*5%)/12</f>
        <v>17.387499999999999</v>
      </c>
      <c r="AD357" s="95">
        <f t="shared" ref="AD357:AN357" si="393">+($D$357*5%)/12</f>
        <v>17.387499999999999</v>
      </c>
      <c r="AE357" s="95">
        <f t="shared" si="393"/>
        <v>17.387499999999999</v>
      </c>
      <c r="AF357" s="95">
        <f t="shared" si="393"/>
        <v>17.387499999999999</v>
      </c>
      <c r="AG357" s="95">
        <f t="shared" si="393"/>
        <v>17.387499999999999</v>
      </c>
      <c r="AH357" s="95">
        <f t="shared" si="393"/>
        <v>17.387499999999999</v>
      </c>
      <c r="AI357" s="95">
        <f t="shared" si="393"/>
        <v>17.387499999999999</v>
      </c>
      <c r="AJ357" s="95">
        <f t="shared" si="393"/>
        <v>17.387499999999999</v>
      </c>
      <c r="AK357" s="95">
        <f t="shared" si="393"/>
        <v>17.387499999999999</v>
      </c>
      <c r="AL357" s="95">
        <f t="shared" si="393"/>
        <v>17.387499999999999</v>
      </c>
      <c r="AM357" s="95">
        <f t="shared" si="393"/>
        <v>17.387499999999999</v>
      </c>
      <c r="AN357" s="95">
        <f t="shared" si="393"/>
        <v>17.387499999999999</v>
      </c>
      <c r="AO357" s="98">
        <f t="shared" si="390"/>
        <v>1234.5124999999996</v>
      </c>
      <c r="AP357" s="98">
        <f t="shared" si="356"/>
        <v>2938.4875000000002</v>
      </c>
    </row>
    <row r="358" spans="1:42" outlineLevel="1">
      <c r="A358" s="92">
        <v>40602</v>
      </c>
      <c r="B358" s="93" t="s">
        <v>550</v>
      </c>
      <c r="C358" s="100" t="s">
        <v>551</v>
      </c>
      <c r="D358" s="94">
        <v>7608.25</v>
      </c>
      <c r="E358" s="97"/>
      <c r="F358" s="97"/>
      <c r="G358" s="97"/>
      <c r="H358" s="94"/>
      <c r="I358" s="94"/>
      <c r="J358" s="94">
        <v>317.01041666666674</v>
      </c>
      <c r="K358" s="94">
        <v>697.42291666666688</v>
      </c>
      <c r="L358" s="94">
        <v>1077.835416666667</v>
      </c>
      <c r="M358" s="94">
        <f t="shared" si="367"/>
        <v>1458.2479166666672</v>
      </c>
      <c r="N358" s="95">
        <v>7227.8374999999996</v>
      </c>
      <c r="O358" s="96">
        <v>31.701041666666669</v>
      </c>
      <c r="P358" s="95">
        <v>31.701041666666669</v>
      </c>
      <c r="Q358" s="95">
        <v>31.701041666666669</v>
      </c>
      <c r="R358" s="95">
        <v>31.701041666666669</v>
      </c>
      <c r="S358" s="95">
        <v>31.701041666666669</v>
      </c>
      <c r="T358" s="95">
        <v>31.701041666666669</v>
      </c>
      <c r="U358" s="95">
        <v>31.701041666666669</v>
      </c>
      <c r="V358" s="95">
        <v>31.701041666666669</v>
      </c>
      <c r="W358" s="95">
        <v>31.701041666666669</v>
      </c>
      <c r="X358" s="95">
        <v>31.701041666666669</v>
      </c>
      <c r="Y358" s="95">
        <v>31.701041666666669</v>
      </c>
      <c r="Z358" s="95">
        <v>31.701041666666669</v>
      </c>
      <c r="AA358" s="97">
        <v>1838.6604166666673</v>
      </c>
      <c r="AB358" s="97">
        <v>5769.5895833333325</v>
      </c>
      <c r="AC358" s="95">
        <f>+($D$358*5%)/12</f>
        <v>31.701041666666669</v>
      </c>
      <c r="AD358" s="95">
        <f t="shared" ref="AD358:AN358" si="394">+($D$358*5%)/12</f>
        <v>31.701041666666669</v>
      </c>
      <c r="AE358" s="95">
        <f t="shared" si="394"/>
        <v>31.701041666666669</v>
      </c>
      <c r="AF358" s="95">
        <f t="shared" si="394"/>
        <v>31.701041666666669</v>
      </c>
      <c r="AG358" s="95">
        <f t="shared" si="394"/>
        <v>31.701041666666669</v>
      </c>
      <c r="AH358" s="95">
        <f t="shared" si="394"/>
        <v>31.701041666666669</v>
      </c>
      <c r="AI358" s="95">
        <f t="shared" si="394"/>
        <v>31.701041666666669</v>
      </c>
      <c r="AJ358" s="95">
        <f t="shared" si="394"/>
        <v>31.701041666666669</v>
      </c>
      <c r="AK358" s="95">
        <f t="shared" si="394"/>
        <v>31.701041666666669</v>
      </c>
      <c r="AL358" s="95">
        <f t="shared" si="394"/>
        <v>31.701041666666669</v>
      </c>
      <c r="AM358" s="95">
        <f t="shared" si="394"/>
        <v>31.701041666666669</v>
      </c>
      <c r="AN358" s="95">
        <f t="shared" si="394"/>
        <v>31.701041666666669</v>
      </c>
      <c r="AO358" s="98">
        <f t="shared" si="390"/>
        <v>2219.0729166666674</v>
      </c>
      <c r="AP358" s="98">
        <f t="shared" si="356"/>
        <v>5389.1770833333321</v>
      </c>
    </row>
    <row r="359" spans="1:42" outlineLevel="1">
      <c r="A359" s="92">
        <v>40611</v>
      </c>
      <c r="B359" s="93" t="s">
        <v>552</v>
      </c>
      <c r="C359" s="100" t="s">
        <v>553</v>
      </c>
      <c r="D359" s="94">
        <v>12000</v>
      </c>
      <c r="E359" s="97"/>
      <c r="F359" s="97"/>
      <c r="G359" s="97"/>
      <c r="H359" s="94"/>
      <c r="I359" s="94"/>
      <c r="J359" s="94">
        <v>450</v>
      </c>
      <c r="K359" s="94">
        <v>1050</v>
      </c>
      <c r="L359" s="94">
        <v>1650</v>
      </c>
      <c r="M359" s="94">
        <f t="shared" si="367"/>
        <v>2250</v>
      </c>
      <c r="N359" s="95">
        <v>11400</v>
      </c>
      <c r="O359" s="96">
        <v>50</v>
      </c>
      <c r="P359" s="95">
        <v>50</v>
      </c>
      <c r="Q359" s="95">
        <v>50</v>
      </c>
      <c r="R359" s="95">
        <v>50</v>
      </c>
      <c r="S359" s="95">
        <v>50</v>
      </c>
      <c r="T359" s="95">
        <v>50</v>
      </c>
      <c r="U359" s="95">
        <v>50</v>
      </c>
      <c r="V359" s="95">
        <v>50</v>
      </c>
      <c r="W359" s="95">
        <v>50</v>
      </c>
      <c r="X359" s="95">
        <v>50</v>
      </c>
      <c r="Y359" s="95">
        <v>50</v>
      </c>
      <c r="Z359" s="95">
        <v>50</v>
      </c>
      <c r="AA359" s="97">
        <v>2850</v>
      </c>
      <c r="AB359" s="97">
        <v>9150</v>
      </c>
      <c r="AC359" s="95">
        <f>+($D$359*5%)/12</f>
        <v>50</v>
      </c>
      <c r="AD359" s="95">
        <f t="shared" ref="AD359:AN359" si="395">+($D$359*5%)/12</f>
        <v>50</v>
      </c>
      <c r="AE359" s="95">
        <f t="shared" si="395"/>
        <v>50</v>
      </c>
      <c r="AF359" s="95">
        <f t="shared" si="395"/>
        <v>50</v>
      </c>
      <c r="AG359" s="95">
        <f t="shared" si="395"/>
        <v>50</v>
      </c>
      <c r="AH359" s="95">
        <f t="shared" si="395"/>
        <v>50</v>
      </c>
      <c r="AI359" s="95">
        <f t="shared" si="395"/>
        <v>50</v>
      </c>
      <c r="AJ359" s="95">
        <f t="shared" si="395"/>
        <v>50</v>
      </c>
      <c r="AK359" s="95">
        <f t="shared" si="395"/>
        <v>50</v>
      </c>
      <c r="AL359" s="95">
        <f t="shared" si="395"/>
        <v>50</v>
      </c>
      <c r="AM359" s="95">
        <f t="shared" si="395"/>
        <v>50</v>
      </c>
      <c r="AN359" s="95">
        <f t="shared" si="395"/>
        <v>50</v>
      </c>
      <c r="AO359" s="98">
        <f t="shared" si="390"/>
        <v>3450</v>
      </c>
      <c r="AP359" s="98">
        <f t="shared" si="356"/>
        <v>8550</v>
      </c>
    </row>
    <row r="360" spans="1:42" outlineLevel="1">
      <c r="A360" s="92">
        <v>40611</v>
      </c>
      <c r="B360" s="93" t="s">
        <v>286</v>
      </c>
      <c r="C360" s="100" t="s">
        <v>554</v>
      </c>
      <c r="D360" s="94">
        <v>5500</v>
      </c>
      <c r="E360" s="97"/>
      <c r="F360" s="97"/>
      <c r="G360" s="97"/>
      <c r="H360" s="94"/>
      <c r="I360" s="94"/>
      <c r="J360" s="94">
        <v>206.24999999999997</v>
      </c>
      <c r="K360" s="94">
        <v>481.24999999999989</v>
      </c>
      <c r="L360" s="94">
        <v>756.24999999999977</v>
      </c>
      <c r="M360" s="94">
        <f t="shared" si="367"/>
        <v>1031.2499999999998</v>
      </c>
      <c r="N360" s="95">
        <v>5225</v>
      </c>
      <c r="O360" s="96">
        <v>22.916666666666668</v>
      </c>
      <c r="P360" s="95">
        <v>22.916666666666668</v>
      </c>
      <c r="Q360" s="95">
        <v>22.916666666666668</v>
      </c>
      <c r="R360" s="95">
        <v>22.916666666666668</v>
      </c>
      <c r="S360" s="95">
        <v>22.916666666666668</v>
      </c>
      <c r="T360" s="95">
        <v>22.916666666666668</v>
      </c>
      <c r="U360" s="95">
        <v>22.916666666666668</v>
      </c>
      <c r="V360" s="95">
        <v>22.916666666666668</v>
      </c>
      <c r="W360" s="95">
        <v>22.916666666666668</v>
      </c>
      <c r="X360" s="95">
        <v>22.916666666666668</v>
      </c>
      <c r="Y360" s="95">
        <v>22.916666666666668</v>
      </c>
      <c r="Z360" s="95">
        <v>22.916666666666668</v>
      </c>
      <c r="AA360" s="97">
        <v>1306.2499999999998</v>
      </c>
      <c r="AB360" s="97">
        <v>4193.75</v>
      </c>
      <c r="AC360" s="95">
        <f>+($D$360*5%)/12</f>
        <v>22.916666666666668</v>
      </c>
      <c r="AD360" s="95">
        <f t="shared" ref="AD360:AN360" si="396">+($D$360*5%)/12</f>
        <v>22.916666666666668</v>
      </c>
      <c r="AE360" s="95">
        <f t="shared" si="396"/>
        <v>22.916666666666668</v>
      </c>
      <c r="AF360" s="95">
        <f t="shared" si="396"/>
        <v>22.916666666666668</v>
      </c>
      <c r="AG360" s="95">
        <f t="shared" si="396"/>
        <v>22.916666666666668</v>
      </c>
      <c r="AH360" s="95">
        <f t="shared" si="396"/>
        <v>22.916666666666668</v>
      </c>
      <c r="AI360" s="95">
        <f t="shared" si="396"/>
        <v>22.916666666666668</v>
      </c>
      <c r="AJ360" s="95">
        <f t="shared" si="396"/>
        <v>22.916666666666668</v>
      </c>
      <c r="AK360" s="95">
        <f t="shared" si="396"/>
        <v>22.916666666666668</v>
      </c>
      <c r="AL360" s="95">
        <f t="shared" si="396"/>
        <v>22.916666666666668</v>
      </c>
      <c r="AM360" s="95">
        <f t="shared" si="396"/>
        <v>22.916666666666668</v>
      </c>
      <c r="AN360" s="95">
        <f t="shared" si="396"/>
        <v>22.916666666666668</v>
      </c>
      <c r="AO360" s="98">
        <f t="shared" si="390"/>
        <v>1581.2499999999998</v>
      </c>
      <c r="AP360" s="98">
        <f t="shared" si="356"/>
        <v>3918.75</v>
      </c>
    </row>
    <row r="361" spans="1:42" outlineLevel="1">
      <c r="A361" s="92">
        <v>40633</v>
      </c>
      <c r="B361" s="93" t="s">
        <v>555</v>
      </c>
      <c r="C361" s="100" t="s">
        <v>556</v>
      </c>
      <c r="D361" s="94">
        <v>8025</v>
      </c>
      <c r="E361" s="97"/>
      <c r="F361" s="97"/>
      <c r="G361" s="97"/>
      <c r="H361" s="94"/>
      <c r="I361" s="94"/>
      <c r="J361" s="94">
        <v>300.9375</v>
      </c>
      <c r="K361" s="94">
        <v>702.1875</v>
      </c>
      <c r="L361" s="94">
        <v>1103.4375</v>
      </c>
      <c r="M361" s="94">
        <f t="shared" si="367"/>
        <v>1504.6875</v>
      </c>
      <c r="N361" s="95">
        <v>7623.75</v>
      </c>
      <c r="O361" s="96">
        <v>33.4375</v>
      </c>
      <c r="P361" s="95">
        <v>33.4375</v>
      </c>
      <c r="Q361" s="95">
        <v>33.4375</v>
      </c>
      <c r="R361" s="95">
        <v>33.4375</v>
      </c>
      <c r="S361" s="95">
        <v>33.4375</v>
      </c>
      <c r="T361" s="95">
        <v>33.4375</v>
      </c>
      <c r="U361" s="95">
        <v>33.4375</v>
      </c>
      <c r="V361" s="95">
        <v>33.4375</v>
      </c>
      <c r="W361" s="95">
        <v>33.4375</v>
      </c>
      <c r="X361" s="95">
        <v>33.4375</v>
      </c>
      <c r="Y361" s="95">
        <v>33.4375</v>
      </c>
      <c r="Z361" s="95">
        <v>33.4375</v>
      </c>
      <c r="AA361" s="97">
        <v>1905.9375</v>
      </c>
      <c r="AB361" s="97">
        <v>6119.0625</v>
      </c>
      <c r="AC361" s="95">
        <f>+($D$361*5%)/12</f>
        <v>33.4375</v>
      </c>
      <c r="AD361" s="95">
        <f t="shared" ref="AD361:AN361" si="397">+($D$361*5%)/12</f>
        <v>33.4375</v>
      </c>
      <c r="AE361" s="95">
        <f t="shared" si="397"/>
        <v>33.4375</v>
      </c>
      <c r="AF361" s="95">
        <f t="shared" si="397"/>
        <v>33.4375</v>
      </c>
      <c r="AG361" s="95">
        <f t="shared" si="397"/>
        <v>33.4375</v>
      </c>
      <c r="AH361" s="95">
        <f t="shared" si="397"/>
        <v>33.4375</v>
      </c>
      <c r="AI361" s="95">
        <f t="shared" si="397"/>
        <v>33.4375</v>
      </c>
      <c r="AJ361" s="95">
        <f t="shared" si="397"/>
        <v>33.4375</v>
      </c>
      <c r="AK361" s="95">
        <f t="shared" si="397"/>
        <v>33.4375</v>
      </c>
      <c r="AL361" s="95">
        <f t="shared" si="397"/>
        <v>33.4375</v>
      </c>
      <c r="AM361" s="95">
        <f t="shared" si="397"/>
        <v>33.4375</v>
      </c>
      <c r="AN361" s="95">
        <f t="shared" si="397"/>
        <v>33.4375</v>
      </c>
      <c r="AO361" s="98">
        <f t="shared" si="390"/>
        <v>2307.1875</v>
      </c>
      <c r="AP361" s="98">
        <f t="shared" si="356"/>
        <v>5717.8125</v>
      </c>
    </row>
    <row r="362" spans="1:42" outlineLevel="1">
      <c r="A362" s="92">
        <v>40633</v>
      </c>
      <c r="B362" s="93" t="s">
        <v>557</v>
      </c>
      <c r="C362" s="100" t="s">
        <v>558</v>
      </c>
      <c r="D362" s="94">
        <v>5630</v>
      </c>
      <c r="E362" s="97"/>
      <c r="F362" s="97"/>
      <c r="G362" s="97"/>
      <c r="H362" s="94"/>
      <c r="I362" s="94"/>
      <c r="J362" s="94">
        <v>211.12500000000003</v>
      </c>
      <c r="K362" s="94">
        <v>492.625</v>
      </c>
      <c r="L362" s="94">
        <v>774.125</v>
      </c>
      <c r="M362" s="94">
        <f t="shared" si="367"/>
        <v>1055.625</v>
      </c>
      <c r="N362" s="95">
        <v>5348.5</v>
      </c>
      <c r="O362" s="96">
        <v>23.458333333333332</v>
      </c>
      <c r="P362" s="95">
        <v>23.458333333333332</v>
      </c>
      <c r="Q362" s="95">
        <v>23.458333333333332</v>
      </c>
      <c r="R362" s="95">
        <v>23.458333333333332</v>
      </c>
      <c r="S362" s="95">
        <v>23.458333333333332</v>
      </c>
      <c r="T362" s="95">
        <v>23.458333333333332</v>
      </c>
      <c r="U362" s="95">
        <v>23.458333333333332</v>
      </c>
      <c r="V362" s="95">
        <v>23.458333333333332</v>
      </c>
      <c r="W362" s="95">
        <v>23.458333333333332</v>
      </c>
      <c r="X362" s="95">
        <v>23.458333333333332</v>
      </c>
      <c r="Y362" s="95">
        <v>23.458333333333332</v>
      </c>
      <c r="Z362" s="95">
        <v>23.458333333333332</v>
      </c>
      <c r="AA362" s="97">
        <v>1337.125</v>
      </c>
      <c r="AB362" s="97">
        <v>4292.875</v>
      </c>
      <c r="AC362" s="95">
        <f>+($D$362*5%)/12</f>
        <v>23.458333333333332</v>
      </c>
      <c r="AD362" s="95">
        <f t="shared" ref="AD362:AN362" si="398">+($D$362*5%)/12</f>
        <v>23.458333333333332</v>
      </c>
      <c r="AE362" s="95">
        <f t="shared" si="398"/>
        <v>23.458333333333332</v>
      </c>
      <c r="AF362" s="95">
        <f t="shared" si="398"/>
        <v>23.458333333333332</v>
      </c>
      <c r="AG362" s="95">
        <f t="shared" si="398"/>
        <v>23.458333333333332</v>
      </c>
      <c r="AH362" s="95">
        <f t="shared" si="398"/>
        <v>23.458333333333332</v>
      </c>
      <c r="AI362" s="95">
        <f t="shared" si="398"/>
        <v>23.458333333333332</v>
      </c>
      <c r="AJ362" s="95">
        <f t="shared" si="398"/>
        <v>23.458333333333332</v>
      </c>
      <c r="AK362" s="95">
        <f t="shared" si="398"/>
        <v>23.458333333333332</v>
      </c>
      <c r="AL362" s="95">
        <f t="shared" si="398"/>
        <v>23.458333333333332</v>
      </c>
      <c r="AM362" s="95">
        <f t="shared" si="398"/>
        <v>23.458333333333332</v>
      </c>
      <c r="AN362" s="95">
        <f t="shared" si="398"/>
        <v>23.458333333333332</v>
      </c>
      <c r="AO362" s="98">
        <f t="shared" si="390"/>
        <v>1618.625</v>
      </c>
      <c r="AP362" s="98">
        <f t="shared" si="356"/>
        <v>4011.375</v>
      </c>
    </row>
    <row r="363" spans="1:42" outlineLevel="1">
      <c r="A363" s="92">
        <v>40660</v>
      </c>
      <c r="B363" s="93" t="s">
        <v>559</v>
      </c>
      <c r="C363" s="100" t="s">
        <v>560</v>
      </c>
      <c r="D363" s="94">
        <v>189655.17</v>
      </c>
      <c r="E363" s="97"/>
      <c r="F363" s="97"/>
      <c r="G363" s="97"/>
      <c r="H363" s="94"/>
      <c r="I363" s="94"/>
      <c r="J363" s="94">
        <v>6321.8390000000009</v>
      </c>
      <c r="K363" s="94">
        <v>15804.597500000003</v>
      </c>
      <c r="L363" s="94">
        <v>25287.356000000007</v>
      </c>
      <c r="M363" s="94">
        <f t="shared" si="367"/>
        <v>34770.114500000011</v>
      </c>
      <c r="N363" s="95">
        <v>180172.41150000002</v>
      </c>
      <c r="O363" s="96">
        <v>790.22987500000011</v>
      </c>
      <c r="P363" s="95">
        <v>790.22987500000011</v>
      </c>
      <c r="Q363" s="95">
        <v>790.22987500000011</v>
      </c>
      <c r="R363" s="95">
        <v>790.22987500000011</v>
      </c>
      <c r="S363" s="95">
        <v>790.22987500000011</v>
      </c>
      <c r="T363" s="95">
        <v>790.22987500000011</v>
      </c>
      <c r="U363" s="95">
        <v>790.22987500000011</v>
      </c>
      <c r="V363" s="95">
        <v>790.22987500000011</v>
      </c>
      <c r="W363" s="95">
        <v>790.22987500000011</v>
      </c>
      <c r="X363" s="95">
        <v>790.22987500000011</v>
      </c>
      <c r="Y363" s="95">
        <v>790.22987500000011</v>
      </c>
      <c r="Z363" s="95">
        <v>790.22987500000011</v>
      </c>
      <c r="AA363" s="97">
        <v>44252.873000000014</v>
      </c>
      <c r="AB363" s="97">
        <v>145402.29699999999</v>
      </c>
      <c r="AC363" s="95">
        <f>+($D$363*5%)/12</f>
        <v>790.22987500000011</v>
      </c>
      <c r="AD363" s="95">
        <f t="shared" ref="AD363:AN363" si="399">+($D$363*5%)/12</f>
        <v>790.22987500000011</v>
      </c>
      <c r="AE363" s="95">
        <f t="shared" si="399"/>
        <v>790.22987500000011</v>
      </c>
      <c r="AF363" s="95">
        <f t="shared" si="399"/>
        <v>790.22987500000011</v>
      </c>
      <c r="AG363" s="95">
        <f t="shared" si="399"/>
        <v>790.22987500000011</v>
      </c>
      <c r="AH363" s="95">
        <f t="shared" si="399"/>
        <v>790.22987500000011</v>
      </c>
      <c r="AI363" s="95">
        <f t="shared" si="399"/>
        <v>790.22987500000011</v>
      </c>
      <c r="AJ363" s="95">
        <f t="shared" si="399"/>
        <v>790.22987500000011</v>
      </c>
      <c r="AK363" s="95">
        <f t="shared" si="399"/>
        <v>790.22987500000011</v>
      </c>
      <c r="AL363" s="95">
        <f t="shared" si="399"/>
        <v>790.22987500000011</v>
      </c>
      <c r="AM363" s="95">
        <f t="shared" si="399"/>
        <v>790.22987500000011</v>
      </c>
      <c r="AN363" s="95">
        <f t="shared" si="399"/>
        <v>790.22987500000011</v>
      </c>
      <c r="AO363" s="98">
        <f t="shared" si="390"/>
        <v>53735.631500000018</v>
      </c>
      <c r="AP363" s="98">
        <f t="shared" si="356"/>
        <v>135919.5385</v>
      </c>
    </row>
    <row r="364" spans="1:42" outlineLevel="1">
      <c r="A364" s="92">
        <v>40662</v>
      </c>
      <c r="B364" s="93" t="s">
        <v>561</v>
      </c>
      <c r="C364" s="100" t="s">
        <v>562</v>
      </c>
      <c r="D364" s="94">
        <v>750</v>
      </c>
      <c r="E364" s="97"/>
      <c r="F364" s="97"/>
      <c r="G364" s="97"/>
      <c r="H364" s="94"/>
      <c r="I364" s="94"/>
      <c r="J364" s="94">
        <v>25</v>
      </c>
      <c r="K364" s="94">
        <v>62.5</v>
      </c>
      <c r="L364" s="94">
        <v>100</v>
      </c>
      <c r="M364" s="94">
        <f t="shared" si="367"/>
        <v>137.5</v>
      </c>
      <c r="N364" s="95">
        <v>712.5</v>
      </c>
      <c r="O364" s="96">
        <v>3.125</v>
      </c>
      <c r="P364" s="95">
        <v>3.125</v>
      </c>
      <c r="Q364" s="95">
        <v>3.125</v>
      </c>
      <c r="R364" s="95">
        <v>3.125</v>
      </c>
      <c r="S364" s="95">
        <v>3.125</v>
      </c>
      <c r="T364" s="95">
        <v>3.125</v>
      </c>
      <c r="U364" s="95">
        <v>3.125</v>
      </c>
      <c r="V364" s="95">
        <v>3.125</v>
      </c>
      <c r="W364" s="95">
        <v>3.125</v>
      </c>
      <c r="X364" s="95">
        <v>3.125</v>
      </c>
      <c r="Y364" s="95">
        <v>3.125</v>
      </c>
      <c r="Z364" s="95">
        <v>3.125</v>
      </c>
      <c r="AA364" s="97">
        <v>175</v>
      </c>
      <c r="AB364" s="97">
        <v>575</v>
      </c>
      <c r="AC364" s="95">
        <f>+($D$364*5%)/12</f>
        <v>3.125</v>
      </c>
      <c r="AD364" s="95">
        <f t="shared" ref="AD364:AN364" si="400">+($D$364*5%)/12</f>
        <v>3.125</v>
      </c>
      <c r="AE364" s="95">
        <f t="shared" si="400"/>
        <v>3.125</v>
      </c>
      <c r="AF364" s="95">
        <f t="shared" si="400"/>
        <v>3.125</v>
      </c>
      <c r="AG364" s="95">
        <f t="shared" si="400"/>
        <v>3.125</v>
      </c>
      <c r="AH364" s="95">
        <f t="shared" si="400"/>
        <v>3.125</v>
      </c>
      <c r="AI364" s="95">
        <f t="shared" si="400"/>
        <v>3.125</v>
      </c>
      <c r="AJ364" s="95">
        <f t="shared" si="400"/>
        <v>3.125</v>
      </c>
      <c r="AK364" s="95">
        <f t="shared" si="400"/>
        <v>3.125</v>
      </c>
      <c r="AL364" s="95">
        <f t="shared" si="400"/>
        <v>3.125</v>
      </c>
      <c r="AM364" s="95">
        <f t="shared" si="400"/>
        <v>3.125</v>
      </c>
      <c r="AN364" s="95">
        <f t="shared" si="400"/>
        <v>3.125</v>
      </c>
      <c r="AO364" s="98">
        <f t="shared" si="390"/>
        <v>212.5</v>
      </c>
      <c r="AP364" s="98">
        <f t="shared" si="356"/>
        <v>537.5</v>
      </c>
    </row>
    <row r="365" spans="1:42" outlineLevel="1">
      <c r="A365" s="92">
        <v>40662</v>
      </c>
      <c r="B365" s="93" t="s">
        <v>563</v>
      </c>
      <c r="C365" s="100" t="s">
        <v>564</v>
      </c>
      <c r="D365" s="94">
        <v>1500</v>
      </c>
      <c r="E365" s="97"/>
      <c r="F365" s="97"/>
      <c r="G365" s="97"/>
      <c r="H365" s="94"/>
      <c r="I365" s="94"/>
      <c r="J365" s="94">
        <v>50</v>
      </c>
      <c r="K365" s="94">
        <v>125</v>
      </c>
      <c r="L365" s="94">
        <v>200</v>
      </c>
      <c r="M365" s="94">
        <f t="shared" si="367"/>
        <v>275</v>
      </c>
      <c r="N365" s="95">
        <v>1425</v>
      </c>
      <c r="O365" s="96">
        <v>6.25</v>
      </c>
      <c r="P365" s="95">
        <v>6.25</v>
      </c>
      <c r="Q365" s="95">
        <v>6.25</v>
      </c>
      <c r="R365" s="95">
        <v>6.25</v>
      </c>
      <c r="S365" s="95">
        <v>6.25</v>
      </c>
      <c r="T365" s="95">
        <v>6.25</v>
      </c>
      <c r="U365" s="95">
        <v>6.25</v>
      </c>
      <c r="V365" s="95">
        <v>6.25</v>
      </c>
      <c r="W365" s="95">
        <v>6.25</v>
      </c>
      <c r="X365" s="95">
        <v>6.25</v>
      </c>
      <c r="Y365" s="95">
        <v>6.25</v>
      </c>
      <c r="Z365" s="95">
        <v>6.25</v>
      </c>
      <c r="AA365" s="97">
        <v>350</v>
      </c>
      <c r="AB365" s="97">
        <v>1150</v>
      </c>
      <c r="AC365" s="95">
        <f>+($D$365*5%)/12</f>
        <v>6.25</v>
      </c>
      <c r="AD365" s="95">
        <f t="shared" ref="AD365:AN365" si="401">+($D$365*5%)/12</f>
        <v>6.25</v>
      </c>
      <c r="AE365" s="95">
        <f t="shared" si="401"/>
        <v>6.25</v>
      </c>
      <c r="AF365" s="95">
        <f t="shared" si="401"/>
        <v>6.25</v>
      </c>
      <c r="AG365" s="95">
        <f t="shared" si="401"/>
        <v>6.25</v>
      </c>
      <c r="AH365" s="95">
        <f t="shared" si="401"/>
        <v>6.25</v>
      </c>
      <c r="AI365" s="95">
        <f t="shared" si="401"/>
        <v>6.25</v>
      </c>
      <c r="AJ365" s="95">
        <f t="shared" si="401"/>
        <v>6.25</v>
      </c>
      <c r="AK365" s="95">
        <f t="shared" si="401"/>
        <v>6.25</v>
      </c>
      <c r="AL365" s="95">
        <f t="shared" si="401"/>
        <v>6.25</v>
      </c>
      <c r="AM365" s="95">
        <f t="shared" si="401"/>
        <v>6.25</v>
      </c>
      <c r="AN365" s="95">
        <f t="shared" si="401"/>
        <v>6.25</v>
      </c>
      <c r="AO365" s="98">
        <f t="shared" si="390"/>
        <v>425</v>
      </c>
      <c r="AP365" s="98">
        <f t="shared" si="356"/>
        <v>1075</v>
      </c>
    </row>
    <row r="366" spans="1:42" outlineLevel="1">
      <c r="A366" s="92">
        <v>40662</v>
      </c>
      <c r="B366" s="93" t="s">
        <v>565</v>
      </c>
      <c r="C366" s="100" t="s">
        <v>566</v>
      </c>
      <c r="D366" s="94">
        <v>792.26</v>
      </c>
      <c r="E366" s="97"/>
      <c r="F366" s="97"/>
      <c r="G366" s="97"/>
      <c r="H366" s="94"/>
      <c r="I366" s="94"/>
      <c r="J366" s="94">
        <v>26.408666666666669</v>
      </c>
      <c r="K366" s="94">
        <v>66.021666666666675</v>
      </c>
      <c r="L366" s="94">
        <v>105.63466666666667</v>
      </c>
      <c r="M366" s="94">
        <f t="shared" si="367"/>
        <v>145.24766666666667</v>
      </c>
      <c r="N366" s="95">
        <v>752.64699999999993</v>
      </c>
      <c r="O366" s="96">
        <v>3.3010833333333331</v>
      </c>
      <c r="P366" s="95">
        <v>3.3010833333333331</v>
      </c>
      <c r="Q366" s="95">
        <v>3.3010833333333331</v>
      </c>
      <c r="R366" s="95">
        <v>3.3010833333333331</v>
      </c>
      <c r="S366" s="95">
        <v>3.3010833333333331</v>
      </c>
      <c r="T366" s="95">
        <v>3.3010833333333331</v>
      </c>
      <c r="U366" s="95">
        <v>3.3010833333333331</v>
      </c>
      <c r="V366" s="95">
        <v>3.3010833333333331</v>
      </c>
      <c r="W366" s="95">
        <v>3.3010833333333331</v>
      </c>
      <c r="X366" s="95">
        <v>3.3010833333333331</v>
      </c>
      <c r="Y366" s="95">
        <v>3.3010833333333331</v>
      </c>
      <c r="Z366" s="95">
        <v>3.3010833333333331</v>
      </c>
      <c r="AA366" s="97">
        <v>184.86066666666667</v>
      </c>
      <c r="AB366" s="97">
        <v>607.39933333333329</v>
      </c>
      <c r="AC366" s="95">
        <f>+($D$366*5%)/12</f>
        <v>3.3010833333333331</v>
      </c>
      <c r="AD366" s="95">
        <f t="shared" ref="AD366:AN366" si="402">+($D$366*5%)/12</f>
        <v>3.3010833333333331</v>
      </c>
      <c r="AE366" s="95">
        <f t="shared" si="402"/>
        <v>3.3010833333333331</v>
      </c>
      <c r="AF366" s="95">
        <f t="shared" si="402"/>
        <v>3.3010833333333331</v>
      </c>
      <c r="AG366" s="95">
        <f t="shared" si="402"/>
        <v>3.3010833333333331</v>
      </c>
      <c r="AH366" s="95">
        <f t="shared" si="402"/>
        <v>3.3010833333333331</v>
      </c>
      <c r="AI366" s="95">
        <f t="shared" si="402"/>
        <v>3.3010833333333331</v>
      </c>
      <c r="AJ366" s="95">
        <f t="shared" si="402"/>
        <v>3.3010833333333331</v>
      </c>
      <c r="AK366" s="95">
        <f t="shared" si="402"/>
        <v>3.3010833333333331</v>
      </c>
      <c r="AL366" s="95">
        <f t="shared" si="402"/>
        <v>3.3010833333333331</v>
      </c>
      <c r="AM366" s="95">
        <f t="shared" si="402"/>
        <v>3.3010833333333331</v>
      </c>
      <c r="AN366" s="95">
        <f t="shared" si="402"/>
        <v>3.3010833333333331</v>
      </c>
      <c r="AO366" s="98">
        <f t="shared" si="390"/>
        <v>224.47366666666667</v>
      </c>
      <c r="AP366" s="98">
        <f t="shared" si="356"/>
        <v>567.78633333333335</v>
      </c>
    </row>
    <row r="367" spans="1:42" outlineLevel="1">
      <c r="A367" s="92">
        <v>40665</v>
      </c>
      <c r="B367" s="93" t="s">
        <v>567</v>
      </c>
      <c r="C367" s="100" t="s">
        <v>568</v>
      </c>
      <c r="D367" s="94">
        <v>4972.95</v>
      </c>
      <c r="E367" s="97"/>
      <c r="F367" s="97"/>
      <c r="G367" s="97"/>
      <c r="H367" s="94"/>
      <c r="I367" s="94"/>
      <c r="J367" s="94">
        <v>145.044375</v>
      </c>
      <c r="K367" s="94">
        <v>393.6918750000001</v>
      </c>
      <c r="L367" s="94">
        <v>642.33937500000013</v>
      </c>
      <c r="M367" s="94">
        <f t="shared" si="367"/>
        <v>890.98687500000017</v>
      </c>
      <c r="N367" s="95">
        <v>4724.3024999999998</v>
      </c>
      <c r="O367" s="96">
        <v>20.720625000000002</v>
      </c>
      <c r="P367" s="95">
        <v>20.720625000000002</v>
      </c>
      <c r="Q367" s="95">
        <v>20.720625000000002</v>
      </c>
      <c r="R367" s="95">
        <v>20.720625000000002</v>
      </c>
      <c r="S367" s="95">
        <v>20.720625000000002</v>
      </c>
      <c r="T367" s="95">
        <v>20.720625000000002</v>
      </c>
      <c r="U367" s="95">
        <v>20.720625000000002</v>
      </c>
      <c r="V367" s="95">
        <v>20.720625000000002</v>
      </c>
      <c r="W367" s="95">
        <v>20.720625000000002</v>
      </c>
      <c r="X367" s="95">
        <v>20.720625000000002</v>
      </c>
      <c r="Y367" s="95">
        <v>20.720625000000002</v>
      </c>
      <c r="Z367" s="95">
        <v>20.720625000000002</v>
      </c>
      <c r="AA367" s="97">
        <v>1139.6343750000003</v>
      </c>
      <c r="AB367" s="97">
        <v>3833.3156249999993</v>
      </c>
      <c r="AC367" s="95">
        <f>+($D$367*5%)/12</f>
        <v>20.720625000000002</v>
      </c>
      <c r="AD367" s="95">
        <f t="shared" ref="AD367:AN367" si="403">+($D$367*5%)/12</f>
        <v>20.720625000000002</v>
      </c>
      <c r="AE367" s="95">
        <f t="shared" si="403"/>
        <v>20.720625000000002</v>
      </c>
      <c r="AF367" s="95">
        <f t="shared" si="403"/>
        <v>20.720625000000002</v>
      </c>
      <c r="AG367" s="95">
        <f t="shared" si="403"/>
        <v>20.720625000000002</v>
      </c>
      <c r="AH367" s="95">
        <f t="shared" si="403"/>
        <v>20.720625000000002</v>
      </c>
      <c r="AI367" s="95">
        <f t="shared" si="403"/>
        <v>20.720625000000002</v>
      </c>
      <c r="AJ367" s="95">
        <f t="shared" si="403"/>
        <v>20.720625000000002</v>
      </c>
      <c r="AK367" s="95">
        <f t="shared" si="403"/>
        <v>20.720625000000002</v>
      </c>
      <c r="AL367" s="95">
        <f t="shared" si="403"/>
        <v>20.720625000000002</v>
      </c>
      <c r="AM367" s="95">
        <f t="shared" si="403"/>
        <v>20.720625000000002</v>
      </c>
      <c r="AN367" s="95">
        <f t="shared" si="403"/>
        <v>20.720625000000002</v>
      </c>
      <c r="AO367" s="98">
        <f t="shared" si="390"/>
        <v>1388.2818750000004</v>
      </c>
      <c r="AP367" s="98">
        <f t="shared" si="356"/>
        <v>3584.6681249999992</v>
      </c>
    </row>
    <row r="368" spans="1:42" outlineLevel="1">
      <c r="A368" s="92">
        <v>40707</v>
      </c>
      <c r="B368" s="93" t="s">
        <v>79</v>
      </c>
      <c r="C368" s="100" t="s">
        <v>569</v>
      </c>
      <c r="D368" s="94">
        <v>5431.04</v>
      </c>
      <c r="E368" s="97"/>
      <c r="F368" s="97"/>
      <c r="G368" s="97"/>
      <c r="H368" s="94"/>
      <c r="I368" s="94"/>
      <c r="J368" s="94">
        <v>135.77600000000001</v>
      </c>
      <c r="K368" s="94">
        <v>407.32800000000003</v>
      </c>
      <c r="L368" s="94">
        <v>678.88000000000011</v>
      </c>
      <c r="M368" s="94">
        <f t="shared" si="367"/>
        <v>950.43200000000013</v>
      </c>
      <c r="N368" s="95">
        <v>5159.4880000000003</v>
      </c>
      <c r="O368" s="96">
        <v>22.629333333333335</v>
      </c>
      <c r="P368" s="95">
        <v>22.629333333333335</v>
      </c>
      <c r="Q368" s="95">
        <v>22.629333333333335</v>
      </c>
      <c r="R368" s="95">
        <v>22.629333333333335</v>
      </c>
      <c r="S368" s="95">
        <v>22.629333333333335</v>
      </c>
      <c r="T368" s="95">
        <v>22.629333333333335</v>
      </c>
      <c r="U368" s="95">
        <v>22.629333333333335</v>
      </c>
      <c r="V368" s="95">
        <v>22.629333333333335</v>
      </c>
      <c r="W368" s="95">
        <v>22.629333333333335</v>
      </c>
      <c r="X368" s="95">
        <v>22.629333333333335</v>
      </c>
      <c r="Y368" s="95">
        <v>22.629333333333335</v>
      </c>
      <c r="Z368" s="95">
        <v>22.629333333333335</v>
      </c>
      <c r="AA368" s="97">
        <v>1221.9840000000002</v>
      </c>
      <c r="AB368" s="97">
        <v>4209.0559999999996</v>
      </c>
      <c r="AC368" s="95">
        <f>+($D$368*5%)/12</f>
        <v>22.629333333333335</v>
      </c>
      <c r="AD368" s="95">
        <f t="shared" ref="AD368:AN368" si="404">+($D$368*5%)/12</f>
        <v>22.629333333333335</v>
      </c>
      <c r="AE368" s="95">
        <f t="shared" si="404"/>
        <v>22.629333333333335</v>
      </c>
      <c r="AF368" s="95">
        <f t="shared" si="404"/>
        <v>22.629333333333335</v>
      </c>
      <c r="AG368" s="95">
        <f t="shared" si="404"/>
        <v>22.629333333333335</v>
      </c>
      <c r="AH368" s="95">
        <f t="shared" si="404"/>
        <v>22.629333333333335</v>
      </c>
      <c r="AI368" s="95">
        <f t="shared" si="404"/>
        <v>22.629333333333335</v>
      </c>
      <c r="AJ368" s="95">
        <f t="shared" si="404"/>
        <v>22.629333333333335</v>
      </c>
      <c r="AK368" s="95">
        <f t="shared" si="404"/>
        <v>22.629333333333335</v>
      </c>
      <c r="AL368" s="95">
        <f t="shared" si="404"/>
        <v>22.629333333333335</v>
      </c>
      <c r="AM368" s="95">
        <f t="shared" si="404"/>
        <v>22.629333333333335</v>
      </c>
      <c r="AN368" s="95">
        <f t="shared" si="404"/>
        <v>22.629333333333335</v>
      </c>
      <c r="AO368" s="98">
        <f>+AA368+SUM(AC368:AN368)</f>
        <v>1493.5360000000001</v>
      </c>
      <c r="AP368" s="98">
        <f t="shared" si="356"/>
        <v>3937.5039999999999</v>
      </c>
    </row>
    <row r="369" spans="1:42" outlineLevel="1">
      <c r="A369" s="92">
        <v>40737</v>
      </c>
      <c r="B369" s="93" t="s">
        <v>570</v>
      </c>
      <c r="C369" s="100" t="s">
        <v>571</v>
      </c>
      <c r="D369" s="94">
        <v>258620.69</v>
      </c>
      <c r="E369" s="97"/>
      <c r="F369" s="97"/>
      <c r="G369" s="97"/>
      <c r="H369" s="94"/>
      <c r="I369" s="94"/>
      <c r="J369" s="94">
        <v>5387.9310416666667</v>
      </c>
      <c r="K369" s="94">
        <v>18318.965541666672</v>
      </c>
      <c r="L369" s="94">
        <v>31250.000041666673</v>
      </c>
      <c r="M369" s="94">
        <f t="shared" si="367"/>
        <v>44181.034541666675</v>
      </c>
      <c r="N369" s="95">
        <v>245689.65549999999</v>
      </c>
      <c r="O369" s="96">
        <v>1077.5862083333334</v>
      </c>
      <c r="P369" s="95">
        <v>1077.5862083333334</v>
      </c>
      <c r="Q369" s="95">
        <v>1077.5862083333334</v>
      </c>
      <c r="R369" s="95">
        <v>1077.5862083333334</v>
      </c>
      <c r="S369" s="95">
        <v>1077.5862083333334</v>
      </c>
      <c r="T369" s="95">
        <v>1077.5862083333334</v>
      </c>
      <c r="U369" s="95">
        <v>1077.5862083333334</v>
      </c>
      <c r="V369" s="95">
        <v>1077.5862083333334</v>
      </c>
      <c r="W369" s="95">
        <v>1077.5862083333334</v>
      </c>
      <c r="X369" s="95">
        <v>1077.5862083333334</v>
      </c>
      <c r="Y369" s="95">
        <v>1077.5862083333334</v>
      </c>
      <c r="Z369" s="95">
        <v>1077.5862083333334</v>
      </c>
      <c r="AA369" s="97">
        <v>57112.069041666677</v>
      </c>
      <c r="AB369" s="97">
        <v>201508.62095833331</v>
      </c>
      <c r="AC369" s="95">
        <f>+($D$369*5%)/12</f>
        <v>1077.5862083333334</v>
      </c>
      <c r="AD369" s="95">
        <f t="shared" ref="AD369:AN369" si="405">+($D$369*5%)/12</f>
        <v>1077.5862083333334</v>
      </c>
      <c r="AE369" s="95">
        <f t="shared" si="405"/>
        <v>1077.5862083333334</v>
      </c>
      <c r="AF369" s="95">
        <f t="shared" si="405"/>
        <v>1077.5862083333334</v>
      </c>
      <c r="AG369" s="95">
        <f t="shared" si="405"/>
        <v>1077.5862083333334</v>
      </c>
      <c r="AH369" s="95">
        <f t="shared" si="405"/>
        <v>1077.5862083333334</v>
      </c>
      <c r="AI369" s="95">
        <f t="shared" si="405"/>
        <v>1077.5862083333334</v>
      </c>
      <c r="AJ369" s="95">
        <f t="shared" si="405"/>
        <v>1077.5862083333334</v>
      </c>
      <c r="AK369" s="95">
        <f t="shared" si="405"/>
        <v>1077.5862083333334</v>
      </c>
      <c r="AL369" s="95">
        <f t="shared" si="405"/>
        <v>1077.5862083333334</v>
      </c>
      <c r="AM369" s="95">
        <f t="shared" si="405"/>
        <v>1077.5862083333334</v>
      </c>
      <c r="AN369" s="95">
        <f t="shared" si="405"/>
        <v>1077.5862083333334</v>
      </c>
      <c r="AO369" s="98">
        <f t="shared" ref="AO369:AO391" si="406">+AA369+SUM(AC369:AN369)</f>
        <v>70043.103541666685</v>
      </c>
      <c r="AP369" s="98">
        <f t="shared" si="356"/>
        <v>188577.5864583333</v>
      </c>
    </row>
    <row r="370" spans="1:42" outlineLevel="1">
      <c r="A370" s="92">
        <v>40759</v>
      </c>
      <c r="B370" s="93" t="s">
        <v>572</v>
      </c>
      <c r="C370" s="100" t="s">
        <v>573</v>
      </c>
      <c r="D370" s="94">
        <v>35855.78</v>
      </c>
      <c r="E370" s="97"/>
      <c r="F370" s="97"/>
      <c r="G370" s="97"/>
      <c r="H370" s="94"/>
      <c r="I370" s="94"/>
      <c r="J370" s="94">
        <v>597.59633333333329</v>
      </c>
      <c r="K370" s="94">
        <v>2390.3853333333327</v>
      </c>
      <c r="L370" s="94">
        <v>4183.1743333333325</v>
      </c>
      <c r="M370" s="94">
        <f t="shared" si="367"/>
        <v>5975.9633333333322</v>
      </c>
      <c r="N370" s="95">
        <v>34062.991000000002</v>
      </c>
      <c r="O370" s="96">
        <v>149.39908333333332</v>
      </c>
      <c r="P370" s="95">
        <v>149.39908333333332</v>
      </c>
      <c r="Q370" s="95">
        <v>149.39908333333332</v>
      </c>
      <c r="R370" s="95">
        <v>149.39908333333332</v>
      </c>
      <c r="S370" s="95">
        <v>149.39908333333332</v>
      </c>
      <c r="T370" s="95">
        <v>149.39908333333332</v>
      </c>
      <c r="U370" s="95">
        <v>149.39908333333332</v>
      </c>
      <c r="V370" s="95">
        <v>149.39908333333332</v>
      </c>
      <c r="W370" s="95">
        <v>149.39908333333332</v>
      </c>
      <c r="X370" s="95">
        <v>149.39908333333332</v>
      </c>
      <c r="Y370" s="95">
        <v>149.39908333333332</v>
      </c>
      <c r="Z370" s="95">
        <v>149.39908333333332</v>
      </c>
      <c r="AA370" s="97">
        <v>7768.752333333332</v>
      </c>
      <c r="AB370" s="97">
        <v>28087.027666666669</v>
      </c>
      <c r="AC370" s="95">
        <f>+($D$370*5%)/12</f>
        <v>149.39908333333332</v>
      </c>
      <c r="AD370" s="95">
        <f t="shared" ref="AD370:AN370" si="407">+($D$370*5%)/12</f>
        <v>149.39908333333332</v>
      </c>
      <c r="AE370" s="95">
        <f t="shared" si="407"/>
        <v>149.39908333333332</v>
      </c>
      <c r="AF370" s="95">
        <f t="shared" si="407"/>
        <v>149.39908333333332</v>
      </c>
      <c r="AG370" s="95">
        <f t="shared" si="407"/>
        <v>149.39908333333332</v>
      </c>
      <c r="AH370" s="95">
        <f t="shared" si="407"/>
        <v>149.39908333333332</v>
      </c>
      <c r="AI370" s="95">
        <f t="shared" si="407"/>
        <v>149.39908333333332</v>
      </c>
      <c r="AJ370" s="95">
        <f t="shared" si="407"/>
        <v>149.39908333333332</v>
      </c>
      <c r="AK370" s="95">
        <f t="shared" si="407"/>
        <v>149.39908333333332</v>
      </c>
      <c r="AL370" s="95">
        <f t="shared" si="407"/>
        <v>149.39908333333332</v>
      </c>
      <c r="AM370" s="95">
        <f t="shared" si="407"/>
        <v>149.39908333333332</v>
      </c>
      <c r="AN370" s="95">
        <f t="shared" si="407"/>
        <v>149.39908333333332</v>
      </c>
      <c r="AO370" s="98">
        <f t="shared" si="406"/>
        <v>9561.5413333333308</v>
      </c>
      <c r="AP370" s="98">
        <f t="shared" si="356"/>
        <v>26294.238666666668</v>
      </c>
    </row>
    <row r="371" spans="1:42" outlineLevel="1">
      <c r="A371" s="92">
        <v>40774</v>
      </c>
      <c r="B371" s="93" t="s">
        <v>574</v>
      </c>
      <c r="C371" s="100" t="s">
        <v>575</v>
      </c>
      <c r="D371" s="94">
        <v>15517.24</v>
      </c>
      <c r="E371" s="97"/>
      <c r="F371" s="97"/>
      <c r="G371" s="97"/>
      <c r="H371" s="94"/>
      <c r="I371" s="94"/>
      <c r="J371" s="94">
        <v>258.62066666666669</v>
      </c>
      <c r="K371" s="94">
        <v>1034.4826666666668</v>
      </c>
      <c r="L371" s="94">
        <v>1810.3446666666669</v>
      </c>
      <c r="M371" s="94">
        <f t="shared" si="367"/>
        <v>2586.2066666666669</v>
      </c>
      <c r="N371" s="95">
        <v>14741.378000000001</v>
      </c>
      <c r="O371" s="96">
        <v>64.655166666666673</v>
      </c>
      <c r="P371" s="95">
        <v>64.655166666666673</v>
      </c>
      <c r="Q371" s="95">
        <v>64.655166666666673</v>
      </c>
      <c r="R371" s="95">
        <v>64.655166666666673</v>
      </c>
      <c r="S371" s="95">
        <v>64.655166666666673</v>
      </c>
      <c r="T371" s="95">
        <v>64.655166666666673</v>
      </c>
      <c r="U371" s="95">
        <v>64.655166666666673</v>
      </c>
      <c r="V371" s="95">
        <v>64.655166666666673</v>
      </c>
      <c r="W371" s="95">
        <v>64.655166666666673</v>
      </c>
      <c r="X371" s="95">
        <v>64.655166666666673</v>
      </c>
      <c r="Y371" s="95">
        <v>64.655166666666673</v>
      </c>
      <c r="Z371" s="95">
        <v>64.655166666666673</v>
      </c>
      <c r="AA371" s="97">
        <v>3362.068666666667</v>
      </c>
      <c r="AB371" s="97">
        <v>12155.171333333332</v>
      </c>
      <c r="AC371" s="95">
        <f>+($D$371*5%)/12</f>
        <v>64.655166666666673</v>
      </c>
      <c r="AD371" s="95">
        <f t="shared" ref="AD371:AN371" si="408">+($D$371*5%)/12</f>
        <v>64.655166666666673</v>
      </c>
      <c r="AE371" s="95">
        <f t="shared" si="408"/>
        <v>64.655166666666673</v>
      </c>
      <c r="AF371" s="95">
        <f t="shared" si="408"/>
        <v>64.655166666666673</v>
      </c>
      <c r="AG371" s="95">
        <f t="shared" si="408"/>
        <v>64.655166666666673</v>
      </c>
      <c r="AH371" s="95">
        <f t="shared" si="408"/>
        <v>64.655166666666673</v>
      </c>
      <c r="AI371" s="95">
        <f t="shared" si="408"/>
        <v>64.655166666666673</v>
      </c>
      <c r="AJ371" s="95">
        <f t="shared" si="408"/>
        <v>64.655166666666673</v>
      </c>
      <c r="AK371" s="95">
        <f t="shared" si="408"/>
        <v>64.655166666666673</v>
      </c>
      <c r="AL371" s="95">
        <f t="shared" si="408"/>
        <v>64.655166666666673</v>
      </c>
      <c r="AM371" s="95">
        <f t="shared" si="408"/>
        <v>64.655166666666673</v>
      </c>
      <c r="AN371" s="95">
        <f t="shared" si="408"/>
        <v>64.655166666666673</v>
      </c>
      <c r="AO371" s="98">
        <f t="shared" si="406"/>
        <v>4137.9306666666671</v>
      </c>
      <c r="AP371" s="98">
        <f t="shared" si="356"/>
        <v>11379.309333333333</v>
      </c>
    </row>
    <row r="372" spans="1:42" outlineLevel="1">
      <c r="A372" s="92">
        <v>40779</v>
      </c>
      <c r="B372" s="93" t="s">
        <v>576</v>
      </c>
      <c r="C372" s="100" t="s">
        <v>577</v>
      </c>
      <c r="D372" s="94">
        <v>8620.69</v>
      </c>
      <c r="E372" s="97"/>
      <c r="F372" s="97"/>
      <c r="G372" s="97"/>
      <c r="H372" s="94"/>
      <c r="I372" s="94"/>
      <c r="J372" s="94">
        <v>143.67816666666667</v>
      </c>
      <c r="K372" s="94">
        <v>574.71266666666656</v>
      </c>
      <c r="L372" s="94">
        <v>1005.7471666666665</v>
      </c>
      <c r="M372" s="94">
        <f t="shared" si="367"/>
        <v>1436.7816666666665</v>
      </c>
      <c r="N372" s="95">
        <v>8189.6555000000008</v>
      </c>
      <c r="O372" s="96">
        <v>35.919541666666667</v>
      </c>
      <c r="P372" s="95">
        <v>35.919541666666667</v>
      </c>
      <c r="Q372" s="95">
        <v>35.919541666666667</v>
      </c>
      <c r="R372" s="95">
        <v>35.919541666666667</v>
      </c>
      <c r="S372" s="95">
        <v>35.919541666666667</v>
      </c>
      <c r="T372" s="95">
        <v>35.919541666666667</v>
      </c>
      <c r="U372" s="95">
        <v>35.919541666666667</v>
      </c>
      <c r="V372" s="95">
        <v>35.919541666666667</v>
      </c>
      <c r="W372" s="95">
        <v>35.919541666666667</v>
      </c>
      <c r="X372" s="95">
        <v>35.919541666666667</v>
      </c>
      <c r="Y372" s="95">
        <v>35.919541666666667</v>
      </c>
      <c r="Z372" s="95">
        <v>35.919541666666667</v>
      </c>
      <c r="AA372" s="97">
        <v>1867.8161666666665</v>
      </c>
      <c r="AB372" s="97">
        <v>6752.873833333334</v>
      </c>
      <c r="AC372" s="95">
        <f>+($D$372*5%)/12</f>
        <v>35.919541666666667</v>
      </c>
      <c r="AD372" s="95">
        <f t="shared" ref="AD372:AN372" si="409">+($D$372*5%)/12</f>
        <v>35.919541666666667</v>
      </c>
      <c r="AE372" s="95">
        <f t="shared" si="409"/>
        <v>35.919541666666667</v>
      </c>
      <c r="AF372" s="95">
        <f t="shared" si="409"/>
        <v>35.919541666666667</v>
      </c>
      <c r="AG372" s="95">
        <f t="shared" si="409"/>
        <v>35.919541666666667</v>
      </c>
      <c r="AH372" s="95">
        <f t="shared" si="409"/>
        <v>35.919541666666667</v>
      </c>
      <c r="AI372" s="95">
        <f t="shared" si="409"/>
        <v>35.919541666666667</v>
      </c>
      <c r="AJ372" s="95">
        <f t="shared" si="409"/>
        <v>35.919541666666667</v>
      </c>
      <c r="AK372" s="95">
        <f t="shared" si="409"/>
        <v>35.919541666666667</v>
      </c>
      <c r="AL372" s="95">
        <f t="shared" si="409"/>
        <v>35.919541666666667</v>
      </c>
      <c r="AM372" s="95">
        <f t="shared" si="409"/>
        <v>35.919541666666667</v>
      </c>
      <c r="AN372" s="95">
        <f t="shared" si="409"/>
        <v>35.919541666666667</v>
      </c>
      <c r="AO372" s="98">
        <f t="shared" si="406"/>
        <v>2298.8506666666663</v>
      </c>
      <c r="AP372" s="98">
        <f t="shared" si="356"/>
        <v>6321.8393333333343</v>
      </c>
    </row>
    <row r="373" spans="1:42" outlineLevel="1">
      <c r="A373" s="92">
        <v>40785</v>
      </c>
      <c r="B373" s="93" t="s">
        <v>578</v>
      </c>
      <c r="C373" s="100" t="s">
        <v>571</v>
      </c>
      <c r="D373" s="94">
        <v>215517.24</v>
      </c>
      <c r="E373" s="97"/>
      <c r="F373" s="97"/>
      <c r="G373" s="97"/>
      <c r="H373" s="94"/>
      <c r="I373" s="94"/>
      <c r="J373" s="94">
        <v>3591.9540000000002</v>
      </c>
      <c r="K373" s="94">
        <v>14367.816000000001</v>
      </c>
      <c r="L373" s="94">
        <v>25143.678</v>
      </c>
      <c r="M373" s="94">
        <f t="shared" si="367"/>
        <v>35919.54</v>
      </c>
      <c r="N373" s="95">
        <v>204741.378</v>
      </c>
      <c r="O373" s="96">
        <v>897.98850000000004</v>
      </c>
      <c r="P373" s="95">
        <v>897.98850000000004</v>
      </c>
      <c r="Q373" s="95">
        <v>897.98850000000004</v>
      </c>
      <c r="R373" s="95">
        <v>897.98850000000004</v>
      </c>
      <c r="S373" s="95">
        <v>897.98850000000004</v>
      </c>
      <c r="T373" s="95">
        <v>897.98850000000004</v>
      </c>
      <c r="U373" s="95">
        <v>897.98850000000004</v>
      </c>
      <c r="V373" s="95">
        <v>897.98850000000004</v>
      </c>
      <c r="W373" s="95">
        <v>897.98850000000004</v>
      </c>
      <c r="X373" s="95">
        <v>897.98850000000004</v>
      </c>
      <c r="Y373" s="95">
        <v>897.98850000000004</v>
      </c>
      <c r="Z373" s="95">
        <v>897.98850000000004</v>
      </c>
      <c r="AA373" s="97">
        <v>46695.402000000002</v>
      </c>
      <c r="AB373" s="97">
        <v>168821.83799999999</v>
      </c>
      <c r="AC373" s="95">
        <f>+($D$373*5%)/12</f>
        <v>897.98850000000004</v>
      </c>
      <c r="AD373" s="95">
        <f t="shared" ref="AD373:AN373" si="410">+($D$373*5%)/12</f>
        <v>897.98850000000004</v>
      </c>
      <c r="AE373" s="95">
        <f t="shared" si="410"/>
        <v>897.98850000000004</v>
      </c>
      <c r="AF373" s="95">
        <f t="shared" si="410"/>
        <v>897.98850000000004</v>
      </c>
      <c r="AG373" s="95">
        <f t="shared" si="410"/>
        <v>897.98850000000004</v>
      </c>
      <c r="AH373" s="95">
        <f t="shared" si="410"/>
        <v>897.98850000000004</v>
      </c>
      <c r="AI373" s="95">
        <f t="shared" si="410"/>
        <v>897.98850000000004</v>
      </c>
      <c r="AJ373" s="95">
        <f t="shared" si="410"/>
        <v>897.98850000000004</v>
      </c>
      <c r="AK373" s="95">
        <f t="shared" si="410"/>
        <v>897.98850000000004</v>
      </c>
      <c r="AL373" s="95">
        <f t="shared" si="410"/>
        <v>897.98850000000004</v>
      </c>
      <c r="AM373" s="95">
        <f t="shared" si="410"/>
        <v>897.98850000000004</v>
      </c>
      <c r="AN373" s="95">
        <f t="shared" si="410"/>
        <v>897.98850000000004</v>
      </c>
      <c r="AO373" s="98">
        <f t="shared" si="406"/>
        <v>57471.264000000003</v>
      </c>
      <c r="AP373" s="98">
        <f t="shared" si="356"/>
        <v>158045.976</v>
      </c>
    </row>
    <row r="374" spans="1:42" outlineLevel="1">
      <c r="A374" s="92">
        <v>40786</v>
      </c>
      <c r="B374" s="93" t="s">
        <v>579</v>
      </c>
      <c r="C374" s="100" t="s">
        <v>580</v>
      </c>
      <c r="D374" s="94">
        <v>38557.120000000003</v>
      </c>
      <c r="E374" s="97"/>
      <c r="F374" s="97"/>
      <c r="G374" s="97"/>
      <c r="H374" s="94"/>
      <c r="I374" s="94"/>
      <c r="J374" s="94">
        <v>642.61866666666674</v>
      </c>
      <c r="K374" s="94">
        <v>2570.4746666666674</v>
      </c>
      <c r="L374" s="94">
        <v>4498.3306666666685</v>
      </c>
      <c r="M374" s="94">
        <f t="shared" si="367"/>
        <v>6426.1866666666692</v>
      </c>
      <c r="N374" s="95">
        <v>36629.264000000003</v>
      </c>
      <c r="O374" s="96">
        <v>160.65466666666669</v>
      </c>
      <c r="P374" s="95">
        <v>160.65466666666669</v>
      </c>
      <c r="Q374" s="95">
        <v>160.65466666666669</v>
      </c>
      <c r="R374" s="95">
        <v>160.65466666666669</v>
      </c>
      <c r="S374" s="95">
        <v>160.65466666666669</v>
      </c>
      <c r="T374" s="95">
        <v>160.65466666666669</v>
      </c>
      <c r="U374" s="95">
        <v>160.65466666666669</v>
      </c>
      <c r="V374" s="95">
        <v>160.65466666666669</v>
      </c>
      <c r="W374" s="95">
        <v>160.65466666666669</v>
      </c>
      <c r="X374" s="95">
        <v>160.65466666666669</v>
      </c>
      <c r="Y374" s="95">
        <v>160.65466666666669</v>
      </c>
      <c r="Z374" s="95">
        <v>160.65466666666669</v>
      </c>
      <c r="AA374" s="97">
        <v>8354.0426666666699</v>
      </c>
      <c r="AB374" s="97">
        <v>30203.077333333335</v>
      </c>
      <c r="AC374" s="95">
        <f>+($D$374*5%)/12</f>
        <v>160.65466666666669</v>
      </c>
      <c r="AD374" s="95">
        <f t="shared" ref="AD374:AN374" si="411">+($D$374*5%)/12</f>
        <v>160.65466666666669</v>
      </c>
      <c r="AE374" s="95">
        <f t="shared" si="411"/>
        <v>160.65466666666669</v>
      </c>
      <c r="AF374" s="95">
        <f t="shared" si="411"/>
        <v>160.65466666666669</v>
      </c>
      <c r="AG374" s="95">
        <f t="shared" si="411"/>
        <v>160.65466666666669</v>
      </c>
      <c r="AH374" s="95">
        <f t="shared" si="411"/>
        <v>160.65466666666669</v>
      </c>
      <c r="AI374" s="95">
        <f t="shared" si="411"/>
        <v>160.65466666666669</v>
      </c>
      <c r="AJ374" s="95">
        <f t="shared" si="411"/>
        <v>160.65466666666669</v>
      </c>
      <c r="AK374" s="95">
        <f t="shared" si="411"/>
        <v>160.65466666666669</v>
      </c>
      <c r="AL374" s="95">
        <f t="shared" si="411"/>
        <v>160.65466666666669</v>
      </c>
      <c r="AM374" s="95">
        <f t="shared" si="411"/>
        <v>160.65466666666669</v>
      </c>
      <c r="AN374" s="95">
        <f t="shared" si="411"/>
        <v>160.65466666666669</v>
      </c>
      <c r="AO374" s="98">
        <f t="shared" si="406"/>
        <v>10281.898666666671</v>
      </c>
      <c r="AP374" s="98">
        <f t="shared" si="356"/>
        <v>28275.221333333331</v>
      </c>
    </row>
    <row r="375" spans="1:42" outlineLevel="1">
      <c r="A375" s="92">
        <v>40786</v>
      </c>
      <c r="B375" s="93" t="s">
        <v>581</v>
      </c>
      <c r="C375" s="100" t="s">
        <v>582</v>
      </c>
      <c r="D375" s="94">
        <v>4976.5</v>
      </c>
      <c r="E375" s="97"/>
      <c r="F375" s="97"/>
      <c r="G375" s="97"/>
      <c r="H375" s="94"/>
      <c r="I375" s="94"/>
      <c r="J375" s="94">
        <v>82.941666666666677</v>
      </c>
      <c r="K375" s="94">
        <v>331.76666666666677</v>
      </c>
      <c r="L375" s="94">
        <v>580.59166666666681</v>
      </c>
      <c r="M375" s="94">
        <f t="shared" si="367"/>
        <v>829.41666666666686</v>
      </c>
      <c r="N375" s="95">
        <v>4727.6750000000002</v>
      </c>
      <c r="O375" s="96">
        <v>20.735416666666669</v>
      </c>
      <c r="P375" s="95">
        <v>20.735416666666669</v>
      </c>
      <c r="Q375" s="95">
        <v>20.735416666666669</v>
      </c>
      <c r="R375" s="95">
        <v>20.735416666666669</v>
      </c>
      <c r="S375" s="95">
        <v>20.735416666666669</v>
      </c>
      <c r="T375" s="95">
        <v>20.735416666666669</v>
      </c>
      <c r="U375" s="95">
        <v>20.735416666666669</v>
      </c>
      <c r="V375" s="95">
        <v>20.735416666666669</v>
      </c>
      <c r="W375" s="95">
        <v>20.735416666666669</v>
      </c>
      <c r="X375" s="95">
        <v>20.735416666666669</v>
      </c>
      <c r="Y375" s="95">
        <v>20.735416666666669</v>
      </c>
      <c r="Z375" s="95">
        <v>20.735416666666669</v>
      </c>
      <c r="AA375" s="97">
        <v>1078.241666666667</v>
      </c>
      <c r="AB375" s="97">
        <v>3898.2583333333332</v>
      </c>
      <c r="AC375" s="95">
        <f>+($D$375*5%)/12</f>
        <v>20.735416666666669</v>
      </c>
      <c r="AD375" s="95">
        <f t="shared" ref="AD375:AN375" si="412">+($D$375*5%)/12</f>
        <v>20.735416666666669</v>
      </c>
      <c r="AE375" s="95">
        <f t="shared" si="412"/>
        <v>20.735416666666669</v>
      </c>
      <c r="AF375" s="95">
        <f t="shared" si="412"/>
        <v>20.735416666666669</v>
      </c>
      <c r="AG375" s="95">
        <f t="shared" si="412"/>
        <v>20.735416666666669</v>
      </c>
      <c r="AH375" s="95">
        <f t="shared" si="412"/>
        <v>20.735416666666669</v>
      </c>
      <c r="AI375" s="95">
        <f t="shared" si="412"/>
        <v>20.735416666666669</v>
      </c>
      <c r="AJ375" s="95">
        <f t="shared" si="412"/>
        <v>20.735416666666669</v>
      </c>
      <c r="AK375" s="95">
        <f t="shared" si="412"/>
        <v>20.735416666666669</v>
      </c>
      <c r="AL375" s="95">
        <f t="shared" si="412"/>
        <v>20.735416666666669</v>
      </c>
      <c r="AM375" s="95">
        <f t="shared" si="412"/>
        <v>20.735416666666669</v>
      </c>
      <c r="AN375" s="95">
        <f t="shared" si="412"/>
        <v>20.735416666666669</v>
      </c>
      <c r="AO375" s="98">
        <f t="shared" si="406"/>
        <v>1327.0666666666671</v>
      </c>
      <c r="AP375" s="98">
        <f t="shared" si="356"/>
        <v>3649.4333333333329</v>
      </c>
    </row>
    <row r="376" spans="1:42" outlineLevel="1">
      <c r="A376" s="92">
        <v>40786</v>
      </c>
      <c r="B376" s="93" t="s">
        <v>583</v>
      </c>
      <c r="C376" s="100" t="s">
        <v>584</v>
      </c>
      <c r="D376" s="94">
        <v>27500</v>
      </c>
      <c r="E376" s="97"/>
      <c r="F376" s="97"/>
      <c r="G376" s="97"/>
      <c r="H376" s="94"/>
      <c r="I376" s="94"/>
      <c r="J376" s="94">
        <v>458.33333333333331</v>
      </c>
      <c r="K376" s="94">
        <v>1833.333333333333</v>
      </c>
      <c r="L376" s="94">
        <v>3208.333333333333</v>
      </c>
      <c r="M376" s="94">
        <f t="shared" si="367"/>
        <v>4583.333333333333</v>
      </c>
      <c r="N376" s="95">
        <v>26125</v>
      </c>
      <c r="O376" s="96">
        <v>114.58333333333333</v>
      </c>
      <c r="P376" s="95">
        <v>114.58333333333333</v>
      </c>
      <c r="Q376" s="95">
        <v>114.58333333333333</v>
      </c>
      <c r="R376" s="95">
        <v>114.58333333333333</v>
      </c>
      <c r="S376" s="95">
        <v>114.58333333333333</v>
      </c>
      <c r="T376" s="95">
        <v>114.58333333333333</v>
      </c>
      <c r="U376" s="95">
        <v>114.58333333333333</v>
      </c>
      <c r="V376" s="95">
        <v>114.58333333333333</v>
      </c>
      <c r="W376" s="95">
        <v>114.58333333333333</v>
      </c>
      <c r="X376" s="95">
        <v>114.58333333333333</v>
      </c>
      <c r="Y376" s="95">
        <v>114.58333333333333</v>
      </c>
      <c r="Z376" s="95">
        <v>114.58333333333333</v>
      </c>
      <c r="AA376" s="97">
        <v>5958.333333333333</v>
      </c>
      <c r="AB376" s="97">
        <v>21541.666666666668</v>
      </c>
      <c r="AC376" s="95">
        <f>+($D$376*5%)/12</f>
        <v>114.58333333333333</v>
      </c>
      <c r="AD376" s="95">
        <f t="shared" ref="AD376:AN376" si="413">+($D$376*5%)/12</f>
        <v>114.58333333333333</v>
      </c>
      <c r="AE376" s="95">
        <f t="shared" si="413"/>
        <v>114.58333333333333</v>
      </c>
      <c r="AF376" s="95">
        <f t="shared" si="413"/>
        <v>114.58333333333333</v>
      </c>
      <c r="AG376" s="95">
        <f t="shared" si="413"/>
        <v>114.58333333333333</v>
      </c>
      <c r="AH376" s="95">
        <f t="shared" si="413"/>
        <v>114.58333333333333</v>
      </c>
      <c r="AI376" s="95">
        <f t="shared" si="413"/>
        <v>114.58333333333333</v>
      </c>
      <c r="AJ376" s="95">
        <f t="shared" si="413"/>
        <v>114.58333333333333</v>
      </c>
      <c r="AK376" s="95">
        <f t="shared" si="413"/>
        <v>114.58333333333333</v>
      </c>
      <c r="AL376" s="95">
        <f t="shared" si="413"/>
        <v>114.58333333333333</v>
      </c>
      <c r="AM376" s="95">
        <f t="shared" si="413"/>
        <v>114.58333333333333</v>
      </c>
      <c r="AN376" s="95">
        <f t="shared" si="413"/>
        <v>114.58333333333333</v>
      </c>
      <c r="AO376" s="98">
        <f t="shared" si="406"/>
        <v>7333.333333333333</v>
      </c>
      <c r="AP376" s="98">
        <f t="shared" si="356"/>
        <v>20166.666666666668</v>
      </c>
    </row>
    <row r="377" spans="1:42" outlineLevel="1">
      <c r="A377" s="92">
        <v>40787</v>
      </c>
      <c r="B377" s="93" t="s">
        <v>585</v>
      </c>
      <c r="C377" s="100" t="s">
        <v>586</v>
      </c>
      <c r="D377" s="94">
        <v>4396.55</v>
      </c>
      <c r="E377" s="97"/>
      <c r="F377" s="97"/>
      <c r="G377" s="97"/>
      <c r="H377" s="94"/>
      <c r="I377" s="94"/>
      <c r="J377" s="94">
        <v>54.956875000000004</v>
      </c>
      <c r="K377" s="94">
        <v>274.78437500000007</v>
      </c>
      <c r="L377" s="94">
        <v>494.61187500000017</v>
      </c>
      <c r="M377" s="94">
        <f t="shared" si="367"/>
        <v>714.43937500000027</v>
      </c>
      <c r="N377" s="95">
        <v>4176.7224999999999</v>
      </c>
      <c r="O377" s="96">
        <v>18.318958333333335</v>
      </c>
      <c r="P377" s="95">
        <v>18.318958333333335</v>
      </c>
      <c r="Q377" s="95">
        <v>18.318958333333335</v>
      </c>
      <c r="R377" s="95">
        <v>18.318958333333335</v>
      </c>
      <c r="S377" s="95">
        <v>18.318958333333335</v>
      </c>
      <c r="T377" s="95">
        <v>18.318958333333335</v>
      </c>
      <c r="U377" s="95">
        <v>18.318958333333335</v>
      </c>
      <c r="V377" s="95">
        <v>18.318958333333335</v>
      </c>
      <c r="W377" s="95">
        <v>18.318958333333335</v>
      </c>
      <c r="X377" s="95">
        <v>18.318958333333335</v>
      </c>
      <c r="Y377" s="95">
        <v>18.318958333333335</v>
      </c>
      <c r="Z377" s="95">
        <v>18.318958333333335</v>
      </c>
      <c r="AA377" s="97">
        <v>934.26687500000037</v>
      </c>
      <c r="AB377" s="97">
        <v>3462.2831249999999</v>
      </c>
      <c r="AC377" s="95">
        <f>+($D$377*5%)/12</f>
        <v>18.318958333333335</v>
      </c>
      <c r="AD377" s="95">
        <f t="shared" ref="AD377:AN377" si="414">+($D$377*5%)/12</f>
        <v>18.318958333333335</v>
      </c>
      <c r="AE377" s="95">
        <f t="shared" si="414"/>
        <v>18.318958333333335</v>
      </c>
      <c r="AF377" s="95">
        <f t="shared" si="414"/>
        <v>18.318958333333335</v>
      </c>
      <c r="AG377" s="95">
        <f t="shared" si="414"/>
        <v>18.318958333333335</v>
      </c>
      <c r="AH377" s="95">
        <f t="shared" si="414"/>
        <v>18.318958333333335</v>
      </c>
      <c r="AI377" s="95">
        <f t="shared" si="414"/>
        <v>18.318958333333335</v>
      </c>
      <c r="AJ377" s="95">
        <f t="shared" si="414"/>
        <v>18.318958333333335</v>
      </c>
      <c r="AK377" s="95">
        <f t="shared" si="414"/>
        <v>18.318958333333335</v>
      </c>
      <c r="AL377" s="95">
        <f t="shared" si="414"/>
        <v>18.318958333333335</v>
      </c>
      <c r="AM377" s="95">
        <f t="shared" si="414"/>
        <v>18.318958333333335</v>
      </c>
      <c r="AN377" s="95">
        <f t="shared" si="414"/>
        <v>18.318958333333335</v>
      </c>
      <c r="AO377" s="98">
        <f t="shared" si="406"/>
        <v>1154.0943750000004</v>
      </c>
      <c r="AP377" s="98">
        <f t="shared" si="356"/>
        <v>3242.4556249999996</v>
      </c>
    </row>
    <row r="378" spans="1:42" outlineLevel="1">
      <c r="A378" s="92">
        <v>40788</v>
      </c>
      <c r="B378" s="93" t="s">
        <v>587</v>
      </c>
      <c r="C378" s="100" t="s">
        <v>588</v>
      </c>
      <c r="D378" s="94">
        <v>4250</v>
      </c>
      <c r="E378" s="97"/>
      <c r="F378" s="97"/>
      <c r="G378" s="97"/>
      <c r="H378" s="94"/>
      <c r="I378" s="94"/>
      <c r="J378" s="94">
        <v>53.125</v>
      </c>
      <c r="K378" s="94">
        <v>265.625</v>
      </c>
      <c r="L378" s="94">
        <v>478.125</v>
      </c>
      <c r="M378" s="94">
        <f t="shared" si="367"/>
        <v>690.625</v>
      </c>
      <c r="N378" s="95">
        <v>4037.5</v>
      </c>
      <c r="O378" s="96">
        <v>17.708333333333332</v>
      </c>
      <c r="P378" s="95">
        <v>17.708333333333332</v>
      </c>
      <c r="Q378" s="95">
        <v>17.708333333333332</v>
      </c>
      <c r="R378" s="95">
        <v>17.708333333333332</v>
      </c>
      <c r="S378" s="95">
        <v>17.708333333333332</v>
      </c>
      <c r="T378" s="95">
        <v>17.708333333333332</v>
      </c>
      <c r="U378" s="95">
        <v>17.708333333333332</v>
      </c>
      <c r="V378" s="95">
        <v>17.708333333333332</v>
      </c>
      <c r="W378" s="95">
        <v>17.708333333333332</v>
      </c>
      <c r="X378" s="95">
        <v>17.708333333333332</v>
      </c>
      <c r="Y378" s="95">
        <v>17.708333333333332</v>
      </c>
      <c r="Z378" s="95">
        <v>17.708333333333332</v>
      </c>
      <c r="AA378" s="97">
        <v>903.125</v>
      </c>
      <c r="AB378" s="97">
        <v>3346.875</v>
      </c>
      <c r="AC378" s="95">
        <f>+($D$378*5%)/12</f>
        <v>17.708333333333332</v>
      </c>
      <c r="AD378" s="95">
        <f t="shared" ref="AD378:AN378" si="415">+($D$378*5%)/12</f>
        <v>17.708333333333332</v>
      </c>
      <c r="AE378" s="95">
        <f t="shared" si="415"/>
        <v>17.708333333333332</v>
      </c>
      <c r="AF378" s="95">
        <f t="shared" si="415"/>
        <v>17.708333333333332</v>
      </c>
      <c r="AG378" s="95">
        <f t="shared" si="415"/>
        <v>17.708333333333332</v>
      </c>
      <c r="AH378" s="95">
        <f t="shared" si="415"/>
        <v>17.708333333333332</v>
      </c>
      <c r="AI378" s="95">
        <f t="shared" si="415"/>
        <v>17.708333333333332</v>
      </c>
      <c r="AJ378" s="95">
        <f t="shared" si="415"/>
        <v>17.708333333333332</v>
      </c>
      <c r="AK378" s="95">
        <f t="shared" si="415"/>
        <v>17.708333333333332</v>
      </c>
      <c r="AL378" s="95">
        <f t="shared" si="415"/>
        <v>17.708333333333332</v>
      </c>
      <c r="AM378" s="95">
        <f t="shared" si="415"/>
        <v>17.708333333333332</v>
      </c>
      <c r="AN378" s="95">
        <f t="shared" si="415"/>
        <v>17.708333333333332</v>
      </c>
      <c r="AO378" s="98">
        <f t="shared" si="406"/>
        <v>1115.625</v>
      </c>
      <c r="AP378" s="98">
        <f t="shared" si="356"/>
        <v>3134.375</v>
      </c>
    </row>
    <row r="379" spans="1:42" outlineLevel="1">
      <c r="A379" s="92">
        <v>40813</v>
      </c>
      <c r="B379" s="93" t="s">
        <v>589</v>
      </c>
      <c r="C379" s="100" t="s">
        <v>571</v>
      </c>
      <c r="D379" s="94">
        <v>301724.14</v>
      </c>
      <c r="E379" s="97"/>
      <c r="F379" s="97"/>
      <c r="G379" s="97"/>
      <c r="H379" s="94"/>
      <c r="I379" s="94"/>
      <c r="J379" s="94">
        <v>3771.5517500000005</v>
      </c>
      <c r="K379" s="94">
        <v>18857.758750000001</v>
      </c>
      <c r="L379" s="94">
        <v>33943.965750000003</v>
      </c>
      <c r="M379" s="94">
        <f t="shared" si="367"/>
        <v>49030.172750000005</v>
      </c>
      <c r="N379" s="95">
        <v>286637.93300000002</v>
      </c>
      <c r="O379" s="96">
        <v>1257.1839166666668</v>
      </c>
      <c r="P379" s="95">
        <v>1257.1839166666668</v>
      </c>
      <c r="Q379" s="95">
        <v>1257.1839166666668</v>
      </c>
      <c r="R379" s="95">
        <v>1257.1839166666668</v>
      </c>
      <c r="S379" s="95">
        <v>1257.1839166666668</v>
      </c>
      <c r="T379" s="95">
        <v>1257.1839166666668</v>
      </c>
      <c r="U379" s="95">
        <v>1257.1839166666668</v>
      </c>
      <c r="V379" s="95">
        <v>1257.1839166666668</v>
      </c>
      <c r="W379" s="95">
        <v>1257.1839166666668</v>
      </c>
      <c r="X379" s="95">
        <v>1257.1839166666668</v>
      </c>
      <c r="Y379" s="95">
        <v>1257.1839166666668</v>
      </c>
      <c r="Z379" s="95">
        <v>1257.1839166666668</v>
      </c>
      <c r="AA379" s="97">
        <v>64116.379750000007</v>
      </c>
      <c r="AB379" s="97">
        <v>237607.76024999999</v>
      </c>
      <c r="AC379" s="95">
        <f>+($D$379*5%)/12</f>
        <v>1257.1839166666668</v>
      </c>
      <c r="AD379" s="95">
        <f t="shared" ref="AD379:AN379" si="416">+($D$379*5%)/12</f>
        <v>1257.1839166666668</v>
      </c>
      <c r="AE379" s="95">
        <f t="shared" si="416"/>
        <v>1257.1839166666668</v>
      </c>
      <c r="AF379" s="95">
        <f t="shared" si="416"/>
        <v>1257.1839166666668</v>
      </c>
      <c r="AG379" s="95">
        <f t="shared" si="416"/>
        <v>1257.1839166666668</v>
      </c>
      <c r="AH379" s="95">
        <f t="shared" si="416"/>
        <v>1257.1839166666668</v>
      </c>
      <c r="AI379" s="95">
        <f t="shared" si="416"/>
        <v>1257.1839166666668</v>
      </c>
      <c r="AJ379" s="95">
        <f t="shared" si="416"/>
        <v>1257.1839166666668</v>
      </c>
      <c r="AK379" s="95">
        <f t="shared" si="416"/>
        <v>1257.1839166666668</v>
      </c>
      <c r="AL379" s="95">
        <f t="shared" si="416"/>
        <v>1257.1839166666668</v>
      </c>
      <c r="AM379" s="95">
        <f t="shared" si="416"/>
        <v>1257.1839166666668</v>
      </c>
      <c r="AN379" s="95">
        <f t="shared" si="416"/>
        <v>1257.1839166666668</v>
      </c>
      <c r="AO379" s="98">
        <f t="shared" si="406"/>
        <v>79202.586750000017</v>
      </c>
      <c r="AP379" s="98">
        <f t="shared" si="356"/>
        <v>222521.55325</v>
      </c>
    </row>
    <row r="380" spans="1:42" outlineLevel="1">
      <c r="A380" s="92">
        <v>37162</v>
      </c>
      <c r="B380" s="93" t="s">
        <v>590</v>
      </c>
      <c r="C380" s="100" t="s">
        <v>436</v>
      </c>
      <c r="D380" s="94">
        <v>431034.48</v>
      </c>
      <c r="E380" s="97"/>
      <c r="F380" s="97"/>
      <c r="G380" s="97"/>
      <c r="H380" s="94"/>
      <c r="I380" s="94"/>
      <c r="J380" s="94">
        <v>5387.9310000000005</v>
      </c>
      <c r="K380" s="94">
        <v>26939.655000000002</v>
      </c>
      <c r="L380" s="94">
        <v>48491.379000000001</v>
      </c>
      <c r="M380" s="94">
        <f t="shared" si="367"/>
        <v>70043.103000000003</v>
      </c>
      <c r="N380" s="95">
        <v>409482.75599999999</v>
      </c>
      <c r="O380" s="96">
        <v>1795.9770000000001</v>
      </c>
      <c r="P380" s="95">
        <v>1795.9770000000001</v>
      </c>
      <c r="Q380" s="95">
        <v>1795.9770000000001</v>
      </c>
      <c r="R380" s="95">
        <v>1795.9770000000001</v>
      </c>
      <c r="S380" s="95">
        <v>1795.9770000000001</v>
      </c>
      <c r="T380" s="95">
        <v>1795.9770000000001</v>
      </c>
      <c r="U380" s="95">
        <v>1795.9770000000001</v>
      </c>
      <c r="V380" s="95">
        <v>1795.9770000000001</v>
      </c>
      <c r="W380" s="95">
        <v>1795.9770000000001</v>
      </c>
      <c r="X380" s="95">
        <v>1795.9770000000001</v>
      </c>
      <c r="Y380" s="95">
        <v>1795.9770000000001</v>
      </c>
      <c r="Z380" s="95">
        <v>1795.9770000000001</v>
      </c>
      <c r="AA380" s="97">
        <v>91594.827000000005</v>
      </c>
      <c r="AB380" s="97">
        <v>339439.65299999999</v>
      </c>
      <c r="AC380" s="95">
        <f>+($D$380*5%)/12</f>
        <v>1795.9770000000001</v>
      </c>
      <c r="AD380" s="95">
        <f t="shared" ref="AD380:AN380" si="417">+($D$380*5%)/12</f>
        <v>1795.9770000000001</v>
      </c>
      <c r="AE380" s="95">
        <f t="shared" si="417"/>
        <v>1795.9770000000001</v>
      </c>
      <c r="AF380" s="95">
        <f t="shared" si="417"/>
        <v>1795.9770000000001</v>
      </c>
      <c r="AG380" s="95">
        <f t="shared" si="417"/>
        <v>1795.9770000000001</v>
      </c>
      <c r="AH380" s="95">
        <f t="shared" si="417"/>
        <v>1795.9770000000001</v>
      </c>
      <c r="AI380" s="95">
        <f t="shared" si="417"/>
        <v>1795.9770000000001</v>
      </c>
      <c r="AJ380" s="95">
        <f t="shared" si="417"/>
        <v>1795.9770000000001</v>
      </c>
      <c r="AK380" s="95">
        <f t="shared" si="417"/>
        <v>1795.9770000000001</v>
      </c>
      <c r="AL380" s="95">
        <f t="shared" si="417"/>
        <v>1795.9770000000001</v>
      </c>
      <c r="AM380" s="95">
        <f t="shared" si="417"/>
        <v>1795.9770000000001</v>
      </c>
      <c r="AN380" s="95">
        <f t="shared" si="417"/>
        <v>1795.9770000000001</v>
      </c>
      <c r="AO380" s="98">
        <f t="shared" si="406"/>
        <v>113146.55100000001</v>
      </c>
      <c r="AP380" s="98">
        <f t="shared" si="356"/>
        <v>317887.929</v>
      </c>
    </row>
    <row r="381" spans="1:42" outlineLevel="1">
      <c r="A381" s="92">
        <v>40816</v>
      </c>
      <c r="B381" s="93" t="s">
        <v>591</v>
      </c>
      <c r="C381" s="100" t="s">
        <v>592</v>
      </c>
      <c r="D381" s="94">
        <v>24022.880000000001</v>
      </c>
      <c r="E381" s="97"/>
      <c r="F381" s="97"/>
      <c r="G381" s="97"/>
      <c r="H381" s="94"/>
      <c r="I381" s="94"/>
      <c r="J381" s="94">
        <v>300.286</v>
      </c>
      <c r="K381" s="94">
        <v>1501.43</v>
      </c>
      <c r="L381" s="94">
        <v>2702.5740000000001</v>
      </c>
      <c r="M381" s="94">
        <f t="shared" si="367"/>
        <v>3903.7179999999998</v>
      </c>
      <c r="N381" s="95">
        <v>22821.736000000001</v>
      </c>
      <c r="O381" s="96">
        <v>100.09533333333333</v>
      </c>
      <c r="P381" s="95">
        <v>100.09533333333333</v>
      </c>
      <c r="Q381" s="95">
        <v>100.09533333333333</v>
      </c>
      <c r="R381" s="95">
        <v>100.09533333333333</v>
      </c>
      <c r="S381" s="95">
        <v>100.09533333333333</v>
      </c>
      <c r="T381" s="95">
        <v>100.09533333333333</v>
      </c>
      <c r="U381" s="95">
        <v>100.09533333333333</v>
      </c>
      <c r="V381" s="95">
        <v>100.09533333333333</v>
      </c>
      <c r="W381" s="95">
        <v>100.09533333333333</v>
      </c>
      <c r="X381" s="95">
        <v>100.09533333333333</v>
      </c>
      <c r="Y381" s="95">
        <v>100.09533333333333</v>
      </c>
      <c r="Z381" s="95">
        <v>100.09533333333333</v>
      </c>
      <c r="AA381" s="97">
        <v>5104.8620000000001</v>
      </c>
      <c r="AB381" s="97">
        <v>18918.018</v>
      </c>
      <c r="AC381" s="95">
        <f>+($D$381*5%)/12</f>
        <v>100.09533333333333</v>
      </c>
      <c r="AD381" s="95">
        <f t="shared" ref="AD381:AN381" si="418">+($D$381*5%)/12</f>
        <v>100.09533333333333</v>
      </c>
      <c r="AE381" s="95">
        <f t="shared" si="418"/>
        <v>100.09533333333333</v>
      </c>
      <c r="AF381" s="95">
        <f t="shared" si="418"/>
        <v>100.09533333333333</v>
      </c>
      <c r="AG381" s="95">
        <f t="shared" si="418"/>
        <v>100.09533333333333</v>
      </c>
      <c r="AH381" s="95">
        <f t="shared" si="418"/>
        <v>100.09533333333333</v>
      </c>
      <c r="AI381" s="95">
        <f t="shared" si="418"/>
        <v>100.09533333333333</v>
      </c>
      <c r="AJ381" s="95">
        <f t="shared" si="418"/>
        <v>100.09533333333333</v>
      </c>
      <c r="AK381" s="95">
        <f t="shared" si="418"/>
        <v>100.09533333333333</v>
      </c>
      <c r="AL381" s="95">
        <f t="shared" si="418"/>
        <v>100.09533333333333</v>
      </c>
      <c r="AM381" s="95">
        <f t="shared" si="418"/>
        <v>100.09533333333333</v>
      </c>
      <c r="AN381" s="95">
        <f t="shared" si="418"/>
        <v>100.09533333333333</v>
      </c>
      <c r="AO381" s="98">
        <f t="shared" si="406"/>
        <v>6306.0060000000003</v>
      </c>
      <c r="AP381" s="98">
        <f t="shared" si="356"/>
        <v>17716.874</v>
      </c>
    </row>
    <row r="382" spans="1:42" outlineLevel="1">
      <c r="A382" s="92">
        <v>40816</v>
      </c>
      <c r="B382" s="93" t="s">
        <v>593</v>
      </c>
      <c r="C382" s="100" t="s">
        <v>594</v>
      </c>
      <c r="D382" s="94">
        <v>11088</v>
      </c>
      <c r="E382" s="97"/>
      <c r="F382" s="97"/>
      <c r="G382" s="97"/>
      <c r="H382" s="94"/>
      <c r="I382" s="94"/>
      <c r="J382" s="94">
        <v>138.6</v>
      </c>
      <c r="K382" s="94">
        <v>693</v>
      </c>
      <c r="L382" s="94">
        <v>1247.4000000000001</v>
      </c>
      <c r="M382" s="94">
        <f t="shared" si="367"/>
        <v>1801.8000000000002</v>
      </c>
      <c r="N382" s="95">
        <v>10533.6</v>
      </c>
      <c r="O382" s="96">
        <v>46.199999999999996</v>
      </c>
      <c r="P382" s="95">
        <v>46.199999999999996</v>
      </c>
      <c r="Q382" s="95">
        <v>46.199999999999996</v>
      </c>
      <c r="R382" s="95">
        <v>46.199999999999996</v>
      </c>
      <c r="S382" s="95">
        <v>46.199999999999996</v>
      </c>
      <c r="T382" s="95">
        <v>46.199999999999996</v>
      </c>
      <c r="U382" s="95">
        <v>46.199999999999996</v>
      </c>
      <c r="V382" s="95">
        <v>46.199999999999996</v>
      </c>
      <c r="W382" s="95">
        <v>46.199999999999996</v>
      </c>
      <c r="X382" s="95">
        <v>46.199999999999996</v>
      </c>
      <c r="Y382" s="95">
        <v>46.199999999999996</v>
      </c>
      <c r="Z382" s="95">
        <v>46.199999999999996</v>
      </c>
      <c r="AA382" s="97">
        <v>2356.2000000000003</v>
      </c>
      <c r="AB382" s="97">
        <v>8731.7999999999993</v>
      </c>
      <c r="AC382" s="95">
        <f>+($D$382*5%)/12</f>
        <v>46.199999999999996</v>
      </c>
      <c r="AD382" s="95">
        <f t="shared" ref="AD382:AN382" si="419">+($D$382*5%)/12</f>
        <v>46.199999999999996</v>
      </c>
      <c r="AE382" s="95">
        <f t="shared" si="419"/>
        <v>46.199999999999996</v>
      </c>
      <c r="AF382" s="95">
        <f t="shared" si="419"/>
        <v>46.199999999999996</v>
      </c>
      <c r="AG382" s="95">
        <f t="shared" si="419"/>
        <v>46.199999999999996</v>
      </c>
      <c r="AH382" s="95">
        <f t="shared" si="419"/>
        <v>46.199999999999996</v>
      </c>
      <c r="AI382" s="95">
        <f t="shared" si="419"/>
        <v>46.199999999999996</v>
      </c>
      <c r="AJ382" s="95">
        <f t="shared" si="419"/>
        <v>46.199999999999996</v>
      </c>
      <c r="AK382" s="95">
        <f t="shared" si="419"/>
        <v>46.199999999999996</v>
      </c>
      <c r="AL382" s="95">
        <f t="shared" si="419"/>
        <v>46.199999999999996</v>
      </c>
      <c r="AM382" s="95">
        <f t="shared" si="419"/>
        <v>46.199999999999996</v>
      </c>
      <c r="AN382" s="95">
        <f t="shared" si="419"/>
        <v>46.199999999999996</v>
      </c>
      <c r="AO382" s="98">
        <f t="shared" si="406"/>
        <v>2910.6000000000004</v>
      </c>
      <c r="AP382" s="98">
        <f t="shared" si="356"/>
        <v>8177.4</v>
      </c>
    </row>
    <row r="383" spans="1:42" outlineLevel="1">
      <c r="A383" s="92">
        <v>40823</v>
      </c>
      <c r="B383" s="93" t="s">
        <v>595</v>
      </c>
      <c r="C383" s="100" t="s">
        <v>596</v>
      </c>
      <c r="D383" s="94">
        <v>6110.95</v>
      </c>
      <c r="E383" s="97"/>
      <c r="F383" s="97"/>
      <c r="G383" s="97"/>
      <c r="H383" s="94"/>
      <c r="I383" s="94"/>
      <c r="J383" s="94">
        <v>50.924583333333338</v>
      </c>
      <c r="K383" s="94">
        <v>356.47208333333327</v>
      </c>
      <c r="L383" s="94">
        <v>662.01958333333323</v>
      </c>
      <c r="M383" s="94">
        <f t="shared" si="367"/>
        <v>967.56708333333313</v>
      </c>
      <c r="N383" s="95">
        <v>5805.4025000000001</v>
      </c>
      <c r="O383" s="96">
        <v>25.462291666666669</v>
      </c>
      <c r="P383" s="95">
        <v>25.462291666666669</v>
      </c>
      <c r="Q383" s="95">
        <v>25.462291666666669</v>
      </c>
      <c r="R383" s="95">
        <v>25.462291666666669</v>
      </c>
      <c r="S383" s="95">
        <v>25.462291666666669</v>
      </c>
      <c r="T383" s="95">
        <v>25.462291666666669</v>
      </c>
      <c r="U383" s="95">
        <v>25.462291666666669</v>
      </c>
      <c r="V383" s="95">
        <v>25.462291666666669</v>
      </c>
      <c r="W383" s="95">
        <v>25.462291666666669</v>
      </c>
      <c r="X383" s="95">
        <v>25.462291666666669</v>
      </c>
      <c r="Y383" s="95">
        <v>25.462291666666669</v>
      </c>
      <c r="Z383" s="95">
        <v>25.462291666666669</v>
      </c>
      <c r="AA383" s="97">
        <v>1273.114583333333</v>
      </c>
      <c r="AB383" s="97">
        <v>4837.8354166666668</v>
      </c>
      <c r="AC383" s="95">
        <f>+($D$383*5%)/12</f>
        <v>25.462291666666669</v>
      </c>
      <c r="AD383" s="95">
        <f t="shared" ref="AD383:AN383" si="420">+($D$383*5%)/12</f>
        <v>25.462291666666669</v>
      </c>
      <c r="AE383" s="95">
        <f t="shared" si="420"/>
        <v>25.462291666666669</v>
      </c>
      <c r="AF383" s="95">
        <f t="shared" si="420"/>
        <v>25.462291666666669</v>
      </c>
      <c r="AG383" s="95">
        <f t="shared" si="420"/>
        <v>25.462291666666669</v>
      </c>
      <c r="AH383" s="95">
        <f t="shared" si="420"/>
        <v>25.462291666666669</v>
      </c>
      <c r="AI383" s="95">
        <f t="shared" si="420"/>
        <v>25.462291666666669</v>
      </c>
      <c r="AJ383" s="95">
        <f t="shared" si="420"/>
        <v>25.462291666666669</v>
      </c>
      <c r="AK383" s="95">
        <f t="shared" si="420"/>
        <v>25.462291666666669</v>
      </c>
      <c r="AL383" s="95">
        <f t="shared" si="420"/>
        <v>25.462291666666669</v>
      </c>
      <c r="AM383" s="95">
        <f t="shared" si="420"/>
        <v>25.462291666666669</v>
      </c>
      <c r="AN383" s="95">
        <f t="shared" si="420"/>
        <v>25.462291666666669</v>
      </c>
      <c r="AO383" s="98">
        <f t="shared" si="406"/>
        <v>1578.6620833333329</v>
      </c>
      <c r="AP383" s="98">
        <f t="shared" si="356"/>
        <v>4532.2879166666671</v>
      </c>
    </row>
    <row r="384" spans="1:42" outlineLevel="1">
      <c r="A384" s="92">
        <v>40840</v>
      </c>
      <c r="B384" s="93" t="s">
        <v>597</v>
      </c>
      <c r="C384" s="100" t="s">
        <v>571</v>
      </c>
      <c r="D384" s="94">
        <v>330172.40999999997</v>
      </c>
      <c r="E384" s="97"/>
      <c r="F384" s="97"/>
      <c r="G384" s="97"/>
      <c r="H384" s="94"/>
      <c r="I384" s="94"/>
      <c r="J384" s="94">
        <v>2751.4367500000003</v>
      </c>
      <c r="K384" s="94">
        <v>19260.057250000002</v>
      </c>
      <c r="L384" s="94">
        <v>35768.677750000003</v>
      </c>
      <c r="M384" s="94">
        <f t="shared" si="367"/>
        <v>52277.298250000007</v>
      </c>
      <c r="N384" s="95">
        <v>313663.78949999996</v>
      </c>
      <c r="O384" s="96">
        <v>1375.7183750000002</v>
      </c>
      <c r="P384" s="95">
        <v>1375.7183750000002</v>
      </c>
      <c r="Q384" s="95">
        <v>1375.7183750000002</v>
      </c>
      <c r="R384" s="95">
        <v>1375.7183750000002</v>
      </c>
      <c r="S384" s="95">
        <v>1375.7183750000002</v>
      </c>
      <c r="T384" s="95">
        <v>1375.7183750000002</v>
      </c>
      <c r="U384" s="95">
        <v>1375.7183750000002</v>
      </c>
      <c r="V384" s="95">
        <v>1375.7183750000002</v>
      </c>
      <c r="W384" s="95">
        <v>1375.7183750000002</v>
      </c>
      <c r="X384" s="95">
        <v>1375.7183750000002</v>
      </c>
      <c r="Y384" s="95">
        <v>1375.7183750000002</v>
      </c>
      <c r="Z384" s="95">
        <v>1375.7183750000002</v>
      </c>
      <c r="AA384" s="97">
        <v>68785.918750000012</v>
      </c>
      <c r="AB384" s="97">
        <v>261386.49124999996</v>
      </c>
      <c r="AC384" s="95">
        <f>+($D$384*5%)/12</f>
        <v>1375.7183750000002</v>
      </c>
      <c r="AD384" s="95">
        <f t="shared" ref="AD384:AN384" si="421">+($D$384*5%)/12</f>
        <v>1375.7183750000002</v>
      </c>
      <c r="AE384" s="95">
        <f t="shared" si="421"/>
        <v>1375.7183750000002</v>
      </c>
      <c r="AF384" s="95">
        <f t="shared" si="421"/>
        <v>1375.7183750000002</v>
      </c>
      <c r="AG384" s="95">
        <f t="shared" si="421"/>
        <v>1375.7183750000002</v>
      </c>
      <c r="AH384" s="95">
        <f t="shared" si="421"/>
        <v>1375.7183750000002</v>
      </c>
      <c r="AI384" s="95">
        <f t="shared" si="421"/>
        <v>1375.7183750000002</v>
      </c>
      <c r="AJ384" s="95">
        <f t="shared" si="421"/>
        <v>1375.7183750000002</v>
      </c>
      <c r="AK384" s="95">
        <f t="shared" si="421"/>
        <v>1375.7183750000002</v>
      </c>
      <c r="AL384" s="95">
        <f t="shared" si="421"/>
        <v>1375.7183750000002</v>
      </c>
      <c r="AM384" s="95">
        <f t="shared" si="421"/>
        <v>1375.7183750000002</v>
      </c>
      <c r="AN384" s="95">
        <f t="shared" si="421"/>
        <v>1375.7183750000002</v>
      </c>
      <c r="AO384" s="98">
        <f t="shared" si="406"/>
        <v>85294.539250000016</v>
      </c>
      <c r="AP384" s="98">
        <f t="shared" si="356"/>
        <v>244877.87074999994</v>
      </c>
    </row>
    <row r="385" spans="1:42" outlineLevel="1">
      <c r="A385" s="92">
        <v>40842</v>
      </c>
      <c r="B385" s="93" t="s">
        <v>598</v>
      </c>
      <c r="C385" s="100" t="s">
        <v>599</v>
      </c>
      <c r="D385" s="94">
        <v>17219.849999999999</v>
      </c>
      <c r="E385" s="97"/>
      <c r="F385" s="97"/>
      <c r="G385" s="97"/>
      <c r="H385" s="94"/>
      <c r="I385" s="94"/>
      <c r="J385" s="94">
        <v>143.49875</v>
      </c>
      <c r="K385" s="94">
        <v>1004.4912499999999</v>
      </c>
      <c r="L385" s="94">
        <v>1865.4837499999999</v>
      </c>
      <c r="M385" s="94">
        <f t="shared" si="367"/>
        <v>2726.4762499999997</v>
      </c>
      <c r="N385" s="95">
        <v>16358.857499999998</v>
      </c>
      <c r="O385" s="96">
        <v>71.749375000000001</v>
      </c>
      <c r="P385" s="95">
        <v>71.749375000000001</v>
      </c>
      <c r="Q385" s="95">
        <v>71.749375000000001</v>
      </c>
      <c r="R385" s="95">
        <v>71.749375000000001</v>
      </c>
      <c r="S385" s="95">
        <v>71.749375000000001</v>
      </c>
      <c r="T385" s="95">
        <v>71.749375000000001</v>
      </c>
      <c r="U385" s="95">
        <v>71.749375000000001</v>
      </c>
      <c r="V385" s="95">
        <v>71.749375000000001</v>
      </c>
      <c r="W385" s="95">
        <v>71.749375000000001</v>
      </c>
      <c r="X385" s="95">
        <v>71.749375000000001</v>
      </c>
      <c r="Y385" s="95">
        <v>71.749375000000001</v>
      </c>
      <c r="Z385" s="95">
        <v>71.749375000000001</v>
      </c>
      <c r="AA385" s="97">
        <v>3587.4687499999995</v>
      </c>
      <c r="AB385" s="97">
        <v>13632.381249999999</v>
      </c>
      <c r="AC385" s="95">
        <f>+($D$385*5%)/12</f>
        <v>71.749375000000001</v>
      </c>
      <c r="AD385" s="95">
        <f t="shared" ref="AD385:AN385" si="422">+($D$385*5%)/12</f>
        <v>71.749375000000001</v>
      </c>
      <c r="AE385" s="95">
        <f t="shared" si="422"/>
        <v>71.749375000000001</v>
      </c>
      <c r="AF385" s="95">
        <f t="shared" si="422"/>
        <v>71.749375000000001</v>
      </c>
      <c r="AG385" s="95">
        <f t="shared" si="422"/>
        <v>71.749375000000001</v>
      </c>
      <c r="AH385" s="95">
        <f t="shared" si="422"/>
        <v>71.749375000000001</v>
      </c>
      <c r="AI385" s="95">
        <f t="shared" si="422"/>
        <v>71.749375000000001</v>
      </c>
      <c r="AJ385" s="95">
        <f t="shared" si="422"/>
        <v>71.749375000000001</v>
      </c>
      <c r="AK385" s="95">
        <f t="shared" si="422"/>
        <v>71.749375000000001</v>
      </c>
      <c r="AL385" s="95">
        <f t="shared" si="422"/>
        <v>71.749375000000001</v>
      </c>
      <c r="AM385" s="95">
        <f t="shared" si="422"/>
        <v>71.749375000000001</v>
      </c>
      <c r="AN385" s="95">
        <f t="shared" si="422"/>
        <v>71.749375000000001</v>
      </c>
      <c r="AO385" s="98">
        <f t="shared" si="406"/>
        <v>4448.4612499999994</v>
      </c>
      <c r="AP385" s="98">
        <f t="shared" si="356"/>
        <v>12771.388749999998</v>
      </c>
    </row>
    <row r="386" spans="1:42" outlineLevel="1">
      <c r="A386" s="92">
        <v>40843</v>
      </c>
      <c r="B386" s="93" t="s">
        <v>600</v>
      </c>
      <c r="C386" s="100" t="s">
        <v>601</v>
      </c>
      <c r="D386" s="94">
        <v>18377.8</v>
      </c>
      <c r="E386" s="97"/>
      <c r="F386" s="97"/>
      <c r="G386" s="97"/>
      <c r="H386" s="94"/>
      <c r="I386" s="94"/>
      <c r="J386" s="94">
        <v>153.14833333333334</v>
      </c>
      <c r="K386" s="94">
        <v>1072.0383333333334</v>
      </c>
      <c r="L386" s="94">
        <v>1990.9283333333333</v>
      </c>
      <c r="M386" s="94">
        <f t="shared" si="367"/>
        <v>2909.8183333333332</v>
      </c>
      <c r="N386" s="95">
        <v>17458.91</v>
      </c>
      <c r="O386" s="96">
        <v>76.57416666666667</v>
      </c>
      <c r="P386" s="95">
        <v>76.57416666666667</v>
      </c>
      <c r="Q386" s="95">
        <v>76.57416666666667</v>
      </c>
      <c r="R386" s="95">
        <v>76.57416666666667</v>
      </c>
      <c r="S386" s="95">
        <v>76.57416666666667</v>
      </c>
      <c r="T386" s="95">
        <v>76.57416666666667</v>
      </c>
      <c r="U386" s="95">
        <v>76.57416666666667</v>
      </c>
      <c r="V386" s="95">
        <v>76.57416666666667</v>
      </c>
      <c r="W386" s="95">
        <v>76.57416666666667</v>
      </c>
      <c r="X386" s="95">
        <v>76.57416666666667</v>
      </c>
      <c r="Y386" s="95">
        <v>76.57416666666667</v>
      </c>
      <c r="Z386" s="95">
        <v>76.57416666666667</v>
      </c>
      <c r="AA386" s="97">
        <v>3828.708333333333</v>
      </c>
      <c r="AB386" s="97">
        <v>14549.091666666667</v>
      </c>
      <c r="AC386" s="95">
        <f>+($D$386*5%)/12</f>
        <v>76.57416666666667</v>
      </c>
      <c r="AD386" s="95">
        <f t="shared" ref="AD386:AN386" si="423">+($D$386*5%)/12</f>
        <v>76.57416666666667</v>
      </c>
      <c r="AE386" s="95">
        <f t="shared" si="423"/>
        <v>76.57416666666667</v>
      </c>
      <c r="AF386" s="95">
        <f t="shared" si="423"/>
        <v>76.57416666666667</v>
      </c>
      <c r="AG386" s="95">
        <f t="shared" si="423"/>
        <v>76.57416666666667</v>
      </c>
      <c r="AH386" s="95">
        <f t="shared" si="423"/>
        <v>76.57416666666667</v>
      </c>
      <c r="AI386" s="95">
        <f t="shared" si="423"/>
        <v>76.57416666666667</v>
      </c>
      <c r="AJ386" s="95">
        <f t="shared" si="423"/>
        <v>76.57416666666667</v>
      </c>
      <c r="AK386" s="95">
        <f t="shared" si="423"/>
        <v>76.57416666666667</v>
      </c>
      <c r="AL386" s="95">
        <f t="shared" si="423"/>
        <v>76.57416666666667</v>
      </c>
      <c r="AM386" s="95">
        <f t="shared" si="423"/>
        <v>76.57416666666667</v>
      </c>
      <c r="AN386" s="95">
        <f t="shared" si="423"/>
        <v>76.57416666666667</v>
      </c>
      <c r="AO386" s="98">
        <f t="shared" si="406"/>
        <v>4747.5983333333334</v>
      </c>
      <c r="AP386" s="98">
        <f t="shared" ref="AP386:AP447" si="424">+D386-AO386</f>
        <v>13630.201666666666</v>
      </c>
    </row>
    <row r="387" spans="1:42" outlineLevel="1">
      <c r="A387" s="92">
        <v>40847</v>
      </c>
      <c r="B387" s="93" t="s">
        <v>602</v>
      </c>
      <c r="C387" s="100" t="s">
        <v>603</v>
      </c>
      <c r="D387" s="94">
        <v>3933.28</v>
      </c>
      <c r="E387" s="97"/>
      <c r="F387" s="97"/>
      <c r="G387" s="97"/>
      <c r="H387" s="94"/>
      <c r="I387" s="94"/>
      <c r="J387" s="94">
        <v>32.777333333333338</v>
      </c>
      <c r="K387" s="94">
        <v>229.44133333333335</v>
      </c>
      <c r="L387" s="94">
        <v>426.10533333333336</v>
      </c>
      <c r="M387" s="94">
        <f t="shared" si="367"/>
        <v>622.76933333333341</v>
      </c>
      <c r="N387" s="95">
        <v>3736.616</v>
      </c>
      <c r="O387" s="96">
        <v>16.388666666666669</v>
      </c>
      <c r="P387" s="95">
        <v>16.388666666666669</v>
      </c>
      <c r="Q387" s="95">
        <v>16.388666666666669</v>
      </c>
      <c r="R387" s="95">
        <v>16.388666666666669</v>
      </c>
      <c r="S387" s="95">
        <v>16.388666666666669</v>
      </c>
      <c r="T387" s="95">
        <v>16.388666666666669</v>
      </c>
      <c r="U387" s="95">
        <v>16.388666666666669</v>
      </c>
      <c r="V387" s="95">
        <v>16.388666666666669</v>
      </c>
      <c r="W387" s="95">
        <v>16.388666666666669</v>
      </c>
      <c r="X387" s="95">
        <v>16.388666666666669</v>
      </c>
      <c r="Y387" s="95">
        <v>16.388666666666669</v>
      </c>
      <c r="Z387" s="95">
        <v>16.388666666666669</v>
      </c>
      <c r="AA387" s="97">
        <v>819.43333333333339</v>
      </c>
      <c r="AB387" s="97">
        <v>3113.8466666666668</v>
      </c>
      <c r="AC387" s="95">
        <f>+($D$387*5%)/12</f>
        <v>16.388666666666669</v>
      </c>
      <c r="AD387" s="95">
        <f t="shared" ref="AD387:AN387" si="425">+($D$387*5%)/12</f>
        <v>16.388666666666669</v>
      </c>
      <c r="AE387" s="95">
        <f t="shared" si="425"/>
        <v>16.388666666666669</v>
      </c>
      <c r="AF387" s="95">
        <f t="shared" si="425"/>
        <v>16.388666666666669</v>
      </c>
      <c r="AG387" s="95">
        <f t="shared" si="425"/>
        <v>16.388666666666669</v>
      </c>
      <c r="AH387" s="95">
        <f t="shared" si="425"/>
        <v>16.388666666666669</v>
      </c>
      <c r="AI387" s="95">
        <f t="shared" si="425"/>
        <v>16.388666666666669</v>
      </c>
      <c r="AJ387" s="95">
        <f t="shared" si="425"/>
        <v>16.388666666666669</v>
      </c>
      <c r="AK387" s="95">
        <f t="shared" si="425"/>
        <v>16.388666666666669</v>
      </c>
      <c r="AL387" s="95">
        <f t="shared" si="425"/>
        <v>16.388666666666669</v>
      </c>
      <c r="AM387" s="95">
        <f t="shared" si="425"/>
        <v>16.388666666666669</v>
      </c>
      <c r="AN387" s="95">
        <f t="shared" si="425"/>
        <v>16.388666666666669</v>
      </c>
      <c r="AO387" s="98">
        <f t="shared" si="406"/>
        <v>1016.0973333333334</v>
      </c>
      <c r="AP387" s="98">
        <f t="shared" si="424"/>
        <v>2917.1826666666666</v>
      </c>
    </row>
    <row r="388" spans="1:42" outlineLevel="1">
      <c r="A388" s="92">
        <v>40847</v>
      </c>
      <c r="B388" s="93" t="s">
        <v>604</v>
      </c>
      <c r="C388" s="93" t="s">
        <v>605</v>
      </c>
      <c r="D388" s="97">
        <v>107758.62</v>
      </c>
      <c r="E388" s="97"/>
      <c r="F388" s="97"/>
      <c r="G388" s="97"/>
      <c r="H388" s="94"/>
      <c r="I388" s="94"/>
      <c r="J388" s="94">
        <v>897.98850000000004</v>
      </c>
      <c r="K388" s="94">
        <v>6285.9195000000009</v>
      </c>
      <c r="L388" s="94">
        <v>11673.8505</v>
      </c>
      <c r="M388" s="94">
        <f t="shared" si="367"/>
        <v>17061.781500000001</v>
      </c>
      <c r="N388" s="95">
        <v>102370.689</v>
      </c>
      <c r="O388" s="96">
        <v>448.99425000000002</v>
      </c>
      <c r="P388" s="95">
        <v>448.99425000000002</v>
      </c>
      <c r="Q388" s="95">
        <v>448.99425000000002</v>
      </c>
      <c r="R388" s="95">
        <v>448.99425000000002</v>
      </c>
      <c r="S388" s="95">
        <v>448.99425000000002</v>
      </c>
      <c r="T388" s="95">
        <v>448.99425000000002</v>
      </c>
      <c r="U388" s="95">
        <v>448.99425000000002</v>
      </c>
      <c r="V388" s="95">
        <v>448.99425000000002</v>
      </c>
      <c r="W388" s="95">
        <v>448.99425000000002</v>
      </c>
      <c r="X388" s="95">
        <v>448.99425000000002</v>
      </c>
      <c r="Y388" s="95">
        <v>448.99425000000002</v>
      </c>
      <c r="Z388" s="95">
        <v>448.99425000000002</v>
      </c>
      <c r="AA388" s="97">
        <v>22449.712500000001</v>
      </c>
      <c r="AB388" s="97">
        <v>85308.907500000001</v>
      </c>
      <c r="AC388" s="95">
        <f>+($D$388*5%)/12</f>
        <v>448.99425000000002</v>
      </c>
      <c r="AD388" s="95">
        <f t="shared" ref="AD388:AN388" si="426">+($D$388*5%)/12</f>
        <v>448.99425000000002</v>
      </c>
      <c r="AE388" s="95">
        <f t="shared" si="426"/>
        <v>448.99425000000002</v>
      </c>
      <c r="AF388" s="95">
        <f t="shared" si="426"/>
        <v>448.99425000000002</v>
      </c>
      <c r="AG388" s="95">
        <f t="shared" si="426"/>
        <v>448.99425000000002</v>
      </c>
      <c r="AH388" s="95">
        <f t="shared" si="426"/>
        <v>448.99425000000002</v>
      </c>
      <c r="AI388" s="95">
        <f t="shared" si="426"/>
        <v>448.99425000000002</v>
      </c>
      <c r="AJ388" s="95">
        <f t="shared" si="426"/>
        <v>448.99425000000002</v>
      </c>
      <c r="AK388" s="95">
        <f t="shared" si="426"/>
        <v>448.99425000000002</v>
      </c>
      <c r="AL388" s="95">
        <f t="shared" si="426"/>
        <v>448.99425000000002</v>
      </c>
      <c r="AM388" s="95">
        <f t="shared" si="426"/>
        <v>448.99425000000002</v>
      </c>
      <c r="AN388" s="95">
        <f t="shared" si="426"/>
        <v>448.99425000000002</v>
      </c>
      <c r="AO388" s="98">
        <f t="shared" si="406"/>
        <v>27837.643500000002</v>
      </c>
      <c r="AP388" s="98">
        <f t="shared" si="424"/>
        <v>79920.97649999999</v>
      </c>
    </row>
    <row r="389" spans="1:42" outlineLevel="1">
      <c r="A389" s="92">
        <v>40847</v>
      </c>
      <c r="B389" s="93" t="s">
        <v>604</v>
      </c>
      <c r="C389" s="93" t="s">
        <v>606</v>
      </c>
      <c r="D389" s="97">
        <v>107758.62</v>
      </c>
      <c r="E389" s="97"/>
      <c r="F389" s="97"/>
      <c r="G389" s="97"/>
      <c r="H389" s="94"/>
      <c r="I389" s="94"/>
      <c r="J389" s="94">
        <v>897.98850000000004</v>
      </c>
      <c r="K389" s="94">
        <v>6285.9195000000009</v>
      </c>
      <c r="L389" s="94">
        <v>11673.8505</v>
      </c>
      <c r="M389" s="94">
        <f t="shared" si="367"/>
        <v>17061.781500000001</v>
      </c>
      <c r="N389" s="95">
        <v>102370.689</v>
      </c>
      <c r="O389" s="96">
        <v>448.99425000000002</v>
      </c>
      <c r="P389" s="95">
        <v>448.99425000000002</v>
      </c>
      <c r="Q389" s="95">
        <v>448.99425000000002</v>
      </c>
      <c r="R389" s="95">
        <v>448.99425000000002</v>
      </c>
      <c r="S389" s="95">
        <v>448.99425000000002</v>
      </c>
      <c r="T389" s="95">
        <v>448.99425000000002</v>
      </c>
      <c r="U389" s="95">
        <v>448.99425000000002</v>
      </c>
      <c r="V389" s="95">
        <v>448.99425000000002</v>
      </c>
      <c r="W389" s="95">
        <v>448.99425000000002</v>
      </c>
      <c r="X389" s="95">
        <v>448.99425000000002</v>
      </c>
      <c r="Y389" s="95">
        <v>448.99425000000002</v>
      </c>
      <c r="Z389" s="95">
        <v>448.99425000000002</v>
      </c>
      <c r="AA389" s="97">
        <v>22449.712500000001</v>
      </c>
      <c r="AB389" s="97">
        <v>85308.907500000001</v>
      </c>
      <c r="AC389" s="95">
        <f>+($D$389*5%)/12</f>
        <v>448.99425000000002</v>
      </c>
      <c r="AD389" s="95">
        <f t="shared" ref="AD389:AN389" si="427">+($D$389*5%)/12</f>
        <v>448.99425000000002</v>
      </c>
      <c r="AE389" s="95">
        <f t="shared" si="427"/>
        <v>448.99425000000002</v>
      </c>
      <c r="AF389" s="95">
        <f t="shared" si="427"/>
        <v>448.99425000000002</v>
      </c>
      <c r="AG389" s="95">
        <f t="shared" si="427"/>
        <v>448.99425000000002</v>
      </c>
      <c r="AH389" s="95">
        <f t="shared" si="427"/>
        <v>448.99425000000002</v>
      </c>
      <c r="AI389" s="95">
        <f t="shared" si="427"/>
        <v>448.99425000000002</v>
      </c>
      <c r="AJ389" s="95">
        <f t="shared" si="427"/>
        <v>448.99425000000002</v>
      </c>
      <c r="AK389" s="95">
        <f t="shared" si="427"/>
        <v>448.99425000000002</v>
      </c>
      <c r="AL389" s="95">
        <f t="shared" si="427"/>
        <v>448.99425000000002</v>
      </c>
      <c r="AM389" s="95">
        <f t="shared" si="427"/>
        <v>448.99425000000002</v>
      </c>
      <c r="AN389" s="95">
        <f t="shared" si="427"/>
        <v>448.99425000000002</v>
      </c>
      <c r="AO389" s="98">
        <f t="shared" si="406"/>
        <v>27837.643500000002</v>
      </c>
      <c r="AP389" s="98">
        <f t="shared" si="424"/>
        <v>79920.97649999999</v>
      </c>
    </row>
    <row r="390" spans="1:42" outlineLevel="1">
      <c r="A390" s="92">
        <v>40847</v>
      </c>
      <c r="B390" s="93" t="s">
        <v>604</v>
      </c>
      <c r="C390" s="93" t="s">
        <v>607</v>
      </c>
      <c r="D390" s="97">
        <v>86206.9</v>
      </c>
      <c r="E390" s="97"/>
      <c r="F390" s="97"/>
      <c r="G390" s="97"/>
      <c r="H390" s="94"/>
      <c r="I390" s="94"/>
      <c r="J390" s="94">
        <v>718.39083333333338</v>
      </c>
      <c r="K390" s="94">
        <v>5028.7358333333323</v>
      </c>
      <c r="L390" s="94">
        <v>9339.0808333333316</v>
      </c>
      <c r="M390" s="94">
        <f t="shared" si="367"/>
        <v>13649.425833333331</v>
      </c>
      <c r="N390" s="95">
        <v>81896.554999999993</v>
      </c>
      <c r="O390" s="96">
        <v>359.19541666666669</v>
      </c>
      <c r="P390" s="95">
        <v>359.19541666666669</v>
      </c>
      <c r="Q390" s="95">
        <v>359.19541666666669</v>
      </c>
      <c r="R390" s="95">
        <v>359.19541666666669</v>
      </c>
      <c r="S390" s="95">
        <v>359.19541666666669</v>
      </c>
      <c r="T390" s="95">
        <v>359.19541666666669</v>
      </c>
      <c r="U390" s="95">
        <v>359.19541666666669</v>
      </c>
      <c r="V390" s="95">
        <v>359.19541666666669</v>
      </c>
      <c r="W390" s="95">
        <v>359.19541666666669</v>
      </c>
      <c r="X390" s="95">
        <v>359.19541666666669</v>
      </c>
      <c r="Y390" s="95">
        <v>359.19541666666669</v>
      </c>
      <c r="Z390" s="95">
        <v>359.19541666666669</v>
      </c>
      <c r="AA390" s="97">
        <v>17959.770833333328</v>
      </c>
      <c r="AB390" s="97">
        <v>68247.129166666666</v>
      </c>
      <c r="AC390" s="95">
        <f>+($D$390*5%)/12</f>
        <v>359.19541666666669</v>
      </c>
      <c r="AD390" s="95">
        <f t="shared" ref="AD390:AN390" si="428">+($D$390*5%)/12</f>
        <v>359.19541666666669</v>
      </c>
      <c r="AE390" s="95">
        <f t="shared" si="428"/>
        <v>359.19541666666669</v>
      </c>
      <c r="AF390" s="95">
        <f t="shared" si="428"/>
        <v>359.19541666666669</v>
      </c>
      <c r="AG390" s="95">
        <f t="shared" si="428"/>
        <v>359.19541666666669</v>
      </c>
      <c r="AH390" s="95">
        <f t="shared" si="428"/>
        <v>359.19541666666669</v>
      </c>
      <c r="AI390" s="95">
        <f t="shared" si="428"/>
        <v>359.19541666666669</v>
      </c>
      <c r="AJ390" s="95">
        <f t="shared" si="428"/>
        <v>359.19541666666669</v>
      </c>
      <c r="AK390" s="95">
        <f t="shared" si="428"/>
        <v>359.19541666666669</v>
      </c>
      <c r="AL390" s="95">
        <f t="shared" si="428"/>
        <v>359.19541666666669</v>
      </c>
      <c r="AM390" s="95">
        <f t="shared" si="428"/>
        <v>359.19541666666669</v>
      </c>
      <c r="AN390" s="95">
        <f t="shared" si="428"/>
        <v>359.19541666666669</v>
      </c>
      <c r="AO390" s="98">
        <f t="shared" si="406"/>
        <v>22270.11583333333</v>
      </c>
      <c r="AP390" s="98">
        <f t="shared" si="424"/>
        <v>63936.784166666665</v>
      </c>
    </row>
    <row r="391" spans="1:42" outlineLevel="1">
      <c r="A391" s="92">
        <v>40850</v>
      </c>
      <c r="B391" s="93" t="s">
        <v>608</v>
      </c>
      <c r="C391" s="93" t="s">
        <v>609</v>
      </c>
      <c r="D391" s="97">
        <v>80561.81</v>
      </c>
      <c r="E391" s="97"/>
      <c r="F391" s="97"/>
      <c r="G391" s="97"/>
      <c r="H391" s="94"/>
      <c r="I391" s="94"/>
      <c r="J391" s="94">
        <v>335.67420833333335</v>
      </c>
      <c r="K391" s="94">
        <v>4363.7647083333341</v>
      </c>
      <c r="L391" s="94">
        <v>8391.8552083333343</v>
      </c>
      <c r="M391" s="94">
        <f t="shared" si="367"/>
        <v>12419.945708333335</v>
      </c>
      <c r="N391" s="95">
        <v>76533.719499999992</v>
      </c>
      <c r="O391" s="96">
        <v>335.67420833333335</v>
      </c>
      <c r="P391" s="95">
        <v>335.67420833333335</v>
      </c>
      <c r="Q391" s="95">
        <v>335.67420833333335</v>
      </c>
      <c r="R391" s="95">
        <v>335.67420833333335</v>
      </c>
      <c r="S391" s="95">
        <v>335.67420833333335</v>
      </c>
      <c r="T391" s="95">
        <v>335.67420833333335</v>
      </c>
      <c r="U391" s="95">
        <v>335.67420833333335</v>
      </c>
      <c r="V391" s="95">
        <v>335.67420833333335</v>
      </c>
      <c r="W391" s="95">
        <v>335.67420833333335</v>
      </c>
      <c r="X391" s="95">
        <v>335.67420833333335</v>
      </c>
      <c r="Y391" s="95">
        <v>335.67420833333335</v>
      </c>
      <c r="Z391" s="95">
        <v>335.67420833333335</v>
      </c>
      <c r="AA391" s="97">
        <v>16448.036208333335</v>
      </c>
      <c r="AB391" s="97">
        <v>64113.773791666667</v>
      </c>
      <c r="AC391" s="95">
        <f>+($D$391*5%)/12</f>
        <v>335.67420833333335</v>
      </c>
      <c r="AD391" s="95">
        <f t="shared" ref="AD391:AN391" si="429">+($D$391*5%)/12</f>
        <v>335.67420833333335</v>
      </c>
      <c r="AE391" s="95">
        <f t="shared" si="429"/>
        <v>335.67420833333335</v>
      </c>
      <c r="AF391" s="95">
        <f t="shared" si="429"/>
        <v>335.67420833333335</v>
      </c>
      <c r="AG391" s="95">
        <f t="shared" si="429"/>
        <v>335.67420833333335</v>
      </c>
      <c r="AH391" s="95">
        <f t="shared" si="429"/>
        <v>335.67420833333335</v>
      </c>
      <c r="AI391" s="95">
        <f t="shared" si="429"/>
        <v>335.67420833333335</v>
      </c>
      <c r="AJ391" s="95">
        <f t="shared" si="429"/>
        <v>335.67420833333335</v>
      </c>
      <c r="AK391" s="95">
        <f t="shared" si="429"/>
        <v>335.67420833333335</v>
      </c>
      <c r="AL391" s="95">
        <f t="shared" si="429"/>
        <v>335.67420833333335</v>
      </c>
      <c r="AM391" s="95">
        <f t="shared" si="429"/>
        <v>335.67420833333335</v>
      </c>
      <c r="AN391" s="95">
        <f t="shared" si="429"/>
        <v>335.67420833333335</v>
      </c>
      <c r="AO391" s="98">
        <f t="shared" si="406"/>
        <v>20476.126708333337</v>
      </c>
      <c r="AP391" s="98">
        <f t="shared" si="424"/>
        <v>60085.683291666661</v>
      </c>
    </row>
    <row r="392" spans="1:42" outlineLevel="1">
      <c r="A392" s="92">
        <v>40854</v>
      </c>
      <c r="B392" s="93" t="s">
        <v>610</v>
      </c>
      <c r="C392" s="100" t="s">
        <v>611</v>
      </c>
      <c r="D392" s="94">
        <v>39797</v>
      </c>
      <c r="E392" s="97"/>
      <c r="F392" s="97"/>
      <c r="G392" s="97"/>
      <c r="H392" s="94"/>
      <c r="I392" s="94"/>
      <c r="J392" s="94">
        <v>165.82083333333335</v>
      </c>
      <c r="K392" s="94">
        <v>2155.670833333334</v>
      </c>
      <c r="L392" s="94">
        <v>4145.5208333333348</v>
      </c>
      <c r="M392" s="94">
        <f t="shared" si="367"/>
        <v>6135.3708333333352</v>
      </c>
      <c r="N392" s="95">
        <v>37807.15</v>
      </c>
      <c r="O392" s="96">
        <v>165.82083333333335</v>
      </c>
      <c r="P392" s="95">
        <v>165.82083333333335</v>
      </c>
      <c r="Q392" s="95">
        <v>165.82083333333335</v>
      </c>
      <c r="R392" s="95">
        <v>165.82083333333335</v>
      </c>
      <c r="S392" s="95">
        <v>165.82083333333335</v>
      </c>
      <c r="T392" s="95">
        <v>165.82083333333335</v>
      </c>
      <c r="U392" s="95">
        <v>165.82083333333335</v>
      </c>
      <c r="V392" s="95">
        <v>165.82083333333335</v>
      </c>
      <c r="W392" s="95">
        <v>165.82083333333335</v>
      </c>
      <c r="X392" s="95">
        <v>165.82083333333335</v>
      </c>
      <c r="Y392" s="95">
        <v>165.82083333333335</v>
      </c>
      <c r="Z392" s="95">
        <v>165.82083333333335</v>
      </c>
      <c r="AA392" s="97">
        <v>8125.2208333333356</v>
      </c>
      <c r="AB392" s="97">
        <v>31671.779166666664</v>
      </c>
      <c r="AC392" s="95">
        <f>+($D$392*5%)/12</f>
        <v>165.82083333333335</v>
      </c>
      <c r="AD392" s="95">
        <f t="shared" ref="AD392:AN392" si="430">+($D$392*5%)/12</f>
        <v>165.82083333333335</v>
      </c>
      <c r="AE392" s="95">
        <f t="shared" si="430"/>
        <v>165.82083333333335</v>
      </c>
      <c r="AF392" s="95">
        <f t="shared" si="430"/>
        <v>165.82083333333335</v>
      </c>
      <c r="AG392" s="95">
        <f t="shared" si="430"/>
        <v>165.82083333333335</v>
      </c>
      <c r="AH392" s="95">
        <f t="shared" si="430"/>
        <v>165.82083333333335</v>
      </c>
      <c r="AI392" s="95">
        <f t="shared" si="430"/>
        <v>165.82083333333335</v>
      </c>
      <c r="AJ392" s="95">
        <f t="shared" si="430"/>
        <v>165.82083333333335</v>
      </c>
      <c r="AK392" s="95">
        <f t="shared" si="430"/>
        <v>165.82083333333335</v>
      </c>
      <c r="AL392" s="95">
        <f t="shared" si="430"/>
        <v>165.82083333333335</v>
      </c>
      <c r="AM392" s="95">
        <f t="shared" si="430"/>
        <v>165.82083333333335</v>
      </c>
      <c r="AN392" s="95">
        <f t="shared" si="430"/>
        <v>165.82083333333335</v>
      </c>
      <c r="AO392" s="98">
        <f>+AA392+SUM(AC392:AN392)</f>
        <v>10115.070833333337</v>
      </c>
      <c r="AP392" s="98">
        <f t="shared" si="424"/>
        <v>29681.929166666661</v>
      </c>
    </row>
    <row r="393" spans="1:42" outlineLevel="1">
      <c r="A393" s="92">
        <v>40869</v>
      </c>
      <c r="B393" s="93" t="s">
        <v>612</v>
      </c>
      <c r="C393" s="100" t="s">
        <v>613</v>
      </c>
      <c r="D393" s="94">
        <v>6500</v>
      </c>
      <c r="E393" s="97"/>
      <c r="F393" s="97"/>
      <c r="G393" s="97"/>
      <c r="H393" s="94"/>
      <c r="I393" s="94"/>
      <c r="J393" s="94">
        <v>27.083333333333332</v>
      </c>
      <c r="K393" s="94">
        <v>352.08333333333331</v>
      </c>
      <c r="L393" s="94">
        <v>677.08333333333326</v>
      </c>
      <c r="M393" s="94">
        <f t="shared" si="367"/>
        <v>1002.0833333333333</v>
      </c>
      <c r="N393" s="95">
        <v>6175</v>
      </c>
      <c r="O393" s="96">
        <v>27.083333333333332</v>
      </c>
      <c r="P393" s="95">
        <v>27.083333333333332</v>
      </c>
      <c r="Q393" s="95">
        <v>27.083333333333332</v>
      </c>
      <c r="R393" s="95">
        <v>27.083333333333332</v>
      </c>
      <c r="S393" s="95">
        <v>27.083333333333332</v>
      </c>
      <c r="T393" s="95">
        <v>27.083333333333332</v>
      </c>
      <c r="U393" s="95">
        <v>27.083333333333332</v>
      </c>
      <c r="V393" s="95">
        <v>27.083333333333332</v>
      </c>
      <c r="W393" s="95">
        <v>27.083333333333332</v>
      </c>
      <c r="X393" s="95">
        <v>27.083333333333332</v>
      </c>
      <c r="Y393" s="95">
        <v>27.083333333333332</v>
      </c>
      <c r="Z393" s="95">
        <v>27.083333333333332</v>
      </c>
      <c r="AA393" s="97">
        <v>1327.0833333333333</v>
      </c>
      <c r="AB393" s="97">
        <v>5172.916666666667</v>
      </c>
      <c r="AC393" s="95">
        <f>+($D$393*5%)/12</f>
        <v>27.083333333333332</v>
      </c>
      <c r="AD393" s="95">
        <f t="shared" ref="AD393:AN393" si="431">+($D$393*5%)/12</f>
        <v>27.083333333333332</v>
      </c>
      <c r="AE393" s="95">
        <f t="shared" si="431"/>
        <v>27.083333333333332</v>
      </c>
      <c r="AF393" s="95">
        <f t="shared" si="431"/>
        <v>27.083333333333332</v>
      </c>
      <c r="AG393" s="95">
        <f t="shared" si="431"/>
        <v>27.083333333333332</v>
      </c>
      <c r="AH393" s="95">
        <f t="shared" si="431"/>
        <v>27.083333333333332</v>
      </c>
      <c r="AI393" s="95">
        <f t="shared" si="431"/>
        <v>27.083333333333332</v>
      </c>
      <c r="AJ393" s="95">
        <f t="shared" si="431"/>
        <v>27.083333333333332</v>
      </c>
      <c r="AK393" s="95">
        <f t="shared" si="431"/>
        <v>27.083333333333332</v>
      </c>
      <c r="AL393" s="95">
        <f t="shared" si="431"/>
        <v>27.083333333333332</v>
      </c>
      <c r="AM393" s="95">
        <f t="shared" si="431"/>
        <v>27.083333333333332</v>
      </c>
      <c r="AN393" s="95">
        <f t="shared" si="431"/>
        <v>27.083333333333332</v>
      </c>
      <c r="AO393" s="98">
        <f t="shared" ref="AO393:AO414" si="432">+AA393+SUM(AC393:AN393)</f>
        <v>1652.0833333333333</v>
      </c>
      <c r="AP393" s="98">
        <f t="shared" si="424"/>
        <v>4847.916666666667</v>
      </c>
    </row>
    <row r="394" spans="1:42" outlineLevel="1">
      <c r="A394" s="92">
        <v>40875</v>
      </c>
      <c r="B394" s="93" t="s">
        <v>614</v>
      </c>
      <c r="C394" s="100" t="s">
        <v>571</v>
      </c>
      <c r="D394" s="94">
        <v>228448.28</v>
      </c>
      <c r="E394" s="97"/>
      <c r="F394" s="97"/>
      <c r="G394" s="97"/>
      <c r="H394" s="94"/>
      <c r="I394" s="94"/>
      <c r="J394" s="94">
        <v>951.86783333333335</v>
      </c>
      <c r="K394" s="94">
        <v>12374.281833333336</v>
      </c>
      <c r="L394" s="94">
        <v>23796.695833333339</v>
      </c>
      <c r="M394" s="94">
        <f t="shared" si="367"/>
        <v>35219.109833333343</v>
      </c>
      <c r="N394" s="95">
        <v>217025.86600000001</v>
      </c>
      <c r="O394" s="96">
        <v>951.86783333333335</v>
      </c>
      <c r="P394" s="95">
        <v>951.86783333333335</v>
      </c>
      <c r="Q394" s="95">
        <v>951.86783333333335</v>
      </c>
      <c r="R394" s="95">
        <v>951.86783333333335</v>
      </c>
      <c r="S394" s="95">
        <v>951.86783333333335</v>
      </c>
      <c r="T394" s="95">
        <v>951.86783333333335</v>
      </c>
      <c r="U394" s="95">
        <v>951.86783333333335</v>
      </c>
      <c r="V394" s="95">
        <v>951.86783333333335</v>
      </c>
      <c r="W394" s="95">
        <v>951.86783333333335</v>
      </c>
      <c r="X394" s="95">
        <v>951.86783333333335</v>
      </c>
      <c r="Y394" s="95">
        <v>951.86783333333335</v>
      </c>
      <c r="Z394" s="95">
        <v>951.86783333333335</v>
      </c>
      <c r="AA394" s="97">
        <v>46641.523833333347</v>
      </c>
      <c r="AB394" s="97">
        <v>181806.75616666666</v>
      </c>
      <c r="AC394" s="95">
        <f>+($D$394*5%)/12</f>
        <v>951.86783333333335</v>
      </c>
      <c r="AD394" s="95">
        <f t="shared" ref="AD394:AN394" si="433">+($D$394*5%)/12</f>
        <v>951.86783333333335</v>
      </c>
      <c r="AE394" s="95">
        <f t="shared" si="433"/>
        <v>951.86783333333335</v>
      </c>
      <c r="AF394" s="95">
        <f t="shared" si="433"/>
        <v>951.86783333333335</v>
      </c>
      <c r="AG394" s="95">
        <f t="shared" si="433"/>
        <v>951.86783333333335</v>
      </c>
      <c r="AH394" s="95">
        <f t="shared" si="433"/>
        <v>951.86783333333335</v>
      </c>
      <c r="AI394" s="95">
        <f t="shared" si="433"/>
        <v>951.86783333333335</v>
      </c>
      <c r="AJ394" s="95">
        <f t="shared" si="433"/>
        <v>951.86783333333335</v>
      </c>
      <c r="AK394" s="95">
        <f t="shared" si="433"/>
        <v>951.86783333333335</v>
      </c>
      <c r="AL394" s="95">
        <f t="shared" si="433"/>
        <v>951.86783333333335</v>
      </c>
      <c r="AM394" s="95">
        <f t="shared" si="433"/>
        <v>951.86783333333335</v>
      </c>
      <c r="AN394" s="95">
        <f t="shared" si="433"/>
        <v>951.86783333333335</v>
      </c>
      <c r="AO394" s="98">
        <f t="shared" si="432"/>
        <v>58063.937833333352</v>
      </c>
      <c r="AP394" s="98">
        <f t="shared" si="424"/>
        <v>170384.34216666664</v>
      </c>
    </row>
    <row r="395" spans="1:42" outlineLevel="1">
      <c r="A395" s="92">
        <v>40877</v>
      </c>
      <c r="B395" s="93" t="s">
        <v>615</v>
      </c>
      <c r="C395" s="100" t="s">
        <v>616</v>
      </c>
      <c r="D395" s="94">
        <v>10427.36</v>
      </c>
      <c r="E395" s="97"/>
      <c r="F395" s="97"/>
      <c r="G395" s="97"/>
      <c r="H395" s="94"/>
      <c r="I395" s="94"/>
      <c r="J395" s="94">
        <v>43.44733333333334</v>
      </c>
      <c r="K395" s="94">
        <v>564.81533333333334</v>
      </c>
      <c r="L395" s="94">
        <v>1086.1833333333334</v>
      </c>
      <c r="M395" s="94">
        <f t="shared" si="367"/>
        <v>1607.5513333333333</v>
      </c>
      <c r="N395" s="95">
        <v>9905.9920000000002</v>
      </c>
      <c r="O395" s="96">
        <v>43.44733333333334</v>
      </c>
      <c r="P395" s="95">
        <v>43.44733333333334</v>
      </c>
      <c r="Q395" s="95">
        <v>43.44733333333334</v>
      </c>
      <c r="R395" s="95">
        <v>43.44733333333334</v>
      </c>
      <c r="S395" s="95">
        <v>43.44733333333334</v>
      </c>
      <c r="T395" s="95">
        <v>43.44733333333334</v>
      </c>
      <c r="U395" s="95">
        <v>43.44733333333334</v>
      </c>
      <c r="V395" s="95">
        <v>43.44733333333334</v>
      </c>
      <c r="W395" s="95">
        <v>43.44733333333334</v>
      </c>
      <c r="X395" s="95">
        <v>43.44733333333334</v>
      </c>
      <c r="Y395" s="95">
        <v>43.44733333333334</v>
      </c>
      <c r="Z395" s="95">
        <v>43.44733333333334</v>
      </c>
      <c r="AA395" s="97">
        <v>2128.9193333333333</v>
      </c>
      <c r="AB395" s="97">
        <v>8298.4406666666673</v>
      </c>
      <c r="AC395" s="95">
        <f>+($D$395*5%)/12</f>
        <v>43.44733333333334</v>
      </c>
      <c r="AD395" s="95">
        <f t="shared" ref="AD395:AN395" si="434">+($D$395*5%)/12</f>
        <v>43.44733333333334</v>
      </c>
      <c r="AE395" s="95">
        <f t="shared" si="434"/>
        <v>43.44733333333334</v>
      </c>
      <c r="AF395" s="95">
        <f t="shared" si="434"/>
        <v>43.44733333333334</v>
      </c>
      <c r="AG395" s="95">
        <f t="shared" si="434"/>
        <v>43.44733333333334</v>
      </c>
      <c r="AH395" s="95">
        <f t="shared" si="434"/>
        <v>43.44733333333334</v>
      </c>
      <c r="AI395" s="95">
        <f t="shared" si="434"/>
        <v>43.44733333333334</v>
      </c>
      <c r="AJ395" s="95">
        <f t="shared" si="434"/>
        <v>43.44733333333334</v>
      </c>
      <c r="AK395" s="95">
        <f t="shared" si="434"/>
        <v>43.44733333333334</v>
      </c>
      <c r="AL395" s="95">
        <f t="shared" si="434"/>
        <v>43.44733333333334</v>
      </c>
      <c r="AM395" s="95">
        <f t="shared" si="434"/>
        <v>43.44733333333334</v>
      </c>
      <c r="AN395" s="95">
        <f t="shared" si="434"/>
        <v>43.44733333333334</v>
      </c>
      <c r="AO395" s="98">
        <f t="shared" si="432"/>
        <v>2650.2873333333332</v>
      </c>
      <c r="AP395" s="98">
        <f t="shared" si="424"/>
        <v>7777.0726666666669</v>
      </c>
    </row>
    <row r="396" spans="1:42" outlineLevel="1">
      <c r="A396" s="92">
        <v>40877</v>
      </c>
      <c r="B396" s="93" t="s">
        <v>617</v>
      </c>
      <c r="C396" s="100" t="s">
        <v>618</v>
      </c>
      <c r="D396" s="94">
        <v>13754.17</v>
      </c>
      <c r="E396" s="97"/>
      <c r="F396" s="97"/>
      <c r="G396" s="97"/>
      <c r="H396" s="94"/>
      <c r="I396" s="94"/>
      <c r="J396" s="94">
        <v>57.309041666666673</v>
      </c>
      <c r="K396" s="94">
        <v>745.01754166666649</v>
      </c>
      <c r="L396" s="94">
        <v>1432.7260416666663</v>
      </c>
      <c r="M396" s="94">
        <f t="shared" si="367"/>
        <v>2120.4345416666661</v>
      </c>
      <c r="N396" s="95">
        <v>13066.461499999999</v>
      </c>
      <c r="O396" s="96">
        <v>57.309041666666673</v>
      </c>
      <c r="P396" s="95">
        <v>57.309041666666673</v>
      </c>
      <c r="Q396" s="95">
        <v>57.309041666666673</v>
      </c>
      <c r="R396" s="95">
        <v>57.309041666666673</v>
      </c>
      <c r="S396" s="95">
        <v>57.309041666666673</v>
      </c>
      <c r="T396" s="95">
        <v>57.309041666666673</v>
      </c>
      <c r="U396" s="95">
        <v>57.309041666666673</v>
      </c>
      <c r="V396" s="95">
        <v>57.309041666666673</v>
      </c>
      <c r="W396" s="95">
        <v>57.309041666666673</v>
      </c>
      <c r="X396" s="95">
        <v>57.309041666666673</v>
      </c>
      <c r="Y396" s="95">
        <v>57.309041666666673</v>
      </c>
      <c r="Z396" s="95">
        <v>57.309041666666673</v>
      </c>
      <c r="AA396" s="97">
        <v>2808.1430416666658</v>
      </c>
      <c r="AB396" s="97">
        <v>10946.026958333334</v>
      </c>
      <c r="AC396" s="95">
        <f>+($D$396*5%)/12</f>
        <v>57.309041666666673</v>
      </c>
      <c r="AD396" s="95">
        <f t="shared" ref="AD396:AN396" si="435">+($D$396*5%)/12</f>
        <v>57.309041666666673</v>
      </c>
      <c r="AE396" s="95">
        <f t="shared" si="435"/>
        <v>57.309041666666673</v>
      </c>
      <c r="AF396" s="95">
        <f t="shared" si="435"/>
        <v>57.309041666666673</v>
      </c>
      <c r="AG396" s="95">
        <f t="shared" si="435"/>
        <v>57.309041666666673</v>
      </c>
      <c r="AH396" s="95">
        <f t="shared" si="435"/>
        <v>57.309041666666673</v>
      </c>
      <c r="AI396" s="95">
        <f t="shared" si="435"/>
        <v>57.309041666666673</v>
      </c>
      <c r="AJ396" s="95">
        <f t="shared" si="435"/>
        <v>57.309041666666673</v>
      </c>
      <c r="AK396" s="95">
        <f t="shared" si="435"/>
        <v>57.309041666666673</v>
      </c>
      <c r="AL396" s="95">
        <f t="shared" si="435"/>
        <v>57.309041666666673</v>
      </c>
      <c r="AM396" s="95">
        <f t="shared" si="435"/>
        <v>57.309041666666673</v>
      </c>
      <c r="AN396" s="95">
        <f t="shared" si="435"/>
        <v>57.309041666666673</v>
      </c>
      <c r="AO396" s="98">
        <f t="shared" si="432"/>
        <v>3495.8515416666655</v>
      </c>
      <c r="AP396" s="98">
        <f t="shared" si="424"/>
        <v>10258.318458333335</v>
      </c>
    </row>
    <row r="397" spans="1:42" outlineLevel="1">
      <c r="A397" s="92">
        <v>40884</v>
      </c>
      <c r="B397" s="93" t="s">
        <v>619</v>
      </c>
      <c r="C397" s="100" t="s">
        <v>620</v>
      </c>
      <c r="D397" s="94">
        <v>35000</v>
      </c>
      <c r="E397" s="97"/>
      <c r="F397" s="97"/>
      <c r="G397" s="97"/>
      <c r="H397" s="94"/>
      <c r="I397" s="94"/>
      <c r="J397" s="94"/>
      <c r="K397" s="94">
        <v>1749.9999999999998</v>
      </c>
      <c r="L397" s="94">
        <v>3499.9999999999995</v>
      </c>
      <c r="M397" s="94">
        <f t="shared" ref="M397:M413" si="436">+L397+SUM(O397:Z397)</f>
        <v>5249.9999999999991</v>
      </c>
      <c r="N397" s="95">
        <v>33250</v>
      </c>
      <c r="O397" s="96">
        <v>145.83333333333334</v>
      </c>
      <c r="P397" s="95">
        <v>145.83333333333334</v>
      </c>
      <c r="Q397" s="95">
        <v>145.83333333333334</v>
      </c>
      <c r="R397" s="95">
        <v>145.83333333333334</v>
      </c>
      <c r="S397" s="95">
        <v>145.83333333333334</v>
      </c>
      <c r="T397" s="95">
        <v>145.83333333333334</v>
      </c>
      <c r="U397" s="95">
        <v>145.83333333333334</v>
      </c>
      <c r="V397" s="95">
        <v>145.83333333333334</v>
      </c>
      <c r="W397" s="95">
        <v>145.83333333333334</v>
      </c>
      <c r="X397" s="95">
        <v>145.83333333333334</v>
      </c>
      <c r="Y397" s="95">
        <v>145.83333333333334</v>
      </c>
      <c r="Z397" s="95">
        <v>145.83333333333334</v>
      </c>
      <c r="AA397" s="97">
        <v>6999.9999999999991</v>
      </c>
      <c r="AB397" s="97">
        <v>28000</v>
      </c>
      <c r="AC397" s="95">
        <f>+($D$397*5%)/12</f>
        <v>145.83333333333334</v>
      </c>
      <c r="AD397" s="95">
        <f t="shared" ref="AD397:AN397" si="437">+($D$397*5%)/12</f>
        <v>145.83333333333334</v>
      </c>
      <c r="AE397" s="95">
        <f t="shared" si="437"/>
        <v>145.83333333333334</v>
      </c>
      <c r="AF397" s="95">
        <f t="shared" si="437"/>
        <v>145.83333333333334</v>
      </c>
      <c r="AG397" s="95">
        <f t="shared" si="437"/>
        <v>145.83333333333334</v>
      </c>
      <c r="AH397" s="95">
        <f t="shared" si="437"/>
        <v>145.83333333333334</v>
      </c>
      <c r="AI397" s="95">
        <f t="shared" si="437"/>
        <v>145.83333333333334</v>
      </c>
      <c r="AJ397" s="95">
        <f t="shared" si="437"/>
        <v>145.83333333333334</v>
      </c>
      <c r="AK397" s="95">
        <f t="shared" si="437"/>
        <v>145.83333333333334</v>
      </c>
      <c r="AL397" s="95">
        <f t="shared" si="437"/>
        <v>145.83333333333334</v>
      </c>
      <c r="AM397" s="95">
        <f t="shared" si="437"/>
        <v>145.83333333333334</v>
      </c>
      <c r="AN397" s="95">
        <f t="shared" si="437"/>
        <v>145.83333333333334</v>
      </c>
      <c r="AO397" s="98">
        <f t="shared" si="432"/>
        <v>8749.9999999999982</v>
      </c>
      <c r="AP397" s="98">
        <f t="shared" si="424"/>
        <v>26250</v>
      </c>
    </row>
    <row r="398" spans="1:42" outlineLevel="1">
      <c r="A398" s="92">
        <v>40890</v>
      </c>
      <c r="B398" s="93" t="s">
        <v>621</v>
      </c>
      <c r="C398" s="100" t="s">
        <v>622</v>
      </c>
      <c r="D398" s="94">
        <v>8165.52</v>
      </c>
      <c r="E398" s="97"/>
      <c r="F398" s="97"/>
      <c r="G398" s="97"/>
      <c r="H398" s="94"/>
      <c r="I398" s="94"/>
      <c r="J398" s="94"/>
      <c r="K398" s="94">
        <v>408.27600000000012</v>
      </c>
      <c r="L398" s="94">
        <v>816.55200000000025</v>
      </c>
      <c r="M398" s="94">
        <f t="shared" si="436"/>
        <v>1224.8280000000004</v>
      </c>
      <c r="N398" s="95">
        <v>7757.2440000000006</v>
      </c>
      <c r="O398" s="96">
        <v>34.023000000000003</v>
      </c>
      <c r="P398" s="95">
        <v>34.023000000000003</v>
      </c>
      <c r="Q398" s="95">
        <v>34.023000000000003</v>
      </c>
      <c r="R398" s="95">
        <v>34.023000000000003</v>
      </c>
      <c r="S398" s="95">
        <v>34.023000000000003</v>
      </c>
      <c r="T398" s="95">
        <v>34.023000000000003</v>
      </c>
      <c r="U398" s="95">
        <v>34.023000000000003</v>
      </c>
      <c r="V398" s="95">
        <v>34.023000000000003</v>
      </c>
      <c r="W398" s="95">
        <v>34.023000000000003</v>
      </c>
      <c r="X398" s="95">
        <v>34.023000000000003</v>
      </c>
      <c r="Y398" s="95">
        <v>34.023000000000003</v>
      </c>
      <c r="Z398" s="95">
        <v>34.023000000000003</v>
      </c>
      <c r="AA398" s="97">
        <v>1633.1040000000005</v>
      </c>
      <c r="AB398" s="97">
        <v>6532.4160000000002</v>
      </c>
      <c r="AC398" s="95">
        <f>+($D$398*5%)/12</f>
        <v>34.023000000000003</v>
      </c>
      <c r="AD398" s="95">
        <f t="shared" ref="AD398:AN398" si="438">+($D$398*5%)/12</f>
        <v>34.023000000000003</v>
      </c>
      <c r="AE398" s="95">
        <f t="shared" si="438"/>
        <v>34.023000000000003</v>
      </c>
      <c r="AF398" s="95">
        <f t="shared" si="438"/>
        <v>34.023000000000003</v>
      </c>
      <c r="AG398" s="95">
        <f t="shared" si="438"/>
        <v>34.023000000000003</v>
      </c>
      <c r="AH398" s="95">
        <f t="shared" si="438"/>
        <v>34.023000000000003</v>
      </c>
      <c r="AI398" s="95">
        <f t="shared" si="438"/>
        <v>34.023000000000003</v>
      </c>
      <c r="AJ398" s="95">
        <f t="shared" si="438"/>
        <v>34.023000000000003</v>
      </c>
      <c r="AK398" s="95">
        <f t="shared" si="438"/>
        <v>34.023000000000003</v>
      </c>
      <c r="AL398" s="95">
        <f t="shared" si="438"/>
        <v>34.023000000000003</v>
      </c>
      <c r="AM398" s="95">
        <f t="shared" si="438"/>
        <v>34.023000000000003</v>
      </c>
      <c r="AN398" s="95">
        <f t="shared" si="438"/>
        <v>34.023000000000003</v>
      </c>
      <c r="AO398" s="98">
        <f t="shared" si="432"/>
        <v>2041.3800000000006</v>
      </c>
      <c r="AP398" s="98">
        <f t="shared" si="424"/>
        <v>6124.1399999999994</v>
      </c>
    </row>
    <row r="399" spans="1:42" outlineLevel="1">
      <c r="A399" s="92">
        <v>40893</v>
      </c>
      <c r="B399" s="93" t="s">
        <v>623</v>
      </c>
      <c r="C399" s="100" t="s">
        <v>624</v>
      </c>
      <c r="D399" s="94">
        <v>56607.5</v>
      </c>
      <c r="E399" s="97"/>
      <c r="F399" s="97"/>
      <c r="G399" s="97"/>
      <c r="H399" s="94"/>
      <c r="I399" s="94"/>
      <c r="J399" s="94"/>
      <c r="K399" s="94">
        <v>2830.3750000000005</v>
      </c>
      <c r="L399" s="94">
        <v>5660.7500000000009</v>
      </c>
      <c r="M399" s="94">
        <f t="shared" si="436"/>
        <v>8491.1250000000018</v>
      </c>
      <c r="N399" s="95">
        <v>53777.125</v>
      </c>
      <c r="O399" s="96">
        <v>235.86458333333334</v>
      </c>
      <c r="P399" s="95">
        <v>235.86458333333334</v>
      </c>
      <c r="Q399" s="95">
        <v>235.86458333333334</v>
      </c>
      <c r="R399" s="95">
        <v>235.86458333333334</v>
      </c>
      <c r="S399" s="95">
        <v>235.86458333333334</v>
      </c>
      <c r="T399" s="95">
        <v>235.86458333333334</v>
      </c>
      <c r="U399" s="95">
        <v>235.86458333333334</v>
      </c>
      <c r="V399" s="95">
        <v>235.86458333333334</v>
      </c>
      <c r="W399" s="95">
        <v>235.86458333333334</v>
      </c>
      <c r="X399" s="95">
        <v>235.86458333333334</v>
      </c>
      <c r="Y399" s="95">
        <v>235.86458333333334</v>
      </c>
      <c r="Z399" s="95">
        <v>235.86458333333334</v>
      </c>
      <c r="AA399" s="97">
        <v>11321.500000000002</v>
      </c>
      <c r="AB399" s="97">
        <v>45286</v>
      </c>
      <c r="AC399" s="95">
        <f>+($D$399*5%)/12</f>
        <v>235.86458333333334</v>
      </c>
      <c r="AD399" s="95">
        <f t="shared" ref="AD399:AN399" si="439">+($D$399*5%)/12</f>
        <v>235.86458333333334</v>
      </c>
      <c r="AE399" s="95">
        <f t="shared" si="439"/>
        <v>235.86458333333334</v>
      </c>
      <c r="AF399" s="95">
        <f t="shared" si="439"/>
        <v>235.86458333333334</v>
      </c>
      <c r="AG399" s="95">
        <f t="shared" si="439"/>
        <v>235.86458333333334</v>
      </c>
      <c r="AH399" s="95">
        <f t="shared" si="439"/>
        <v>235.86458333333334</v>
      </c>
      <c r="AI399" s="95">
        <f t="shared" si="439"/>
        <v>235.86458333333334</v>
      </c>
      <c r="AJ399" s="95">
        <f t="shared" si="439"/>
        <v>235.86458333333334</v>
      </c>
      <c r="AK399" s="95">
        <f t="shared" si="439"/>
        <v>235.86458333333334</v>
      </c>
      <c r="AL399" s="95">
        <f t="shared" si="439"/>
        <v>235.86458333333334</v>
      </c>
      <c r="AM399" s="95">
        <f t="shared" si="439"/>
        <v>235.86458333333334</v>
      </c>
      <c r="AN399" s="95">
        <f t="shared" si="439"/>
        <v>235.86458333333334</v>
      </c>
      <c r="AO399" s="98">
        <f t="shared" si="432"/>
        <v>14151.875000000002</v>
      </c>
      <c r="AP399" s="98">
        <f t="shared" si="424"/>
        <v>42455.625</v>
      </c>
    </row>
    <row r="400" spans="1:42" outlineLevel="1">
      <c r="A400" s="92">
        <v>40907</v>
      </c>
      <c r="B400" s="93" t="s">
        <v>625</v>
      </c>
      <c r="C400" s="100" t="s">
        <v>626</v>
      </c>
      <c r="D400" s="94">
        <v>13029.59</v>
      </c>
      <c r="E400" s="97"/>
      <c r="F400" s="97"/>
      <c r="G400" s="97"/>
      <c r="H400" s="94"/>
      <c r="I400" s="94"/>
      <c r="J400" s="94"/>
      <c r="K400" s="94">
        <v>651.47949999999992</v>
      </c>
      <c r="L400" s="94">
        <v>1302.9589999999998</v>
      </c>
      <c r="M400" s="94">
        <f t="shared" si="436"/>
        <v>1954.4384999999997</v>
      </c>
      <c r="N400" s="95">
        <v>12378.110500000001</v>
      </c>
      <c r="O400" s="96">
        <v>54.289958333333338</v>
      </c>
      <c r="P400" s="95">
        <v>54.289958333333338</v>
      </c>
      <c r="Q400" s="95">
        <v>54.289958333333338</v>
      </c>
      <c r="R400" s="95">
        <v>54.289958333333338</v>
      </c>
      <c r="S400" s="95">
        <v>54.289958333333338</v>
      </c>
      <c r="T400" s="95">
        <v>54.289958333333338</v>
      </c>
      <c r="U400" s="95">
        <v>54.289958333333338</v>
      </c>
      <c r="V400" s="95">
        <v>54.289958333333338</v>
      </c>
      <c r="W400" s="95">
        <v>54.289958333333338</v>
      </c>
      <c r="X400" s="95">
        <v>54.289958333333338</v>
      </c>
      <c r="Y400" s="95">
        <v>54.289958333333338</v>
      </c>
      <c r="Z400" s="95">
        <v>54.289958333333338</v>
      </c>
      <c r="AA400" s="97">
        <v>2605.9179999999997</v>
      </c>
      <c r="AB400" s="97">
        <v>10423.672</v>
      </c>
      <c r="AC400" s="95">
        <f>+($D$400*5%)/12</f>
        <v>54.289958333333338</v>
      </c>
      <c r="AD400" s="95">
        <f t="shared" ref="AD400:AN400" si="440">+($D$400*5%)/12</f>
        <v>54.289958333333338</v>
      </c>
      <c r="AE400" s="95">
        <f t="shared" si="440"/>
        <v>54.289958333333338</v>
      </c>
      <c r="AF400" s="95">
        <f t="shared" si="440"/>
        <v>54.289958333333338</v>
      </c>
      <c r="AG400" s="95">
        <f t="shared" si="440"/>
        <v>54.289958333333338</v>
      </c>
      <c r="AH400" s="95">
        <f t="shared" si="440"/>
        <v>54.289958333333338</v>
      </c>
      <c r="AI400" s="95">
        <f t="shared" si="440"/>
        <v>54.289958333333338</v>
      </c>
      <c r="AJ400" s="95">
        <f t="shared" si="440"/>
        <v>54.289958333333338</v>
      </c>
      <c r="AK400" s="95">
        <f t="shared" si="440"/>
        <v>54.289958333333338</v>
      </c>
      <c r="AL400" s="95">
        <f t="shared" si="440"/>
        <v>54.289958333333338</v>
      </c>
      <c r="AM400" s="95">
        <f t="shared" si="440"/>
        <v>54.289958333333338</v>
      </c>
      <c r="AN400" s="95">
        <f t="shared" si="440"/>
        <v>54.289958333333338</v>
      </c>
      <c r="AO400" s="98">
        <f t="shared" si="432"/>
        <v>3257.3974999999996</v>
      </c>
      <c r="AP400" s="98">
        <f t="shared" si="424"/>
        <v>9772.192500000001</v>
      </c>
    </row>
    <row r="401" spans="1:42" outlineLevel="1">
      <c r="A401" s="92">
        <v>40931</v>
      </c>
      <c r="B401" s="93" t="s">
        <v>627</v>
      </c>
      <c r="C401" s="100" t="s">
        <v>628</v>
      </c>
      <c r="D401" s="94">
        <v>7247.85</v>
      </c>
      <c r="E401" s="97"/>
      <c r="F401" s="97"/>
      <c r="G401" s="97"/>
      <c r="H401" s="94"/>
      <c r="I401" s="94"/>
      <c r="J401" s="94"/>
      <c r="K401" s="94">
        <v>332.19312500000012</v>
      </c>
      <c r="L401" s="94">
        <v>694.58562500000028</v>
      </c>
      <c r="M401" s="94">
        <f t="shared" si="436"/>
        <v>1056.9781250000005</v>
      </c>
      <c r="N401" s="95">
        <v>6885.4575000000004</v>
      </c>
      <c r="O401" s="96">
        <v>30.199375000000003</v>
      </c>
      <c r="P401" s="95">
        <v>30.199375000000003</v>
      </c>
      <c r="Q401" s="95">
        <v>30.199375000000003</v>
      </c>
      <c r="R401" s="95">
        <v>30.199375000000003</v>
      </c>
      <c r="S401" s="95">
        <v>30.199375000000003</v>
      </c>
      <c r="T401" s="95">
        <v>30.199375000000003</v>
      </c>
      <c r="U401" s="95">
        <v>30.199375000000003</v>
      </c>
      <c r="V401" s="95">
        <v>30.199375000000003</v>
      </c>
      <c r="W401" s="95">
        <v>30.199375000000003</v>
      </c>
      <c r="X401" s="95">
        <v>30.199375000000003</v>
      </c>
      <c r="Y401" s="95">
        <v>30.199375000000003</v>
      </c>
      <c r="Z401" s="95">
        <v>30.199375000000003</v>
      </c>
      <c r="AA401" s="97">
        <v>1419.3706250000007</v>
      </c>
      <c r="AB401" s="97">
        <v>5828.4793749999999</v>
      </c>
      <c r="AC401" s="95">
        <f>+($D$401*5%)/12</f>
        <v>30.199375000000003</v>
      </c>
      <c r="AD401" s="95">
        <f t="shared" ref="AD401:AN401" si="441">+($D$401*5%)/12</f>
        <v>30.199375000000003</v>
      </c>
      <c r="AE401" s="95">
        <f t="shared" si="441"/>
        <v>30.199375000000003</v>
      </c>
      <c r="AF401" s="95">
        <f t="shared" si="441"/>
        <v>30.199375000000003</v>
      </c>
      <c r="AG401" s="95">
        <f t="shared" si="441"/>
        <v>30.199375000000003</v>
      </c>
      <c r="AH401" s="95">
        <f t="shared" si="441"/>
        <v>30.199375000000003</v>
      </c>
      <c r="AI401" s="95">
        <f t="shared" si="441"/>
        <v>30.199375000000003</v>
      </c>
      <c r="AJ401" s="95">
        <f t="shared" si="441"/>
        <v>30.199375000000003</v>
      </c>
      <c r="AK401" s="95">
        <f t="shared" si="441"/>
        <v>30.199375000000003</v>
      </c>
      <c r="AL401" s="95">
        <f t="shared" si="441"/>
        <v>30.199375000000003</v>
      </c>
      <c r="AM401" s="95">
        <f t="shared" si="441"/>
        <v>30.199375000000003</v>
      </c>
      <c r="AN401" s="95">
        <f t="shared" si="441"/>
        <v>30.199375000000003</v>
      </c>
      <c r="AO401" s="98">
        <f t="shared" si="432"/>
        <v>1781.7631250000009</v>
      </c>
      <c r="AP401" s="98">
        <f t="shared" si="424"/>
        <v>5466.0868749999991</v>
      </c>
    </row>
    <row r="402" spans="1:42" outlineLevel="1">
      <c r="A402" s="92">
        <v>40968</v>
      </c>
      <c r="B402" s="93" t="s">
        <v>629</v>
      </c>
      <c r="C402" s="100" t="s">
        <v>630</v>
      </c>
      <c r="D402" s="94">
        <v>17685</v>
      </c>
      <c r="E402" s="97"/>
      <c r="F402" s="97"/>
      <c r="G402" s="97"/>
      <c r="H402" s="94"/>
      <c r="I402" s="94"/>
      <c r="J402" s="94"/>
      <c r="K402" s="94">
        <v>736.875</v>
      </c>
      <c r="L402" s="94">
        <v>1621.125</v>
      </c>
      <c r="M402" s="94">
        <f t="shared" si="436"/>
        <v>2505.375</v>
      </c>
      <c r="N402" s="95">
        <v>16800.75</v>
      </c>
      <c r="O402" s="96">
        <v>73.6875</v>
      </c>
      <c r="P402" s="95">
        <v>73.6875</v>
      </c>
      <c r="Q402" s="95">
        <v>73.6875</v>
      </c>
      <c r="R402" s="95">
        <v>73.6875</v>
      </c>
      <c r="S402" s="95">
        <v>73.6875</v>
      </c>
      <c r="T402" s="95">
        <v>73.6875</v>
      </c>
      <c r="U402" s="95">
        <v>73.6875</v>
      </c>
      <c r="V402" s="95">
        <v>73.6875</v>
      </c>
      <c r="W402" s="95">
        <v>73.6875</v>
      </c>
      <c r="X402" s="95">
        <v>73.6875</v>
      </c>
      <c r="Y402" s="95">
        <v>73.6875</v>
      </c>
      <c r="Z402" s="95">
        <v>73.6875</v>
      </c>
      <c r="AA402" s="97">
        <v>3389.625</v>
      </c>
      <c r="AB402" s="97">
        <v>14295.375</v>
      </c>
      <c r="AC402" s="95">
        <f>+($D$402*5%)/12</f>
        <v>73.6875</v>
      </c>
      <c r="AD402" s="95">
        <f t="shared" ref="AD402:AN402" si="442">+($D$402*5%)/12</f>
        <v>73.6875</v>
      </c>
      <c r="AE402" s="95">
        <f t="shared" si="442"/>
        <v>73.6875</v>
      </c>
      <c r="AF402" s="95">
        <f t="shared" si="442"/>
        <v>73.6875</v>
      </c>
      <c r="AG402" s="95">
        <f t="shared" si="442"/>
        <v>73.6875</v>
      </c>
      <c r="AH402" s="95">
        <f t="shared" si="442"/>
        <v>73.6875</v>
      </c>
      <c r="AI402" s="95">
        <f t="shared" si="442"/>
        <v>73.6875</v>
      </c>
      <c r="AJ402" s="95">
        <f t="shared" si="442"/>
        <v>73.6875</v>
      </c>
      <c r="AK402" s="95">
        <f t="shared" si="442"/>
        <v>73.6875</v>
      </c>
      <c r="AL402" s="95">
        <f t="shared" si="442"/>
        <v>73.6875</v>
      </c>
      <c r="AM402" s="95">
        <f t="shared" si="442"/>
        <v>73.6875</v>
      </c>
      <c r="AN402" s="95">
        <f t="shared" si="442"/>
        <v>73.6875</v>
      </c>
      <c r="AO402" s="98">
        <f t="shared" si="432"/>
        <v>4273.875</v>
      </c>
      <c r="AP402" s="98">
        <f t="shared" si="424"/>
        <v>13411.125</v>
      </c>
    </row>
    <row r="403" spans="1:42" outlineLevel="1">
      <c r="A403" s="92">
        <v>40968</v>
      </c>
      <c r="B403" s="93" t="s">
        <v>631</v>
      </c>
      <c r="C403" s="100" t="s">
        <v>630</v>
      </c>
      <c r="D403" s="94">
        <v>6932.5</v>
      </c>
      <c r="E403" s="97"/>
      <c r="F403" s="97"/>
      <c r="G403" s="97"/>
      <c r="H403" s="94"/>
      <c r="I403" s="94"/>
      <c r="J403" s="94"/>
      <c r="K403" s="94">
        <v>288.85416666666669</v>
      </c>
      <c r="L403" s="94">
        <v>635.47916666666674</v>
      </c>
      <c r="M403" s="94">
        <f t="shared" si="436"/>
        <v>982.10416666666674</v>
      </c>
      <c r="N403" s="95">
        <v>6585.875</v>
      </c>
      <c r="O403" s="96">
        <v>28.885416666666668</v>
      </c>
      <c r="P403" s="95">
        <v>28.885416666666668</v>
      </c>
      <c r="Q403" s="95">
        <v>28.885416666666668</v>
      </c>
      <c r="R403" s="95">
        <v>28.885416666666668</v>
      </c>
      <c r="S403" s="95">
        <v>28.885416666666668</v>
      </c>
      <c r="T403" s="95">
        <v>28.885416666666668</v>
      </c>
      <c r="U403" s="95">
        <v>28.885416666666668</v>
      </c>
      <c r="V403" s="95">
        <v>28.885416666666668</v>
      </c>
      <c r="W403" s="95">
        <v>28.885416666666668</v>
      </c>
      <c r="X403" s="95">
        <v>28.885416666666668</v>
      </c>
      <c r="Y403" s="95">
        <v>28.885416666666668</v>
      </c>
      <c r="Z403" s="95">
        <v>28.885416666666668</v>
      </c>
      <c r="AA403" s="97">
        <v>1328.7291666666667</v>
      </c>
      <c r="AB403" s="97">
        <v>5603.770833333333</v>
      </c>
      <c r="AC403" s="95">
        <f>+($D$403*5%)/12</f>
        <v>28.885416666666668</v>
      </c>
      <c r="AD403" s="95">
        <f t="shared" ref="AD403:AN403" si="443">+($D$403*5%)/12</f>
        <v>28.885416666666668</v>
      </c>
      <c r="AE403" s="95">
        <f t="shared" si="443"/>
        <v>28.885416666666668</v>
      </c>
      <c r="AF403" s="95">
        <f t="shared" si="443"/>
        <v>28.885416666666668</v>
      </c>
      <c r="AG403" s="95">
        <f t="shared" si="443"/>
        <v>28.885416666666668</v>
      </c>
      <c r="AH403" s="95">
        <f t="shared" si="443"/>
        <v>28.885416666666668</v>
      </c>
      <c r="AI403" s="95">
        <f t="shared" si="443"/>
        <v>28.885416666666668</v>
      </c>
      <c r="AJ403" s="95">
        <f t="shared" si="443"/>
        <v>28.885416666666668</v>
      </c>
      <c r="AK403" s="95">
        <f t="shared" si="443"/>
        <v>28.885416666666668</v>
      </c>
      <c r="AL403" s="95">
        <f t="shared" si="443"/>
        <v>28.885416666666668</v>
      </c>
      <c r="AM403" s="95">
        <f t="shared" si="443"/>
        <v>28.885416666666668</v>
      </c>
      <c r="AN403" s="95">
        <f t="shared" si="443"/>
        <v>28.885416666666668</v>
      </c>
      <c r="AO403" s="98">
        <f t="shared" si="432"/>
        <v>1675.3541666666667</v>
      </c>
      <c r="AP403" s="98">
        <f t="shared" si="424"/>
        <v>5257.145833333333</v>
      </c>
    </row>
    <row r="404" spans="1:42" outlineLevel="1">
      <c r="A404" s="92">
        <v>40968</v>
      </c>
      <c r="B404" s="93" t="s">
        <v>632</v>
      </c>
      <c r="C404" s="100" t="s">
        <v>630</v>
      </c>
      <c r="D404" s="94">
        <v>172413.79</v>
      </c>
      <c r="E404" s="97"/>
      <c r="F404" s="97"/>
      <c r="G404" s="97"/>
      <c r="H404" s="94"/>
      <c r="I404" s="94"/>
      <c r="J404" s="94"/>
      <c r="K404" s="94">
        <v>7183.907916666667</v>
      </c>
      <c r="L404" s="94">
        <v>15804.597416666667</v>
      </c>
      <c r="M404" s="94">
        <f t="shared" si="436"/>
        <v>24425.286916666668</v>
      </c>
      <c r="N404" s="95">
        <v>163793.1005</v>
      </c>
      <c r="O404" s="96">
        <v>718.3907916666667</v>
      </c>
      <c r="P404" s="95">
        <v>718.3907916666667</v>
      </c>
      <c r="Q404" s="95">
        <v>718.3907916666667</v>
      </c>
      <c r="R404" s="95">
        <v>718.3907916666667</v>
      </c>
      <c r="S404" s="95">
        <v>718.3907916666667</v>
      </c>
      <c r="T404" s="95">
        <v>718.3907916666667</v>
      </c>
      <c r="U404" s="95">
        <v>718.3907916666667</v>
      </c>
      <c r="V404" s="95">
        <v>718.3907916666667</v>
      </c>
      <c r="W404" s="95">
        <v>718.3907916666667</v>
      </c>
      <c r="X404" s="95">
        <v>718.3907916666667</v>
      </c>
      <c r="Y404" s="95">
        <v>718.3907916666667</v>
      </c>
      <c r="Z404" s="95">
        <v>718.3907916666667</v>
      </c>
      <c r="AA404" s="97">
        <v>33045.976416666672</v>
      </c>
      <c r="AB404" s="97">
        <v>139367.81358333334</v>
      </c>
      <c r="AC404" s="95">
        <f>+($D$404*5%)/12</f>
        <v>718.3907916666667</v>
      </c>
      <c r="AD404" s="95">
        <f t="shared" ref="AD404:AN404" si="444">+($D$404*5%)/12</f>
        <v>718.3907916666667</v>
      </c>
      <c r="AE404" s="95">
        <f t="shared" si="444"/>
        <v>718.3907916666667</v>
      </c>
      <c r="AF404" s="95">
        <f t="shared" si="444"/>
        <v>718.3907916666667</v>
      </c>
      <c r="AG404" s="95">
        <f t="shared" si="444"/>
        <v>718.3907916666667</v>
      </c>
      <c r="AH404" s="95">
        <f t="shared" si="444"/>
        <v>718.3907916666667</v>
      </c>
      <c r="AI404" s="95">
        <f t="shared" si="444"/>
        <v>718.3907916666667</v>
      </c>
      <c r="AJ404" s="95">
        <f t="shared" si="444"/>
        <v>718.3907916666667</v>
      </c>
      <c r="AK404" s="95">
        <f t="shared" si="444"/>
        <v>718.3907916666667</v>
      </c>
      <c r="AL404" s="95">
        <f t="shared" si="444"/>
        <v>718.3907916666667</v>
      </c>
      <c r="AM404" s="95">
        <f t="shared" si="444"/>
        <v>718.3907916666667</v>
      </c>
      <c r="AN404" s="95">
        <f t="shared" si="444"/>
        <v>718.3907916666667</v>
      </c>
      <c r="AO404" s="98">
        <f t="shared" si="432"/>
        <v>41666.665916666672</v>
      </c>
      <c r="AP404" s="98">
        <f t="shared" si="424"/>
        <v>130747.12408333333</v>
      </c>
    </row>
    <row r="405" spans="1:42" outlineLevel="1">
      <c r="A405" s="92">
        <v>41029</v>
      </c>
      <c r="B405" s="93" t="s">
        <v>633</v>
      </c>
      <c r="C405" s="100" t="s">
        <v>630</v>
      </c>
      <c r="D405" s="94">
        <v>172413.79</v>
      </c>
      <c r="E405" s="97"/>
      <c r="F405" s="97"/>
      <c r="G405" s="97"/>
      <c r="H405" s="94"/>
      <c r="I405" s="94"/>
      <c r="J405" s="94"/>
      <c r="K405" s="94">
        <v>5747.1263333333336</v>
      </c>
      <c r="L405" s="94">
        <v>14367.815833333334</v>
      </c>
      <c r="M405" s="94">
        <f t="shared" si="436"/>
        <v>22988.505333333334</v>
      </c>
      <c r="N405" s="95">
        <v>163793.1005</v>
      </c>
      <c r="O405" s="96">
        <v>718.3907916666667</v>
      </c>
      <c r="P405" s="95">
        <v>718.3907916666667</v>
      </c>
      <c r="Q405" s="95">
        <v>718.3907916666667</v>
      </c>
      <c r="R405" s="95">
        <v>718.3907916666667</v>
      </c>
      <c r="S405" s="95">
        <v>718.3907916666667</v>
      </c>
      <c r="T405" s="95">
        <v>718.3907916666667</v>
      </c>
      <c r="U405" s="95">
        <v>718.3907916666667</v>
      </c>
      <c r="V405" s="95">
        <v>718.3907916666667</v>
      </c>
      <c r="W405" s="95">
        <v>718.3907916666667</v>
      </c>
      <c r="X405" s="95">
        <v>718.3907916666667</v>
      </c>
      <c r="Y405" s="95">
        <v>718.3907916666667</v>
      </c>
      <c r="Z405" s="95">
        <v>718.3907916666667</v>
      </c>
      <c r="AA405" s="97">
        <v>31609.194833333335</v>
      </c>
      <c r="AB405" s="97">
        <v>140804.59516666667</v>
      </c>
      <c r="AC405" s="95">
        <f>+($D$405*5%)/12</f>
        <v>718.3907916666667</v>
      </c>
      <c r="AD405" s="95">
        <f t="shared" ref="AD405:AN405" si="445">+($D$405*5%)/12</f>
        <v>718.3907916666667</v>
      </c>
      <c r="AE405" s="95">
        <f t="shared" si="445"/>
        <v>718.3907916666667</v>
      </c>
      <c r="AF405" s="95">
        <f t="shared" si="445"/>
        <v>718.3907916666667</v>
      </c>
      <c r="AG405" s="95">
        <f t="shared" si="445"/>
        <v>718.3907916666667</v>
      </c>
      <c r="AH405" s="95">
        <f t="shared" si="445"/>
        <v>718.3907916666667</v>
      </c>
      <c r="AI405" s="95">
        <f t="shared" si="445"/>
        <v>718.3907916666667</v>
      </c>
      <c r="AJ405" s="95">
        <f t="shared" si="445"/>
        <v>718.3907916666667</v>
      </c>
      <c r="AK405" s="95">
        <f t="shared" si="445"/>
        <v>718.3907916666667</v>
      </c>
      <c r="AL405" s="95">
        <f t="shared" si="445"/>
        <v>718.3907916666667</v>
      </c>
      <c r="AM405" s="95">
        <f t="shared" si="445"/>
        <v>718.3907916666667</v>
      </c>
      <c r="AN405" s="95">
        <f t="shared" si="445"/>
        <v>718.3907916666667</v>
      </c>
      <c r="AO405" s="98">
        <f t="shared" si="432"/>
        <v>40229.884333333335</v>
      </c>
      <c r="AP405" s="98">
        <f t="shared" si="424"/>
        <v>132183.90566666669</v>
      </c>
    </row>
    <row r="406" spans="1:42" outlineLevel="1">
      <c r="A406" s="92">
        <v>41022</v>
      </c>
      <c r="B406" s="93" t="s">
        <v>634</v>
      </c>
      <c r="C406" s="93" t="s">
        <v>233</v>
      </c>
      <c r="D406" s="94">
        <v>18258.62</v>
      </c>
      <c r="E406" s="97"/>
      <c r="F406" s="97"/>
      <c r="G406" s="97"/>
      <c r="H406" s="94"/>
      <c r="I406" s="94"/>
      <c r="J406" s="94"/>
      <c r="K406" s="94">
        <v>608.62066666666669</v>
      </c>
      <c r="L406" s="94">
        <v>1521.5516666666667</v>
      </c>
      <c r="M406" s="94">
        <f t="shared" si="436"/>
        <v>2434.4826666666668</v>
      </c>
      <c r="N406" s="95">
        <v>17345.688999999998</v>
      </c>
      <c r="O406" s="96">
        <v>76.077583333333337</v>
      </c>
      <c r="P406" s="95">
        <v>76.077583333333337</v>
      </c>
      <c r="Q406" s="95">
        <v>76.077583333333337</v>
      </c>
      <c r="R406" s="95">
        <v>76.077583333333337</v>
      </c>
      <c r="S406" s="95">
        <v>76.077583333333337</v>
      </c>
      <c r="T406" s="95">
        <v>76.077583333333337</v>
      </c>
      <c r="U406" s="95">
        <v>76.077583333333337</v>
      </c>
      <c r="V406" s="95">
        <v>76.077583333333337</v>
      </c>
      <c r="W406" s="95">
        <v>76.077583333333337</v>
      </c>
      <c r="X406" s="95">
        <v>76.077583333333337</v>
      </c>
      <c r="Y406" s="95">
        <v>76.077583333333337</v>
      </c>
      <c r="Z406" s="95">
        <v>76.077583333333337</v>
      </c>
      <c r="AA406" s="97">
        <v>3347.4136666666668</v>
      </c>
      <c r="AB406" s="97">
        <v>14911.206333333332</v>
      </c>
      <c r="AC406" s="95">
        <f>+($D$406*5%)/12</f>
        <v>76.077583333333337</v>
      </c>
      <c r="AD406" s="95">
        <f t="shared" ref="AD406:AN406" si="446">+($D$406*5%)/12</f>
        <v>76.077583333333337</v>
      </c>
      <c r="AE406" s="95">
        <f t="shared" si="446"/>
        <v>76.077583333333337</v>
      </c>
      <c r="AF406" s="95">
        <f t="shared" si="446"/>
        <v>76.077583333333337</v>
      </c>
      <c r="AG406" s="95">
        <f t="shared" si="446"/>
        <v>76.077583333333337</v>
      </c>
      <c r="AH406" s="95">
        <f t="shared" si="446"/>
        <v>76.077583333333337</v>
      </c>
      <c r="AI406" s="95">
        <f t="shared" si="446"/>
        <v>76.077583333333337</v>
      </c>
      <c r="AJ406" s="95">
        <f t="shared" si="446"/>
        <v>76.077583333333337</v>
      </c>
      <c r="AK406" s="95">
        <f t="shared" si="446"/>
        <v>76.077583333333337</v>
      </c>
      <c r="AL406" s="95">
        <f t="shared" si="446"/>
        <v>76.077583333333337</v>
      </c>
      <c r="AM406" s="95">
        <f t="shared" si="446"/>
        <v>76.077583333333337</v>
      </c>
      <c r="AN406" s="95">
        <f t="shared" si="446"/>
        <v>76.077583333333337</v>
      </c>
      <c r="AO406" s="98">
        <f t="shared" si="432"/>
        <v>4260.3446666666669</v>
      </c>
      <c r="AP406" s="98">
        <f t="shared" si="424"/>
        <v>13998.275333333331</v>
      </c>
    </row>
    <row r="407" spans="1:42" outlineLevel="1">
      <c r="A407" s="92">
        <v>41058</v>
      </c>
      <c r="B407" s="93" t="s">
        <v>635</v>
      </c>
      <c r="C407" s="100" t="s">
        <v>630</v>
      </c>
      <c r="D407" s="94">
        <v>82305.17</v>
      </c>
      <c r="E407" s="97"/>
      <c r="F407" s="97"/>
      <c r="G407" s="97"/>
      <c r="H407" s="94"/>
      <c r="I407" s="94"/>
      <c r="J407" s="94"/>
      <c r="K407" s="94">
        <v>2400.5674583333334</v>
      </c>
      <c r="L407" s="94">
        <v>6515.8259583333347</v>
      </c>
      <c r="M407" s="94">
        <f t="shared" si="436"/>
        <v>10631.084458333335</v>
      </c>
      <c r="N407" s="95">
        <v>78189.911500000002</v>
      </c>
      <c r="O407" s="96">
        <v>342.93820833333331</v>
      </c>
      <c r="P407" s="95">
        <v>342.93820833333331</v>
      </c>
      <c r="Q407" s="95">
        <v>342.93820833333331</v>
      </c>
      <c r="R407" s="95">
        <v>342.93820833333331</v>
      </c>
      <c r="S407" s="95">
        <v>342.93820833333331</v>
      </c>
      <c r="T407" s="95">
        <v>342.93820833333331</v>
      </c>
      <c r="U407" s="95">
        <v>342.93820833333331</v>
      </c>
      <c r="V407" s="95">
        <v>342.93820833333331</v>
      </c>
      <c r="W407" s="95">
        <v>342.93820833333331</v>
      </c>
      <c r="X407" s="95">
        <v>342.93820833333331</v>
      </c>
      <c r="Y407" s="95">
        <v>342.93820833333331</v>
      </c>
      <c r="Z407" s="95">
        <v>342.93820833333331</v>
      </c>
      <c r="AA407" s="97">
        <v>14746.342958333335</v>
      </c>
      <c r="AB407" s="97">
        <v>67558.827041666664</v>
      </c>
      <c r="AC407" s="95">
        <f>+($D$407*5%)/12</f>
        <v>342.93820833333331</v>
      </c>
      <c r="AD407" s="95">
        <f t="shared" ref="AD407:AN407" si="447">+($D$407*5%)/12</f>
        <v>342.93820833333331</v>
      </c>
      <c r="AE407" s="95">
        <f t="shared" si="447"/>
        <v>342.93820833333331</v>
      </c>
      <c r="AF407" s="95">
        <f t="shared" si="447"/>
        <v>342.93820833333331</v>
      </c>
      <c r="AG407" s="95">
        <f t="shared" si="447"/>
        <v>342.93820833333331</v>
      </c>
      <c r="AH407" s="95">
        <f t="shared" si="447"/>
        <v>342.93820833333331</v>
      </c>
      <c r="AI407" s="95">
        <f t="shared" si="447"/>
        <v>342.93820833333331</v>
      </c>
      <c r="AJ407" s="95">
        <f t="shared" si="447"/>
        <v>342.93820833333331</v>
      </c>
      <c r="AK407" s="95">
        <f t="shared" si="447"/>
        <v>342.93820833333331</v>
      </c>
      <c r="AL407" s="95">
        <f t="shared" si="447"/>
        <v>342.93820833333331</v>
      </c>
      <c r="AM407" s="95">
        <f t="shared" si="447"/>
        <v>342.93820833333331</v>
      </c>
      <c r="AN407" s="95">
        <f t="shared" si="447"/>
        <v>342.93820833333331</v>
      </c>
      <c r="AO407" s="98">
        <f t="shared" si="432"/>
        <v>18861.601458333334</v>
      </c>
      <c r="AP407" s="98">
        <f t="shared" si="424"/>
        <v>63443.568541666667</v>
      </c>
    </row>
    <row r="408" spans="1:42" outlineLevel="1">
      <c r="A408" s="92">
        <v>41059</v>
      </c>
      <c r="B408" s="93" t="s">
        <v>636</v>
      </c>
      <c r="C408" s="100" t="s">
        <v>630</v>
      </c>
      <c r="D408" s="94">
        <v>387931.04</v>
      </c>
      <c r="E408" s="97"/>
      <c r="F408" s="97"/>
      <c r="G408" s="97"/>
      <c r="H408" s="94"/>
      <c r="I408" s="94"/>
      <c r="J408" s="94"/>
      <c r="K408" s="94">
        <v>11314.655333333332</v>
      </c>
      <c r="L408" s="94">
        <v>30711.207333333336</v>
      </c>
      <c r="M408" s="94">
        <f t="shared" si="436"/>
        <v>50107.759333333335</v>
      </c>
      <c r="N408" s="95">
        <v>368534.48799999995</v>
      </c>
      <c r="O408" s="96">
        <v>1616.3793333333333</v>
      </c>
      <c r="P408" s="95">
        <v>1616.3793333333333</v>
      </c>
      <c r="Q408" s="95">
        <v>1616.3793333333333</v>
      </c>
      <c r="R408" s="95">
        <v>1616.3793333333333</v>
      </c>
      <c r="S408" s="95">
        <v>1616.3793333333333</v>
      </c>
      <c r="T408" s="95">
        <v>1616.3793333333333</v>
      </c>
      <c r="U408" s="95">
        <v>1616.3793333333333</v>
      </c>
      <c r="V408" s="95">
        <v>1616.3793333333333</v>
      </c>
      <c r="W408" s="95">
        <v>1616.3793333333333</v>
      </c>
      <c r="X408" s="95">
        <v>1616.3793333333333</v>
      </c>
      <c r="Y408" s="95">
        <v>1616.3793333333333</v>
      </c>
      <c r="Z408" s="95">
        <v>1616.3793333333333</v>
      </c>
      <c r="AA408" s="97">
        <v>69504.311333333346</v>
      </c>
      <c r="AB408" s="97">
        <v>318426.72866666666</v>
      </c>
      <c r="AC408" s="95">
        <f>+($D$408*5%)/12</f>
        <v>1616.3793333333333</v>
      </c>
      <c r="AD408" s="95">
        <f t="shared" ref="AD408:AN408" si="448">+($D$408*5%)/12</f>
        <v>1616.3793333333333</v>
      </c>
      <c r="AE408" s="95">
        <f t="shared" si="448"/>
        <v>1616.3793333333333</v>
      </c>
      <c r="AF408" s="95">
        <f t="shared" si="448"/>
        <v>1616.3793333333333</v>
      </c>
      <c r="AG408" s="95">
        <f t="shared" si="448"/>
        <v>1616.3793333333333</v>
      </c>
      <c r="AH408" s="95">
        <f t="shared" si="448"/>
        <v>1616.3793333333333</v>
      </c>
      <c r="AI408" s="95">
        <f t="shared" si="448"/>
        <v>1616.3793333333333</v>
      </c>
      <c r="AJ408" s="95">
        <f t="shared" si="448"/>
        <v>1616.3793333333333</v>
      </c>
      <c r="AK408" s="95">
        <f t="shared" si="448"/>
        <v>1616.3793333333333</v>
      </c>
      <c r="AL408" s="95">
        <f t="shared" si="448"/>
        <v>1616.3793333333333</v>
      </c>
      <c r="AM408" s="95">
        <f t="shared" si="448"/>
        <v>1616.3793333333333</v>
      </c>
      <c r="AN408" s="95">
        <f t="shared" si="448"/>
        <v>1616.3793333333333</v>
      </c>
      <c r="AO408" s="98">
        <f t="shared" si="432"/>
        <v>88900.863333333342</v>
      </c>
      <c r="AP408" s="98">
        <f t="shared" si="424"/>
        <v>299030.17666666664</v>
      </c>
    </row>
    <row r="409" spans="1:42" outlineLevel="1">
      <c r="A409" s="92">
        <v>41055</v>
      </c>
      <c r="B409" s="93" t="s">
        <v>637</v>
      </c>
      <c r="C409" s="100" t="s">
        <v>630</v>
      </c>
      <c r="D409" s="94">
        <v>129310.34</v>
      </c>
      <c r="E409" s="97"/>
      <c r="F409" s="97"/>
      <c r="G409" s="97"/>
      <c r="H409" s="94"/>
      <c r="I409" s="94"/>
      <c r="J409" s="94"/>
      <c r="K409" s="94">
        <v>3771.5515833333338</v>
      </c>
      <c r="L409" s="94">
        <v>10237.068583333334</v>
      </c>
      <c r="M409" s="94">
        <f t="shared" si="436"/>
        <v>16702.585583333333</v>
      </c>
      <c r="N409" s="95">
        <v>122844.823</v>
      </c>
      <c r="O409" s="96">
        <v>538.79308333333336</v>
      </c>
      <c r="P409" s="95">
        <v>538.79308333333336</v>
      </c>
      <c r="Q409" s="95">
        <v>538.79308333333336</v>
      </c>
      <c r="R409" s="95">
        <v>538.79308333333336</v>
      </c>
      <c r="S409" s="95">
        <v>538.79308333333336</v>
      </c>
      <c r="T409" s="95">
        <v>538.79308333333336</v>
      </c>
      <c r="U409" s="95">
        <v>538.79308333333336</v>
      </c>
      <c r="V409" s="95">
        <v>538.79308333333336</v>
      </c>
      <c r="W409" s="95">
        <v>538.79308333333336</v>
      </c>
      <c r="X409" s="95">
        <v>538.79308333333336</v>
      </c>
      <c r="Y409" s="95">
        <v>538.79308333333336</v>
      </c>
      <c r="Z409" s="95">
        <v>538.79308333333336</v>
      </c>
      <c r="AA409" s="97">
        <v>23168.102583333333</v>
      </c>
      <c r="AB409" s="97">
        <v>106142.23741666667</v>
      </c>
      <c r="AC409" s="95">
        <f>+($D$409*5%)/12</f>
        <v>538.79308333333336</v>
      </c>
      <c r="AD409" s="95">
        <f t="shared" ref="AD409:AN409" si="449">+($D$409*5%)/12</f>
        <v>538.79308333333336</v>
      </c>
      <c r="AE409" s="95">
        <f t="shared" si="449"/>
        <v>538.79308333333336</v>
      </c>
      <c r="AF409" s="95">
        <f t="shared" si="449"/>
        <v>538.79308333333336</v>
      </c>
      <c r="AG409" s="95">
        <f t="shared" si="449"/>
        <v>538.79308333333336</v>
      </c>
      <c r="AH409" s="95">
        <f t="shared" si="449"/>
        <v>538.79308333333336</v>
      </c>
      <c r="AI409" s="95">
        <f t="shared" si="449"/>
        <v>538.79308333333336</v>
      </c>
      <c r="AJ409" s="95">
        <f t="shared" si="449"/>
        <v>538.79308333333336</v>
      </c>
      <c r="AK409" s="95">
        <f t="shared" si="449"/>
        <v>538.79308333333336</v>
      </c>
      <c r="AL409" s="95">
        <f t="shared" si="449"/>
        <v>538.79308333333336</v>
      </c>
      <c r="AM409" s="95">
        <f t="shared" si="449"/>
        <v>538.79308333333336</v>
      </c>
      <c r="AN409" s="95">
        <f t="shared" si="449"/>
        <v>538.79308333333336</v>
      </c>
      <c r="AO409" s="98">
        <f t="shared" si="432"/>
        <v>29633.619583333333</v>
      </c>
      <c r="AP409" s="98">
        <f t="shared" si="424"/>
        <v>99676.720416666663</v>
      </c>
    </row>
    <row r="410" spans="1:42" outlineLevel="1">
      <c r="A410" s="92">
        <v>41090</v>
      </c>
      <c r="B410" s="93" t="s">
        <v>341</v>
      </c>
      <c r="C410" s="100" t="s">
        <v>630</v>
      </c>
      <c r="D410" s="94">
        <v>172413.79</v>
      </c>
      <c r="E410" s="97"/>
      <c r="F410" s="97"/>
      <c r="G410" s="97"/>
      <c r="H410" s="94"/>
      <c r="I410" s="94"/>
      <c r="J410" s="94"/>
      <c r="K410" s="94">
        <v>4310.3447500000002</v>
      </c>
      <c r="L410" s="94">
        <v>12931.034250000001</v>
      </c>
      <c r="M410" s="94">
        <f t="shared" si="436"/>
        <v>21551.723750000001</v>
      </c>
      <c r="N410" s="95">
        <v>163793.1005</v>
      </c>
      <c r="O410" s="96">
        <v>718.3907916666667</v>
      </c>
      <c r="P410" s="95">
        <v>718.3907916666667</v>
      </c>
      <c r="Q410" s="95">
        <v>718.3907916666667</v>
      </c>
      <c r="R410" s="95">
        <v>718.3907916666667</v>
      </c>
      <c r="S410" s="95">
        <v>718.3907916666667</v>
      </c>
      <c r="T410" s="95">
        <v>718.3907916666667</v>
      </c>
      <c r="U410" s="95">
        <v>718.3907916666667</v>
      </c>
      <c r="V410" s="95">
        <v>718.3907916666667</v>
      </c>
      <c r="W410" s="95">
        <v>718.3907916666667</v>
      </c>
      <c r="X410" s="95">
        <v>718.3907916666667</v>
      </c>
      <c r="Y410" s="95">
        <v>718.3907916666667</v>
      </c>
      <c r="Z410" s="95">
        <v>718.3907916666667</v>
      </c>
      <c r="AA410" s="97">
        <v>30172.413250000001</v>
      </c>
      <c r="AB410" s="97">
        <v>142241.37675</v>
      </c>
      <c r="AC410" s="95">
        <f>+($D$410*5%)/12</f>
        <v>718.3907916666667</v>
      </c>
      <c r="AD410" s="95">
        <f t="shared" ref="AD410:AN410" si="450">+($D$410*5%)/12</f>
        <v>718.3907916666667</v>
      </c>
      <c r="AE410" s="95">
        <f t="shared" si="450"/>
        <v>718.3907916666667</v>
      </c>
      <c r="AF410" s="95">
        <f t="shared" si="450"/>
        <v>718.3907916666667</v>
      </c>
      <c r="AG410" s="95">
        <f t="shared" si="450"/>
        <v>718.3907916666667</v>
      </c>
      <c r="AH410" s="95">
        <f t="shared" si="450"/>
        <v>718.3907916666667</v>
      </c>
      <c r="AI410" s="95">
        <f t="shared" si="450"/>
        <v>718.3907916666667</v>
      </c>
      <c r="AJ410" s="95">
        <f t="shared" si="450"/>
        <v>718.3907916666667</v>
      </c>
      <c r="AK410" s="95">
        <f t="shared" si="450"/>
        <v>718.3907916666667</v>
      </c>
      <c r="AL410" s="95">
        <f t="shared" si="450"/>
        <v>718.3907916666667</v>
      </c>
      <c r="AM410" s="95">
        <f t="shared" si="450"/>
        <v>718.3907916666667</v>
      </c>
      <c r="AN410" s="95">
        <f t="shared" si="450"/>
        <v>718.3907916666667</v>
      </c>
      <c r="AO410" s="98">
        <f t="shared" si="432"/>
        <v>38793.102750000005</v>
      </c>
      <c r="AP410" s="98">
        <f t="shared" si="424"/>
        <v>133620.68725000002</v>
      </c>
    </row>
    <row r="411" spans="1:42" outlineLevel="1">
      <c r="A411" s="92">
        <v>41103</v>
      </c>
      <c r="B411" s="93" t="s">
        <v>638</v>
      </c>
      <c r="C411" s="100" t="s">
        <v>630</v>
      </c>
      <c r="D411" s="94">
        <v>20000</v>
      </c>
      <c r="E411" s="97"/>
      <c r="F411" s="97"/>
      <c r="G411" s="97"/>
      <c r="H411" s="94"/>
      <c r="I411" s="94"/>
      <c r="J411" s="94"/>
      <c r="K411" s="94">
        <v>416.66666666666663</v>
      </c>
      <c r="L411" s="94">
        <v>1416.6666666666667</v>
      </c>
      <c r="M411" s="94">
        <f t="shared" si="436"/>
        <v>2416.666666666667</v>
      </c>
      <c r="N411" s="95">
        <v>19000</v>
      </c>
      <c r="O411" s="96">
        <v>83.333333333333329</v>
      </c>
      <c r="P411" s="95">
        <v>83.333333333333329</v>
      </c>
      <c r="Q411" s="95">
        <v>83.333333333333329</v>
      </c>
      <c r="R411" s="95">
        <v>83.333333333333329</v>
      </c>
      <c r="S411" s="95">
        <v>83.333333333333329</v>
      </c>
      <c r="T411" s="95">
        <v>83.333333333333329</v>
      </c>
      <c r="U411" s="95">
        <v>83.333333333333329</v>
      </c>
      <c r="V411" s="95">
        <v>83.333333333333329</v>
      </c>
      <c r="W411" s="95">
        <v>83.333333333333329</v>
      </c>
      <c r="X411" s="95">
        <v>83.333333333333329</v>
      </c>
      <c r="Y411" s="95">
        <v>83.333333333333329</v>
      </c>
      <c r="Z411" s="95">
        <v>83.333333333333329</v>
      </c>
      <c r="AA411" s="97">
        <v>3416.666666666667</v>
      </c>
      <c r="AB411" s="97">
        <v>16583.333333333332</v>
      </c>
      <c r="AC411" s="95">
        <f>+($D$411*5%)/12</f>
        <v>83.333333333333329</v>
      </c>
      <c r="AD411" s="95">
        <f t="shared" ref="AD411:AN411" si="451">+($D$411*5%)/12</f>
        <v>83.333333333333329</v>
      </c>
      <c r="AE411" s="95">
        <f t="shared" si="451"/>
        <v>83.333333333333329</v>
      </c>
      <c r="AF411" s="95">
        <f t="shared" si="451"/>
        <v>83.333333333333329</v>
      </c>
      <c r="AG411" s="95">
        <f t="shared" si="451"/>
        <v>83.333333333333329</v>
      </c>
      <c r="AH411" s="95">
        <f t="shared" si="451"/>
        <v>83.333333333333329</v>
      </c>
      <c r="AI411" s="95">
        <f t="shared" si="451"/>
        <v>83.333333333333329</v>
      </c>
      <c r="AJ411" s="95">
        <f t="shared" si="451"/>
        <v>83.333333333333329</v>
      </c>
      <c r="AK411" s="95">
        <f t="shared" si="451"/>
        <v>83.333333333333329</v>
      </c>
      <c r="AL411" s="95">
        <f t="shared" si="451"/>
        <v>83.333333333333329</v>
      </c>
      <c r="AM411" s="95">
        <f t="shared" si="451"/>
        <v>83.333333333333329</v>
      </c>
      <c r="AN411" s="95">
        <f t="shared" si="451"/>
        <v>83.333333333333329</v>
      </c>
      <c r="AO411" s="98">
        <f t="shared" si="432"/>
        <v>4416.666666666667</v>
      </c>
      <c r="AP411" s="98">
        <f t="shared" si="424"/>
        <v>15583.333333333332</v>
      </c>
    </row>
    <row r="412" spans="1:42" outlineLevel="1">
      <c r="A412" s="92">
        <v>41150</v>
      </c>
      <c r="B412" s="93" t="s">
        <v>639</v>
      </c>
      <c r="C412" s="93" t="s">
        <v>640</v>
      </c>
      <c r="D412" s="97">
        <v>20659</v>
      </c>
      <c r="E412" s="97"/>
      <c r="F412" s="97"/>
      <c r="G412" s="97"/>
      <c r="H412" s="94"/>
      <c r="I412" s="94"/>
      <c r="J412" s="94"/>
      <c r="K412" s="94">
        <v>344.31666666666666</v>
      </c>
      <c r="L412" s="94">
        <v>1377.2666666666667</v>
      </c>
      <c r="M412" s="94">
        <f t="shared" si="436"/>
        <v>2410.2166666666667</v>
      </c>
      <c r="N412" s="95">
        <v>19626.05</v>
      </c>
      <c r="O412" s="96">
        <v>86.079166666666666</v>
      </c>
      <c r="P412" s="95">
        <v>86.079166666666666</v>
      </c>
      <c r="Q412" s="95">
        <v>86.079166666666666</v>
      </c>
      <c r="R412" s="95">
        <v>86.079166666666666</v>
      </c>
      <c r="S412" s="95">
        <v>86.079166666666666</v>
      </c>
      <c r="T412" s="95">
        <v>86.079166666666666</v>
      </c>
      <c r="U412" s="95">
        <v>86.079166666666666</v>
      </c>
      <c r="V412" s="95">
        <v>86.079166666666666</v>
      </c>
      <c r="W412" s="95">
        <v>86.079166666666666</v>
      </c>
      <c r="X412" s="95">
        <v>86.079166666666666</v>
      </c>
      <c r="Y412" s="95">
        <v>86.079166666666666</v>
      </c>
      <c r="Z412" s="95">
        <v>86.079166666666666</v>
      </c>
      <c r="AA412" s="97">
        <v>3443.166666666667</v>
      </c>
      <c r="AB412" s="97">
        <v>17215.833333333332</v>
      </c>
      <c r="AC412" s="95">
        <f>+($D$412*5%)/12</f>
        <v>86.079166666666666</v>
      </c>
      <c r="AD412" s="95">
        <f t="shared" ref="AD412:AN412" si="452">+($D$412*5%)/12</f>
        <v>86.079166666666666</v>
      </c>
      <c r="AE412" s="95">
        <f t="shared" si="452"/>
        <v>86.079166666666666</v>
      </c>
      <c r="AF412" s="95">
        <f t="shared" si="452"/>
        <v>86.079166666666666</v>
      </c>
      <c r="AG412" s="95">
        <f t="shared" si="452"/>
        <v>86.079166666666666</v>
      </c>
      <c r="AH412" s="95">
        <f t="shared" si="452"/>
        <v>86.079166666666666</v>
      </c>
      <c r="AI412" s="95">
        <f t="shared" si="452"/>
        <v>86.079166666666666</v>
      </c>
      <c r="AJ412" s="95">
        <f t="shared" si="452"/>
        <v>86.079166666666666</v>
      </c>
      <c r="AK412" s="95">
        <f t="shared" si="452"/>
        <v>86.079166666666666</v>
      </c>
      <c r="AL412" s="95">
        <f t="shared" si="452"/>
        <v>86.079166666666666</v>
      </c>
      <c r="AM412" s="95">
        <f t="shared" si="452"/>
        <v>86.079166666666666</v>
      </c>
      <c r="AN412" s="95">
        <f t="shared" si="452"/>
        <v>86.079166666666666</v>
      </c>
      <c r="AO412" s="98">
        <f t="shared" si="432"/>
        <v>4476.1166666666668</v>
      </c>
      <c r="AP412" s="98">
        <f t="shared" si="424"/>
        <v>16182.883333333333</v>
      </c>
    </row>
    <row r="413" spans="1:42" outlineLevel="1">
      <c r="A413" s="92">
        <v>41150</v>
      </c>
      <c r="B413" s="93" t="s">
        <v>641</v>
      </c>
      <c r="C413" s="93" t="s">
        <v>642</v>
      </c>
      <c r="D413" s="97">
        <v>21864</v>
      </c>
      <c r="E413" s="97"/>
      <c r="F413" s="97"/>
      <c r="G413" s="97"/>
      <c r="H413" s="94"/>
      <c r="I413" s="94"/>
      <c r="J413" s="94"/>
      <c r="K413" s="94">
        <v>364.40000000000003</v>
      </c>
      <c r="L413" s="94">
        <v>1457.6000000000001</v>
      </c>
      <c r="M413" s="94">
        <f t="shared" si="436"/>
        <v>2550.8000000000002</v>
      </c>
      <c r="N413" s="95">
        <v>20770.8</v>
      </c>
      <c r="O413" s="96">
        <v>91.100000000000009</v>
      </c>
      <c r="P413" s="95">
        <v>91.100000000000009</v>
      </c>
      <c r="Q413" s="95">
        <v>91.100000000000009</v>
      </c>
      <c r="R413" s="95">
        <v>91.100000000000009</v>
      </c>
      <c r="S413" s="95">
        <v>91.100000000000009</v>
      </c>
      <c r="T413" s="95">
        <v>91.100000000000009</v>
      </c>
      <c r="U413" s="95">
        <v>91.100000000000009</v>
      </c>
      <c r="V413" s="95">
        <v>91.100000000000009</v>
      </c>
      <c r="W413" s="95">
        <v>91.100000000000009</v>
      </c>
      <c r="X413" s="95">
        <v>91.100000000000009</v>
      </c>
      <c r="Y413" s="95">
        <v>91.100000000000009</v>
      </c>
      <c r="Z413" s="95">
        <v>91.100000000000009</v>
      </c>
      <c r="AA413" s="97">
        <v>3644</v>
      </c>
      <c r="AB413" s="97">
        <v>18220</v>
      </c>
      <c r="AC413" s="95">
        <f>+($D$413*5%)/12</f>
        <v>91.100000000000009</v>
      </c>
      <c r="AD413" s="95">
        <f t="shared" ref="AD413:AN413" si="453">+($D$413*5%)/12</f>
        <v>91.100000000000009</v>
      </c>
      <c r="AE413" s="95">
        <f t="shared" si="453"/>
        <v>91.100000000000009</v>
      </c>
      <c r="AF413" s="95">
        <f t="shared" si="453"/>
        <v>91.100000000000009</v>
      </c>
      <c r="AG413" s="95">
        <f t="shared" si="453"/>
        <v>91.100000000000009</v>
      </c>
      <c r="AH413" s="95">
        <f t="shared" si="453"/>
        <v>91.100000000000009</v>
      </c>
      <c r="AI413" s="95">
        <f t="shared" si="453"/>
        <v>91.100000000000009</v>
      </c>
      <c r="AJ413" s="95">
        <f t="shared" si="453"/>
        <v>91.100000000000009</v>
      </c>
      <c r="AK413" s="95">
        <f t="shared" si="453"/>
        <v>91.100000000000009</v>
      </c>
      <c r="AL413" s="95">
        <f t="shared" si="453"/>
        <v>91.100000000000009</v>
      </c>
      <c r="AM413" s="95">
        <f t="shared" si="453"/>
        <v>91.100000000000009</v>
      </c>
      <c r="AN413" s="95">
        <f t="shared" si="453"/>
        <v>91.100000000000009</v>
      </c>
      <c r="AO413" s="98">
        <f t="shared" si="432"/>
        <v>4737.2</v>
      </c>
      <c r="AP413" s="98">
        <f t="shared" si="424"/>
        <v>17126.8</v>
      </c>
    </row>
    <row r="414" spans="1:42" outlineLevel="1">
      <c r="A414" s="92">
        <v>41150</v>
      </c>
      <c r="B414" s="93" t="s">
        <v>641</v>
      </c>
      <c r="C414" s="93" t="s">
        <v>642</v>
      </c>
      <c r="D414" s="97">
        <v>4828</v>
      </c>
      <c r="E414" s="97"/>
      <c r="F414" s="97"/>
      <c r="G414" s="97"/>
      <c r="H414" s="94"/>
      <c r="I414" s="94"/>
      <c r="J414" s="94"/>
      <c r="K414" s="94">
        <v>80.466666666666669</v>
      </c>
      <c r="L414" s="94">
        <v>321.86666666666673</v>
      </c>
      <c r="M414" s="94">
        <f>+L414+SUM(O414:Z414)</f>
        <v>563.26666666666677</v>
      </c>
      <c r="N414" s="95">
        <v>4586.6000000000004</v>
      </c>
      <c r="O414" s="96">
        <v>20.116666666666667</v>
      </c>
      <c r="P414" s="95">
        <v>20.116666666666667</v>
      </c>
      <c r="Q414" s="95">
        <v>20.116666666666667</v>
      </c>
      <c r="R414" s="95">
        <v>20.116666666666667</v>
      </c>
      <c r="S414" s="95">
        <v>20.116666666666667</v>
      </c>
      <c r="T414" s="95">
        <v>20.116666666666667</v>
      </c>
      <c r="U414" s="95">
        <v>20.116666666666667</v>
      </c>
      <c r="V414" s="95">
        <v>20.116666666666667</v>
      </c>
      <c r="W414" s="95">
        <v>20.116666666666667</v>
      </c>
      <c r="X414" s="95">
        <v>20.116666666666667</v>
      </c>
      <c r="Y414" s="95">
        <v>20.116666666666667</v>
      </c>
      <c r="Z414" s="95">
        <v>20.116666666666667</v>
      </c>
      <c r="AA414" s="97">
        <v>804.66666666666686</v>
      </c>
      <c r="AB414" s="97">
        <v>4023.333333333333</v>
      </c>
      <c r="AC414" s="95">
        <f>+($D$414*5%)/12</f>
        <v>20.116666666666667</v>
      </c>
      <c r="AD414" s="95">
        <f t="shared" ref="AD414:AN414" si="454">+($D$414*5%)/12</f>
        <v>20.116666666666667</v>
      </c>
      <c r="AE414" s="95">
        <f t="shared" si="454"/>
        <v>20.116666666666667</v>
      </c>
      <c r="AF414" s="95">
        <f t="shared" si="454"/>
        <v>20.116666666666667</v>
      </c>
      <c r="AG414" s="95">
        <f t="shared" si="454"/>
        <v>20.116666666666667</v>
      </c>
      <c r="AH414" s="95">
        <f t="shared" si="454"/>
        <v>20.116666666666667</v>
      </c>
      <c r="AI414" s="95">
        <f t="shared" si="454"/>
        <v>20.116666666666667</v>
      </c>
      <c r="AJ414" s="95">
        <f t="shared" si="454"/>
        <v>20.116666666666667</v>
      </c>
      <c r="AK414" s="95">
        <f t="shared" si="454"/>
        <v>20.116666666666667</v>
      </c>
      <c r="AL414" s="95">
        <f t="shared" si="454"/>
        <v>20.116666666666667</v>
      </c>
      <c r="AM414" s="95">
        <f t="shared" si="454"/>
        <v>20.116666666666667</v>
      </c>
      <c r="AN414" s="95">
        <f t="shared" si="454"/>
        <v>20.116666666666667</v>
      </c>
      <c r="AO414" s="98">
        <f t="shared" si="432"/>
        <v>1046.0666666666668</v>
      </c>
      <c r="AP414" s="98">
        <f t="shared" si="424"/>
        <v>3781.9333333333334</v>
      </c>
    </row>
    <row r="415" spans="1:42" outlineLevel="1">
      <c r="A415" s="92">
        <v>41178</v>
      </c>
      <c r="B415" s="93" t="s">
        <v>643</v>
      </c>
      <c r="C415" s="93" t="s">
        <v>644</v>
      </c>
      <c r="D415" s="97">
        <v>33654.6</v>
      </c>
      <c r="E415" s="97"/>
      <c r="F415" s="97"/>
      <c r="G415" s="97"/>
      <c r="H415" s="94"/>
      <c r="I415" s="94"/>
      <c r="J415" s="94"/>
      <c r="K415" s="94">
        <v>420.6825</v>
      </c>
      <c r="L415" s="94">
        <v>2103.4124999999999</v>
      </c>
      <c r="M415" s="94">
        <f>+L415+SUM(O415:Z415)</f>
        <v>3786.1424999999999</v>
      </c>
      <c r="N415" s="95">
        <v>31971.87</v>
      </c>
      <c r="O415" s="96">
        <v>140.22749999999999</v>
      </c>
      <c r="P415" s="95">
        <v>140.22749999999999</v>
      </c>
      <c r="Q415" s="95">
        <v>140.22749999999999</v>
      </c>
      <c r="R415" s="95">
        <v>140.22749999999999</v>
      </c>
      <c r="S415" s="95">
        <v>140.22749999999999</v>
      </c>
      <c r="T415" s="95">
        <v>140.22749999999999</v>
      </c>
      <c r="U415" s="95">
        <v>140.22749999999999</v>
      </c>
      <c r="V415" s="95">
        <v>140.22749999999999</v>
      </c>
      <c r="W415" s="95">
        <v>140.22749999999999</v>
      </c>
      <c r="X415" s="95">
        <v>140.22749999999999</v>
      </c>
      <c r="Y415" s="95">
        <v>140.22749999999999</v>
      </c>
      <c r="Z415" s="95">
        <v>140.22749999999999</v>
      </c>
      <c r="AA415" s="97">
        <v>5468.8724999999995</v>
      </c>
      <c r="AB415" s="97">
        <v>28185.727500000001</v>
      </c>
      <c r="AC415" s="95">
        <f>+($D$415*5%)/12</f>
        <v>140.22749999999999</v>
      </c>
      <c r="AD415" s="95">
        <f t="shared" ref="AD415:AN415" si="455">+($D$415*5%)/12</f>
        <v>140.22749999999999</v>
      </c>
      <c r="AE415" s="95">
        <f t="shared" si="455"/>
        <v>140.22749999999999</v>
      </c>
      <c r="AF415" s="95">
        <f t="shared" si="455"/>
        <v>140.22749999999999</v>
      </c>
      <c r="AG415" s="95">
        <f t="shared" si="455"/>
        <v>140.22749999999999</v>
      </c>
      <c r="AH415" s="95">
        <f t="shared" si="455"/>
        <v>140.22749999999999</v>
      </c>
      <c r="AI415" s="95">
        <f t="shared" si="455"/>
        <v>140.22749999999999</v>
      </c>
      <c r="AJ415" s="95">
        <f t="shared" si="455"/>
        <v>140.22749999999999</v>
      </c>
      <c r="AK415" s="95">
        <f t="shared" si="455"/>
        <v>140.22749999999999</v>
      </c>
      <c r="AL415" s="95">
        <f t="shared" si="455"/>
        <v>140.22749999999999</v>
      </c>
      <c r="AM415" s="95">
        <f t="shared" si="455"/>
        <v>140.22749999999999</v>
      </c>
      <c r="AN415" s="95">
        <f t="shared" si="455"/>
        <v>140.22749999999999</v>
      </c>
      <c r="AO415" s="98">
        <f>+AA415+SUM(AC415:AN415)</f>
        <v>7151.6024999999991</v>
      </c>
      <c r="AP415" s="98">
        <f t="shared" si="424"/>
        <v>26502.997499999998</v>
      </c>
    </row>
    <row r="416" spans="1:42" outlineLevel="1">
      <c r="A416" s="92">
        <v>41178</v>
      </c>
      <c r="B416" s="93" t="s">
        <v>645</v>
      </c>
      <c r="C416" s="93" t="s">
        <v>646</v>
      </c>
      <c r="D416" s="97">
        <v>40806</v>
      </c>
      <c r="E416" s="97"/>
      <c r="F416" s="97"/>
      <c r="G416" s="97"/>
      <c r="H416" s="94"/>
      <c r="I416" s="94"/>
      <c r="J416" s="94"/>
      <c r="K416" s="94">
        <v>510.07500000000005</v>
      </c>
      <c r="L416" s="94">
        <v>2550.3750000000005</v>
      </c>
      <c r="M416" s="94">
        <f>+L416+SUM(O416:Z416)</f>
        <v>4590.6750000000011</v>
      </c>
      <c r="N416" s="95">
        <v>38765.699999999997</v>
      </c>
      <c r="O416" s="96">
        <v>170.02500000000001</v>
      </c>
      <c r="P416" s="95">
        <v>170.02500000000001</v>
      </c>
      <c r="Q416" s="95">
        <v>170.02500000000001</v>
      </c>
      <c r="R416" s="95">
        <v>170.02500000000001</v>
      </c>
      <c r="S416" s="95">
        <v>170.02500000000001</v>
      </c>
      <c r="T416" s="95">
        <v>170.02500000000001</v>
      </c>
      <c r="U416" s="95">
        <v>170.02500000000001</v>
      </c>
      <c r="V416" s="95">
        <v>170.02500000000001</v>
      </c>
      <c r="W416" s="95">
        <v>170.02500000000001</v>
      </c>
      <c r="X416" s="95">
        <v>170.02500000000001</v>
      </c>
      <c r="Y416" s="95">
        <v>170.02500000000001</v>
      </c>
      <c r="Z416" s="95">
        <v>170.02500000000001</v>
      </c>
      <c r="AA416" s="97">
        <v>6630.9750000000013</v>
      </c>
      <c r="AB416" s="97">
        <v>34175.025000000001</v>
      </c>
      <c r="AC416" s="95">
        <f>+($D$416*5%)/12</f>
        <v>170.02500000000001</v>
      </c>
      <c r="AD416" s="95">
        <f t="shared" ref="AD416:AN416" si="456">+($D$416*5%)/12</f>
        <v>170.02500000000001</v>
      </c>
      <c r="AE416" s="95">
        <f t="shared" si="456"/>
        <v>170.02500000000001</v>
      </c>
      <c r="AF416" s="95">
        <f t="shared" si="456"/>
        <v>170.02500000000001</v>
      </c>
      <c r="AG416" s="95">
        <f t="shared" si="456"/>
        <v>170.02500000000001</v>
      </c>
      <c r="AH416" s="95">
        <f t="shared" si="456"/>
        <v>170.02500000000001</v>
      </c>
      <c r="AI416" s="95">
        <f t="shared" si="456"/>
        <v>170.02500000000001</v>
      </c>
      <c r="AJ416" s="95">
        <f t="shared" si="456"/>
        <v>170.02500000000001</v>
      </c>
      <c r="AK416" s="95">
        <f t="shared" si="456"/>
        <v>170.02500000000001</v>
      </c>
      <c r="AL416" s="95">
        <f t="shared" si="456"/>
        <v>170.02500000000001</v>
      </c>
      <c r="AM416" s="95">
        <f t="shared" si="456"/>
        <v>170.02500000000001</v>
      </c>
      <c r="AN416" s="95">
        <f t="shared" si="456"/>
        <v>170.02500000000001</v>
      </c>
      <c r="AO416" s="98">
        <f t="shared" ref="AO416:AO439" si="457">+AA416+SUM(AC416:AN416)</f>
        <v>8671.2750000000015</v>
      </c>
      <c r="AP416" s="98">
        <f t="shared" si="424"/>
        <v>32134.724999999999</v>
      </c>
    </row>
    <row r="417" spans="1:42" outlineLevel="1">
      <c r="A417" s="92">
        <v>41256</v>
      </c>
      <c r="B417" s="93" t="s">
        <v>647</v>
      </c>
      <c r="C417" s="93" t="s">
        <v>648</v>
      </c>
      <c r="D417" s="97">
        <v>1715.2</v>
      </c>
      <c r="E417" s="97"/>
      <c r="F417" s="97"/>
      <c r="G417" s="97"/>
      <c r="H417" s="94"/>
      <c r="I417" s="94"/>
      <c r="J417" s="94"/>
      <c r="K417" s="94"/>
      <c r="L417" s="94">
        <v>85.759999999999991</v>
      </c>
      <c r="M417" s="94">
        <f>+L417+SUM(O417:Z417)</f>
        <v>171.51999999999998</v>
      </c>
      <c r="N417" s="95">
        <v>1629.44</v>
      </c>
      <c r="O417" s="96">
        <v>7.1466666666666674</v>
      </c>
      <c r="P417" s="95">
        <v>7.1466666666666674</v>
      </c>
      <c r="Q417" s="95">
        <v>7.1466666666666674</v>
      </c>
      <c r="R417" s="95">
        <v>7.1466666666666674</v>
      </c>
      <c r="S417" s="95">
        <v>7.1466666666666674</v>
      </c>
      <c r="T417" s="95">
        <v>7.1466666666666674</v>
      </c>
      <c r="U417" s="95">
        <v>7.1466666666666674</v>
      </c>
      <c r="V417" s="95">
        <v>7.1466666666666674</v>
      </c>
      <c r="W417" s="95">
        <v>7.1466666666666674</v>
      </c>
      <c r="X417" s="95">
        <v>7.1466666666666674</v>
      </c>
      <c r="Y417" s="95">
        <v>7.1466666666666674</v>
      </c>
      <c r="Z417" s="95">
        <v>7.1466666666666674</v>
      </c>
      <c r="AA417" s="97">
        <v>257.27999999999997</v>
      </c>
      <c r="AB417" s="97">
        <v>1457.92</v>
      </c>
      <c r="AC417" s="95">
        <f>+($D$417*5%)/12</f>
        <v>7.1466666666666674</v>
      </c>
      <c r="AD417" s="95">
        <f t="shared" ref="AD417:AN417" si="458">+($D$417*5%)/12</f>
        <v>7.1466666666666674</v>
      </c>
      <c r="AE417" s="95">
        <f t="shared" si="458"/>
        <v>7.1466666666666674</v>
      </c>
      <c r="AF417" s="95">
        <f t="shared" si="458"/>
        <v>7.1466666666666674</v>
      </c>
      <c r="AG417" s="95">
        <f t="shared" si="458"/>
        <v>7.1466666666666674</v>
      </c>
      <c r="AH417" s="95">
        <f t="shared" si="458"/>
        <v>7.1466666666666674</v>
      </c>
      <c r="AI417" s="95">
        <f t="shared" si="458"/>
        <v>7.1466666666666674</v>
      </c>
      <c r="AJ417" s="95">
        <f t="shared" si="458"/>
        <v>7.1466666666666674</v>
      </c>
      <c r="AK417" s="95">
        <f t="shared" si="458"/>
        <v>7.1466666666666674</v>
      </c>
      <c r="AL417" s="95">
        <f t="shared" si="458"/>
        <v>7.1466666666666674</v>
      </c>
      <c r="AM417" s="95">
        <f t="shared" si="458"/>
        <v>7.1466666666666674</v>
      </c>
      <c r="AN417" s="95">
        <f t="shared" si="458"/>
        <v>7.1466666666666674</v>
      </c>
      <c r="AO417" s="98">
        <f t="shared" si="457"/>
        <v>343.03999999999996</v>
      </c>
      <c r="AP417" s="98">
        <f t="shared" si="424"/>
        <v>1372.16</v>
      </c>
    </row>
    <row r="418" spans="1:42" outlineLevel="1">
      <c r="A418" s="92">
        <v>41645</v>
      </c>
      <c r="B418" s="93" t="s">
        <v>649</v>
      </c>
      <c r="C418" s="93" t="s">
        <v>650</v>
      </c>
      <c r="D418" s="97">
        <v>51724.14</v>
      </c>
      <c r="E418" s="97"/>
      <c r="F418" s="97"/>
      <c r="G418" s="97"/>
      <c r="H418" s="94"/>
      <c r="I418" s="94"/>
      <c r="J418" s="94"/>
      <c r="K418" s="94"/>
      <c r="L418" s="97"/>
      <c r="M418" s="95">
        <f>+SUM(P418:Z418)</f>
        <v>2370.6897500000005</v>
      </c>
      <c r="N418" s="95">
        <v>51508.622750000002</v>
      </c>
      <c r="O418" s="96">
        <v>215.51725000000002</v>
      </c>
      <c r="P418" s="95">
        <v>215.51725000000002</v>
      </c>
      <c r="Q418" s="95">
        <v>215.51725000000002</v>
      </c>
      <c r="R418" s="95">
        <v>215.51725000000002</v>
      </c>
      <c r="S418" s="95">
        <v>215.51725000000002</v>
      </c>
      <c r="T418" s="95">
        <v>215.51725000000002</v>
      </c>
      <c r="U418" s="95">
        <v>215.51725000000002</v>
      </c>
      <c r="V418" s="95">
        <v>215.51725000000002</v>
      </c>
      <c r="W418" s="95">
        <v>215.51725000000002</v>
      </c>
      <c r="X418" s="95">
        <v>215.51725000000002</v>
      </c>
      <c r="Y418" s="95">
        <v>215.51725000000002</v>
      </c>
      <c r="Z418" s="95">
        <v>215.51725000000002</v>
      </c>
      <c r="AA418" s="97">
        <v>4956.8967500000008</v>
      </c>
      <c r="AB418" s="97">
        <v>46767.24325</v>
      </c>
      <c r="AC418" s="95">
        <f>+($D$418*5%)/12</f>
        <v>215.51725000000002</v>
      </c>
      <c r="AD418" s="95">
        <f t="shared" ref="AD418:AN418" si="459">+($D$418*5%)/12</f>
        <v>215.51725000000002</v>
      </c>
      <c r="AE418" s="95">
        <f t="shared" si="459"/>
        <v>215.51725000000002</v>
      </c>
      <c r="AF418" s="95">
        <f t="shared" si="459"/>
        <v>215.51725000000002</v>
      </c>
      <c r="AG418" s="95">
        <f t="shared" si="459"/>
        <v>215.51725000000002</v>
      </c>
      <c r="AH418" s="95">
        <f t="shared" si="459"/>
        <v>215.51725000000002</v>
      </c>
      <c r="AI418" s="95">
        <f t="shared" si="459"/>
        <v>215.51725000000002</v>
      </c>
      <c r="AJ418" s="95">
        <f t="shared" si="459"/>
        <v>215.51725000000002</v>
      </c>
      <c r="AK418" s="95">
        <f t="shared" si="459"/>
        <v>215.51725000000002</v>
      </c>
      <c r="AL418" s="95">
        <f t="shared" si="459"/>
        <v>215.51725000000002</v>
      </c>
      <c r="AM418" s="95">
        <f t="shared" si="459"/>
        <v>215.51725000000002</v>
      </c>
      <c r="AN418" s="95">
        <f t="shared" si="459"/>
        <v>215.51725000000002</v>
      </c>
      <c r="AO418" s="98">
        <f t="shared" si="457"/>
        <v>7543.1037500000011</v>
      </c>
      <c r="AP418" s="98">
        <f t="shared" si="424"/>
        <v>44181.036249999997</v>
      </c>
    </row>
    <row r="419" spans="1:42" outlineLevel="1">
      <c r="A419" s="92">
        <v>41649</v>
      </c>
      <c r="B419" s="93" t="s">
        <v>651</v>
      </c>
      <c r="C419" s="93" t="s">
        <v>652</v>
      </c>
      <c r="D419" s="97">
        <v>51724.14</v>
      </c>
      <c r="E419" s="97"/>
      <c r="F419" s="97"/>
      <c r="G419" s="97"/>
      <c r="H419" s="94"/>
      <c r="I419" s="94"/>
      <c r="J419" s="94"/>
      <c r="K419" s="94"/>
      <c r="L419" s="97"/>
      <c r="M419" s="95">
        <f>+SUM(P419:Z419)</f>
        <v>2370.6897500000005</v>
      </c>
      <c r="N419" s="95">
        <v>51508.622750000002</v>
      </c>
      <c r="O419" s="96">
        <v>215.51725000000002</v>
      </c>
      <c r="P419" s="95">
        <v>215.51725000000002</v>
      </c>
      <c r="Q419" s="95">
        <v>215.51725000000002</v>
      </c>
      <c r="R419" s="95">
        <v>215.51725000000002</v>
      </c>
      <c r="S419" s="95">
        <v>215.51725000000002</v>
      </c>
      <c r="T419" s="95">
        <v>215.51725000000002</v>
      </c>
      <c r="U419" s="95">
        <v>215.51725000000002</v>
      </c>
      <c r="V419" s="95">
        <v>215.51725000000002</v>
      </c>
      <c r="W419" s="95">
        <v>215.51725000000002</v>
      </c>
      <c r="X419" s="95">
        <v>215.51725000000002</v>
      </c>
      <c r="Y419" s="95">
        <v>215.51725000000002</v>
      </c>
      <c r="Z419" s="95">
        <v>215.51725000000002</v>
      </c>
      <c r="AA419" s="97">
        <v>4956.8967500000008</v>
      </c>
      <c r="AB419" s="97">
        <v>46767.24325</v>
      </c>
      <c r="AC419" s="95">
        <f>+($D$419*5%)/12</f>
        <v>215.51725000000002</v>
      </c>
      <c r="AD419" s="95">
        <f t="shared" ref="AD419:AN419" si="460">+($D$419*5%)/12</f>
        <v>215.51725000000002</v>
      </c>
      <c r="AE419" s="95">
        <f t="shared" si="460"/>
        <v>215.51725000000002</v>
      </c>
      <c r="AF419" s="95">
        <f t="shared" si="460"/>
        <v>215.51725000000002</v>
      </c>
      <c r="AG419" s="95">
        <f t="shared" si="460"/>
        <v>215.51725000000002</v>
      </c>
      <c r="AH419" s="95">
        <f t="shared" si="460"/>
        <v>215.51725000000002</v>
      </c>
      <c r="AI419" s="95">
        <f t="shared" si="460"/>
        <v>215.51725000000002</v>
      </c>
      <c r="AJ419" s="95">
        <f t="shared" si="460"/>
        <v>215.51725000000002</v>
      </c>
      <c r="AK419" s="95">
        <f t="shared" si="460"/>
        <v>215.51725000000002</v>
      </c>
      <c r="AL419" s="95">
        <f t="shared" si="460"/>
        <v>215.51725000000002</v>
      </c>
      <c r="AM419" s="95">
        <f t="shared" si="460"/>
        <v>215.51725000000002</v>
      </c>
      <c r="AN419" s="95">
        <f t="shared" si="460"/>
        <v>215.51725000000002</v>
      </c>
      <c r="AO419" s="98">
        <f t="shared" si="457"/>
        <v>7543.1037500000011</v>
      </c>
      <c r="AP419" s="98">
        <f t="shared" si="424"/>
        <v>44181.036249999997</v>
      </c>
    </row>
    <row r="420" spans="1:42" outlineLevel="1">
      <c r="A420" s="92">
        <v>41656</v>
      </c>
      <c r="B420" s="93" t="s">
        <v>653</v>
      </c>
      <c r="C420" s="93" t="s">
        <v>654</v>
      </c>
      <c r="D420" s="97">
        <v>51724.14</v>
      </c>
      <c r="E420" s="97"/>
      <c r="F420" s="97"/>
      <c r="G420" s="97"/>
      <c r="H420" s="94"/>
      <c r="I420" s="94"/>
      <c r="J420" s="94"/>
      <c r="K420" s="94"/>
      <c r="L420" s="97"/>
      <c r="M420" s="95">
        <f>+SUM(P420:Z420)</f>
        <v>2370.6897500000005</v>
      </c>
      <c r="N420" s="95">
        <v>51508.622750000002</v>
      </c>
      <c r="O420" s="96">
        <v>215.51725000000002</v>
      </c>
      <c r="P420" s="95">
        <v>215.51725000000002</v>
      </c>
      <c r="Q420" s="95">
        <v>215.51725000000002</v>
      </c>
      <c r="R420" s="95">
        <v>215.51725000000002</v>
      </c>
      <c r="S420" s="95">
        <v>215.51725000000002</v>
      </c>
      <c r="T420" s="95">
        <v>215.51725000000002</v>
      </c>
      <c r="U420" s="95">
        <v>215.51725000000002</v>
      </c>
      <c r="V420" s="95">
        <v>215.51725000000002</v>
      </c>
      <c r="W420" s="95">
        <v>215.51725000000002</v>
      </c>
      <c r="X420" s="95">
        <v>215.51725000000002</v>
      </c>
      <c r="Y420" s="95">
        <v>215.51725000000002</v>
      </c>
      <c r="Z420" s="95">
        <v>215.51725000000002</v>
      </c>
      <c r="AA420" s="97">
        <v>4956.8967500000008</v>
      </c>
      <c r="AB420" s="97">
        <v>46767.24325</v>
      </c>
      <c r="AC420" s="95">
        <f>+($D$420*5%)/12</f>
        <v>215.51725000000002</v>
      </c>
      <c r="AD420" s="95">
        <f t="shared" ref="AD420:AN420" si="461">+($D$420*5%)/12</f>
        <v>215.51725000000002</v>
      </c>
      <c r="AE420" s="95">
        <f t="shared" si="461"/>
        <v>215.51725000000002</v>
      </c>
      <c r="AF420" s="95">
        <f t="shared" si="461"/>
        <v>215.51725000000002</v>
      </c>
      <c r="AG420" s="95">
        <f t="shared" si="461"/>
        <v>215.51725000000002</v>
      </c>
      <c r="AH420" s="95">
        <f t="shared" si="461"/>
        <v>215.51725000000002</v>
      </c>
      <c r="AI420" s="95">
        <f t="shared" si="461"/>
        <v>215.51725000000002</v>
      </c>
      <c r="AJ420" s="95">
        <f t="shared" si="461"/>
        <v>215.51725000000002</v>
      </c>
      <c r="AK420" s="95">
        <f t="shared" si="461"/>
        <v>215.51725000000002</v>
      </c>
      <c r="AL420" s="95">
        <f t="shared" si="461"/>
        <v>215.51725000000002</v>
      </c>
      <c r="AM420" s="95">
        <f t="shared" si="461"/>
        <v>215.51725000000002</v>
      </c>
      <c r="AN420" s="95">
        <f t="shared" si="461"/>
        <v>215.51725000000002</v>
      </c>
      <c r="AO420" s="98">
        <f t="shared" si="457"/>
        <v>7543.1037500000011</v>
      </c>
      <c r="AP420" s="98">
        <f t="shared" si="424"/>
        <v>44181.036249999997</v>
      </c>
    </row>
    <row r="421" spans="1:42" outlineLevel="1">
      <c r="A421" s="92">
        <v>41675</v>
      </c>
      <c r="B421" s="93" t="s">
        <v>655</v>
      </c>
      <c r="C421" s="93" t="s">
        <v>656</v>
      </c>
      <c r="D421" s="97">
        <v>79215.240000000005</v>
      </c>
      <c r="E421" s="97"/>
      <c r="F421" s="97"/>
      <c r="G421" s="97"/>
      <c r="H421" s="94"/>
      <c r="I421" s="94"/>
      <c r="J421" s="94"/>
      <c r="K421" s="94"/>
      <c r="L421" s="97"/>
      <c r="M421" s="95">
        <f t="shared" ref="M421:M426" si="462">+SUM(Q421:Z421)</f>
        <v>3300.6350000000007</v>
      </c>
      <c r="N421" s="95">
        <v>78885.176500000001</v>
      </c>
      <c r="O421" s="96">
        <v>330.06350000000003</v>
      </c>
      <c r="P421" s="95">
        <v>330.06350000000003</v>
      </c>
      <c r="Q421" s="95">
        <v>330.06350000000003</v>
      </c>
      <c r="R421" s="95">
        <v>330.06350000000003</v>
      </c>
      <c r="S421" s="95">
        <v>330.06350000000003</v>
      </c>
      <c r="T421" s="95">
        <v>330.06350000000003</v>
      </c>
      <c r="U421" s="95">
        <v>330.06350000000003</v>
      </c>
      <c r="V421" s="95">
        <v>330.06350000000003</v>
      </c>
      <c r="W421" s="95">
        <v>330.06350000000003</v>
      </c>
      <c r="X421" s="95">
        <v>330.06350000000003</v>
      </c>
      <c r="Y421" s="95">
        <v>330.06350000000003</v>
      </c>
      <c r="Z421" s="95">
        <v>330.06350000000003</v>
      </c>
      <c r="AA421" s="97">
        <v>7261.3970000000018</v>
      </c>
      <c r="AB421" s="97">
        <v>71953.843000000008</v>
      </c>
      <c r="AC421" s="95">
        <f>+($D$421*5%)/12</f>
        <v>330.06350000000003</v>
      </c>
      <c r="AD421" s="95">
        <f t="shared" ref="AD421:AN421" si="463">+($D$421*5%)/12</f>
        <v>330.06350000000003</v>
      </c>
      <c r="AE421" s="95">
        <f t="shared" si="463"/>
        <v>330.06350000000003</v>
      </c>
      <c r="AF421" s="95">
        <f t="shared" si="463"/>
        <v>330.06350000000003</v>
      </c>
      <c r="AG421" s="95">
        <f t="shared" si="463"/>
        <v>330.06350000000003</v>
      </c>
      <c r="AH421" s="95">
        <f t="shared" si="463"/>
        <v>330.06350000000003</v>
      </c>
      <c r="AI421" s="95">
        <f t="shared" si="463"/>
        <v>330.06350000000003</v>
      </c>
      <c r="AJ421" s="95">
        <f t="shared" si="463"/>
        <v>330.06350000000003</v>
      </c>
      <c r="AK421" s="95">
        <f t="shared" si="463"/>
        <v>330.06350000000003</v>
      </c>
      <c r="AL421" s="95">
        <f t="shared" si="463"/>
        <v>330.06350000000003</v>
      </c>
      <c r="AM421" s="95">
        <f t="shared" si="463"/>
        <v>330.06350000000003</v>
      </c>
      <c r="AN421" s="95">
        <f t="shared" si="463"/>
        <v>330.06350000000003</v>
      </c>
      <c r="AO421" s="98">
        <f t="shared" si="457"/>
        <v>11222.159000000003</v>
      </c>
      <c r="AP421" s="98">
        <f t="shared" si="424"/>
        <v>67993.081000000006</v>
      </c>
    </row>
    <row r="422" spans="1:42" outlineLevel="1">
      <c r="A422" s="92">
        <v>41683</v>
      </c>
      <c r="B422" s="93" t="s">
        <v>657</v>
      </c>
      <c r="C422" s="93" t="s">
        <v>658</v>
      </c>
      <c r="D422" s="97">
        <v>51500</v>
      </c>
      <c r="E422" s="97"/>
      <c r="F422" s="97"/>
      <c r="G422" s="97"/>
      <c r="H422" s="94"/>
      <c r="I422" s="94"/>
      <c r="J422" s="94"/>
      <c r="K422" s="94"/>
      <c r="L422" s="97"/>
      <c r="M422" s="95">
        <f t="shared" si="462"/>
        <v>2145.833333333333</v>
      </c>
      <c r="N422" s="95">
        <v>51285.416666666664</v>
      </c>
      <c r="O422" s="96">
        <v>214.58333333333334</v>
      </c>
      <c r="P422" s="95">
        <v>214.58333333333334</v>
      </c>
      <c r="Q422" s="95">
        <v>214.58333333333334</v>
      </c>
      <c r="R422" s="95">
        <v>214.58333333333334</v>
      </c>
      <c r="S422" s="95">
        <v>214.58333333333334</v>
      </c>
      <c r="T422" s="95">
        <v>214.58333333333334</v>
      </c>
      <c r="U422" s="95">
        <v>214.58333333333334</v>
      </c>
      <c r="V422" s="95">
        <v>214.58333333333334</v>
      </c>
      <c r="W422" s="95">
        <v>214.58333333333334</v>
      </c>
      <c r="X422" s="95">
        <v>214.58333333333334</v>
      </c>
      <c r="Y422" s="95">
        <v>214.58333333333334</v>
      </c>
      <c r="Z422" s="95">
        <v>214.58333333333334</v>
      </c>
      <c r="AA422" s="97">
        <v>4720.833333333333</v>
      </c>
      <c r="AB422" s="97">
        <v>46779.166666666664</v>
      </c>
      <c r="AC422" s="95">
        <f>+($D$422*5%)/12</f>
        <v>214.58333333333334</v>
      </c>
      <c r="AD422" s="95">
        <f t="shared" ref="AD422:AN422" si="464">+($D$422*5%)/12</f>
        <v>214.58333333333334</v>
      </c>
      <c r="AE422" s="95">
        <f t="shared" si="464"/>
        <v>214.58333333333334</v>
      </c>
      <c r="AF422" s="95">
        <f t="shared" si="464"/>
        <v>214.58333333333334</v>
      </c>
      <c r="AG422" s="95">
        <f t="shared" si="464"/>
        <v>214.58333333333334</v>
      </c>
      <c r="AH422" s="95">
        <f t="shared" si="464"/>
        <v>214.58333333333334</v>
      </c>
      <c r="AI422" s="95">
        <f t="shared" si="464"/>
        <v>214.58333333333334</v>
      </c>
      <c r="AJ422" s="95">
        <f t="shared" si="464"/>
        <v>214.58333333333334</v>
      </c>
      <c r="AK422" s="95">
        <f t="shared" si="464"/>
        <v>214.58333333333334</v>
      </c>
      <c r="AL422" s="95">
        <f t="shared" si="464"/>
        <v>214.58333333333334</v>
      </c>
      <c r="AM422" s="95">
        <f t="shared" si="464"/>
        <v>214.58333333333334</v>
      </c>
      <c r="AN422" s="95">
        <f t="shared" si="464"/>
        <v>214.58333333333334</v>
      </c>
      <c r="AO422" s="98">
        <f t="shared" si="457"/>
        <v>7295.833333333333</v>
      </c>
      <c r="AP422" s="98">
        <f t="shared" si="424"/>
        <v>44204.166666666664</v>
      </c>
    </row>
    <row r="423" spans="1:42" outlineLevel="1">
      <c r="A423" s="92">
        <v>41683</v>
      </c>
      <c r="B423" s="93" t="s">
        <v>659</v>
      </c>
      <c r="C423" s="93" t="s">
        <v>660</v>
      </c>
      <c r="D423" s="97">
        <v>83868</v>
      </c>
      <c r="E423" s="97"/>
      <c r="F423" s="97"/>
      <c r="G423" s="97"/>
      <c r="H423" s="94"/>
      <c r="I423" s="94"/>
      <c r="J423" s="94"/>
      <c r="K423" s="94"/>
      <c r="L423" s="97"/>
      <c r="M423" s="95">
        <f t="shared" si="462"/>
        <v>3494.5</v>
      </c>
      <c r="N423" s="95">
        <v>83518.55</v>
      </c>
      <c r="O423" s="96">
        <v>349.45000000000005</v>
      </c>
      <c r="P423" s="95">
        <v>349.45000000000005</v>
      </c>
      <c r="Q423" s="95">
        <v>349.45000000000005</v>
      </c>
      <c r="R423" s="95">
        <v>349.45000000000005</v>
      </c>
      <c r="S423" s="95">
        <v>349.45000000000005</v>
      </c>
      <c r="T423" s="95">
        <v>349.45000000000005</v>
      </c>
      <c r="U423" s="95">
        <v>349.45000000000005</v>
      </c>
      <c r="V423" s="95">
        <v>349.45000000000005</v>
      </c>
      <c r="W423" s="95">
        <v>349.45000000000005</v>
      </c>
      <c r="X423" s="95">
        <v>349.45000000000005</v>
      </c>
      <c r="Y423" s="95">
        <v>349.45000000000005</v>
      </c>
      <c r="Z423" s="95">
        <v>349.45000000000005</v>
      </c>
      <c r="AA423" s="97">
        <v>7687.9</v>
      </c>
      <c r="AB423" s="97">
        <v>76180.100000000006</v>
      </c>
      <c r="AC423" s="95">
        <f>+($D$423*5%)/12</f>
        <v>349.45000000000005</v>
      </c>
      <c r="AD423" s="95">
        <f t="shared" ref="AD423:AN423" si="465">+($D$423*5%)/12</f>
        <v>349.45000000000005</v>
      </c>
      <c r="AE423" s="95">
        <f t="shared" si="465"/>
        <v>349.45000000000005</v>
      </c>
      <c r="AF423" s="95">
        <f t="shared" si="465"/>
        <v>349.45000000000005</v>
      </c>
      <c r="AG423" s="95">
        <f t="shared" si="465"/>
        <v>349.45000000000005</v>
      </c>
      <c r="AH423" s="95">
        <f t="shared" si="465"/>
        <v>349.45000000000005</v>
      </c>
      <c r="AI423" s="95">
        <f t="shared" si="465"/>
        <v>349.45000000000005</v>
      </c>
      <c r="AJ423" s="95">
        <f t="shared" si="465"/>
        <v>349.45000000000005</v>
      </c>
      <c r="AK423" s="95">
        <f t="shared" si="465"/>
        <v>349.45000000000005</v>
      </c>
      <c r="AL423" s="95">
        <f t="shared" si="465"/>
        <v>349.45000000000005</v>
      </c>
      <c r="AM423" s="95">
        <f t="shared" si="465"/>
        <v>349.45000000000005</v>
      </c>
      <c r="AN423" s="95">
        <f t="shared" si="465"/>
        <v>349.45000000000005</v>
      </c>
      <c r="AO423" s="98">
        <f t="shared" si="457"/>
        <v>11881.3</v>
      </c>
      <c r="AP423" s="98">
        <f t="shared" si="424"/>
        <v>71986.7</v>
      </c>
    </row>
    <row r="424" spans="1:42" outlineLevel="1">
      <c r="A424" s="92">
        <v>41690</v>
      </c>
      <c r="B424" s="93" t="s">
        <v>661</v>
      </c>
      <c r="C424" s="93" t="s">
        <v>662</v>
      </c>
      <c r="D424" s="97">
        <v>51500</v>
      </c>
      <c r="E424" s="97"/>
      <c r="F424" s="97"/>
      <c r="G424" s="97"/>
      <c r="H424" s="94"/>
      <c r="I424" s="94"/>
      <c r="J424" s="94"/>
      <c r="K424" s="94"/>
      <c r="L424" s="97"/>
      <c r="M424" s="95">
        <f t="shared" si="462"/>
        <v>2145.833333333333</v>
      </c>
      <c r="N424" s="95">
        <v>51285.416666666664</v>
      </c>
      <c r="O424" s="96">
        <v>214.58333333333334</v>
      </c>
      <c r="P424" s="95">
        <v>214.58333333333334</v>
      </c>
      <c r="Q424" s="95">
        <v>214.58333333333334</v>
      </c>
      <c r="R424" s="95">
        <v>214.58333333333334</v>
      </c>
      <c r="S424" s="95">
        <v>214.58333333333334</v>
      </c>
      <c r="T424" s="95">
        <v>214.58333333333334</v>
      </c>
      <c r="U424" s="95">
        <v>214.58333333333334</v>
      </c>
      <c r="V424" s="95">
        <v>214.58333333333334</v>
      </c>
      <c r="W424" s="95">
        <v>214.58333333333334</v>
      </c>
      <c r="X424" s="95">
        <v>214.58333333333334</v>
      </c>
      <c r="Y424" s="95">
        <v>214.58333333333334</v>
      </c>
      <c r="Z424" s="95">
        <v>214.58333333333334</v>
      </c>
      <c r="AA424" s="97">
        <v>4720.833333333333</v>
      </c>
      <c r="AB424" s="97">
        <v>46779.166666666664</v>
      </c>
      <c r="AC424" s="95">
        <f>+($D$424*5%)/12</f>
        <v>214.58333333333334</v>
      </c>
      <c r="AD424" s="95">
        <f t="shared" ref="AD424:AN424" si="466">+($D$424*5%)/12</f>
        <v>214.58333333333334</v>
      </c>
      <c r="AE424" s="95">
        <f t="shared" si="466"/>
        <v>214.58333333333334</v>
      </c>
      <c r="AF424" s="95">
        <f t="shared" si="466"/>
        <v>214.58333333333334</v>
      </c>
      <c r="AG424" s="95">
        <f t="shared" si="466"/>
        <v>214.58333333333334</v>
      </c>
      <c r="AH424" s="95">
        <f t="shared" si="466"/>
        <v>214.58333333333334</v>
      </c>
      <c r="AI424" s="95">
        <f t="shared" si="466"/>
        <v>214.58333333333334</v>
      </c>
      <c r="AJ424" s="95">
        <f t="shared" si="466"/>
        <v>214.58333333333334</v>
      </c>
      <c r="AK424" s="95">
        <f t="shared" si="466"/>
        <v>214.58333333333334</v>
      </c>
      <c r="AL424" s="95">
        <f t="shared" si="466"/>
        <v>214.58333333333334</v>
      </c>
      <c r="AM424" s="95">
        <f t="shared" si="466"/>
        <v>214.58333333333334</v>
      </c>
      <c r="AN424" s="95">
        <f t="shared" si="466"/>
        <v>214.58333333333334</v>
      </c>
      <c r="AO424" s="98">
        <f t="shared" si="457"/>
        <v>7295.833333333333</v>
      </c>
      <c r="AP424" s="98">
        <f t="shared" si="424"/>
        <v>44204.166666666664</v>
      </c>
    </row>
    <row r="425" spans="1:42" outlineLevel="1">
      <c r="A425" s="92">
        <v>41691</v>
      </c>
      <c r="B425" s="93" t="s">
        <v>663</v>
      </c>
      <c r="C425" s="93" t="s">
        <v>664</v>
      </c>
      <c r="D425" s="97">
        <v>63305.86</v>
      </c>
      <c r="E425" s="97"/>
      <c r="F425" s="97"/>
      <c r="G425" s="97"/>
      <c r="H425" s="94"/>
      <c r="I425" s="94"/>
      <c r="J425" s="94"/>
      <c r="K425" s="94"/>
      <c r="L425" s="97"/>
      <c r="M425" s="95">
        <f t="shared" si="462"/>
        <v>2637.7441666666668</v>
      </c>
      <c r="N425" s="95">
        <v>63042.085583333333</v>
      </c>
      <c r="O425" s="96">
        <v>263.7744166666667</v>
      </c>
      <c r="P425" s="95">
        <v>263.7744166666667</v>
      </c>
      <c r="Q425" s="95">
        <v>263.7744166666667</v>
      </c>
      <c r="R425" s="95">
        <v>263.7744166666667</v>
      </c>
      <c r="S425" s="95">
        <v>263.7744166666667</v>
      </c>
      <c r="T425" s="95">
        <v>263.7744166666667</v>
      </c>
      <c r="U425" s="95">
        <v>263.7744166666667</v>
      </c>
      <c r="V425" s="95">
        <v>263.7744166666667</v>
      </c>
      <c r="W425" s="95">
        <v>263.7744166666667</v>
      </c>
      <c r="X425" s="95">
        <v>263.7744166666667</v>
      </c>
      <c r="Y425" s="95">
        <v>263.7744166666667</v>
      </c>
      <c r="Z425" s="95">
        <v>263.7744166666667</v>
      </c>
      <c r="AA425" s="97">
        <v>5803.037166666667</v>
      </c>
      <c r="AB425" s="97">
        <v>57502.822833333332</v>
      </c>
      <c r="AC425" s="95">
        <f>+($D$425*5%)/12</f>
        <v>263.7744166666667</v>
      </c>
      <c r="AD425" s="95">
        <f t="shared" ref="AD425:AN425" si="467">+($D$425*5%)/12</f>
        <v>263.7744166666667</v>
      </c>
      <c r="AE425" s="95">
        <f t="shared" si="467"/>
        <v>263.7744166666667</v>
      </c>
      <c r="AF425" s="95">
        <f t="shared" si="467"/>
        <v>263.7744166666667</v>
      </c>
      <c r="AG425" s="95">
        <f t="shared" si="467"/>
        <v>263.7744166666667</v>
      </c>
      <c r="AH425" s="95">
        <f t="shared" si="467"/>
        <v>263.7744166666667</v>
      </c>
      <c r="AI425" s="95">
        <f t="shared" si="467"/>
        <v>263.7744166666667</v>
      </c>
      <c r="AJ425" s="95">
        <f t="shared" si="467"/>
        <v>263.7744166666667</v>
      </c>
      <c r="AK425" s="95">
        <f t="shared" si="467"/>
        <v>263.7744166666667</v>
      </c>
      <c r="AL425" s="95">
        <f t="shared" si="467"/>
        <v>263.7744166666667</v>
      </c>
      <c r="AM425" s="95">
        <f t="shared" si="467"/>
        <v>263.7744166666667</v>
      </c>
      <c r="AN425" s="95">
        <f t="shared" si="467"/>
        <v>263.7744166666667</v>
      </c>
      <c r="AO425" s="98">
        <f t="shared" si="457"/>
        <v>8968.3301666666666</v>
      </c>
      <c r="AP425" s="98">
        <f t="shared" si="424"/>
        <v>54337.529833333334</v>
      </c>
    </row>
    <row r="426" spans="1:42" outlineLevel="1">
      <c r="A426" s="92">
        <v>41697</v>
      </c>
      <c r="B426" s="93" t="s">
        <v>665</v>
      </c>
      <c r="C426" s="93" t="s">
        <v>666</v>
      </c>
      <c r="D426" s="97">
        <v>51500</v>
      </c>
      <c r="E426" s="97"/>
      <c r="F426" s="97"/>
      <c r="G426" s="97"/>
      <c r="H426" s="94"/>
      <c r="I426" s="94"/>
      <c r="J426" s="94"/>
      <c r="K426" s="94"/>
      <c r="L426" s="97"/>
      <c r="M426" s="95">
        <f t="shared" si="462"/>
        <v>2145.833333333333</v>
      </c>
      <c r="N426" s="95">
        <v>51285.416666666664</v>
      </c>
      <c r="O426" s="96">
        <v>214.58333333333334</v>
      </c>
      <c r="P426" s="95">
        <v>214.58333333333334</v>
      </c>
      <c r="Q426" s="95">
        <v>214.58333333333334</v>
      </c>
      <c r="R426" s="95">
        <v>214.58333333333334</v>
      </c>
      <c r="S426" s="95">
        <v>214.58333333333334</v>
      </c>
      <c r="T426" s="95">
        <v>214.58333333333334</v>
      </c>
      <c r="U426" s="95">
        <v>214.58333333333334</v>
      </c>
      <c r="V426" s="95">
        <v>214.58333333333334</v>
      </c>
      <c r="W426" s="95">
        <v>214.58333333333334</v>
      </c>
      <c r="X426" s="95">
        <v>214.58333333333334</v>
      </c>
      <c r="Y426" s="95">
        <v>214.58333333333334</v>
      </c>
      <c r="Z426" s="95">
        <v>214.58333333333334</v>
      </c>
      <c r="AA426" s="97">
        <v>4720.833333333333</v>
      </c>
      <c r="AB426" s="97">
        <v>46779.166666666664</v>
      </c>
      <c r="AC426" s="95">
        <f>+($D$426*5%)/12</f>
        <v>214.58333333333334</v>
      </c>
      <c r="AD426" s="95">
        <f t="shared" ref="AD426:AN426" si="468">+($D$426*5%)/12</f>
        <v>214.58333333333334</v>
      </c>
      <c r="AE426" s="95">
        <f t="shared" si="468"/>
        <v>214.58333333333334</v>
      </c>
      <c r="AF426" s="95">
        <f t="shared" si="468"/>
        <v>214.58333333333334</v>
      </c>
      <c r="AG426" s="95">
        <f t="shared" si="468"/>
        <v>214.58333333333334</v>
      </c>
      <c r="AH426" s="95">
        <f t="shared" si="468"/>
        <v>214.58333333333334</v>
      </c>
      <c r="AI426" s="95">
        <f t="shared" si="468"/>
        <v>214.58333333333334</v>
      </c>
      <c r="AJ426" s="95">
        <f t="shared" si="468"/>
        <v>214.58333333333334</v>
      </c>
      <c r="AK426" s="95">
        <f t="shared" si="468"/>
        <v>214.58333333333334</v>
      </c>
      <c r="AL426" s="95">
        <f t="shared" si="468"/>
        <v>214.58333333333334</v>
      </c>
      <c r="AM426" s="95">
        <f t="shared" si="468"/>
        <v>214.58333333333334</v>
      </c>
      <c r="AN426" s="95">
        <f t="shared" si="468"/>
        <v>214.58333333333334</v>
      </c>
      <c r="AO426" s="98">
        <f t="shared" si="457"/>
        <v>7295.833333333333</v>
      </c>
      <c r="AP426" s="98">
        <f t="shared" si="424"/>
        <v>44204.166666666664</v>
      </c>
    </row>
    <row r="427" spans="1:42" outlineLevel="1">
      <c r="A427" s="92">
        <v>41704</v>
      </c>
      <c r="B427" s="93" t="s">
        <v>667</v>
      </c>
      <c r="C427" s="93" t="s">
        <v>658</v>
      </c>
      <c r="D427" s="97">
        <v>51500</v>
      </c>
      <c r="E427" s="97"/>
      <c r="F427" s="97"/>
      <c r="G427" s="97"/>
      <c r="H427" s="94"/>
      <c r="I427" s="94"/>
      <c r="J427" s="94"/>
      <c r="K427" s="94"/>
      <c r="L427" s="97"/>
      <c r="M427" s="95">
        <f>+SUM(R427:Z427)</f>
        <v>1931.2499999999998</v>
      </c>
      <c r="N427" s="95">
        <v>51285.416666666664</v>
      </c>
      <c r="O427" s="96">
        <v>214.58333333333334</v>
      </c>
      <c r="P427" s="95">
        <v>214.58333333333334</v>
      </c>
      <c r="Q427" s="95">
        <v>214.58333333333334</v>
      </c>
      <c r="R427" s="95">
        <v>214.58333333333334</v>
      </c>
      <c r="S427" s="95">
        <v>214.58333333333334</v>
      </c>
      <c r="T427" s="95">
        <v>214.58333333333334</v>
      </c>
      <c r="U427" s="95">
        <v>214.58333333333334</v>
      </c>
      <c r="V427" s="95">
        <v>214.58333333333334</v>
      </c>
      <c r="W427" s="95">
        <v>214.58333333333334</v>
      </c>
      <c r="X427" s="95">
        <v>214.58333333333334</v>
      </c>
      <c r="Y427" s="95">
        <v>214.58333333333334</v>
      </c>
      <c r="Z427" s="95">
        <v>214.58333333333334</v>
      </c>
      <c r="AA427" s="97">
        <v>4506.25</v>
      </c>
      <c r="AB427" s="97">
        <v>46993.75</v>
      </c>
      <c r="AC427" s="95">
        <f>+($D$427*5%)/12</f>
        <v>214.58333333333334</v>
      </c>
      <c r="AD427" s="95">
        <f t="shared" ref="AD427:AN427" si="469">+($D$427*5%)/12</f>
        <v>214.58333333333334</v>
      </c>
      <c r="AE427" s="95">
        <f t="shared" si="469"/>
        <v>214.58333333333334</v>
      </c>
      <c r="AF427" s="95">
        <f t="shared" si="469"/>
        <v>214.58333333333334</v>
      </c>
      <c r="AG427" s="95">
        <f t="shared" si="469"/>
        <v>214.58333333333334</v>
      </c>
      <c r="AH427" s="95">
        <f t="shared" si="469"/>
        <v>214.58333333333334</v>
      </c>
      <c r="AI427" s="95">
        <f t="shared" si="469"/>
        <v>214.58333333333334</v>
      </c>
      <c r="AJ427" s="95">
        <f t="shared" si="469"/>
        <v>214.58333333333334</v>
      </c>
      <c r="AK427" s="95">
        <f t="shared" si="469"/>
        <v>214.58333333333334</v>
      </c>
      <c r="AL427" s="95">
        <f t="shared" si="469"/>
        <v>214.58333333333334</v>
      </c>
      <c r="AM427" s="95">
        <f t="shared" si="469"/>
        <v>214.58333333333334</v>
      </c>
      <c r="AN427" s="95">
        <f t="shared" si="469"/>
        <v>214.58333333333334</v>
      </c>
      <c r="AO427" s="98">
        <f t="shared" si="457"/>
        <v>7081.25</v>
      </c>
      <c r="AP427" s="98">
        <f t="shared" si="424"/>
        <v>44418.75</v>
      </c>
    </row>
    <row r="428" spans="1:42" outlineLevel="1">
      <c r="A428" s="92">
        <v>41711</v>
      </c>
      <c r="B428" s="93" t="s">
        <v>668</v>
      </c>
      <c r="C428" s="93" t="s">
        <v>669</v>
      </c>
      <c r="D428" s="97">
        <v>51500</v>
      </c>
      <c r="E428" s="97"/>
      <c r="F428" s="97"/>
      <c r="G428" s="97"/>
      <c r="H428" s="94"/>
      <c r="I428" s="94"/>
      <c r="J428" s="94"/>
      <c r="K428" s="94"/>
      <c r="L428" s="97"/>
      <c r="M428" s="95">
        <f>+SUM(R428:Z428)</f>
        <v>1931.2499999999998</v>
      </c>
      <c r="N428" s="95">
        <v>51285.416666666664</v>
      </c>
      <c r="O428" s="96">
        <v>214.58333333333334</v>
      </c>
      <c r="P428" s="95">
        <v>214.58333333333334</v>
      </c>
      <c r="Q428" s="95">
        <v>214.58333333333334</v>
      </c>
      <c r="R428" s="95">
        <v>214.58333333333334</v>
      </c>
      <c r="S428" s="95">
        <v>214.58333333333334</v>
      </c>
      <c r="T428" s="95">
        <v>214.58333333333334</v>
      </c>
      <c r="U428" s="95">
        <v>214.58333333333334</v>
      </c>
      <c r="V428" s="95">
        <v>214.58333333333334</v>
      </c>
      <c r="W428" s="95">
        <v>214.58333333333334</v>
      </c>
      <c r="X428" s="95">
        <v>214.58333333333334</v>
      </c>
      <c r="Y428" s="95">
        <v>214.58333333333334</v>
      </c>
      <c r="Z428" s="95">
        <v>214.58333333333334</v>
      </c>
      <c r="AA428" s="97">
        <v>4506.25</v>
      </c>
      <c r="AB428" s="97">
        <v>46993.75</v>
      </c>
      <c r="AC428" s="95">
        <f>+($D$428*5%)/12</f>
        <v>214.58333333333334</v>
      </c>
      <c r="AD428" s="95">
        <f t="shared" ref="AD428:AN428" si="470">+($D$428*5%)/12</f>
        <v>214.58333333333334</v>
      </c>
      <c r="AE428" s="95">
        <f t="shared" si="470"/>
        <v>214.58333333333334</v>
      </c>
      <c r="AF428" s="95">
        <f t="shared" si="470"/>
        <v>214.58333333333334</v>
      </c>
      <c r="AG428" s="95">
        <f t="shared" si="470"/>
        <v>214.58333333333334</v>
      </c>
      <c r="AH428" s="95">
        <f t="shared" si="470"/>
        <v>214.58333333333334</v>
      </c>
      <c r="AI428" s="95">
        <f t="shared" si="470"/>
        <v>214.58333333333334</v>
      </c>
      <c r="AJ428" s="95">
        <f t="shared" si="470"/>
        <v>214.58333333333334</v>
      </c>
      <c r="AK428" s="95">
        <f t="shared" si="470"/>
        <v>214.58333333333334</v>
      </c>
      <c r="AL428" s="95">
        <f t="shared" si="470"/>
        <v>214.58333333333334</v>
      </c>
      <c r="AM428" s="95">
        <f t="shared" si="470"/>
        <v>214.58333333333334</v>
      </c>
      <c r="AN428" s="95">
        <f t="shared" si="470"/>
        <v>214.58333333333334</v>
      </c>
      <c r="AO428" s="98">
        <f t="shared" si="457"/>
        <v>7081.25</v>
      </c>
      <c r="AP428" s="98">
        <f t="shared" si="424"/>
        <v>44418.75</v>
      </c>
    </row>
    <row r="429" spans="1:42" outlineLevel="1">
      <c r="A429" s="92">
        <v>41718</v>
      </c>
      <c r="B429" s="93" t="s">
        <v>670</v>
      </c>
      <c r="C429" s="93" t="s">
        <v>671</v>
      </c>
      <c r="D429" s="97">
        <v>51500</v>
      </c>
      <c r="E429" s="97"/>
      <c r="F429" s="97"/>
      <c r="G429" s="97"/>
      <c r="H429" s="94"/>
      <c r="I429" s="94"/>
      <c r="J429" s="94"/>
      <c r="K429" s="94"/>
      <c r="L429" s="97"/>
      <c r="M429" s="95">
        <f>+SUM(R429:Z429)</f>
        <v>1931.2499999999998</v>
      </c>
      <c r="N429" s="95">
        <v>51285.416666666664</v>
      </c>
      <c r="O429" s="96">
        <v>214.58333333333334</v>
      </c>
      <c r="P429" s="95">
        <v>214.58333333333334</v>
      </c>
      <c r="Q429" s="95">
        <v>214.58333333333334</v>
      </c>
      <c r="R429" s="95">
        <v>214.58333333333334</v>
      </c>
      <c r="S429" s="95">
        <v>214.58333333333334</v>
      </c>
      <c r="T429" s="95">
        <v>214.58333333333334</v>
      </c>
      <c r="U429" s="95">
        <v>214.58333333333334</v>
      </c>
      <c r="V429" s="95">
        <v>214.58333333333334</v>
      </c>
      <c r="W429" s="95">
        <v>214.58333333333334</v>
      </c>
      <c r="X429" s="95">
        <v>214.58333333333334</v>
      </c>
      <c r="Y429" s="95">
        <v>214.58333333333334</v>
      </c>
      <c r="Z429" s="95">
        <v>214.58333333333334</v>
      </c>
      <c r="AA429" s="97">
        <v>4506.25</v>
      </c>
      <c r="AB429" s="97">
        <v>46993.75</v>
      </c>
      <c r="AC429" s="95">
        <f>+($D$429*5%)/12</f>
        <v>214.58333333333334</v>
      </c>
      <c r="AD429" s="95">
        <f t="shared" ref="AD429:AN429" si="471">+($D$429*5%)/12</f>
        <v>214.58333333333334</v>
      </c>
      <c r="AE429" s="95">
        <f t="shared" si="471"/>
        <v>214.58333333333334</v>
      </c>
      <c r="AF429" s="95">
        <f t="shared" si="471"/>
        <v>214.58333333333334</v>
      </c>
      <c r="AG429" s="95">
        <f t="shared" si="471"/>
        <v>214.58333333333334</v>
      </c>
      <c r="AH429" s="95">
        <f t="shared" si="471"/>
        <v>214.58333333333334</v>
      </c>
      <c r="AI429" s="95">
        <f t="shared" si="471"/>
        <v>214.58333333333334</v>
      </c>
      <c r="AJ429" s="95">
        <f t="shared" si="471"/>
        <v>214.58333333333334</v>
      </c>
      <c r="AK429" s="95">
        <f t="shared" si="471"/>
        <v>214.58333333333334</v>
      </c>
      <c r="AL429" s="95">
        <f t="shared" si="471"/>
        <v>214.58333333333334</v>
      </c>
      <c r="AM429" s="95">
        <f t="shared" si="471"/>
        <v>214.58333333333334</v>
      </c>
      <c r="AN429" s="95">
        <f t="shared" si="471"/>
        <v>214.58333333333334</v>
      </c>
      <c r="AO429" s="98">
        <f t="shared" si="457"/>
        <v>7081.25</v>
      </c>
      <c r="AP429" s="98">
        <f t="shared" si="424"/>
        <v>44418.75</v>
      </c>
    </row>
    <row r="430" spans="1:42" outlineLevel="1">
      <c r="A430" s="92">
        <v>41722</v>
      </c>
      <c r="B430" s="93" t="s">
        <v>672</v>
      </c>
      <c r="C430" s="93" t="s">
        <v>673</v>
      </c>
      <c r="D430" s="97">
        <v>64348.84</v>
      </c>
      <c r="E430" s="97"/>
      <c r="F430" s="97"/>
      <c r="G430" s="97"/>
      <c r="H430" s="94"/>
      <c r="I430" s="94"/>
      <c r="J430" s="94"/>
      <c r="K430" s="94"/>
      <c r="L430" s="97"/>
      <c r="M430" s="95">
        <f>+SUM(R430:Z430)</f>
        <v>2413.0814999999998</v>
      </c>
      <c r="N430" s="95">
        <v>64080.719833333329</v>
      </c>
      <c r="O430" s="96">
        <v>268.12016666666665</v>
      </c>
      <c r="P430" s="95">
        <v>268.12016666666665</v>
      </c>
      <c r="Q430" s="95">
        <v>268.12016666666665</v>
      </c>
      <c r="R430" s="95">
        <v>268.12016666666665</v>
      </c>
      <c r="S430" s="95">
        <v>268.12016666666665</v>
      </c>
      <c r="T430" s="95">
        <v>268.12016666666665</v>
      </c>
      <c r="U430" s="95">
        <v>268.12016666666665</v>
      </c>
      <c r="V430" s="95">
        <v>268.12016666666665</v>
      </c>
      <c r="W430" s="95">
        <v>268.12016666666665</v>
      </c>
      <c r="X430" s="95">
        <v>268.12016666666665</v>
      </c>
      <c r="Y430" s="95">
        <v>268.12016666666665</v>
      </c>
      <c r="Z430" s="95">
        <v>268.12016666666665</v>
      </c>
      <c r="AA430" s="97">
        <v>5630.5234999999993</v>
      </c>
      <c r="AB430" s="97">
        <v>58718.316500000001</v>
      </c>
      <c r="AC430" s="95">
        <f>+($D$430*5%)/12</f>
        <v>268.12016666666665</v>
      </c>
      <c r="AD430" s="95">
        <f t="shared" ref="AD430:AN430" si="472">+($D$430*5%)/12</f>
        <v>268.12016666666665</v>
      </c>
      <c r="AE430" s="95">
        <f t="shared" si="472"/>
        <v>268.12016666666665</v>
      </c>
      <c r="AF430" s="95">
        <f t="shared" si="472"/>
        <v>268.12016666666665</v>
      </c>
      <c r="AG430" s="95">
        <f t="shared" si="472"/>
        <v>268.12016666666665</v>
      </c>
      <c r="AH430" s="95">
        <f t="shared" si="472"/>
        <v>268.12016666666665</v>
      </c>
      <c r="AI430" s="95">
        <f t="shared" si="472"/>
        <v>268.12016666666665</v>
      </c>
      <c r="AJ430" s="95">
        <f t="shared" si="472"/>
        <v>268.12016666666665</v>
      </c>
      <c r="AK430" s="95">
        <f t="shared" si="472"/>
        <v>268.12016666666665</v>
      </c>
      <c r="AL430" s="95">
        <f t="shared" si="472"/>
        <v>268.12016666666665</v>
      </c>
      <c r="AM430" s="95">
        <f t="shared" si="472"/>
        <v>268.12016666666665</v>
      </c>
      <c r="AN430" s="95">
        <f t="shared" si="472"/>
        <v>268.12016666666665</v>
      </c>
      <c r="AO430" s="98">
        <f t="shared" si="457"/>
        <v>8847.9654999999984</v>
      </c>
      <c r="AP430" s="98">
        <f t="shared" si="424"/>
        <v>55500.874499999998</v>
      </c>
    </row>
    <row r="431" spans="1:42" outlineLevel="1">
      <c r="A431" s="92">
        <v>41725</v>
      </c>
      <c r="B431" s="93" t="s">
        <v>674</v>
      </c>
      <c r="C431" s="93" t="s">
        <v>675</v>
      </c>
      <c r="D431" s="97">
        <v>51500</v>
      </c>
      <c r="E431" s="97"/>
      <c r="F431" s="97"/>
      <c r="G431" s="97"/>
      <c r="H431" s="94"/>
      <c r="I431" s="94"/>
      <c r="J431" s="94"/>
      <c r="K431" s="94"/>
      <c r="L431" s="97"/>
      <c r="M431" s="95">
        <f>+SUM(R431:Z431)</f>
        <v>1931.2499999999998</v>
      </c>
      <c r="N431" s="95">
        <v>51285.416666666664</v>
      </c>
      <c r="O431" s="96">
        <v>214.58333333333334</v>
      </c>
      <c r="P431" s="95">
        <v>214.58333333333334</v>
      </c>
      <c r="Q431" s="95">
        <v>214.58333333333334</v>
      </c>
      <c r="R431" s="95">
        <v>214.58333333333334</v>
      </c>
      <c r="S431" s="95">
        <v>214.58333333333334</v>
      </c>
      <c r="T431" s="95">
        <v>214.58333333333334</v>
      </c>
      <c r="U431" s="95">
        <v>214.58333333333334</v>
      </c>
      <c r="V431" s="95">
        <v>214.58333333333334</v>
      </c>
      <c r="W431" s="95">
        <v>214.58333333333334</v>
      </c>
      <c r="X431" s="95">
        <v>214.58333333333334</v>
      </c>
      <c r="Y431" s="95">
        <v>214.58333333333334</v>
      </c>
      <c r="Z431" s="95">
        <v>214.58333333333334</v>
      </c>
      <c r="AA431" s="97">
        <v>4506.25</v>
      </c>
      <c r="AB431" s="97">
        <v>46993.75</v>
      </c>
      <c r="AC431" s="95">
        <f>+($D$431*5%)/12</f>
        <v>214.58333333333334</v>
      </c>
      <c r="AD431" s="95">
        <f t="shared" ref="AD431:AN431" si="473">+($D$431*5%)/12</f>
        <v>214.58333333333334</v>
      </c>
      <c r="AE431" s="95">
        <f t="shared" si="473"/>
        <v>214.58333333333334</v>
      </c>
      <c r="AF431" s="95">
        <f t="shared" si="473"/>
        <v>214.58333333333334</v>
      </c>
      <c r="AG431" s="95">
        <f t="shared" si="473"/>
        <v>214.58333333333334</v>
      </c>
      <c r="AH431" s="95">
        <f t="shared" si="473"/>
        <v>214.58333333333334</v>
      </c>
      <c r="AI431" s="95">
        <f t="shared" si="473"/>
        <v>214.58333333333334</v>
      </c>
      <c r="AJ431" s="95">
        <f t="shared" si="473"/>
        <v>214.58333333333334</v>
      </c>
      <c r="AK431" s="95">
        <f t="shared" si="473"/>
        <v>214.58333333333334</v>
      </c>
      <c r="AL431" s="95">
        <f t="shared" si="473"/>
        <v>214.58333333333334</v>
      </c>
      <c r="AM431" s="95">
        <f t="shared" si="473"/>
        <v>214.58333333333334</v>
      </c>
      <c r="AN431" s="95">
        <f t="shared" si="473"/>
        <v>214.58333333333334</v>
      </c>
      <c r="AO431" s="98">
        <f t="shared" si="457"/>
        <v>7081.25</v>
      </c>
      <c r="AP431" s="98">
        <f t="shared" si="424"/>
        <v>44418.75</v>
      </c>
    </row>
    <row r="432" spans="1:42" outlineLevel="1">
      <c r="A432" s="92">
        <v>41929</v>
      </c>
      <c r="B432" s="93" t="s">
        <v>676</v>
      </c>
      <c r="C432" s="93" t="s">
        <v>677</v>
      </c>
      <c r="D432" s="97">
        <v>47859.8</v>
      </c>
      <c r="E432" s="97"/>
      <c r="F432" s="97"/>
      <c r="G432" s="97"/>
      <c r="H432" s="94"/>
      <c r="I432" s="94"/>
      <c r="J432" s="94"/>
      <c r="K432" s="94"/>
      <c r="L432" s="97"/>
      <c r="M432" s="94">
        <f>+SUM(Y432:Z432)</f>
        <v>398.83166666666671</v>
      </c>
      <c r="N432" s="95">
        <v>47660.38416666667</v>
      </c>
      <c r="O432" s="96">
        <v>199.41583333333335</v>
      </c>
      <c r="P432" s="95">
        <v>199.41583333333335</v>
      </c>
      <c r="Q432" s="95">
        <v>199.41583333333335</v>
      </c>
      <c r="R432" s="95">
        <v>199.41583333333335</v>
      </c>
      <c r="S432" s="95">
        <v>199.41583333333335</v>
      </c>
      <c r="T432" s="95">
        <v>199.41583333333335</v>
      </c>
      <c r="U432" s="95">
        <v>199.41583333333335</v>
      </c>
      <c r="V432" s="95">
        <v>199.41583333333335</v>
      </c>
      <c r="W432" s="95">
        <v>199.41583333333335</v>
      </c>
      <c r="X432" s="95">
        <v>199.41583333333335</v>
      </c>
      <c r="Y432" s="95">
        <v>199.41583333333335</v>
      </c>
      <c r="Z432" s="95">
        <v>199.41583333333335</v>
      </c>
      <c r="AA432" s="97">
        <v>2791.8216666666676</v>
      </c>
      <c r="AB432" s="97">
        <v>45067.978333333333</v>
      </c>
      <c r="AC432" s="95">
        <f>+($D$432*5%)/12</f>
        <v>199.41583333333335</v>
      </c>
      <c r="AD432" s="95">
        <f t="shared" ref="AD432:AN432" si="474">+($D$432*5%)/12</f>
        <v>199.41583333333335</v>
      </c>
      <c r="AE432" s="95">
        <f t="shared" si="474"/>
        <v>199.41583333333335</v>
      </c>
      <c r="AF432" s="95">
        <f t="shared" si="474"/>
        <v>199.41583333333335</v>
      </c>
      <c r="AG432" s="95">
        <f t="shared" si="474"/>
        <v>199.41583333333335</v>
      </c>
      <c r="AH432" s="95">
        <f t="shared" si="474"/>
        <v>199.41583333333335</v>
      </c>
      <c r="AI432" s="95">
        <f t="shared" si="474"/>
        <v>199.41583333333335</v>
      </c>
      <c r="AJ432" s="95">
        <f t="shared" si="474"/>
        <v>199.41583333333335</v>
      </c>
      <c r="AK432" s="95">
        <f t="shared" si="474"/>
        <v>199.41583333333335</v>
      </c>
      <c r="AL432" s="95">
        <f t="shared" si="474"/>
        <v>199.41583333333335</v>
      </c>
      <c r="AM432" s="95">
        <f t="shared" si="474"/>
        <v>199.41583333333335</v>
      </c>
      <c r="AN432" s="95">
        <f t="shared" si="474"/>
        <v>199.41583333333335</v>
      </c>
      <c r="AO432" s="98">
        <f t="shared" si="457"/>
        <v>5184.8116666666683</v>
      </c>
      <c r="AP432" s="98">
        <f t="shared" si="424"/>
        <v>42674.988333333335</v>
      </c>
    </row>
    <row r="433" spans="1:42" outlineLevel="1">
      <c r="A433" s="92">
        <v>41930</v>
      </c>
      <c r="B433" s="93" t="s">
        <v>678</v>
      </c>
      <c r="C433" s="93" t="s">
        <v>679</v>
      </c>
      <c r="D433" s="97">
        <v>60000</v>
      </c>
      <c r="E433" s="97"/>
      <c r="F433" s="97"/>
      <c r="G433" s="97"/>
      <c r="H433" s="94"/>
      <c r="I433" s="94"/>
      <c r="J433" s="94"/>
      <c r="K433" s="94"/>
      <c r="L433" s="97"/>
      <c r="M433" s="94">
        <f>+SUM(Y433:Z433)</f>
        <v>500</v>
      </c>
      <c r="N433" s="95">
        <v>59750</v>
      </c>
      <c r="O433" s="96">
        <v>250</v>
      </c>
      <c r="P433" s="95">
        <v>250</v>
      </c>
      <c r="Q433" s="95">
        <v>250</v>
      </c>
      <c r="R433" s="95">
        <v>250</v>
      </c>
      <c r="S433" s="95">
        <v>250</v>
      </c>
      <c r="T433" s="95">
        <v>250</v>
      </c>
      <c r="U433" s="95">
        <v>250</v>
      </c>
      <c r="V433" s="95">
        <v>250</v>
      </c>
      <c r="W433" s="95">
        <v>250</v>
      </c>
      <c r="X433" s="95">
        <v>250</v>
      </c>
      <c r="Y433" s="95">
        <v>250</v>
      </c>
      <c r="Z433" s="95">
        <v>250</v>
      </c>
      <c r="AA433" s="97">
        <v>3500</v>
      </c>
      <c r="AB433" s="97">
        <v>56500</v>
      </c>
      <c r="AC433" s="95">
        <f>+($D$433*5%)/12</f>
        <v>250</v>
      </c>
      <c r="AD433" s="95">
        <f t="shared" ref="AD433:AN433" si="475">+($D$433*5%)/12</f>
        <v>250</v>
      </c>
      <c r="AE433" s="95">
        <f t="shared" si="475"/>
        <v>250</v>
      </c>
      <c r="AF433" s="95">
        <f t="shared" si="475"/>
        <v>250</v>
      </c>
      <c r="AG433" s="95">
        <f t="shared" si="475"/>
        <v>250</v>
      </c>
      <c r="AH433" s="95">
        <f t="shared" si="475"/>
        <v>250</v>
      </c>
      <c r="AI433" s="95">
        <f t="shared" si="475"/>
        <v>250</v>
      </c>
      <c r="AJ433" s="95">
        <f t="shared" si="475"/>
        <v>250</v>
      </c>
      <c r="AK433" s="95">
        <f t="shared" si="475"/>
        <v>250</v>
      </c>
      <c r="AL433" s="95">
        <f t="shared" si="475"/>
        <v>250</v>
      </c>
      <c r="AM433" s="95">
        <f t="shared" si="475"/>
        <v>250</v>
      </c>
      <c r="AN433" s="95">
        <f t="shared" si="475"/>
        <v>250</v>
      </c>
      <c r="AO433" s="98">
        <f t="shared" si="457"/>
        <v>6500</v>
      </c>
      <c r="AP433" s="98">
        <f t="shared" si="424"/>
        <v>53500</v>
      </c>
    </row>
    <row r="434" spans="1:42" outlineLevel="1">
      <c r="A434" s="92">
        <v>41939</v>
      </c>
      <c r="B434" s="93" t="s">
        <v>680</v>
      </c>
      <c r="C434" s="93" t="s">
        <v>681</v>
      </c>
      <c r="D434" s="97">
        <v>47859.8</v>
      </c>
      <c r="E434" s="97"/>
      <c r="F434" s="97"/>
      <c r="G434" s="97"/>
      <c r="H434" s="94"/>
      <c r="I434" s="94"/>
      <c r="J434" s="94"/>
      <c r="K434" s="94"/>
      <c r="L434" s="97"/>
      <c r="M434" s="94">
        <f>+SUM(Y434:Z434)</f>
        <v>398.83166666666671</v>
      </c>
      <c r="N434" s="95">
        <v>47660.38416666667</v>
      </c>
      <c r="O434" s="96">
        <v>199.41583333333335</v>
      </c>
      <c r="P434" s="95">
        <v>199.41583333333335</v>
      </c>
      <c r="Q434" s="95">
        <v>199.41583333333335</v>
      </c>
      <c r="R434" s="95">
        <v>199.41583333333335</v>
      </c>
      <c r="S434" s="95">
        <v>199.41583333333335</v>
      </c>
      <c r="T434" s="95">
        <v>199.41583333333335</v>
      </c>
      <c r="U434" s="95">
        <v>199.41583333333335</v>
      </c>
      <c r="V434" s="95">
        <v>199.41583333333335</v>
      </c>
      <c r="W434" s="95">
        <v>199.41583333333335</v>
      </c>
      <c r="X434" s="95">
        <v>199.41583333333335</v>
      </c>
      <c r="Y434" s="95">
        <v>199.41583333333335</v>
      </c>
      <c r="Z434" s="95">
        <v>199.41583333333335</v>
      </c>
      <c r="AA434" s="97">
        <v>2791.8216666666676</v>
      </c>
      <c r="AB434" s="97">
        <v>45067.978333333333</v>
      </c>
      <c r="AC434" s="95">
        <f>+($D$434*5%)/12</f>
        <v>199.41583333333335</v>
      </c>
      <c r="AD434" s="95">
        <f t="shared" ref="AD434:AN434" si="476">+($D$434*5%)/12</f>
        <v>199.41583333333335</v>
      </c>
      <c r="AE434" s="95">
        <f t="shared" si="476"/>
        <v>199.41583333333335</v>
      </c>
      <c r="AF434" s="95">
        <f t="shared" si="476"/>
        <v>199.41583333333335</v>
      </c>
      <c r="AG434" s="95">
        <f t="shared" si="476"/>
        <v>199.41583333333335</v>
      </c>
      <c r="AH434" s="95">
        <f t="shared" si="476"/>
        <v>199.41583333333335</v>
      </c>
      <c r="AI434" s="95">
        <f t="shared" si="476"/>
        <v>199.41583333333335</v>
      </c>
      <c r="AJ434" s="95">
        <f t="shared" si="476"/>
        <v>199.41583333333335</v>
      </c>
      <c r="AK434" s="95">
        <f t="shared" si="476"/>
        <v>199.41583333333335</v>
      </c>
      <c r="AL434" s="95">
        <f t="shared" si="476"/>
        <v>199.41583333333335</v>
      </c>
      <c r="AM434" s="95">
        <f t="shared" si="476"/>
        <v>199.41583333333335</v>
      </c>
      <c r="AN434" s="95">
        <f t="shared" si="476"/>
        <v>199.41583333333335</v>
      </c>
      <c r="AO434" s="98">
        <f t="shared" si="457"/>
        <v>5184.8116666666683</v>
      </c>
      <c r="AP434" s="98">
        <f t="shared" si="424"/>
        <v>42674.988333333335</v>
      </c>
    </row>
    <row r="435" spans="1:42" outlineLevel="1">
      <c r="A435" s="92">
        <v>42038</v>
      </c>
      <c r="B435" s="93" t="s">
        <v>682</v>
      </c>
      <c r="C435" s="93" t="s">
        <v>683</v>
      </c>
      <c r="D435" s="97">
        <v>431034.48</v>
      </c>
      <c r="E435" s="97"/>
      <c r="F435" s="97"/>
      <c r="G435" s="97"/>
      <c r="H435" s="94"/>
      <c r="I435" s="94"/>
      <c r="J435" s="94"/>
      <c r="K435" s="94"/>
      <c r="L435" s="97"/>
      <c r="M435" s="95"/>
      <c r="N435" s="95"/>
      <c r="O435" s="96"/>
      <c r="P435" s="95"/>
      <c r="Q435" s="95">
        <v>1795.9770000000001</v>
      </c>
      <c r="R435" s="95">
        <v>1795.9770000000001</v>
      </c>
      <c r="S435" s="95">
        <v>1795.9770000000001</v>
      </c>
      <c r="T435" s="95">
        <v>1795.9770000000001</v>
      </c>
      <c r="U435" s="95">
        <v>1795.9770000000001</v>
      </c>
      <c r="V435" s="95">
        <v>1795.9770000000001</v>
      </c>
      <c r="W435" s="95">
        <v>1795.9770000000001</v>
      </c>
      <c r="X435" s="95">
        <v>1795.9770000000001</v>
      </c>
      <c r="Y435" s="95">
        <v>1795.9770000000001</v>
      </c>
      <c r="Z435" s="95">
        <v>1795.9770000000001</v>
      </c>
      <c r="AA435" s="97">
        <v>17959.770000000004</v>
      </c>
      <c r="AB435" s="97">
        <v>413074.70999999996</v>
      </c>
      <c r="AC435" s="95">
        <f>+($D$435*5%)/12</f>
        <v>1795.9770000000001</v>
      </c>
      <c r="AD435" s="95">
        <f t="shared" ref="AD435:AN435" si="477">+($D$435*5%)/12</f>
        <v>1795.9770000000001</v>
      </c>
      <c r="AE435" s="95">
        <f t="shared" si="477"/>
        <v>1795.9770000000001</v>
      </c>
      <c r="AF435" s="95">
        <f t="shared" si="477"/>
        <v>1795.9770000000001</v>
      </c>
      <c r="AG435" s="95">
        <f t="shared" si="477"/>
        <v>1795.9770000000001</v>
      </c>
      <c r="AH435" s="95">
        <f t="shared" si="477"/>
        <v>1795.9770000000001</v>
      </c>
      <c r="AI435" s="95">
        <f t="shared" si="477"/>
        <v>1795.9770000000001</v>
      </c>
      <c r="AJ435" s="95">
        <f t="shared" si="477"/>
        <v>1795.9770000000001</v>
      </c>
      <c r="AK435" s="95">
        <f t="shared" si="477"/>
        <v>1795.9770000000001</v>
      </c>
      <c r="AL435" s="95">
        <f t="shared" si="477"/>
        <v>1795.9770000000001</v>
      </c>
      <c r="AM435" s="95">
        <f t="shared" si="477"/>
        <v>1795.9770000000001</v>
      </c>
      <c r="AN435" s="95">
        <f t="shared" si="477"/>
        <v>1795.9770000000001</v>
      </c>
      <c r="AO435" s="98">
        <f t="shared" si="457"/>
        <v>39511.494000000006</v>
      </c>
      <c r="AP435" s="98">
        <f t="shared" si="424"/>
        <v>391522.98599999998</v>
      </c>
    </row>
    <row r="436" spans="1:42" outlineLevel="1">
      <c r="A436" s="92">
        <v>42154</v>
      </c>
      <c r="B436" s="93" t="s">
        <v>684</v>
      </c>
      <c r="C436" s="93" t="s">
        <v>685</v>
      </c>
      <c r="D436" s="97">
        <v>250000</v>
      </c>
      <c r="E436" s="97"/>
      <c r="F436" s="97"/>
      <c r="G436" s="97"/>
      <c r="H436" s="94"/>
      <c r="I436" s="94"/>
      <c r="J436" s="94"/>
      <c r="K436" s="94"/>
      <c r="L436" s="97"/>
      <c r="M436" s="95"/>
      <c r="N436" s="95"/>
      <c r="O436" s="96"/>
      <c r="P436" s="95"/>
      <c r="Q436" s="95"/>
      <c r="R436" s="95"/>
      <c r="S436" s="95"/>
      <c r="T436" s="95">
        <v>1041.6666666666667</v>
      </c>
      <c r="U436" s="95">
        <v>1041.6666666666667</v>
      </c>
      <c r="V436" s="95">
        <v>1041.6666666666667</v>
      </c>
      <c r="W436" s="95">
        <v>1041.6666666666667</v>
      </c>
      <c r="X436" s="95">
        <v>1041.6666666666667</v>
      </c>
      <c r="Y436" s="95">
        <v>1041.6666666666667</v>
      </c>
      <c r="Z436" s="95">
        <v>1041.6666666666667</v>
      </c>
      <c r="AA436" s="97">
        <v>7291.6666666666679</v>
      </c>
      <c r="AB436" s="97">
        <v>242708.33333333334</v>
      </c>
      <c r="AC436" s="95">
        <f>+($D$436*5%)/12</f>
        <v>1041.6666666666667</v>
      </c>
      <c r="AD436" s="95">
        <f t="shared" ref="AD436:AN436" si="478">+($D$436*5%)/12</f>
        <v>1041.6666666666667</v>
      </c>
      <c r="AE436" s="95">
        <f t="shared" si="478"/>
        <v>1041.6666666666667</v>
      </c>
      <c r="AF436" s="95">
        <f t="shared" si="478"/>
        <v>1041.6666666666667</v>
      </c>
      <c r="AG436" s="95">
        <f t="shared" si="478"/>
        <v>1041.6666666666667</v>
      </c>
      <c r="AH436" s="95">
        <f t="shared" si="478"/>
        <v>1041.6666666666667</v>
      </c>
      <c r="AI436" s="95">
        <f t="shared" si="478"/>
        <v>1041.6666666666667</v>
      </c>
      <c r="AJ436" s="95">
        <f t="shared" si="478"/>
        <v>1041.6666666666667</v>
      </c>
      <c r="AK436" s="95">
        <f t="shared" si="478"/>
        <v>1041.6666666666667</v>
      </c>
      <c r="AL436" s="95">
        <f t="shared" si="478"/>
        <v>1041.6666666666667</v>
      </c>
      <c r="AM436" s="95">
        <f t="shared" si="478"/>
        <v>1041.6666666666667</v>
      </c>
      <c r="AN436" s="95">
        <f t="shared" si="478"/>
        <v>1041.6666666666667</v>
      </c>
      <c r="AO436" s="98">
        <f t="shared" si="457"/>
        <v>19791.666666666664</v>
      </c>
      <c r="AP436" s="98">
        <f t="shared" si="424"/>
        <v>230208.33333333334</v>
      </c>
    </row>
    <row r="437" spans="1:42" outlineLevel="1">
      <c r="A437" s="92">
        <v>42208</v>
      </c>
      <c r="B437" s="93" t="s">
        <v>686</v>
      </c>
      <c r="C437" s="93" t="s">
        <v>687</v>
      </c>
      <c r="D437" s="97">
        <v>306187</v>
      </c>
      <c r="E437" s="97"/>
      <c r="F437" s="97"/>
      <c r="G437" s="97"/>
      <c r="H437" s="94"/>
      <c r="I437" s="94"/>
      <c r="J437" s="94"/>
      <c r="K437" s="94"/>
      <c r="L437" s="97"/>
      <c r="M437" s="95"/>
      <c r="N437" s="95"/>
      <c r="O437" s="96"/>
      <c r="P437" s="95"/>
      <c r="Q437" s="95"/>
      <c r="R437" s="95"/>
      <c r="S437" s="95"/>
      <c r="T437" s="95"/>
      <c r="U437" s="95"/>
      <c r="V437" s="95">
        <v>1275.7791666666667</v>
      </c>
      <c r="W437" s="95">
        <v>1275.7791666666667</v>
      </c>
      <c r="X437" s="95">
        <v>1275.7791666666667</v>
      </c>
      <c r="Y437" s="95">
        <v>1275.7791666666667</v>
      </c>
      <c r="Z437" s="95">
        <v>1275.7791666666667</v>
      </c>
      <c r="AA437" s="97">
        <v>6378.8958333333339</v>
      </c>
      <c r="AB437" s="97">
        <v>299808.10416666669</v>
      </c>
      <c r="AC437" s="95">
        <f>+($D$437*5%)/12</f>
        <v>1275.7791666666667</v>
      </c>
      <c r="AD437" s="95">
        <f t="shared" ref="AD437:AN437" si="479">+($D$437*5%)/12</f>
        <v>1275.7791666666667</v>
      </c>
      <c r="AE437" s="95">
        <f t="shared" si="479"/>
        <v>1275.7791666666667</v>
      </c>
      <c r="AF437" s="95">
        <f t="shared" si="479"/>
        <v>1275.7791666666667</v>
      </c>
      <c r="AG437" s="95">
        <f t="shared" si="479"/>
        <v>1275.7791666666667</v>
      </c>
      <c r="AH437" s="95">
        <f t="shared" si="479"/>
        <v>1275.7791666666667</v>
      </c>
      <c r="AI437" s="95">
        <f t="shared" si="479"/>
        <v>1275.7791666666667</v>
      </c>
      <c r="AJ437" s="95">
        <f t="shared" si="479"/>
        <v>1275.7791666666667</v>
      </c>
      <c r="AK437" s="95">
        <f t="shared" si="479"/>
        <v>1275.7791666666667</v>
      </c>
      <c r="AL437" s="95">
        <f t="shared" si="479"/>
        <v>1275.7791666666667</v>
      </c>
      <c r="AM437" s="95">
        <f t="shared" si="479"/>
        <v>1275.7791666666667</v>
      </c>
      <c r="AN437" s="95">
        <f t="shared" si="479"/>
        <v>1275.7791666666667</v>
      </c>
      <c r="AO437" s="98">
        <f t="shared" si="457"/>
        <v>21688.245833333338</v>
      </c>
      <c r="AP437" s="98">
        <f t="shared" si="424"/>
        <v>284498.75416666665</v>
      </c>
    </row>
    <row r="438" spans="1:42" outlineLevel="1">
      <c r="A438" s="92">
        <v>42208</v>
      </c>
      <c r="B438" s="93" t="s">
        <v>688</v>
      </c>
      <c r="C438" s="93" t="s">
        <v>689</v>
      </c>
      <c r="D438" s="97">
        <v>168976.15</v>
      </c>
      <c r="E438" s="97"/>
      <c r="F438" s="97"/>
      <c r="G438" s="97"/>
      <c r="H438" s="94"/>
      <c r="I438" s="94"/>
      <c r="J438" s="94"/>
      <c r="K438" s="94"/>
      <c r="L438" s="97"/>
      <c r="M438" s="95"/>
      <c r="N438" s="95"/>
      <c r="O438" s="96"/>
      <c r="P438" s="95"/>
      <c r="Q438" s="95"/>
      <c r="R438" s="95"/>
      <c r="S438" s="95"/>
      <c r="T438" s="95"/>
      <c r="U438" s="95"/>
      <c r="V438" s="95">
        <v>704.06729166666673</v>
      </c>
      <c r="W438" s="95">
        <v>704.06729166666673</v>
      </c>
      <c r="X438" s="95">
        <v>704.06729166666673</v>
      </c>
      <c r="Y438" s="95">
        <v>704.06729166666673</v>
      </c>
      <c r="Z438" s="95">
        <v>704.06729166666673</v>
      </c>
      <c r="AA438" s="97">
        <v>3520.3364583333337</v>
      </c>
      <c r="AB438" s="97">
        <v>165455.81354166666</v>
      </c>
      <c r="AC438" s="95">
        <f>+($D$438*5%)/12</f>
        <v>704.06729166666673</v>
      </c>
      <c r="AD438" s="95">
        <f t="shared" ref="AD438:AN438" si="480">+($D$438*5%)/12</f>
        <v>704.06729166666673</v>
      </c>
      <c r="AE438" s="95">
        <f t="shared" si="480"/>
        <v>704.06729166666673</v>
      </c>
      <c r="AF438" s="95">
        <f t="shared" si="480"/>
        <v>704.06729166666673</v>
      </c>
      <c r="AG438" s="95">
        <f t="shared" si="480"/>
        <v>704.06729166666673</v>
      </c>
      <c r="AH438" s="95">
        <f t="shared" si="480"/>
        <v>704.06729166666673</v>
      </c>
      <c r="AI438" s="95">
        <f t="shared" si="480"/>
        <v>704.06729166666673</v>
      </c>
      <c r="AJ438" s="95">
        <f t="shared" si="480"/>
        <v>704.06729166666673</v>
      </c>
      <c r="AK438" s="95">
        <f t="shared" si="480"/>
        <v>704.06729166666673</v>
      </c>
      <c r="AL438" s="95">
        <f t="shared" si="480"/>
        <v>704.06729166666673</v>
      </c>
      <c r="AM438" s="95">
        <f t="shared" si="480"/>
        <v>704.06729166666673</v>
      </c>
      <c r="AN438" s="95">
        <f t="shared" si="480"/>
        <v>704.06729166666673</v>
      </c>
      <c r="AO438" s="98">
        <f t="shared" si="457"/>
        <v>11969.143958333332</v>
      </c>
      <c r="AP438" s="98">
        <f t="shared" si="424"/>
        <v>157007.00604166667</v>
      </c>
    </row>
    <row r="439" spans="1:42" outlineLevel="1">
      <c r="A439" s="92">
        <v>42246</v>
      </c>
      <c r="B439" s="93" t="s">
        <v>690</v>
      </c>
      <c r="C439" s="93" t="s">
        <v>691</v>
      </c>
      <c r="D439" s="97">
        <v>172413.79</v>
      </c>
      <c r="E439" s="97"/>
      <c r="F439" s="97"/>
      <c r="G439" s="97"/>
      <c r="H439" s="94"/>
      <c r="I439" s="94"/>
      <c r="J439" s="94"/>
      <c r="K439" s="94"/>
      <c r="L439" s="97"/>
      <c r="M439" s="95"/>
      <c r="N439" s="95"/>
      <c r="O439" s="96"/>
      <c r="P439" s="95"/>
      <c r="Q439" s="95"/>
      <c r="R439" s="95"/>
      <c r="S439" s="95"/>
      <c r="T439" s="95"/>
      <c r="U439" s="95"/>
      <c r="V439" s="95"/>
      <c r="W439" s="95">
        <v>718.3907916666667</v>
      </c>
      <c r="X439" s="95">
        <v>718.3907916666667</v>
      </c>
      <c r="Y439" s="95">
        <v>718.3907916666667</v>
      </c>
      <c r="Z439" s="95">
        <v>718.3907916666667</v>
      </c>
      <c r="AA439" s="97">
        <v>2155.1723750000001</v>
      </c>
      <c r="AB439" s="97">
        <v>170258.61762500001</v>
      </c>
      <c r="AC439" s="95">
        <f>+($D$439*5%)/12</f>
        <v>718.3907916666667</v>
      </c>
      <c r="AD439" s="95">
        <f t="shared" ref="AD439:AN439" si="481">+($D$439*5%)/12</f>
        <v>718.3907916666667</v>
      </c>
      <c r="AE439" s="95">
        <f t="shared" si="481"/>
        <v>718.3907916666667</v>
      </c>
      <c r="AF439" s="95">
        <f t="shared" si="481"/>
        <v>718.3907916666667</v>
      </c>
      <c r="AG439" s="95">
        <f t="shared" si="481"/>
        <v>718.3907916666667</v>
      </c>
      <c r="AH439" s="95">
        <f t="shared" si="481"/>
        <v>718.3907916666667</v>
      </c>
      <c r="AI439" s="95">
        <f t="shared" si="481"/>
        <v>718.3907916666667</v>
      </c>
      <c r="AJ439" s="95">
        <f t="shared" si="481"/>
        <v>718.3907916666667</v>
      </c>
      <c r="AK439" s="95">
        <f t="shared" si="481"/>
        <v>718.3907916666667</v>
      </c>
      <c r="AL439" s="95">
        <f t="shared" si="481"/>
        <v>718.3907916666667</v>
      </c>
      <c r="AM439" s="95">
        <f t="shared" si="481"/>
        <v>718.3907916666667</v>
      </c>
      <c r="AN439" s="95">
        <f t="shared" si="481"/>
        <v>718.3907916666667</v>
      </c>
      <c r="AO439" s="98">
        <f t="shared" si="457"/>
        <v>10775.861875000001</v>
      </c>
      <c r="AP439" s="98">
        <f t="shared" si="424"/>
        <v>161637.92812500001</v>
      </c>
    </row>
    <row r="440" spans="1:42" outlineLevel="1">
      <c r="A440" s="92">
        <v>42356</v>
      </c>
      <c r="B440" s="93" t="s">
        <v>692</v>
      </c>
      <c r="C440" s="93" t="s">
        <v>685</v>
      </c>
      <c r="D440" s="97">
        <v>136500</v>
      </c>
      <c r="E440" s="97"/>
      <c r="F440" s="97"/>
      <c r="G440" s="97"/>
      <c r="H440" s="94"/>
      <c r="I440" s="94"/>
      <c r="J440" s="94"/>
      <c r="K440" s="94"/>
      <c r="L440" s="97"/>
      <c r="M440" s="95"/>
      <c r="N440" s="95"/>
      <c r="O440" s="96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7"/>
      <c r="AB440" s="95">
        <f>+D440</f>
        <v>136500</v>
      </c>
      <c r="AC440" s="95">
        <f>+($D$440*5%)/12</f>
        <v>568.75</v>
      </c>
      <c r="AD440" s="95">
        <f t="shared" ref="AD440:AN440" si="482">+($D$440*5%)/12</f>
        <v>568.75</v>
      </c>
      <c r="AE440" s="95">
        <f t="shared" si="482"/>
        <v>568.75</v>
      </c>
      <c r="AF440" s="95">
        <f t="shared" si="482"/>
        <v>568.75</v>
      </c>
      <c r="AG440" s="95">
        <f t="shared" si="482"/>
        <v>568.75</v>
      </c>
      <c r="AH440" s="95">
        <f t="shared" si="482"/>
        <v>568.75</v>
      </c>
      <c r="AI440" s="95">
        <f t="shared" si="482"/>
        <v>568.75</v>
      </c>
      <c r="AJ440" s="95">
        <f t="shared" si="482"/>
        <v>568.75</v>
      </c>
      <c r="AK440" s="95">
        <f t="shared" si="482"/>
        <v>568.75</v>
      </c>
      <c r="AL440" s="95">
        <f t="shared" si="482"/>
        <v>568.75</v>
      </c>
      <c r="AM440" s="95">
        <f t="shared" si="482"/>
        <v>568.75</v>
      </c>
      <c r="AN440" s="95">
        <f t="shared" si="482"/>
        <v>568.75</v>
      </c>
      <c r="AO440" s="98">
        <f>+AA440+SUM(AC440:AN440)</f>
        <v>6825</v>
      </c>
      <c r="AP440" s="98">
        <f t="shared" si="424"/>
        <v>129675</v>
      </c>
    </row>
    <row r="441" spans="1:42" outlineLevel="1">
      <c r="A441" s="92">
        <v>42394</v>
      </c>
      <c r="B441" s="93" t="s">
        <v>821</v>
      </c>
      <c r="C441" s="93" t="s">
        <v>685</v>
      </c>
      <c r="D441" s="97">
        <v>21646.42</v>
      </c>
      <c r="E441" s="97"/>
      <c r="F441" s="97"/>
      <c r="G441" s="97"/>
      <c r="H441" s="94"/>
      <c r="I441" s="94"/>
      <c r="J441" s="94"/>
      <c r="K441" s="94"/>
      <c r="L441" s="97"/>
      <c r="M441" s="95"/>
      <c r="N441" s="95"/>
      <c r="O441" s="96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7"/>
      <c r="AB441" s="95"/>
      <c r="AC441" s="95"/>
      <c r="AD441" s="98">
        <f>+($D$441*5%)/12</f>
        <v>90.193416666666664</v>
      </c>
      <c r="AE441" s="98">
        <f t="shared" ref="AE441:AN441" si="483">+($D$441*5%)/12</f>
        <v>90.193416666666664</v>
      </c>
      <c r="AF441" s="98">
        <f t="shared" si="483"/>
        <v>90.193416666666664</v>
      </c>
      <c r="AG441" s="98">
        <f t="shared" si="483"/>
        <v>90.193416666666664</v>
      </c>
      <c r="AH441" s="98">
        <f t="shared" si="483"/>
        <v>90.193416666666664</v>
      </c>
      <c r="AI441" s="98">
        <f t="shared" si="483"/>
        <v>90.193416666666664</v>
      </c>
      <c r="AJ441" s="98">
        <f t="shared" si="483"/>
        <v>90.193416666666664</v>
      </c>
      <c r="AK441" s="98">
        <f t="shared" si="483"/>
        <v>90.193416666666664</v>
      </c>
      <c r="AL441" s="98">
        <f t="shared" si="483"/>
        <v>90.193416666666664</v>
      </c>
      <c r="AM441" s="98">
        <f t="shared" si="483"/>
        <v>90.193416666666664</v>
      </c>
      <c r="AN441" s="98">
        <f t="shared" si="483"/>
        <v>90.193416666666664</v>
      </c>
      <c r="AO441" s="98">
        <f t="shared" ref="AO441:AO456" si="484">+AA441+SUM(AC441:AN441)</f>
        <v>992.12758333333306</v>
      </c>
      <c r="AP441" s="98">
        <f t="shared" si="424"/>
        <v>20654.292416666663</v>
      </c>
    </row>
    <row r="442" spans="1:42" outlineLevel="1">
      <c r="A442" s="92">
        <v>42411</v>
      </c>
      <c r="B442" s="93" t="s">
        <v>822</v>
      </c>
      <c r="C442" s="93" t="s">
        <v>685</v>
      </c>
      <c r="D442" s="97">
        <v>5930.91</v>
      </c>
      <c r="E442" s="97"/>
      <c r="F442" s="97"/>
      <c r="G442" s="97"/>
      <c r="H442" s="94"/>
      <c r="I442" s="94"/>
      <c r="J442" s="94"/>
      <c r="K442" s="94"/>
      <c r="L442" s="97"/>
      <c r="M442" s="95"/>
      <c r="N442" s="95"/>
      <c r="O442" s="96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7"/>
      <c r="AB442" s="95"/>
      <c r="AC442" s="95"/>
      <c r="AD442" s="98"/>
      <c r="AE442" s="105">
        <f>+($D$442*5%)/12</f>
        <v>24.712125</v>
      </c>
      <c r="AF442" s="105">
        <f t="shared" ref="AF442:AN442" si="485">+($D$442*5%)/12</f>
        <v>24.712125</v>
      </c>
      <c r="AG442" s="105">
        <f t="shared" si="485"/>
        <v>24.712125</v>
      </c>
      <c r="AH442" s="105">
        <f t="shared" si="485"/>
        <v>24.712125</v>
      </c>
      <c r="AI442" s="105">
        <f t="shared" si="485"/>
        <v>24.712125</v>
      </c>
      <c r="AJ442" s="105">
        <f t="shared" si="485"/>
        <v>24.712125</v>
      </c>
      <c r="AK442" s="105">
        <f t="shared" si="485"/>
        <v>24.712125</v>
      </c>
      <c r="AL442" s="105">
        <f t="shared" si="485"/>
        <v>24.712125</v>
      </c>
      <c r="AM442" s="105">
        <f t="shared" si="485"/>
        <v>24.712125</v>
      </c>
      <c r="AN442" s="105">
        <f t="shared" si="485"/>
        <v>24.712125</v>
      </c>
      <c r="AO442" s="98">
        <f t="shared" si="484"/>
        <v>247.12125000000003</v>
      </c>
      <c r="AP442" s="98">
        <f t="shared" si="424"/>
        <v>5683.7887499999997</v>
      </c>
    </row>
    <row r="443" spans="1:42" outlineLevel="1">
      <c r="A443" s="92">
        <v>42416</v>
      </c>
      <c r="B443" s="93" t="s">
        <v>823</v>
      </c>
      <c r="C443" s="93" t="s">
        <v>685</v>
      </c>
      <c r="D443" s="97">
        <v>15510</v>
      </c>
      <c r="E443" s="97"/>
      <c r="F443" s="97"/>
      <c r="G443" s="97"/>
      <c r="H443" s="94"/>
      <c r="I443" s="94"/>
      <c r="J443" s="94"/>
      <c r="K443" s="94"/>
      <c r="L443" s="97"/>
      <c r="M443" s="95"/>
      <c r="N443" s="95"/>
      <c r="O443" s="96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7"/>
      <c r="AB443" s="95"/>
      <c r="AC443" s="95"/>
      <c r="AD443" s="98"/>
      <c r="AE443" s="105">
        <f>+($D$443*5%)/12</f>
        <v>64.625</v>
      </c>
      <c r="AF443" s="105">
        <f t="shared" ref="AF443:AN443" si="486">+($D$443*5%)/12</f>
        <v>64.625</v>
      </c>
      <c r="AG443" s="105">
        <f t="shared" si="486"/>
        <v>64.625</v>
      </c>
      <c r="AH443" s="105">
        <f t="shared" si="486"/>
        <v>64.625</v>
      </c>
      <c r="AI443" s="105">
        <f t="shared" si="486"/>
        <v>64.625</v>
      </c>
      <c r="AJ443" s="105">
        <f t="shared" si="486"/>
        <v>64.625</v>
      </c>
      <c r="AK443" s="105">
        <f t="shared" si="486"/>
        <v>64.625</v>
      </c>
      <c r="AL443" s="105">
        <f t="shared" si="486"/>
        <v>64.625</v>
      </c>
      <c r="AM443" s="105">
        <f t="shared" si="486"/>
        <v>64.625</v>
      </c>
      <c r="AN443" s="105">
        <f t="shared" si="486"/>
        <v>64.625</v>
      </c>
      <c r="AO443" s="98">
        <f t="shared" si="484"/>
        <v>646.25</v>
      </c>
      <c r="AP443" s="98">
        <f t="shared" si="424"/>
        <v>14863.75</v>
      </c>
    </row>
    <row r="444" spans="1:42" outlineLevel="1">
      <c r="A444" s="92">
        <v>42418</v>
      </c>
      <c r="B444" s="93" t="s">
        <v>824</v>
      </c>
      <c r="C444" s="93" t="s">
        <v>685</v>
      </c>
      <c r="D444" s="97">
        <v>15510</v>
      </c>
      <c r="E444" s="97"/>
      <c r="F444" s="97"/>
      <c r="G444" s="97"/>
      <c r="H444" s="94"/>
      <c r="I444" s="94"/>
      <c r="J444" s="94"/>
      <c r="K444" s="94"/>
      <c r="L444" s="97"/>
      <c r="M444" s="95"/>
      <c r="N444" s="95"/>
      <c r="O444" s="96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7"/>
      <c r="AB444" s="95"/>
      <c r="AC444" s="95"/>
      <c r="AD444" s="98"/>
      <c r="AE444" s="105">
        <f>+($D$444*5%)/12</f>
        <v>64.625</v>
      </c>
      <c r="AF444" s="105">
        <f t="shared" ref="AF444:AN444" si="487">+($D$444*5%)/12</f>
        <v>64.625</v>
      </c>
      <c r="AG444" s="105">
        <f t="shared" si="487"/>
        <v>64.625</v>
      </c>
      <c r="AH444" s="105">
        <f t="shared" si="487"/>
        <v>64.625</v>
      </c>
      <c r="AI444" s="105">
        <f t="shared" si="487"/>
        <v>64.625</v>
      </c>
      <c r="AJ444" s="105">
        <f t="shared" si="487"/>
        <v>64.625</v>
      </c>
      <c r="AK444" s="105">
        <f t="shared" si="487"/>
        <v>64.625</v>
      </c>
      <c r="AL444" s="105">
        <f t="shared" si="487"/>
        <v>64.625</v>
      </c>
      <c r="AM444" s="105">
        <f t="shared" si="487"/>
        <v>64.625</v>
      </c>
      <c r="AN444" s="105">
        <f t="shared" si="487"/>
        <v>64.625</v>
      </c>
      <c r="AO444" s="98">
        <f t="shared" si="484"/>
        <v>646.25</v>
      </c>
      <c r="AP444" s="98">
        <f t="shared" si="424"/>
        <v>14863.75</v>
      </c>
    </row>
    <row r="445" spans="1:42" outlineLevel="1">
      <c r="A445" s="92">
        <v>42544</v>
      </c>
      <c r="B445" s="93" t="s">
        <v>840</v>
      </c>
      <c r="C445" s="93" t="s">
        <v>685</v>
      </c>
      <c r="D445" s="97">
        <v>8620.69</v>
      </c>
      <c r="E445" s="97"/>
      <c r="F445" s="97"/>
      <c r="G445" s="97"/>
      <c r="H445" s="94"/>
      <c r="I445" s="94"/>
      <c r="J445" s="94"/>
      <c r="K445" s="94"/>
      <c r="L445" s="97"/>
      <c r="M445" s="95"/>
      <c r="N445" s="95"/>
      <c r="O445" s="96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7"/>
      <c r="AB445" s="95"/>
      <c r="AC445" s="123"/>
      <c r="AD445" s="138"/>
      <c r="AE445" s="138"/>
      <c r="AF445" s="138"/>
      <c r="AG445" s="138"/>
      <c r="AH445" s="138"/>
      <c r="AI445" s="98">
        <f t="shared" ref="AI445:AN445" si="488">+($D$445*5%)/12</f>
        <v>35.919541666666667</v>
      </c>
      <c r="AJ445" s="126">
        <f t="shared" si="488"/>
        <v>35.919541666666667</v>
      </c>
      <c r="AK445" s="126">
        <f t="shared" si="488"/>
        <v>35.919541666666667</v>
      </c>
      <c r="AL445" s="126">
        <f t="shared" si="488"/>
        <v>35.919541666666667</v>
      </c>
      <c r="AM445" s="126">
        <f t="shared" si="488"/>
        <v>35.919541666666667</v>
      </c>
      <c r="AN445" s="126">
        <f t="shared" si="488"/>
        <v>35.919541666666667</v>
      </c>
      <c r="AO445" s="98">
        <f t="shared" si="484"/>
        <v>215.51725000000002</v>
      </c>
      <c r="AP445" s="98">
        <f t="shared" si="424"/>
        <v>8405.1727499999997</v>
      </c>
    </row>
    <row r="446" spans="1:42" outlineLevel="1">
      <c r="A446" s="92">
        <v>42552</v>
      </c>
      <c r="B446" s="93" t="s">
        <v>841</v>
      </c>
      <c r="C446" s="93" t="s">
        <v>685</v>
      </c>
      <c r="D446" s="97">
        <v>12931.03</v>
      </c>
      <c r="E446" s="97"/>
      <c r="F446" s="97"/>
      <c r="G446" s="97"/>
      <c r="H446" s="94"/>
      <c r="I446" s="94"/>
      <c r="J446" s="94"/>
      <c r="K446" s="94"/>
      <c r="L446" s="97"/>
      <c r="M446" s="95"/>
      <c r="N446" s="95"/>
      <c r="O446" s="96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7"/>
      <c r="AB446" s="95"/>
      <c r="AC446" s="123"/>
      <c r="AD446" s="138"/>
      <c r="AE446" s="138"/>
      <c r="AF446" s="138"/>
      <c r="AG446" s="138"/>
      <c r="AH446" s="138"/>
      <c r="AI446" s="138"/>
      <c r="AJ446" s="126">
        <f>+($D$446*5%)/12</f>
        <v>53.879291666666667</v>
      </c>
      <c r="AK446" s="126">
        <f t="shared" ref="AK446:AN446" si="489">+($D$446*5%)/12</f>
        <v>53.879291666666667</v>
      </c>
      <c r="AL446" s="126">
        <f t="shared" si="489"/>
        <v>53.879291666666667</v>
      </c>
      <c r="AM446" s="126">
        <f t="shared" si="489"/>
        <v>53.879291666666667</v>
      </c>
      <c r="AN446" s="126">
        <f t="shared" si="489"/>
        <v>53.879291666666667</v>
      </c>
      <c r="AO446" s="98">
        <f t="shared" si="484"/>
        <v>269.39645833333333</v>
      </c>
      <c r="AP446" s="98">
        <f t="shared" si="424"/>
        <v>12661.633541666668</v>
      </c>
    </row>
    <row r="447" spans="1:42" outlineLevel="1">
      <c r="A447" s="92">
        <v>42608</v>
      </c>
      <c r="B447" s="93" t="s">
        <v>844</v>
      </c>
      <c r="C447" s="93" t="s">
        <v>685</v>
      </c>
      <c r="D447" s="97">
        <v>9460</v>
      </c>
      <c r="E447" s="97"/>
      <c r="F447" s="97"/>
      <c r="G447" s="97"/>
      <c r="H447" s="94"/>
      <c r="I447" s="94"/>
      <c r="J447" s="94"/>
      <c r="K447" s="94"/>
      <c r="L447" s="97"/>
      <c r="M447" s="95"/>
      <c r="N447" s="95"/>
      <c r="O447" s="96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7"/>
      <c r="AB447" s="95"/>
      <c r="AC447" s="123"/>
      <c r="AD447" s="138"/>
      <c r="AE447" s="138"/>
      <c r="AF447" s="138"/>
      <c r="AG447" s="138"/>
      <c r="AH447" s="138"/>
      <c r="AI447" s="138"/>
      <c r="AJ447" s="126"/>
      <c r="AK447" s="126">
        <f>+($D$447*5%)/12</f>
        <v>39.416666666666664</v>
      </c>
      <c r="AL447" s="126">
        <f>+($D$447*5%)/12</f>
        <v>39.416666666666664</v>
      </c>
      <c r="AM447" s="126">
        <f>+($D$447*5%)/12</f>
        <v>39.416666666666664</v>
      </c>
      <c r="AN447" s="126">
        <f>+($D$447*5%)/12</f>
        <v>39.416666666666664</v>
      </c>
      <c r="AO447" s="98">
        <f t="shared" si="484"/>
        <v>157.66666666666666</v>
      </c>
      <c r="AP447" s="98">
        <f t="shared" si="424"/>
        <v>9302.3333333333339</v>
      </c>
    </row>
    <row r="448" spans="1:42" outlineLevel="1">
      <c r="A448" s="92">
        <v>42616</v>
      </c>
      <c r="B448" s="93" t="s">
        <v>848</v>
      </c>
      <c r="C448" s="93" t="s">
        <v>685</v>
      </c>
      <c r="D448" s="97">
        <v>15000</v>
      </c>
      <c r="E448" s="97"/>
      <c r="F448" s="97"/>
      <c r="G448" s="97"/>
      <c r="H448" s="94"/>
      <c r="I448" s="94"/>
      <c r="J448" s="94"/>
      <c r="K448" s="94"/>
      <c r="L448" s="97"/>
      <c r="M448" s="95"/>
      <c r="N448" s="95"/>
      <c r="O448" s="96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7"/>
      <c r="AB448" s="95"/>
      <c r="AC448" s="123"/>
      <c r="AD448" s="138"/>
      <c r="AE448" s="138"/>
      <c r="AF448" s="138"/>
      <c r="AG448" s="138"/>
      <c r="AH448" s="138"/>
      <c r="AI448" s="138"/>
      <c r="AJ448" s="126"/>
      <c r="AK448" s="126"/>
      <c r="AL448" s="126">
        <f>+($D$448*5%)/12</f>
        <v>62.5</v>
      </c>
      <c r="AM448" s="126">
        <f t="shared" ref="AM448:AN448" si="490">+($D$448*5%)/12</f>
        <v>62.5</v>
      </c>
      <c r="AN448" s="126">
        <f t="shared" si="490"/>
        <v>62.5</v>
      </c>
      <c r="AO448" s="98">
        <f t="shared" si="484"/>
        <v>187.5</v>
      </c>
      <c r="AP448" s="98">
        <f t="shared" ref="AP448:AP456" si="491">+D448-AO448</f>
        <v>14812.5</v>
      </c>
    </row>
    <row r="449" spans="1:43" outlineLevel="1">
      <c r="A449" s="92">
        <v>42616</v>
      </c>
      <c r="B449" s="93" t="s">
        <v>849</v>
      </c>
      <c r="C449" s="93" t="s">
        <v>685</v>
      </c>
      <c r="D449" s="97">
        <v>7260</v>
      </c>
      <c r="E449" s="97"/>
      <c r="F449" s="97"/>
      <c r="G449" s="97"/>
      <c r="H449" s="94"/>
      <c r="I449" s="94"/>
      <c r="J449" s="94"/>
      <c r="K449" s="94"/>
      <c r="L449" s="97"/>
      <c r="M449" s="95"/>
      <c r="N449" s="95"/>
      <c r="O449" s="96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7"/>
      <c r="AB449" s="95"/>
      <c r="AC449" s="123"/>
      <c r="AD449" s="138"/>
      <c r="AE449" s="138"/>
      <c r="AF449" s="138"/>
      <c r="AG449" s="138"/>
      <c r="AH449" s="138"/>
      <c r="AI449" s="138"/>
      <c r="AJ449" s="126"/>
      <c r="AK449" s="126"/>
      <c r="AL449" s="126">
        <f>+($D$449*5%)/12</f>
        <v>30.25</v>
      </c>
      <c r="AM449" s="126">
        <f t="shared" ref="AM449:AN449" si="492">+($D$449*5%)/12</f>
        <v>30.25</v>
      </c>
      <c r="AN449" s="126">
        <f t="shared" si="492"/>
        <v>30.25</v>
      </c>
      <c r="AO449" s="98">
        <f t="shared" si="484"/>
        <v>90.75</v>
      </c>
      <c r="AP449" s="98">
        <f t="shared" si="491"/>
        <v>7169.25</v>
      </c>
    </row>
    <row r="450" spans="1:43" outlineLevel="1">
      <c r="A450" s="92">
        <v>42643</v>
      </c>
      <c r="B450" s="93" t="s">
        <v>850</v>
      </c>
      <c r="C450" s="93" t="s">
        <v>685</v>
      </c>
      <c r="D450" s="97">
        <v>8448.2800000000007</v>
      </c>
      <c r="E450" s="97"/>
      <c r="F450" s="97"/>
      <c r="G450" s="97"/>
      <c r="H450" s="94"/>
      <c r="I450" s="94"/>
      <c r="J450" s="94"/>
      <c r="K450" s="94"/>
      <c r="L450" s="97"/>
      <c r="M450" s="95"/>
      <c r="N450" s="95"/>
      <c r="O450" s="96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7"/>
      <c r="AB450" s="95"/>
      <c r="AC450" s="123"/>
      <c r="AD450" s="138"/>
      <c r="AE450" s="138"/>
      <c r="AF450" s="138"/>
      <c r="AG450" s="138"/>
      <c r="AH450" s="138"/>
      <c r="AI450" s="138"/>
      <c r="AJ450" s="126"/>
      <c r="AK450" s="126"/>
      <c r="AL450" s="126">
        <f>+($D$450*5%)/12</f>
        <v>35.201166666666673</v>
      </c>
      <c r="AM450" s="126">
        <f t="shared" ref="AM450:AN450" si="493">+($D$450*5%)/12</f>
        <v>35.201166666666673</v>
      </c>
      <c r="AN450" s="126">
        <f t="shared" si="493"/>
        <v>35.201166666666673</v>
      </c>
      <c r="AO450" s="98">
        <f t="shared" si="484"/>
        <v>105.60350000000003</v>
      </c>
      <c r="AP450" s="98">
        <f t="shared" si="491"/>
        <v>8342.6765000000014</v>
      </c>
    </row>
    <row r="451" spans="1:43" outlineLevel="1">
      <c r="A451" s="92">
        <v>42682</v>
      </c>
      <c r="B451" s="93" t="s">
        <v>861</v>
      </c>
      <c r="C451" s="93" t="s">
        <v>685</v>
      </c>
      <c r="D451" s="97">
        <v>10000</v>
      </c>
      <c r="E451" s="97"/>
      <c r="F451" s="97"/>
      <c r="G451" s="97"/>
      <c r="H451" s="94"/>
      <c r="I451" s="94"/>
      <c r="J451" s="94"/>
      <c r="K451" s="94"/>
      <c r="L451" s="97"/>
      <c r="M451" s="95"/>
      <c r="N451" s="95"/>
      <c r="O451" s="96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7"/>
      <c r="AB451" s="95"/>
      <c r="AC451" s="123"/>
      <c r="AD451" s="138"/>
      <c r="AE451" s="138"/>
      <c r="AF451" s="138"/>
      <c r="AG451" s="138"/>
      <c r="AH451" s="138"/>
      <c r="AI451" s="138"/>
      <c r="AJ451" s="126"/>
      <c r="AK451" s="126"/>
      <c r="AL451" s="126"/>
      <c r="AM451" s="126"/>
      <c r="AN451" s="126">
        <f>+($D$451*5%)/12</f>
        <v>41.666666666666664</v>
      </c>
      <c r="AO451" s="98">
        <f t="shared" si="484"/>
        <v>41.666666666666664</v>
      </c>
      <c r="AP451" s="98">
        <f t="shared" si="491"/>
        <v>9958.3333333333339</v>
      </c>
    </row>
    <row r="452" spans="1:43" outlineLevel="1">
      <c r="A452" s="92">
        <v>42682</v>
      </c>
      <c r="B452" s="93" t="s">
        <v>862</v>
      </c>
      <c r="C452" s="93" t="s">
        <v>685</v>
      </c>
      <c r="D452" s="97">
        <v>6251.72</v>
      </c>
      <c r="E452" s="97"/>
      <c r="F452" s="97"/>
      <c r="G452" s="97"/>
      <c r="H452" s="94"/>
      <c r="I452" s="94"/>
      <c r="J452" s="94"/>
      <c r="K452" s="94"/>
      <c r="L452" s="97"/>
      <c r="M452" s="95"/>
      <c r="N452" s="95"/>
      <c r="O452" s="96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7"/>
      <c r="AB452" s="95"/>
      <c r="AC452" s="123"/>
      <c r="AD452" s="138"/>
      <c r="AE452" s="138"/>
      <c r="AF452" s="138"/>
      <c r="AG452" s="138"/>
      <c r="AH452" s="138"/>
      <c r="AI452" s="138"/>
      <c r="AJ452" s="126"/>
      <c r="AK452" s="126"/>
      <c r="AL452" s="126"/>
      <c r="AM452" s="126"/>
      <c r="AN452" s="126">
        <f>+($D$452*5%)/12</f>
        <v>26.048833333333334</v>
      </c>
      <c r="AO452" s="98">
        <f t="shared" si="484"/>
        <v>26.048833333333334</v>
      </c>
      <c r="AP452" s="98">
        <f t="shared" si="491"/>
        <v>6225.671166666667</v>
      </c>
    </row>
    <row r="453" spans="1:43" outlineLevel="1">
      <c r="A453" s="92">
        <v>42685</v>
      </c>
      <c r="B453" s="93" t="s">
        <v>863</v>
      </c>
      <c r="C453" s="93" t="s">
        <v>685</v>
      </c>
      <c r="D453" s="97">
        <v>2679.31</v>
      </c>
      <c r="E453" s="97"/>
      <c r="F453" s="97"/>
      <c r="G453" s="97"/>
      <c r="H453" s="94"/>
      <c r="I453" s="94"/>
      <c r="J453" s="94"/>
      <c r="K453" s="94"/>
      <c r="L453" s="97"/>
      <c r="M453" s="95"/>
      <c r="N453" s="95"/>
      <c r="O453" s="96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7"/>
      <c r="AB453" s="95"/>
      <c r="AC453" s="123"/>
      <c r="AD453" s="138"/>
      <c r="AE453" s="138"/>
      <c r="AF453" s="138"/>
      <c r="AG453" s="138"/>
      <c r="AH453" s="138"/>
      <c r="AI453" s="138"/>
      <c r="AJ453" s="126"/>
      <c r="AK453" s="126"/>
      <c r="AL453" s="126"/>
      <c r="AM453" s="126"/>
      <c r="AN453" s="126">
        <f>+($D$453*5%)/12</f>
        <v>11.163791666666667</v>
      </c>
      <c r="AO453" s="98">
        <f t="shared" si="484"/>
        <v>11.163791666666667</v>
      </c>
      <c r="AP453" s="98">
        <f t="shared" si="491"/>
        <v>2668.1462083333331</v>
      </c>
    </row>
    <row r="454" spans="1:43" outlineLevel="1">
      <c r="A454" s="92">
        <v>42697</v>
      </c>
      <c r="B454" s="93" t="s">
        <v>864</v>
      </c>
      <c r="C454" s="93" t="s">
        <v>685</v>
      </c>
      <c r="D454" s="97">
        <v>5006.5200000000004</v>
      </c>
      <c r="E454" s="97"/>
      <c r="F454" s="97"/>
      <c r="G454" s="97"/>
      <c r="H454" s="94"/>
      <c r="I454" s="94"/>
      <c r="J454" s="94"/>
      <c r="K454" s="94"/>
      <c r="L454" s="97"/>
      <c r="M454" s="95"/>
      <c r="N454" s="95"/>
      <c r="O454" s="96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7"/>
      <c r="AB454" s="95"/>
      <c r="AC454" s="123"/>
      <c r="AD454" s="138"/>
      <c r="AE454" s="138"/>
      <c r="AF454" s="138"/>
      <c r="AG454" s="138"/>
      <c r="AH454" s="138"/>
      <c r="AI454" s="138"/>
      <c r="AJ454" s="126"/>
      <c r="AK454" s="126"/>
      <c r="AL454" s="126"/>
      <c r="AM454" s="126"/>
      <c r="AN454" s="126">
        <f>+($D$454*5%)/12</f>
        <v>20.860500000000002</v>
      </c>
      <c r="AO454" s="98">
        <f t="shared" si="484"/>
        <v>20.860500000000002</v>
      </c>
      <c r="AP454" s="98">
        <f t="shared" si="491"/>
        <v>4985.6595000000007</v>
      </c>
    </row>
    <row r="455" spans="1:43" outlineLevel="1">
      <c r="A455" s="92">
        <v>42735</v>
      </c>
      <c r="B455" s="93" t="s">
        <v>865</v>
      </c>
      <c r="C455" s="93" t="s">
        <v>868</v>
      </c>
      <c r="D455" s="97">
        <v>219258.62</v>
      </c>
      <c r="E455" s="97"/>
      <c r="F455" s="97"/>
      <c r="G455" s="97"/>
      <c r="H455" s="94"/>
      <c r="I455" s="94"/>
      <c r="J455" s="94"/>
      <c r="K455" s="94"/>
      <c r="L455" s="97"/>
      <c r="M455" s="95"/>
      <c r="N455" s="95"/>
      <c r="O455" s="96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7"/>
      <c r="AB455" s="95"/>
      <c r="AC455" s="123"/>
      <c r="AD455" s="138"/>
      <c r="AE455" s="138"/>
      <c r="AF455" s="138"/>
      <c r="AG455" s="138"/>
      <c r="AH455" s="138"/>
      <c r="AI455" s="138"/>
      <c r="AJ455" s="126"/>
      <c r="AK455" s="126"/>
      <c r="AL455" s="126"/>
      <c r="AM455" s="126"/>
      <c r="AN455" s="126"/>
      <c r="AO455" s="98">
        <f t="shared" si="484"/>
        <v>0</v>
      </c>
      <c r="AP455" s="98">
        <f t="shared" si="491"/>
        <v>219258.62</v>
      </c>
    </row>
    <row r="456" spans="1:43" ht="12" outlineLevel="1" thickBot="1">
      <c r="A456" s="134"/>
      <c r="B456" s="111"/>
      <c r="C456" s="111"/>
      <c r="D456" s="114"/>
      <c r="E456" s="114"/>
      <c r="F456" s="114"/>
      <c r="G456" s="114"/>
      <c r="H456" s="113"/>
      <c r="I456" s="113"/>
      <c r="J456" s="113"/>
      <c r="K456" s="113"/>
      <c r="L456" s="114"/>
      <c r="M456" s="115"/>
      <c r="N456" s="115"/>
      <c r="O456" s="112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4"/>
      <c r="AB456" s="115"/>
      <c r="AC456" s="139"/>
      <c r="AD456" s="140"/>
      <c r="AE456" s="140"/>
      <c r="AF456" s="140"/>
      <c r="AG456" s="140"/>
      <c r="AH456" s="140"/>
      <c r="AI456" s="140"/>
      <c r="AJ456" s="130"/>
      <c r="AK456" s="130"/>
      <c r="AL456" s="130"/>
      <c r="AM456" s="130"/>
      <c r="AN456" s="130"/>
      <c r="AO456" s="116">
        <f t="shared" si="484"/>
        <v>0</v>
      </c>
      <c r="AP456" s="116">
        <f t="shared" si="491"/>
        <v>0</v>
      </c>
    </row>
    <row r="457" spans="1:43" outlineLevel="1">
      <c r="A457" s="36"/>
      <c r="B457" s="3"/>
      <c r="C457" s="3"/>
      <c r="D457" s="6"/>
      <c r="E457" s="6"/>
      <c r="F457" s="6"/>
      <c r="G457" s="6"/>
      <c r="H457" s="4"/>
      <c r="I457" s="4"/>
      <c r="J457" s="4"/>
      <c r="K457" s="4"/>
      <c r="L457" s="6"/>
      <c r="M457" s="5"/>
      <c r="N457" s="5"/>
      <c r="O457" s="8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6"/>
      <c r="AB457" s="6"/>
      <c r="AC457" s="3"/>
      <c r="AO457" s="39"/>
    </row>
    <row r="458" spans="1:43" outlineLevel="1">
      <c r="A458" s="47"/>
      <c r="B458" s="3"/>
      <c r="C458" s="3"/>
      <c r="D458" s="6"/>
      <c r="E458" s="6"/>
      <c r="F458" s="6"/>
      <c r="G458" s="6"/>
      <c r="H458" s="4"/>
      <c r="I458" s="4"/>
      <c r="J458" s="4"/>
      <c r="K458" s="4"/>
      <c r="L458" s="4"/>
      <c r="M458" s="5"/>
      <c r="N458" s="5"/>
      <c r="O458" s="8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6"/>
      <c r="AB458" s="6"/>
      <c r="AC458" s="3"/>
      <c r="AO458" s="39"/>
    </row>
    <row r="459" spans="1:43">
      <c r="A459" s="47"/>
      <c r="B459" s="3"/>
      <c r="C459" s="11" t="s">
        <v>693</v>
      </c>
      <c r="D459" s="46">
        <f>+SUM(D257:D458)</f>
        <v>9331910.4099999946</v>
      </c>
      <c r="E459" s="4">
        <f>+SUM(E257:E458)</f>
        <v>0</v>
      </c>
      <c r="F459" s="4">
        <f>+SUM(F257:F458)</f>
        <v>15409.390541666666</v>
      </c>
      <c r="G459" s="4">
        <f t="shared" ref="G459:AB459" si="494">+SUM(G257:G458)</f>
        <v>55749.211833333327</v>
      </c>
      <c r="H459" s="4">
        <f t="shared" si="494"/>
        <v>154840.61845833337</v>
      </c>
      <c r="I459" s="4">
        <f t="shared" si="494"/>
        <v>275074.50091666658</v>
      </c>
      <c r="J459" s="4">
        <f t="shared" si="494"/>
        <v>433212.60154166637</v>
      </c>
      <c r="K459" s="4">
        <f t="shared" si="494"/>
        <v>733581.30387499975</v>
      </c>
      <c r="L459" s="4">
        <f t="shared" si="494"/>
        <v>1060640.6368749999</v>
      </c>
      <c r="M459" s="4">
        <f t="shared" si="494"/>
        <v>1422118.163125</v>
      </c>
      <c r="N459" s="4">
        <f t="shared" si="494"/>
        <v>7172248.4121666672</v>
      </c>
      <c r="O459" s="4">
        <f t="shared" si="494"/>
        <v>31277.360916666661</v>
      </c>
      <c r="P459" s="4">
        <f t="shared" si="494"/>
        <v>31277.360916666661</v>
      </c>
      <c r="Q459" s="4">
        <f t="shared" si="494"/>
        <v>33073.337916666664</v>
      </c>
      <c r="R459" s="4">
        <f t="shared" si="494"/>
        <v>33073.337916666664</v>
      </c>
      <c r="S459" s="4">
        <f t="shared" si="494"/>
        <v>33073.337916666664</v>
      </c>
      <c r="T459" s="4">
        <f t="shared" si="494"/>
        <v>34115.004583333328</v>
      </c>
      <c r="U459" s="4">
        <f t="shared" si="494"/>
        <v>34115.004583333328</v>
      </c>
      <c r="V459" s="4">
        <f t="shared" si="494"/>
        <v>36094.851041666661</v>
      </c>
      <c r="W459" s="4">
        <f t="shared" si="494"/>
        <v>36813.241833333326</v>
      </c>
      <c r="X459" s="4">
        <f t="shared" si="494"/>
        <v>36813.241833333326</v>
      </c>
      <c r="Y459" s="4">
        <f t="shared" si="494"/>
        <v>36813.241833333326</v>
      </c>
      <c r="Z459" s="4">
        <f t="shared" si="494"/>
        <v>36813.241833333326</v>
      </c>
      <c r="AA459" s="4">
        <f t="shared" si="494"/>
        <v>1834752.3354583345</v>
      </c>
      <c r="AB459" s="4">
        <f t="shared" si="494"/>
        <v>7133675.7045416683</v>
      </c>
      <c r="AC459" s="4">
        <f>+SUM(AC257:AC458)</f>
        <v>37368.320458333328</v>
      </c>
      <c r="AD459" s="4">
        <f>+SUM(AD257:AD458)</f>
        <v>37458.513874999997</v>
      </c>
      <c r="AE459" s="65">
        <f t="shared" ref="AE459:AN459" si="495">+SUM(AE257:AE458)</f>
        <v>37612.475999999995</v>
      </c>
      <c r="AF459" s="65">
        <f t="shared" si="495"/>
        <v>37612.475999999995</v>
      </c>
      <c r="AG459" s="65">
        <f t="shared" si="495"/>
        <v>37612.475999999995</v>
      </c>
      <c r="AH459" s="65">
        <f t="shared" si="495"/>
        <v>37612.475999999995</v>
      </c>
      <c r="AI459" s="65">
        <f t="shared" si="495"/>
        <v>37648.395541666665</v>
      </c>
      <c r="AJ459" s="65">
        <f t="shared" si="495"/>
        <v>37702.274833333329</v>
      </c>
      <c r="AK459" s="65">
        <f t="shared" si="495"/>
        <v>37741.691499999994</v>
      </c>
      <c r="AL459" s="65">
        <f t="shared" si="495"/>
        <v>37869.642666666659</v>
      </c>
      <c r="AM459" s="65">
        <f t="shared" si="495"/>
        <v>37869.642666666659</v>
      </c>
      <c r="AN459" s="65">
        <f t="shared" si="495"/>
        <v>37969.382458333326</v>
      </c>
      <c r="AO459" s="65">
        <f>+SUM(AO257:AO458)</f>
        <v>2286830.1034583333</v>
      </c>
      <c r="AP459" s="65">
        <f>+SUM(AP257:AP458)</f>
        <v>7045080.3065416655</v>
      </c>
    </row>
    <row r="460" spans="1:43" ht="12" thickBot="1">
      <c r="A460" s="82"/>
      <c r="B460" s="3"/>
      <c r="C460" s="9" t="s">
        <v>135</v>
      </c>
      <c r="D460" s="30">
        <v>9331910.8399999999</v>
      </c>
      <c r="E460" s="29">
        <v>8386.84</v>
      </c>
      <c r="F460" s="29">
        <v>15548.97</v>
      </c>
      <c r="G460" s="29">
        <v>56011.71</v>
      </c>
      <c r="H460" s="29">
        <v>155038.57999999999</v>
      </c>
      <c r="I460" s="29">
        <v>287208.18</v>
      </c>
      <c r="J460" s="40">
        <v>433557.34</v>
      </c>
      <c r="K460" s="29">
        <v>733924.49</v>
      </c>
      <c r="L460" s="29">
        <v>1060982.27</v>
      </c>
      <c r="M460" s="42">
        <v>1422458.24</v>
      </c>
      <c r="N460" s="42"/>
      <c r="O460" s="40">
        <v>31277.231208333327</v>
      </c>
      <c r="P460" s="42">
        <v>31277.231208333327</v>
      </c>
      <c r="Q460" s="42">
        <v>33073.20820833333</v>
      </c>
      <c r="R460" s="42">
        <v>33073.20820833333</v>
      </c>
      <c r="S460" s="42">
        <v>33073.20820833333</v>
      </c>
      <c r="T460" s="42">
        <v>34114.874874999994</v>
      </c>
      <c r="U460" s="42">
        <v>34114.874874999994</v>
      </c>
      <c r="V460" s="42">
        <v>36094.721333333327</v>
      </c>
      <c r="W460" s="42">
        <v>36813.112124999992</v>
      </c>
      <c r="X460" s="42">
        <v>36813.112124999992</v>
      </c>
      <c r="Y460" s="42">
        <v>36813.112124999992</v>
      </c>
      <c r="Z460" s="42">
        <v>36998.612124999992</v>
      </c>
      <c r="AA460" s="42">
        <v>1835646.89</v>
      </c>
      <c r="AB460" s="6"/>
    </row>
    <row r="461" spans="1:43" ht="12" thickTop="1">
      <c r="A461" s="47"/>
      <c r="B461" s="3"/>
      <c r="C461" s="9" t="s">
        <v>136</v>
      </c>
      <c r="D461" s="29">
        <f>+D459-D460</f>
        <v>-0.43000000528991222</v>
      </c>
      <c r="E461" s="29">
        <f>+E459-E460</f>
        <v>-8386.84</v>
      </c>
      <c r="F461" s="29">
        <f t="shared" ref="F461:H461" si="496">+F459-F460</f>
        <v>-139.5794583333336</v>
      </c>
      <c r="G461" s="29">
        <f t="shared" si="496"/>
        <v>-262.49816666667175</v>
      </c>
      <c r="H461" s="29">
        <f t="shared" si="496"/>
        <v>-197.96154166662018</v>
      </c>
      <c r="I461" s="29">
        <f t="shared" ref="I461" si="497">+I459-I460</f>
        <v>-12133.679083333409</v>
      </c>
      <c r="J461" s="29">
        <f t="shared" ref="J461:K461" si="498">+J459-J460</f>
        <v>-344.7384583336534</v>
      </c>
      <c r="K461" s="29">
        <f t="shared" si="498"/>
        <v>-343.18612500024028</v>
      </c>
      <c r="L461" s="29">
        <f t="shared" ref="L461" si="499">+L459-L460</f>
        <v>-341.63312500016764</v>
      </c>
      <c r="M461" s="29">
        <f t="shared" ref="M461" si="500">+M459-M460</f>
        <v>-340.07687500002794</v>
      </c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>
        <f>+AA459-AA460</f>
        <v>-894.55454166536219</v>
      </c>
      <c r="AB461" s="6"/>
    </row>
    <row r="462" spans="1:43" ht="12" thickBot="1">
      <c r="A462" s="47"/>
      <c r="B462" s="7"/>
      <c r="C462" s="7"/>
      <c r="D462" s="1"/>
      <c r="E462" s="10"/>
      <c r="F462" s="2"/>
      <c r="G462" s="2"/>
      <c r="H462" s="2"/>
      <c r="I462" s="2"/>
      <c r="J462" s="2"/>
      <c r="K462" s="2"/>
      <c r="L462" s="2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43" ht="12" thickBot="1">
      <c r="A463" s="25" t="s">
        <v>694</v>
      </c>
      <c r="B463" s="25"/>
      <c r="C463" s="25" t="s">
        <v>695</v>
      </c>
      <c r="D463" s="15">
        <v>0.1</v>
      </c>
      <c r="E463" s="16" t="s">
        <v>18</v>
      </c>
      <c r="F463" s="16" t="s">
        <v>19</v>
      </c>
      <c r="G463" s="16" t="s">
        <v>20</v>
      </c>
      <c r="H463" s="16" t="s">
        <v>21</v>
      </c>
      <c r="I463" s="16" t="s">
        <v>22</v>
      </c>
      <c r="J463" s="16" t="s">
        <v>23</v>
      </c>
      <c r="K463" s="16" t="s">
        <v>24</v>
      </c>
      <c r="L463" s="16" t="s">
        <v>25</v>
      </c>
      <c r="M463" s="16" t="s">
        <v>26</v>
      </c>
      <c r="N463" s="25" t="s">
        <v>5</v>
      </c>
      <c r="O463" s="25" t="s">
        <v>6</v>
      </c>
      <c r="P463" s="25" t="s">
        <v>7</v>
      </c>
      <c r="Q463" s="25" t="s">
        <v>8</v>
      </c>
      <c r="R463" s="25" t="s">
        <v>9</v>
      </c>
      <c r="S463" s="25" t="s">
        <v>10</v>
      </c>
      <c r="T463" s="25" t="s">
        <v>11</v>
      </c>
      <c r="U463" s="25" t="s">
        <v>12</v>
      </c>
      <c r="V463" s="25" t="s">
        <v>13</v>
      </c>
      <c r="W463" s="25" t="s">
        <v>14</v>
      </c>
      <c r="X463" s="25" t="s">
        <v>15</v>
      </c>
      <c r="Y463" s="25" t="s">
        <v>16</v>
      </c>
      <c r="Z463" s="25" t="s">
        <v>17</v>
      </c>
      <c r="AA463" s="16" t="s">
        <v>27</v>
      </c>
      <c r="AB463" s="26" t="s">
        <v>5</v>
      </c>
      <c r="AC463" s="21" t="s">
        <v>6</v>
      </c>
      <c r="AD463" s="21" t="s">
        <v>7</v>
      </c>
      <c r="AE463" s="21" t="s">
        <v>8</v>
      </c>
      <c r="AF463" s="21" t="s">
        <v>9</v>
      </c>
      <c r="AG463" s="21" t="s">
        <v>10</v>
      </c>
      <c r="AH463" s="21" t="s">
        <v>11</v>
      </c>
      <c r="AI463" s="21" t="s">
        <v>12</v>
      </c>
      <c r="AJ463" s="21" t="s">
        <v>13</v>
      </c>
      <c r="AK463" s="21" t="s">
        <v>14</v>
      </c>
      <c r="AL463" s="21" t="s">
        <v>15</v>
      </c>
      <c r="AM463" s="21" t="s">
        <v>16</v>
      </c>
      <c r="AN463" s="21" t="s">
        <v>17</v>
      </c>
      <c r="AO463" s="22" t="s">
        <v>813</v>
      </c>
      <c r="AP463" s="27" t="s">
        <v>5</v>
      </c>
    </row>
    <row r="464" spans="1:43" outlineLevel="1">
      <c r="A464" s="141">
        <v>38776</v>
      </c>
      <c r="B464" s="142" t="s">
        <v>696</v>
      </c>
      <c r="C464" s="86" t="s">
        <v>697</v>
      </c>
      <c r="D464" s="87">
        <v>13647.4</v>
      </c>
      <c r="E464" s="87">
        <v>1137.2833333333333</v>
      </c>
      <c r="F464" s="87">
        <v>2502.0233333333299</v>
      </c>
      <c r="G464" s="87">
        <v>3866.7633333333333</v>
      </c>
      <c r="H464" s="87">
        <v>5231.5033333333331</v>
      </c>
      <c r="I464" s="87">
        <v>6596.2433333333329</v>
      </c>
      <c r="J464" s="87">
        <v>7960.9833333333327</v>
      </c>
      <c r="K464" s="87">
        <v>9325.7233333333334</v>
      </c>
      <c r="L464" s="87">
        <v>10690.463333333333</v>
      </c>
      <c r="M464" s="88">
        <v>12055.203333333333</v>
      </c>
      <c r="N464" s="88">
        <v>1592.1966666666667</v>
      </c>
      <c r="O464" s="89">
        <v>113.72833333333334</v>
      </c>
      <c r="P464" s="88">
        <v>113.72833333333334</v>
      </c>
      <c r="Q464" s="88">
        <v>113.72833333333334</v>
      </c>
      <c r="R464" s="88">
        <v>113.72833333333334</v>
      </c>
      <c r="S464" s="88">
        <v>113.72833333333334</v>
      </c>
      <c r="T464" s="88">
        <v>113.72833333333334</v>
      </c>
      <c r="U464" s="88">
        <v>113.72833333333334</v>
      </c>
      <c r="V464" s="88">
        <v>113.72833333333334</v>
      </c>
      <c r="W464" s="88">
        <v>113.72833333333334</v>
      </c>
      <c r="X464" s="88">
        <v>113.72833333333334</v>
      </c>
      <c r="Y464" s="88">
        <v>113.72833333333334</v>
      </c>
      <c r="Z464" s="88">
        <v>113.72833333333334</v>
      </c>
      <c r="AA464" s="90">
        <f>+SUM(O464:Z464)+M464</f>
        <v>13419.943333333333</v>
      </c>
      <c r="AB464" s="90">
        <f>+SUM(O464:AA464)+M464</f>
        <v>26839.886666666665</v>
      </c>
      <c r="AC464" s="121">
        <f>+($D$464*10%)/12</f>
        <v>113.72833333333334</v>
      </c>
      <c r="AD464" s="121">
        <f>+($D$464*10%)/12</f>
        <v>113.72833333333334</v>
      </c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>
        <f>+AA464+SUM(AC464:AN464)</f>
        <v>13647.4</v>
      </c>
      <c r="AP464" s="91">
        <f>+D464-AO464</f>
        <v>0</v>
      </c>
      <c r="AQ464" s="39"/>
    </row>
    <row r="465" spans="1:43" outlineLevel="1">
      <c r="A465" s="108">
        <v>39163</v>
      </c>
      <c r="B465" s="143" t="s">
        <v>696</v>
      </c>
      <c r="C465" s="93" t="s">
        <v>698</v>
      </c>
      <c r="D465" s="94">
        <v>40078</v>
      </c>
      <c r="E465" s="94">
        <v>0</v>
      </c>
      <c r="F465" s="94">
        <v>3005.85</v>
      </c>
      <c r="G465" s="94">
        <v>7013.6500000000005</v>
      </c>
      <c r="H465" s="94">
        <v>11021.45</v>
      </c>
      <c r="I465" s="94">
        <v>15029.25</v>
      </c>
      <c r="J465" s="94">
        <v>19037.05</v>
      </c>
      <c r="K465" s="94">
        <v>23044.85</v>
      </c>
      <c r="L465" s="94">
        <v>27052.649999999998</v>
      </c>
      <c r="M465" s="95">
        <v>31060.449999999997</v>
      </c>
      <c r="N465" s="95">
        <v>9017.5500000000029</v>
      </c>
      <c r="O465" s="96">
        <v>333.98333333333335</v>
      </c>
      <c r="P465" s="95">
        <v>333.98333333333335</v>
      </c>
      <c r="Q465" s="95">
        <v>333.98333333333335</v>
      </c>
      <c r="R465" s="95">
        <v>333.98333333333335</v>
      </c>
      <c r="S465" s="95">
        <v>333.98333333333335</v>
      </c>
      <c r="T465" s="95">
        <v>333.98333333333335</v>
      </c>
      <c r="U465" s="95">
        <v>333.98333333333335</v>
      </c>
      <c r="V465" s="95">
        <v>333.98333333333335</v>
      </c>
      <c r="W465" s="95">
        <v>333.98333333333335</v>
      </c>
      <c r="X465" s="95">
        <v>333.98333333333335</v>
      </c>
      <c r="Y465" s="95">
        <v>333.98333333333335</v>
      </c>
      <c r="Z465" s="95">
        <v>333.98333333333335</v>
      </c>
      <c r="AA465" s="97">
        <f t="shared" ref="AA465:AA492" si="501">+SUM(O465:Z465)+M465</f>
        <v>35068.25</v>
      </c>
      <c r="AB465" s="97">
        <v>5009.75</v>
      </c>
      <c r="AC465" s="105">
        <f>+($D$465*10%)/12</f>
        <v>333.98333333333335</v>
      </c>
      <c r="AD465" s="105">
        <f t="shared" ref="AD465:AN465" si="502">+($D$465*10%)/12</f>
        <v>333.98333333333335</v>
      </c>
      <c r="AE465" s="105">
        <f t="shared" si="502"/>
        <v>333.98333333333335</v>
      </c>
      <c r="AF465" s="105">
        <f t="shared" si="502"/>
        <v>333.98333333333335</v>
      </c>
      <c r="AG465" s="105">
        <f t="shared" si="502"/>
        <v>333.98333333333335</v>
      </c>
      <c r="AH465" s="105">
        <f t="shared" si="502"/>
        <v>333.98333333333335</v>
      </c>
      <c r="AI465" s="105">
        <f t="shared" si="502"/>
        <v>333.98333333333335</v>
      </c>
      <c r="AJ465" s="105">
        <f t="shared" si="502"/>
        <v>333.98333333333335</v>
      </c>
      <c r="AK465" s="105">
        <f t="shared" si="502"/>
        <v>333.98333333333335</v>
      </c>
      <c r="AL465" s="105">
        <f t="shared" si="502"/>
        <v>333.98333333333335</v>
      </c>
      <c r="AM465" s="105">
        <f t="shared" si="502"/>
        <v>333.98333333333335</v>
      </c>
      <c r="AN465" s="105">
        <f t="shared" si="502"/>
        <v>333.98333333333335</v>
      </c>
      <c r="AO465" s="98">
        <f t="shared" ref="AO465:AO495" si="503">+AA465+SUM(AC465:AN465)</f>
        <v>39076.050000000003</v>
      </c>
      <c r="AP465" s="98">
        <f t="shared" ref="AP465:AP495" si="504">+D465-AO465</f>
        <v>1001.9499999999971</v>
      </c>
      <c r="AQ465" s="39"/>
    </row>
    <row r="466" spans="1:43" outlineLevel="1">
      <c r="A466" s="108">
        <v>39191</v>
      </c>
      <c r="B466" s="143" t="s">
        <v>699</v>
      </c>
      <c r="C466" s="93" t="s">
        <v>700</v>
      </c>
      <c r="D466" s="94">
        <v>1987</v>
      </c>
      <c r="E466" s="94"/>
      <c r="F466" s="136">
        <v>132.47</v>
      </c>
      <c r="G466" s="94">
        <v>331.16666666666663</v>
      </c>
      <c r="H466" s="94">
        <v>529.86666666666656</v>
      </c>
      <c r="I466" s="94">
        <v>728.56666666666661</v>
      </c>
      <c r="J466" s="94">
        <v>927.26666666666665</v>
      </c>
      <c r="K466" s="94">
        <v>1125.9666666666667</v>
      </c>
      <c r="L466" s="94">
        <v>1324.6666666666667</v>
      </c>
      <c r="M466" s="95">
        <v>1523.3666666666668</v>
      </c>
      <c r="N466" s="95">
        <v>463.63333333333321</v>
      </c>
      <c r="O466" s="96">
        <v>16.558333333333334</v>
      </c>
      <c r="P466" s="95">
        <v>16.558333333333334</v>
      </c>
      <c r="Q466" s="95">
        <v>16.558333333333334</v>
      </c>
      <c r="R466" s="95">
        <v>16.558333333333334</v>
      </c>
      <c r="S466" s="95">
        <v>16.558333333333334</v>
      </c>
      <c r="T466" s="95">
        <v>16.558333333333334</v>
      </c>
      <c r="U466" s="95">
        <v>16.558333333333334</v>
      </c>
      <c r="V466" s="95">
        <v>16.558333333333334</v>
      </c>
      <c r="W466" s="95">
        <v>16.558333333333334</v>
      </c>
      <c r="X466" s="95">
        <v>16.558333333333334</v>
      </c>
      <c r="Y466" s="95">
        <v>16.558333333333334</v>
      </c>
      <c r="Z466" s="95">
        <v>16.558333333333334</v>
      </c>
      <c r="AA466" s="97">
        <f t="shared" si="501"/>
        <v>1722.0666666666668</v>
      </c>
      <c r="AB466" s="97">
        <v>264.93333333333317</v>
      </c>
      <c r="AC466" s="105">
        <f>+($D$466*10%)/12</f>
        <v>16.558333333333334</v>
      </c>
      <c r="AD466" s="105">
        <f t="shared" ref="AD466:AN466" si="505">+($D$466*10%)/12</f>
        <v>16.558333333333334</v>
      </c>
      <c r="AE466" s="105">
        <f t="shared" si="505"/>
        <v>16.558333333333334</v>
      </c>
      <c r="AF466" s="105">
        <f t="shared" si="505"/>
        <v>16.558333333333334</v>
      </c>
      <c r="AG466" s="105">
        <f t="shared" si="505"/>
        <v>16.558333333333334</v>
      </c>
      <c r="AH466" s="105">
        <f t="shared" si="505"/>
        <v>16.558333333333334</v>
      </c>
      <c r="AI466" s="105">
        <f t="shared" si="505"/>
        <v>16.558333333333334</v>
      </c>
      <c r="AJ466" s="105">
        <f t="shared" si="505"/>
        <v>16.558333333333334</v>
      </c>
      <c r="AK466" s="105">
        <f>+($D$466*10%)/12</f>
        <v>16.558333333333334</v>
      </c>
      <c r="AL466" s="105">
        <f t="shared" si="505"/>
        <v>16.558333333333334</v>
      </c>
      <c r="AM466" s="105">
        <f t="shared" si="505"/>
        <v>16.558333333333334</v>
      </c>
      <c r="AN466" s="105">
        <f t="shared" si="505"/>
        <v>16.558333333333334</v>
      </c>
      <c r="AO466" s="98">
        <f t="shared" si="503"/>
        <v>1920.7666666666669</v>
      </c>
      <c r="AP466" s="98">
        <f t="shared" si="504"/>
        <v>66.233333333333121</v>
      </c>
      <c r="AQ466" s="39"/>
    </row>
    <row r="467" spans="1:43" outlineLevel="1">
      <c r="A467" s="108">
        <v>39191</v>
      </c>
      <c r="B467" s="143" t="s">
        <v>701</v>
      </c>
      <c r="C467" s="93" t="s">
        <v>702</v>
      </c>
      <c r="D467" s="94">
        <v>1396</v>
      </c>
      <c r="E467" s="94"/>
      <c r="F467" s="144">
        <v>93.066666666666663</v>
      </c>
      <c r="G467" s="94">
        <v>232.66666666666666</v>
      </c>
      <c r="H467" s="94">
        <v>372.26666666666665</v>
      </c>
      <c r="I467" s="94">
        <v>511.86666666666667</v>
      </c>
      <c r="J467" s="94">
        <v>651.4666666666667</v>
      </c>
      <c r="K467" s="94">
        <v>791.06666666666672</v>
      </c>
      <c r="L467" s="94">
        <v>930.66666666666674</v>
      </c>
      <c r="M467" s="95">
        <v>1070.2666666666667</v>
      </c>
      <c r="N467" s="95">
        <v>325.73333333333335</v>
      </c>
      <c r="O467" s="96">
        <v>11.633333333333333</v>
      </c>
      <c r="P467" s="95">
        <v>11.633333333333333</v>
      </c>
      <c r="Q467" s="95">
        <v>11.633333333333333</v>
      </c>
      <c r="R467" s="95">
        <v>11.633333333333333</v>
      </c>
      <c r="S467" s="95">
        <v>11.633333333333333</v>
      </c>
      <c r="T467" s="95">
        <v>11.633333333333333</v>
      </c>
      <c r="U467" s="95">
        <v>11.633333333333333</v>
      </c>
      <c r="V467" s="95">
        <v>11.633333333333333</v>
      </c>
      <c r="W467" s="95">
        <v>11.633333333333333</v>
      </c>
      <c r="X467" s="95">
        <v>11.633333333333333</v>
      </c>
      <c r="Y467" s="95">
        <v>11.633333333333333</v>
      </c>
      <c r="Z467" s="95">
        <v>11.633333333333333</v>
      </c>
      <c r="AA467" s="97">
        <f t="shared" si="501"/>
        <v>1209.8666666666666</v>
      </c>
      <c r="AB467" s="97">
        <v>186.13333333333344</v>
      </c>
      <c r="AC467" s="105">
        <f>+($D$467*10%)/12</f>
        <v>11.633333333333333</v>
      </c>
      <c r="AD467" s="105">
        <f t="shared" ref="AD467:AN467" si="506">+($D$467*10%)/12</f>
        <v>11.633333333333333</v>
      </c>
      <c r="AE467" s="105">
        <f t="shared" si="506"/>
        <v>11.633333333333333</v>
      </c>
      <c r="AF467" s="105">
        <f t="shared" si="506"/>
        <v>11.633333333333333</v>
      </c>
      <c r="AG467" s="105">
        <f t="shared" si="506"/>
        <v>11.633333333333333</v>
      </c>
      <c r="AH467" s="105">
        <f t="shared" si="506"/>
        <v>11.633333333333333</v>
      </c>
      <c r="AI467" s="105">
        <f t="shared" si="506"/>
        <v>11.633333333333333</v>
      </c>
      <c r="AJ467" s="105">
        <f t="shared" si="506"/>
        <v>11.633333333333333</v>
      </c>
      <c r="AK467" s="105">
        <f t="shared" si="506"/>
        <v>11.633333333333333</v>
      </c>
      <c r="AL467" s="105">
        <f t="shared" si="506"/>
        <v>11.633333333333333</v>
      </c>
      <c r="AM467" s="105">
        <f t="shared" si="506"/>
        <v>11.633333333333333</v>
      </c>
      <c r="AN467" s="105">
        <f t="shared" si="506"/>
        <v>11.633333333333333</v>
      </c>
      <c r="AO467" s="98">
        <f t="shared" si="503"/>
        <v>1349.4666666666665</v>
      </c>
      <c r="AP467" s="98">
        <f t="shared" si="504"/>
        <v>46.53333333333353</v>
      </c>
      <c r="AQ467" s="39"/>
    </row>
    <row r="468" spans="1:43" outlineLevel="1">
      <c r="A468" s="108">
        <v>39192</v>
      </c>
      <c r="B468" s="143" t="s">
        <v>703</v>
      </c>
      <c r="C468" s="93" t="s">
        <v>704</v>
      </c>
      <c r="D468" s="94">
        <v>5839</v>
      </c>
      <c r="E468" s="94"/>
      <c r="F468" s="94">
        <v>389.26666666666665</v>
      </c>
      <c r="G468" s="94">
        <v>973.16666666666663</v>
      </c>
      <c r="H468" s="94">
        <v>1557.0666666666666</v>
      </c>
      <c r="I468" s="94">
        <v>2140.9666666666667</v>
      </c>
      <c r="J468" s="94">
        <v>2724.8666666666668</v>
      </c>
      <c r="K468" s="94">
        <v>3308.7666666666669</v>
      </c>
      <c r="L468" s="94">
        <v>3892.666666666667</v>
      </c>
      <c r="M468" s="95">
        <v>4476.5666666666666</v>
      </c>
      <c r="N468" s="95">
        <v>1362.4333333333334</v>
      </c>
      <c r="O468" s="96">
        <v>48.658333333333331</v>
      </c>
      <c r="P468" s="95">
        <v>48.658333333333331</v>
      </c>
      <c r="Q468" s="95">
        <v>48.658333333333331</v>
      </c>
      <c r="R468" s="95">
        <v>48.658333333333331</v>
      </c>
      <c r="S468" s="95">
        <v>48.658333333333331</v>
      </c>
      <c r="T468" s="95">
        <v>48.658333333333331</v>
      </c>
      <c r="U468" s="95">
        <v>48.658333333333331</v>
      </c>
      <c r="V468" s="95">
        <v>48.658333333333331</v>
      </c>
      <c r="W468" s="95">
        <v>48.658333333333331</v>
      </c>
      <c r="X468" s="95">
        <v>48.658333333333331</v>
      </c>
      <c r="Y468" s="95">
        <v>48.658333333333331</v>
      </c>
      <c r="Z468" s="95">
        <v>48.658333333333331</v>
      </c>
      <c r="AA468" s="97">
        <f t="shared" si="501"/>
        <v>5060.4666666666662</v>
      </c>
      <c r="AB468" s="97">
        <v>778.53333333333376</v>
      </c>
      <c r="AC468" s="105">
        <f>+($D$468*10%)/12</f>
        <v>48.658333333333331</v>
      </c>
      <c r="AD468" s="105">
        <f t="shared" ref="AD468:AN468" si="507">+($D$468*10%)/12</f>
        <v>48.658333333333331</v>
      </c>
      <c r="AE468" s="105">
        <f t="shared" si="507"/>
        <v>48.658333333333331</v>
      </c>
      <c r="AF468" s="105">
        <f t="shared" si="507"/>
        <v>48.658333333333331</v>
      </c>
      <c r="AG468" s="105">
        <f t="shared" si="507"/>
        <v>48.658333333333331</v>
      </c>
      <c r="AH468" s="105">
        <f t="shared" si="507"/>
        <v>48.658333333333331</v>
      </c>
      <c r="AI468" s="105">
        <f t="shared" si="507"/>
        <v>48.658333333333331</v>
      </c>
      <c r="AJ468" s="105">
        <f t="shared" si="507"/>
        <v>48.658333333333331</v>
      </c>
      <c r="AK468" s="105">
        <f t="shared" si="507"/>
        <v>48.658333333333331</v>
      </c>
      <c r="AL468" s="105">
        <f t="shared" si="507"/>
        <v>48.658333333333331</v>
      </c>
      <c r="AM468" s="105">
        <f t="shared" si="507"/>
        <v>48.658333333333331</v>
      </c>
      <c r="AN468" s="105">
        <f t="shared" si="507"/>
        <v>48.658333333333331</v>
      </c>
      <c r="AO468" s="98">
        <f t="shared" si="503"/>
        <v>5644.3666666666659</v>
      </c>
      <c r="AP468" s="98">
        <f t="shared" si="504"/>
        <v>194.63333333333412</v>
      </c>
      <c r="AQ468" s="39"/>
    </row>
    <row r="469" spans="1:43" outlineLevel="1">
      <c r="A469" s="108">
        <v>39200</v>
      </c>
      <c r="B469" s="143" t="s">
        <v>705</v>
      </c>
      <c r="C469" s="93" t="s">
        <v>706</v>
      </c>
      <c r="D469" s="94">
        <v>5378.27</v>
      </c>
      <c r="E469" s="94"/>
      <c r="F469" s="94">
        <v>358.55133333333339</v>
      </c>
      <c r="G469" s="94">
        <v>896.37833333333356</v>
      </c>
      <c r="H469" s="94">
        <v>1434.2053333333338</v>
      </c>
      <c r="I469" s="94">
        <v>1972.032333333334</v>
      </c>
      <c r="J469" s="94">
        <v>2509.8593333333342</v>
      </c>
      <c r="K469" s="94">
        <v>3047.6863333333345</v>
      </c>
      <c r="L469" s="94">
        <v>3585.5133333333347</v>
      </c>
      <c r="M469" s="95">
        <v>4123.3403333333345</v>
      </c>
      <c r="N469" s="95">
        <v>1254.929666666666</v>
      </c>
      <c r="O469" s="96">
        <v>44.818916666666674</v>
      </c>
      <c r="P469" s="95">
        <v>44.818916666666674</v>
      </c>
      <c r="Q469" s="95">
        <v>44.818916666666674</v>
      </c>
      <c r="R469" s="95">
        <v>44.818916666666674</v>
      </c>
      <c r="S469" s="95">
        <v>44.818916666666674</v>
      </c>
      <c r="T469" s="95">
        <v>44.818916666666674</v>
      </c>
      <c r="U469" s="95">
        <v>44.818916666666674</v>
      </c>
      <c r="V469" s="95">
        <v>44.818916666666674</v>
      </c>
      <c r="W469" s="95">
        <v>44.818916666666674</v>
      </c>
      <c r="X469" s="95">
        <v>44.818916666666674</v>
      </c>
      <c r="Y469" s="95">
        <v>44.818916666666674</v>
      </c>
      <c r="Z469" s="95">
        <v>44.818916666666674</v>
      </c>
      <c r="AA469" s="97">
        <f t="shared" si="501"/>
        <v>4661.1673333333347</v>
      </c>
      <c r="AB469" s="97">
        <v>717.10266666666575</v>
      </c>
      <c r="AC469" s="105">
        <f>+($D$469*10%)/12</f>
        <v>44.818916666666674</v>
      </c>
      <c r="AD469" s="105">
        <f t="shared" ref="AD469:AN469" si="508">+($D$469*10%)/12</f>
        <v>44.818916666666674</v>
      </c>
      <c r="AE469" s="105">
        <f t="shared" si="508"/>
        <v>44.818916666666674</v>
      </c>
      <c r="AF469" s="105">
        <f t="shared" si="508"/>
        <v>44.818916666666674</v>
      </c>
      <c r="AG469" s="105">
        <f t="shared" si="508"/>
        <v>44.818916666666674</v>
      </c>
      <c r="AH469" s="105">
        <f t="shared" si="508"/>
        <v>44.818916666666674</v>
      </c>
      <c r="AI469" s="105">
        <f t="shared" si="508"/>
        <v>44.818916666666674</v>
      </c>
      <c r="AJ469" s="105">
        <f t="shared" si="508"/>
        <v>44.818916666666674</v>
      </c>
      <c r="AK469" s="105">
        <f t="shared" si="508"/>
        <v>44.818916666666674</v>
      </c>
      <c r="AL469" s="105">
        <f t="shared" si="508"/>
        <v>44.818916666666674</v>
      </c>
      <c r="AM469" s="105">
        <f t="shared" si="508"/>
        <v>44.818916666666674</v>
      </c>
      <c r="AN469" s="105">
        <f t="shared" si="508"/>
        <v>44.818916666666674</v>
      </c>
      <c r="AO469" s="98">
        <f t="shared" si="503"/>
        <v>5198.9943333333349</v>
      </c>
      <c r="AP469" s="98">
        <f t="shared" si="504"/>
        <v>179.27566666666553</v>
      </c>
      <c r="AQ469" s="39"/>
    </row>
    <row r="470" spans="1:43" outlineLevel="1">
      <c r="A470" s="108">
        <v>39216</v>
      </c>
      <c r="B470" s="143" t="s">
        <v>707</v>
      </c>
      <c r="C470" s="93" t="s">
        <v>708</v>
      </c>
      <c r="D470" s="94">
        <v>1763.53</v>
      </c>
      <c r="E470" s="94"/>
      <c r="F470" s="94">
        <v>102.87258333333334</v>
      </c>
      <c r="G470" s="94">
        <v>279.22558333333336</v>
      </c>
      <c r="H470" s="94">
        <v>455.57858333333337</v>
      </c>
      <c r="I470" s="94">
        <v>631.93158333333338</v>
      </c>
      <c r="J470" s="94">
        <v>808.28458333333333</v>
      </c>
      <c r="K470" s="94">
        <v>984.6375833333334</v>
      </c>
      <c r="L470" s="94">
        <v>1160.9905833333335</v>
      </c>
      <c r="M470" s="95">
        <v>1337.3435833333335</v>
      </c>
      <c r="N470" s="95">
        <v>426.18641666666645</v>
      </c>
      <c r="O470" s="96">
        <v>14.696083333333334</v>
      </c>
      <c r="P470" s="95">
        <v>14.696083333333334</v>
      </c>
      <c r="Q470" s="95">
        <v>14.696083333333334</v>
      </c>
      <c r="R470" s="95">
        <v>14.696083333333334</v>
      </c>
      <c r="S470" s="95">
        <v>14.696083333333334</v>
      </c>
      <c r="T470" s="95">
        <v>14.696083333333334</v>
      </c>
      <c r="U470" s="95">
        <v>14.696083333333334</v>
      </c>
      <c r="V470" s="95">
        <v>14.696083333333334</v>
      </c>
      <c r="W470" s="95">
        <v>14.696083333333334</v>
      </c>
      <c r="X470" s="95">
        <v>14.696083333333334</v>
      </c>
      <c r="Y470" s="95">
        <v>14.696083333333334</v>
      </c>
      <c r="Z470" s="95">
        <v>14.696083333333334</v>
      </c>
      <c r="AA470" s="97">
        <f t="shared" si="501"/>
        <v>1513.6965833333334</v>
      </c>
      <c r="AB470" s="97">
        <v>249.83341666666661</v>
      </c>
      <c r="AC470" s="105">
        <f>+($D$470*10%)/12</f>
        <v>14.696083333333334</v>
      </c>
      <c r="AD470" s="105">
        <f t="shared" ref="AD470:AN470" si="509">+($D$470*10%)/12</f>
        <v>14.696083333333334</v>
      </c>
      <c r="AE470" s="105">
        <f t="shared" si="509"/>
        <v>14.696083333333334</v>
      </c>
      <c r="AF470" s="105">
        <f t="shared" si="509"/>
        <v>14.696083333333334</v>
      </c>
      <c r="AG470" s="105">
        <f t="shared" si="509"/>
        <v>14.696083333333334</v>
      </c>
      <c r="AH470" s="105">
        <f t="shared" si="509"/>
        <v>14.696083333333334</v>
      </c>
      <c r="AI470" s="105">
        <f t="shared" si="509"/>
        <v>14.696083333333334</v>
      </c>
      <c r="AJ470" s="105">
        <f t="shared" si="509"/>
        <v>14.696083333333334</v>
      </c>
      <c r="AK470" s="105">
        <f t="shared" si="509"/>
        <v>14.696083333333334</v>
      </c>
      <c r="AL470" s="105">
        <f t="shared" si="509"/>
        <v>14.696083333333334</v>
      </c>
      <c r="AM470" s="105">
        <f t="shared" si="509"/>
        <v>14.696083333333334</v>
      </c>
      <c r="AN470" s="105">
        <f t="shared" si="509"/>
        <v>14.696083333333334</v>
      </c>
      <c r="AO470" s="98">
        <f t="shared" si="503"/>
        <v>1690.0495833333334</v>
      </c>
      <c r="AP470" s="98">
        <f t="shared" si="504"/>
        <v>73.480416666666542</v>
      </c>
      <c r="AQ470" s="39"/>
    </row>
    <row r="471" spans="1:43" outlineLevel="1">
      <c r="A471" s="108">
        <v>40245</v>
      </c>
      <c r="B471" s="143" t="s">
        <v>709</v>
      </c>
      <c r="C471" s="93" t="s">
        <v>710</v>
      </c>
      <c r="D471" s="94">
        <v>17685</v>
      </c>
      <c r="E471" s="94"/>
      <c r="F471" s="94"/>
      <c r="G471" s="94"/>
      <c r="H471" s="94"/>
      <c r="I471" s="94">
        <v>1326.375</v>
      </c>
      <c r="J471" s="94">
        <v>3094.875</v>
      </c>
      <c r="K471" s="94">
        <v>4863.375</v>
      </c>
      <c r="L471" s="94">
        <v>6631.875</v>
      </c>
      <c r="M471" s="95">
        <v>8400.375</v>
      </c>
      <c r="N471" s="95">
        <v>9284.625</v>
      </c>
      <c r="O471" s="96">
        <v>147.375</v>
      </c>
      <c r="P471" s="95">
        <v>147.375</v>
      </c>
      <c r="Q471" s="95">
        <v>147.375</v>
      </c>
      <c r="R471" s="95">
        <v>147.375</v>
      </c>
      <c r="S471" s="95">
        <v>147.375</v>
      </c>
      <c r="T471" s="95">
        <v>147.375</v>
      </c>
      <c r="U471" s="95">
        <v>147.375</v>
      </c>
      <c r="V471" s="95">
        <v>147.375</v>
      </c>
      <c r="W471" s="95">
        <v>147.375</v>
      </c>
      <c r="X471" s="95">
        <v>147.375</v>
      </c>
      <c r="Y471" s="95">
        <v>147.375</v>
      </c>
      <c r="Z471" s="95">
        <v>147.375</v>
      </c>
      <c r="AA471" s="97">
        <f t="shared" si="501"/>
        <v>10168.875</v>
      </c>
      <c r="AB471" s="97">
        <v>7516.125</v>
      </c>
      <c r="AC471" s="105">
        <f>+($D$471*10%)/12</f>
        <v>147.375</v>
      </c>
      <c r="AD471" s="105">
        <f t="shared" ref="AD471:AN471" si="510">+($D$471*10%)/12</f>
        <v>147.375</v>
      </c>
      <c r="AE471" s="105">
        <f t="shared" si="510"/>
        <v>147.375</v>
      </c>
      <c r="AF471" s="105">
        <f t="shared" si="510"/>
        <v>147.375</v>
      </c>
      <c r="AG471" s="105">
        <f t="shared" si="510"/>
        <v>147.375</v>
      </c>
      <c r="AH471" s="105">
        <f t="shared" si="510"/>
        <v>147.375</v>
      </c>
      <c r="AI471" s="105">
        <f t="shared" si="510"/>
        <v>147.375</v>
      </c>
      <c r="AJ471" s="105">
        <f t="shared" si="510"/>
        <v>147.375</v>
      </c>
      <c r="AK471" s="105">
        <f t="shared" si="510"/>
        <v>147.375</v>
      </c>
      <c r="AL471" s="105">
        <f t="shared" si="510"/>
        <v>147.375</v>
      </c>
      <c r="AM471" s="105">
        <f t="shared" si="510"/>
        <v>147.375</v>
      </c>
      <c r="AN471" s="105">
        <f t="shared" si="510"/>
        <v>147.375</v>
      </c>
      <c r="AO471" s="98">
        <f t="shared" si="503"/>
        <v>11937.375</v>
      </c>
      <c r="AP471" s="98">
        <f t="shared" si="504"/>
        <v>5747.625</v>
      </c>
      <c r="AQ471" s="39"/>
    </row>
    <row r="472" spans="1:43" outlineLevel="1">
      <c r="A472" s="108">
        <v>40255</v>
      </c>
      <c r="B472" s="143" t="s">
        <v>711</v>
      </c>
      <c r="C472" s="93" t="s">
        <v>712</v>
      </c>
      <c r="D472" s="94">
        <v>3275.86</v>
      </c>
      <c r="E472" s="94"/>
      <c r="F472" s="94"/>
      <c r="G472" s="94"/>
      <c r="H472" s="94"/>
      <c r="I472" s="94">
        <v>245.68950000000001</v>
      </c>
      <c r="J472" s="94">
        <v>573.27549999999997</v>
      </c>
      <c r="K472" s="94">
        <v>900.86149999999998</v>
      </c>
      <c r="L472" s="94">
        <v>1228.4475</v>
      </c>
      <c r="M472" s="95">
        <v>1556.0335</v>
      </c>
      <c r="N472" s="95">
        <v>1719.8265000000001</v>
      </c>
      <c r="O472" s="96">
        <v>27.298833333333334</v>
      </c>
      <c r="P472" s="95">
        <v>27.298833333333334</v>
      </c>
      <c r="Q472" s="95">
        <v>27.298833333333334</v>
      </c>
      <c r="R472" s="95">
        <v>27.298833333333334</v>
      </c>
      <c r="S472" s="95">
        <v>27.298833333333334</v>
      </c>
      <c r="T472" s="95">
        <v>27.298833333333334</v>
      </c>
      <c r="U472" s="95">
        <v>27.298833333333334</v>
      </c>
      <c r="V472" s="95">
        <v>27.298833333333334</v>
      </c>
      <c r="W472" s="95">
        <v>27.298833333333334</v>
      </c>
      <c r="X472" s="95">
        <v>27.298833333333334</v>
      </c>
      <c r="Y472" s="95">
        <v>27.298833333333334</v>
      </c>
      <c r="Z472" s="95">
        <v>27.298833333333334</v>
      </c>
      <c r="AA472" s="97">
        <f t="shared" si="501"/>
        <v>1883.6195</v>
      </c>
      <c r="AB472" s="97">
        <v>1392.2405000000001</v>
      </c>
      <c r="AC472" s="105">
        <f>+($D$472*10%)/12</f>
        <v>27.298833333333334</v>
      </c>
      <c r="AD472" s="105">
        <f t="shared" ref="AD472:AN472" si="511">+($D$472*10%)/12</f>
        <v>27.298833333333334</v>
      </c>
      <c r="AE472" s="105">
        <f t="shared" si="511"/>
        <v>27.298833333333334</v>
      </c>
      <c r="AF472" s="105">
        <f t="shared" si="511"/>
        <v>27.298833333333334</v>
      </c>
      <c r="AG472" s="105">
        <f t="shared" si="511"/>
        <v>27.298833333333334</v>
      </c>
      <c r="AH472" s="105">
        <f t="shared" si="511"/>
        <v>27.298833333333334</v>
      </c>
      <c r="AI472" s="105">
        <f t="shared" si="511"/>
        <v>27.298833333333334</v>
      </c>
      <c r="AJ472" s="105">
        <f t="shared" si="511"/>
        <v>27.298833333333334</v>
      </c>
      <c r="AK472" s="105">
        <f t="shared" si="511"/>
        <v>27.298833333333334</v>
      </c>
      <c r="AL472" s="105">
        <f t="shared" si="511"/>
        <v>27.298833333333334</v>
      </c>
      <c r="AM472" s="105">
        <f t="shared" si="511"/>
        <v>27.298833333333334</v>
      </c>
      <c r="AN472" s="105">
        <f t="shared" si="511"/>
        <v>27.298833333333334</v>
      </c>
      <c r="AO472" s="98">
        <f t="shared" si="503"/>
        <v>2211.2055</v>
      </c>
      <c r="AP472" s="98">
        <f t="shared" si="504"/>
        <v>1064.6545000000001</v>
      </c>
      <c r="AQ472" s="39"/>
    </row>
    <row r="473" spans="1:43" outlineLevel="1">
      <c r="A473" s="108">
        <v>40297</v>
      </c>
      <c r="B473" s="143" t="s">
        <v>713</v>
      </c>
      <c r="C473" s="93" t="s">
        <v>714</v>
      </c>
      <c r="D473" s="94">
        <v>24168.560000000001</v>
      </c>
      <c r="E473" s="94"/>
      <c r="F473" s="94"/>
      <c r="G473" s="94"/>
      <c r="H473" s="94"/>
      <c r="I473" s="94">
        <v>1611.2373333333335</v>
      </c>
      <c r="J473" s="94">
        <v>4028.0933333333337</v>
      </c>
      <c r="K473" s="94">
        <v>6444.9493333333339</v>
      </c>
      <c r="L473" s="94">
        <v>8861.8053333333337</v>
      </c>
      <c r="M473" s="95">
        <v>11278.661333333333</v>
      </c>
      <c r="N473" s="95">
        <v>12889.898666666668</v>
      </c>
      <c r="O473" s="96">
        <v>201.40466666666669</v>
      </c>
      <c r="P473" s="95">
        <v>201.40466666666669</v>
      </c>
      <c r="Q473" s="95">
        <v>201.40466666666669</v>
      </c>
      <c r="R473" s="95">
        <v>201.40466666666669</v>
      </c>
      <c r="S473" s="95">
        <v>201.40466666666669</v>
      </c>
      <c r="T473" s="95">
        <v>201.40466666666669</v>
      </c>
      <c r="U473" s="95">
        <v>201.40466666666669</v>
      </c>
      <c r="V473" s="95">
        <v>201.40466666666669</v>
      </c>
      <c r="W473" s="95">
        <v>201.40466666666669</v>
      </c>
      <c r="X473" s="95">
        <v>201.40466666666669</v>
      </c>
      <c r="Y473" s="95">
        <v>201.40466666666669</v>
      </c>
      <c r="Z473" s="95">
        <v>201.40466666666669</v>
      </c>
      <c r="AA473" s="97">
        <f t="shared" si="501"/>
        <v>13695.517333333333</v>
      </c>
      <c r="AB473" s="97">
        <v>10473.042666666668</v>
      </c>
      <c r="AC473" s="105">
        <f>+($D$473*10%)/12</f>
        <v>201.40466666666669</v>
      </c>
      <c r="AD473" s="105">
        <f t="shared" ref="AD473:AN473" si="512">+($D$473*10%)/12</f>
        <v>201.40466666666669</v>
      </c>
      <c r="AE473" s="105">
        <f t="shared" si="512"/>
        <v>201.40466666666669</v>
      </c>
      <c r="AF473" s="105">
        <f t="shared" si="512"/>
        <v>201.40466666666669</v>
      </c>
      <c r="AG473" s="105">
        <f t="shared" si="512"/>
        <v>201.40466666666669</v>
      </c>
      <c r="AH473" s="105">
        <f t="shared" si="512"/>
        <v>201.40466666666669</v>
      </c>
      <c r="AI473" s="105">
        <f t="shared" si="512"/>
        <v>201.40466666666669</v>
      </c>
      <c r="AJ473" s="105">
        <f t="shared" si="512"/>
        <v>201.40466666666669</v>
      </c>
      <c r="AK473" s="105">
        <f t="shared" si="512"/>
        <v>201.40466666666669</v>
      </c>
      <c r="AL473" s="105">
        <f t="shared" si="512"/>
        <v>201.40466666666669</v>
      </c>
      <c r="AM473" s="105">
        <f t="shared" si="512"/>
        <v>201.40466666666669</v>
      </c>
      <c r="AN473" s="105">
        <f t="shared" si="512"/>
        <v>201.40466666666669</v>
      </c>
      <c r="AO473" s="98">
        <f t="shared" si="503"/>
        <v>16112.373333333333</v>
      </c>
      <c r="AP473" s="98">
        <f t="shared" si="504"/>
        <v>8056.1866666666683</v>
      </c>
      <c r="AQ473" s="39"/>
    </row>
    <row r="474" spans="1:43" outlineLevel="1">
      <c r="A474" s="108">
        <v>40297</v>
      </c>
      <c r="B474" s="143" t="s">
        <v>715</v>
      </c>
      <c r="C474" s="93" t="s">
        <v>716</v>
      </c>
      <c r="D474" s="94">
        <v>23606.7</v>
      </c>
      <c r="E474" s="94"/>
      <c r="F474" s="94"/>
      <c r="G474" s="94"/>
      <c r="H474" s="94"/>
      <c r="I474" s="94">
        <v>1573.78</v>
      </c>
      <c r="J474" s="94">
        <v>3934.45</v>
      </c>
      <c r="K474" s="94">
        <v>6295.12</v>
      </c>
      <c r="L474" s="94">
        <v>8655.7900000000009</v>
      </c>
      <c r="M474" s="95">
        <v>11016.460000000001</v>
      </c>
      <c r="N474" s="95">
        <v>12590.24</v>
      </c>
      <c r="O474" s="96">
        <v>196.7225</v>
      </c>
      <c r="P474" s="95">
        <v>196.7225</v>
      </c>
      <c r="Q474" s="95">
        <v>196.7225</v>
      </c>
      <c r="R474" s="95">
        <v>196.7225</v>
      </c>
      <c r="S474" s="95">
        <v>196.7225</v>
      </c>
      <c r="T474" s="95">
        <v>196.7225</v>
      </c>
      <c r="U474" s="95">
        <v>196.7225</v>
      </c>
      <c r="V474" s="95">
        <v>196.7225</v>
      </c>
      <c r="W474" s="95">
        <v>196.7225</v>
      </c>
      <c r="X474" s="95">
        <v>196.7225</v>
      </c>
      <c r="Y474" s="95">
        <v>196.7225</v>
      </c>
      <c r="Z474" s="95">
        <v>196.7225</v>
      </c>
      <c r="AA474" s="97">
        <f t="shared" si="501"/>
        <v>13377.130000000001</v>
      </c>
      <c r="AB474" s="97">
        <v>10229.57</v>
      </c>
      <c r="AC474" s="105">
        <f>+($D$474*10%)/12</f>
        <v>196.7225</v>
      </c>
      <c r="AD474" s="105">
        <f t="shared" ref="AD474:AN474" si="513">+($D$474*10%)/12</f>
        <v>196.7225</v>
      </c>
      <c r="AE474" s="105">
        <f t="shared" si="513"/>
        <v>196.7225</v>
      </c>
      <c r="AF474" s="105">
        <f t="shared" si="513"/>
        <v>196.7225</v>
      </c>
      <c r="AG474" s="105">
        <f t="shared" si="513"/>
        <v>196.7225</v>
      </c>
      <c r="AH474" s="105">
        <f t="shared" si="513"/>
        <v>196.7225</v>
      </c>
      <c r="AI474" s="105">
        <f t="shared" si="513"/>
        <v>196.7225</v>
      </c>
      <c r="AJ474" s="105">
        <f t="shared" si="513"/>
        <v>196.7225</v>
      </c>
      <c r="AK474" s="105">
        <f t="shared" si="513"/>
        <v>196.7225</v>
      </c>
      <c r="AL474" s="105">
        <f t="shared" si="513"/>
        <v>196.7225</v>
      </c>
      <c r="AM474" s="105">
        <f t="shared" si="513"/>
        <v>196.7225</v>
      </c>
      <c r="AN474" s="105">
        <f t="shared" si="513"/>
        <v>196.7225</v>
      </c>
      <c r="AO474" s="98">
        <f t="shared" si="503"/>
        <v>15737.800000000001</v>
      </c>
      <c r="AP474" s="98">
        <f t="shared" si="504"/>
        <v>7868.9</v>
      </c>
      <c r="AQ474" s="39"/>
    </row>
    <row r="475" spans="1:43" outlineLevel="1">
      <c r="A475" s="108">
        <v>40633</v>
      </c>
      <c r="B475" s="143" t="s">
        <v>717</v>
      </c>
      <c r="C475" s="93" t="s">
        <v>718</v>
      </c>
      <c r="D475" s="94">
        <v>1070</v>
      </c>
      <c r="E475" s="94"/>
      <c r="F475" s="94"/>
      <c r="G475" s="94"/>
      <c r="H475" s="94"/>
      <c r="I475" s="94"/>
      <c r="J475" s="94">
        <v>80.25</v>
      </c>
      <c r="K475" s="94">
        <v>187.25</v>
      </c>
      <c r="L475" s="94">
        <v>294.25</v>
      </c>
      <c r="M475" s="95">
        <v>401.25</v>
      </c>
      <c r="N475" s="95">
        <v>668.75</v>
      </c>
      <c r="O475" s="96">
        <v>8.9166666666666661</v>
      </c>
      <c r="P475" s="95">
        <v>8.9166666666666661</v>
      </c>
      <c r="Q475" s="95">
        <v>8.9166666666666661</v>
      </c>
      <c r="R475" s="95">
        <v>8.9166666666666661</v>
      </c>
      <c r="S475" s="95">
        <v>8.9166666666666661</v>
      </c>
      <c r="T475" s="95">
        <v>8.9166666666666661</v>
      </c>
      <c r="U475" s="95">
        <v>8.9166666666666661</v>
      </c>
      <c r="V475" s="95">
        <v>8.9166666666666661</v>
      </c>
      <c r="W475" s="95">
        <v>8.9166666666666661</v>
      </c>
      <c r="X475" s="95">
        <v>8.9166666666666661</v>
      </c>
      <c r="Y475" s="95">
        <v>8.9166666666666661</v>
      </c>
      <c r="Z475" s="95">
        <v>8.9166666666666661</v>
      </c>
      <c r="AA475" s="97">
        <f t="shared" si="501"/>
        <v>508.25</v>
      </c>
      <c r="AB475" s="97">
        <v>561.75</v>
      </c>
      <c r="AC475" s="105">
        <f>+($D$475*10%)/12</f>
        <v>8.9166666666666661</v>
      </c>
      <c r="AD475" s="105">
        <f t="shared" ref="AD475:AN475" si="514">+($D$475*10%)/12</f>
        <v>8.9166666666666661</v>
      </c>
      <c r="AE475" s="105">
        <f t="shared" si="514"/>
        <v>8.9166666666666661</v>
      </c>
      <c r="AF475" s="105">
        <f t="shared" si="514"/>
        <v>8.9166666666666661</v>
      </c>
      <c r="AG475" s="105">
        <f t="shared" si="514"/>
        <v>8.9166666666666661</v>
      </c>
      <c r="AH475" s="105">
        <f t="shared" si="514"/>
        <v>8.9166666666666661</v>
      </c>
      <c r="AI475" s="105">
        <f t="shared" si="514"/>
        <v>8.9166666666666661</v>
      </c>
      <c r="AJ475" s="105">
        <f t="shared" si="514"/>
        <v>8.9166666666666661</v>
      </c>
      <c r="AK475" s="105">
        <f t="shared" si="514"/>
        <v>8.9166666666666661</v>
      </c>
      <c r="AL475" s="105">
        <f t="shared" si="514"/>
        <v>8.9166666666666661</v>
      </c>
      <c r="AM475" s="105">
        <f t="shared" si="514"/>
        <v>8.9166666666666661</v>
      </c>
      <c r="AN475" s="105">
        <f t="shared" si="514"/>
        <v>8.9166666666666661</v>
      </c>
      <c r="AO475" s="98">
        <f t="shared" si="503"/>
        <v>615.25</v>
      </c>
      <c r="AP475" s="98">
        <f t="shared" si="504"/>
        <v>454.75</v>
      </c>
      <c r="AQ475" s="39"/>
    </row>
    <row r="476" spans="1:43" outlineLevel="1">
      <c r="A476" s="108">
        <v>40785</v>
      </c>
      <c r="B476" s="143" t="s">
        <v>719</v>
      </c>
      <c r="C476" s="93" t="s">
        <v>720</v>
      </c>
      <c r="D476" s="94">
        <v>1376.26</v>
      </c>
      <c r="E476" s="94"/>
      <c r="F476" s="94"/>
      <c r="G476" s="94"/>
      <c r="H476" s="94"/>
      <c r="I476" s="94"/>
      <c r="J476" s="94">
        <v>45.875333333333337</v>
      </c>
      <c r="K476" s="94">
        <v>183.50133333333335</v>
      </c>
      <c r="L476" s="94">
        <v>321.12733333333335</v>
      </c>
      <c r="M476" s="95">
        <v>458.75333333333333</v>
      </c>
      <c r="N476" s="95">
        <v>917.50666666666666</v>
      </c>
      <c r="O476" s="96">
        <v>11.468833333333334</v>
      </c>
      <c r="P476" s="95">
        <v>11.468833333333334</v>
      </c>
      <c r="Q476" s="95">
        <v>11.468833333333334</v>
      </c>
      <c r="R476" s="95">
        <v>11.468833333333334</v>
      </c>
      <c r="S476" s="95">
        <v>11.468833333333334</v>
      </c>
      <c r="T476" s="95">
        <v>11.468833333333334</v>
      </c>
      <c r="U476" s="95">
        <v>11.468833333333334</v>
      </c>
      <c r="V476" s="95">
        <v>11.468833333333334</v>
      </c>
      <c r="W476" s="95">
        <v>11.468833333333334</v>
      </c>
      <c r="X476" s="95">
        <v>11.468833333333334</v>
      </c>
      <c r="Y476" s="95">
        <v>11.468833333333334</v>
      </c>
      <c r="Z476" s="95">
        <v>11.468833333333334</v>
      </c>
      <c r="AA476" s="97">
        <f t="shared" si="501"/>
        <v>596.37933333333331</v>
      </c>
      <c r="AB476" s="97">
        <v>779.88066666666668</v>
      </c>
      <c r="AC476" s="105">
        <f>+($D$476*10%)/12</f>
        <v>11.468833333333334</v>
      </c>
      <c r="AD476" s="105">
        <f t="shared" ref="AD476:AN476" si="515">+($D$476*10%)/12</f>
        <v>11.468833333333334</v>
      </c>
      <c r="AE476" s="105">
        <f t="shared" si="515"/>
        <v>11.468833333333334</v>
      </c>
      <c r="AF476" s="105">
        <f t="shared" si="515"/>
        <v>11.468833333333334</v>
      </c>
      <c r="AG476" s="105">
        <f t="shared" si="515"/>
        <v>11.468833333333334</v>
      </c>
      <c r="AH476" s="105">
        <f t="shared" si="515"/>
        <v>11.468833333333334</v>
      </c>
      <c r="AI476" s="105">
        <f t="shared" si="515"/>
        <v>11.468833333333334</v>
      </c>
      <c r="AJ476" s="105">
        <f t="shared" si="515"/>
        <v>11.468833333333334</v>
      </c>
      <c r="AK476" s="105">
        <f t="shared" si="515"/>
        <v>11.468833333333334</v>
      </c>
      <c r="AL476" s="105">
        <f t="shared" si="515"/>
        <v>11.468833333333334</v>
      </c>
      <c r="AM476" s="105">
        <f t="shared" si="515"/>
        <v>11.468833333333334</v>
      </c>
      <c r="AN476" s="105">
        <f t="shared" si="515"/>
        <v>11.468833333333334</v>
      </c>
      <c r="AO476" s="98">
        <f t="shared" si="503"/>
        <v>734.00533333333328</v>
      </c>
      <c r="AP476" s="98">
        <f t="shared" si="504"/>
        <v>642.25466666666671</v>
      </c>
      <c r="AQ476" s="39"/>
    </row>
    <row r="477" spans="1:43" outlineLevel="1">
      <c r="A477" s="108">
        <v>40785</v>
      </c>
      <c r="B477" s="143" t="s">
        <v>721</v>
      </c>
      <c r="C477" s="93" t="s">
        <v>722</v>
      </c>
      <c r="D477" s="94">
        <v>62981</v>
      </c>
      <c r="E477" s="94"/>
      <c r="F477" s="94"/>
      <c r="G477" s="94"/>
      <c r="H477" s="94"/>
      <c r="I477" s="94"/>
      <c r="J477" s="94">
        <v>2099.3666666666668</v>
      </c>
      <c r="K477" s="94">
        <v>8397.4666666666672</v>
      </c>
      <c r="L477" s="94">
        <v>14695.566666666668</v>
      </c>
      <c r="M477" s="95">
        <v>20993.666666666668</v>
      </c>
      <c r="N477" s="95">
        <v>41987.333333333328</v>
      </c>
      <c r="O477" s="96">
        <v>524.8416666666667</v>
      </c>
      <c r="P477" s="95">
        <v>524.8416666666667</v>
      </c>
      <c r="Q477" s="95">
        <v>524.8416666666667</v>
      </c>
      <c r="R477" s="95">
        <v>524.8416666666667</v>
      </c>
      <c r="S477" s="95">
        <v>524.8416666666667</v>
      </c>
      <c r="T477" s="95">
        <v>524.8416666666667</v>
      </c>
      <c r="U477" s="95">
        <v>524.8416666666667</v>
      </c>
      <c r="V477" s="95">
        <v>524.8416666666667</v>
      </c>
      <c r="W477" s="95">
        <v>524.8416666666667</v>
      </c>
      <c r="X477" s="95">
        <v>524.8416666666667</v>
      </c>
      <c r="Y477" s="95">
        <v>524.8416666666667</v>
      </c>
      <c r="Z477" s="95">
        <v>524.8416666666667</v>
      </c>
      <c r="AA477" s="97">
        <f t="shared" si="501"/>
        <v>27291.76666666667</v>
      </c>
      <c r="AB477" s="97">
        <v>35689.23333333333</v>
      </c>
      <c r="AC477" s="105">
        <f>+($D$477*10%)/12</f>
        <v>524.8416666666667</v>
      </c>
      <c r="AD477" s="105">
        <f t="shared" ref="AD477:AN477" si="516">+($D$477*10%)/12</f>
        <v>524.8416666666667</v>
      </c>
      <c r="AE477" s="105">
        <f t="shared" si="516"/>
        <v>524.8416666666667</v>
      </c>
      <c r="AF477" s="105">
        <f t="shared" si="516"/>
        <v>524.8416666666667</v>
      </c>
      <c r="AG477" s="105">
        <f t="shared" si="516"/>
        <v>524.8416666666667</v>
      </c>
      <c r="AH477" s="105">
        <f t="shared" si="516"/>
        <v>524.8416666666667</v>
      </c>
      <c r="AI477" s="105">
        <f t="shared" si="516"/>
        <v>524.8416666666667</v>
      </c>
      <c r="AJ477" s="105">
        <f t="shared" si="516"/>
        <v>524.8416666666667</v>
      </c>
      <c r="AK477" s="105">
        <f t="shared" si="516"/>
        <v>524.8416666666667</v>
      </c>
      <c r="AL477" s="105">
        <f t="shared" si="516"/>
        <v>524.8416666666667</v>
      </c>
      <c r="AM477" s="105">
        <f t="shared" si="516"/>
        <v>524.8416666666667</v>
      </c>
      <c r="AN477" s="105">
        <f t="shared" si="516"/>
        <v>524.8416666666667</v>
      </c>
      <c r="AO477" s="98">
        <f t="shared" si="503"/>
        <v>33589.866666666669</v>
      </c>
      <c r="AP477" s="98">
        <f t="shared" si="504"/>
        <v>29391.133333333331</v>
      </c>
      <c r="AQ477" s="39"/>
    </row>
    <row r="478" spans="1:43" outlineLevel="1">
      <c r="A478" s="108">
        <v>40885</v>
      </c>
      <c r="B478" s="143" t="s">
        <v>723</v>
      </c>
      <c r="C478" s="93" t="s">
        <v>724</v>
      </c>
      <c r="D478" s="94">
        <v>18732.47</v>
      </c>
      <c r="E478" s="94"/>
      <c r="F478" s="94"/>
      <c r="G478" s="94"/>
      <c r="H478" s="94"/>
      <c r="I478" s="94"/>
      <c r="J478" s="94"/>
      <c r="K478" s="94">
        <v>1873.25</v>
      </c>
      <c r="L478" s="94">
        <v>3746.4940000000006</v>
      </c>
      <c r="M478" s="95">
        <v>5619.7410000000009</v>
      </c>
      <c r="N478" s="95">
        <v>13112.728999999999</v>
      </c>
      <c r="O478" s="96">
        <v>156.10391666666669</v>
      </c>
      <c r="P478" s="95">
        <v>156.10391666666669</v>
      </c>
      <c r="Q478" s="95">
        <v>156.10391666666669</v>
      </c>
      <c r="R478" s="95">
        <v>156.10391666666669</v>
      </c>
      <c r="S478" s="95">
        <v>156.10391666666669</v>
      </c>
      <c r="T478" s="95">
        <v>156.10391666666669</v>
      </c>
      <c r="U478" s="95">
        <v>156.10391666666669</v>
      </c>
      <c r="V478" s="95">
        <v>156.10391666666669</v>
      </c>
      <c r="W478" s="95">
        <v>156.10391666666669</v>
      </c>
      <c r="X478" s="95">
        <v>156.10391666666669</v>
      </c>
      <c r="Y478" s="95">
        <v>156.10391666666669</v>
      </c>
      <c r="Z478" s="95">
        <v>156.10391666666669</v>
      </c>
      <c r="AA478" s="97">
        <f t="shared" si="501"/>
        <v>7492.9880000000012</v>
      </c>
      <c r="AB478" s="97">
        <v>11239.482</v>
      </c>
      <c r="AC478" s="105">
        <f>+($D$478*10%)/12</f>
        <v>156.10391666666669</v>
      </c>
      <c r="AD478" s="105">
        <f t="shared" ref="AD478:AN478" si="517">+($D$478*10%)/12</f>
        <v>156.10391666666669</v>
      </c>
      <c r="AE478" s="105">
        <f t="shared" si="517"/>
        <v>156.10391666666669</v>
      </c>
      <c r="AF478" s="105">
        <f t="shared" si="517"/>
        <v>156.10391666666669</v>
      </c>
      <c r="AG478" s="105">
        <f t="shared" si="517"/>
        <v>156.10391666666669</v>
      </c>
      <c r="AH478" s="105">
        <f t="shared" si="517"/>
        <v>156.10391666666669</v>
      </c>
      <c r="AI478" s="105">
        <f t="shared" si="517"/>
        <v>156.10391666666669</v>
      </c>
      <c r="AJ478" s="105">
        <f t="shared" si="517"/>
        <v>156.10391666666669</v>
      </c>
      <c r="AK478" s="105">
        <f t="shared" si="517"/>
        <v>156.10391666666669</v>
      </c>
      <c r="AL478" s="105">
        <f t="shared" si="517"/>
        <v>156.10391666666669</v>
      </c>
      <c r="AM478" s="105">
        <f t="shared" si="517"/>
        <v>156.10391666666669</v>
      </c>
      <c r="AN478" s="105">
        <f t="shared" si="517"/>
        <v>156.10391666666669</v>
      </c>
      <c r="AO478" s="98">
        <f t="shared" si="503"/>
        <v>9366.2350000000006</v>
      </c>
      <c r="AP478" s="98">
        <f t="shared" si="504"/>
        <v>9366.2350000000006</v>
      </c>
      <c r="AQ478" s="39"/>
    </row>
    <row r="479" spans="1:43" outlineLevel="1">
      <c r="A479" s="108">
        <v>41158</v>
      </c>
      <c r="B479" s="143" t="s">
        <v>725</v>
      </c>
      <c r="C479" s="93" t="s">
        <v>80</v>
      </c>
      <c r="D479" s="94">
        <v>112670.15</v>
      </c>
      <c r="E479" s="94"/>
      <c r="F479" s="94"/>
      <c r="G479" s="94"/>
      <c r="H479" s="94"/>
      <c r="I479" s="94"/>
      <c r="J479" s="94"/>
      <c r="K479" s="94">
        <v>2816.75</v>
      </c>
      <c r="L479" s="94">
        <v>14083.768749999999</v>
      </c>
      <c r="M479" s="95">
        <v>25350.783749999999</v>
      </c>
      <c r="N479" s="95">
        <v>87319.366249999992</v>
      </c>
      <c r="O479" s="96">
        <v>938.91791666666666</v>
      </c>
      <c r="P479" s="95">
        <v>938.91791666666666</v>
      </c>
      <c r="Q479" s="95">
        <v>938.91791666666666</v>
      </c>
      <c r="R479" s="95">
        <v>938.91791666666666</v>
      </c>
      <c r="S479" s="95">
        <v>938.91791666666666</v>
      </c>
      <c r="T479" s="95">
        <v>938.91791666666666</v>
      </c>
      <c r="U479" s="95">
        <v>938.91791666666666</v>
      </c>
      <c r="V479" s="95">
        <v>938.91791666666666</v>
      </c>
      <c r="W479" s="95">
        <v>938.91791666666666</v>
      </c>
      <c r="X479" s="95">
        <v>938.91791666666666</v>
      </c>
      <c r="Y479" s="95">
        <v>938.91791666666666</v>
      </c>
      <c r="Z479" s="95">
        <v>938.91791666666666</v>
      </c>
      <c r="AA479" s="97">
        <f t="shared" si="501"/>
        <v>36617.798750000002</v>
      </c>
      <c r="AB479" s="97">
        <v>76052.351249999992</v>
      </c>
      <c r="AC479" s="105">
        <f>+($D$479*10%)/12</f>
        <v>938.91791666666666</v>
      </c>
      <c r="AD479" s="105">
        <f t="shared" ref="AD479:AN479" si="518">+($D$479*10%)/12</f>
        <v>938.91791666666666</v>
      </c>
      <c r="AE479" s="105">
        <f t="shared" si="518"/>
        <v>938.91791666666666</v>
      </c>
      <c r="AF479" s="105">
        <f t="shared" si="518"/>
        <v>938.91791666666666</v>
      </c>
      <c r="AG479" s="105">
        <f t="shared" si="518"/>
        <v>938.91791666666666</v>
      </c>
      <c r="AH479" s="105">
        <f t="shared" si="518"/>
        <v>938.91791666666666</v>
      </c>
      <c r="AI479" s="105">
        <f t="shared" si="518"/>
        <v>938.91791666666666</v>
      </c>
      <c r="AJ479" s="105">
        <f t="shared" si="518"/>
        <v>938.91791666666666</v>
      </c>
      <c r="AK479" s="105">
        <f t="shared" si="518"/>
        <v>938.91791666666666</v>
      </c>
      <c r="AL479" s="105">
        <f t="shared" si="518"/>
        <v>938.91791666666666</v>
      </c>
      <c r="AM479" s="105">
        <f t="shared" si="518"/>
        <v>938.91791666666666</v>
      </c>
      <c r="AN479" s="105">
        <f t="shared" si="518"/>
        <v>938.91791666666666</v>
      </c>
      <c r="AO479" s="98">
        <f t="shared" si="503"/>
        <v>47884.813750000001</v>
      </c>
      <c r="AP479" s="98">
        <f t="shared" si="504"/>
        <v>64785.336249999993</v>
      </c>
      <c r="AQ479" s="39"/>
    </row>
    <row r="480" spans="1:43" outlineLevel="1">
      <c r="A480" s="108">
        <v>41548</v>
      </c>
      <c r="B480" s="143" t="s">
        <v>726</v>
      </c>
      <c r="C480" s="93" t="s">
        <v>727</v>
      </c>
      <c r="D480" s="94">
        <v>4412.8</v>
      </c>
      <c r="E480" s="94"/>
      <c r="F480" s="94"/>
      <c r="G480" s="94"/>
      <c r="H480" s="94"/>
      <c r="I480" s="94"/>
      <c r="J480" s="94"/>
      <c r="K480" s="94"/>
      <c r="L480" s="94">
        <v>73.55</v>
      </c>
      <c r="M480" s="95">
        <v>514.83000000000004</v>
      </c>
      <c r="N480" s="95">
        <v>3897.9700000000003</v>
      </c>
      <c r="O480" s="96">
        <v>36.773333333333333</v>
      </c>
      <c r="P480" s="95">
        <v>36.773333333333333</v>
      </c>
      <c r="Q480" s="95">
        <v>36.773333333333333</v>
      </c>
      <c r="R480" s="95">
        <v>36.773333333333333</v>
      </c>
      <c r="S480" s="95">
        <v>36.773333333333333</v>
      </c>
      <c r="T480" s="95">
        <v>36.773333333333333</v>
      </c>
      <c r="U480" s="95">
        <v>36.773333333333333</v>
      </c>
      <c r="V480" s="95">
        <v>36.773333333333333</v>
      </c>
      <c r="W480" s="95">
        <v>36.773333333333333</v>
      </c>
      <c r="X480" s="95">
        <v>36.773333333333333</v>
      </c>
      <c r="Y480" s="95">
        <v>36.773333333333333</v>
      </c>
      <c r="Z480" s="95">
        <v>36.773333333333333</v>
      </c>
      <c r="AA480" s="97">
        <f t="shared" si="501"/>
        <v>956.1099999999999</v>
      </c>
      <c r="AB480" s="97">
        <v>3456.6900000000005</v>
      </c>
      <c r="AC480" s="105">
        <f>+($D$480*10%)/12</f>
        <v>36.773333333333333</v>
      </c>
      <c r="AD480" s="105">
        <f t="shared" ref="AD480:AN480" si="519">+($D$480*10%)/12</f>
        <v>36.773333333333333</v>
      </c>
      <c r="AE480" s="105">
        <f t="shared" si="519"/>
        <v>36.773333333333333</v>
      </c>
      <c r="AF480" s="105">
        <f t="shared" si="519"/>
        <v>36.773333333333333</v>
      </c>
      <c r="AG480" s="105">
        <f t="shared" si="519"/>
        <v>36.773333333333333</v>
      </c>
      <c r="AH480" s="105">
        <f t="shared" si="519"/>
        <v>36.773333333333333</v>
      </c>
      <c r="AI480" s="105">
        <f t="shared" si="519"/>
        <v>36.773333333333333</v>
      </c>
      <c r="AJ480" s="105">
        <f t="shared" si="519"/>
        <v>36.773333333333333</v>
      </c>
      <c r="AK480" s="105">
        <f t="shared" si="519"/>
        <v>36.773333333333333</v>
      </c>
      <c r="AL480" s="105">
        <f t="shared" si="519"/>
        <v>36.773333333333333</v>
      </c>
      <c r="AM480" s="105">
        <f t="shared" si="519"/>
        <v>36.773333333333333</v>
      </c>
      <c r="AN480" s="105">
        <f t="shared" si="519"/>
        <v>36.773333333333333</v>
      </c>
      <c r="AO480" s="98">
        <f t="shared" si="503"/>
        <v>1397.3899999999999</v>
      </c>
      <c r="AP480" s="98">
        <f t="shared" si="504"/>
        <v>3015.4100000000003</v>
      </c>
      <c r="AQ480" s="39"/>
    </row>
    <row r="481" spans="1:43" outlineLevel="1">
      <c r="A481" s="108">
        <v>41324</v>
      </c>
      <c r="B481" s="143" t="s">
        <v>728</v>
      </c>
      <c r="C481" s="93" t="s">
        <v>729</v>
      </c>
      <c r="D481" s="94">
        <v>18990</v>
      </c>
      <c r="E481" s="94"/>
      <c r="F481" s="94"/>
      <c r="G481" s="94"/>
      <c r="H481" s="94"/>
      <c r="I481" s="94"/>
      <c r="J481" s="94"/>
      <c r="K481" s="94"/>
      <c r="L481" s="122">
        <v>1582.5</v>
      </c>
      <c r="M481" s="123">
        <v>3481.5</v>
      </c>
      <c r="N481" s="95">
        <v>15350.25</v>
      </c>
      <c r="O481" s="96">
        <v>158.25</v>
      </c>
      <c r="P481" s="95">
        <v>158.25</v>
      </c>
      <c r="Q481" s="95">
        <v>158.25</v>
      </c>
      <c r="R481" s="95">
        <v>158.25</v>
      </c>
      <c r="S481" s="95">
        <v>158.25</v>
      </c>
      <c r="T481" s="95">
        <v>158.25</v>
      </c>
      <c r="U481" s="95">
        <v>158.25</v>
      </c>
      <c r="V481" s="95">
        <v>158.25</v>
      </c>
      <c r="W481" s="95">
        <v>158.25</v>
      </c>
      <c r="X481" s="95">
        <v>158.25</v>
      </c>
      <c r="Y481" s="95">
        <v>158.25</v>
      </c>
      <c r="Z481" s="95">
        <v>158.25</v>
      </c>
      <c r="AA481" s="97">
        <f t="shared" si="501"/>
        <v>5380.5</v>
      </c>
      <c r="AB481" s="97">
        <v>13451.25</v>
      </c>
      <c r="AC481" s="105">
        <f>+($D$481*10%)/12</f>
        <v>158.25</v>
      </c>
      <c r="AD481" s="105">
        <f t="shared" ref="AD481:AN481" si="520">+($D$481*10%)/12</f>
        <v>158.25</v>
      </c>
      <c r="AE481" s="105">
        <f t="shared" si="520"/>
        <v>158.25</v>
      </c>
      <c r="AF481" s="105">
        <f t="shared" si="520"/>
        <v>158.25</v>
      </c>
      <c r="AG481" s="105">
        <f t="shared" si="520"/>
        <v>158.25</v>
      </c>
      <c r="AH481" s="105">
        <f t="shared" si="520"/>
        <v>158.25</v>
      </c>
      <c r="AI481" s="105">
        <f t="shared" si="520"/>
        <v>158.25</v>
      </c>
      <c r="AJ481" s="105">
        <f t="shared" si="520"/>
        <v>158.25</v>
      </c>
      <c r="AK481" s="105">
        <f t="shared" si="520"/>
        <v>158.25</v>
      </c>
      <c r="AL481" s="105">
        <f t="shared" si="520"/>
        <v>158.25</v>
      </c>
      <c r="AM481" s="105">
        <f t="shared" si="520"/>
        <v>158.25</v>
      </c>
      <c r="AN481" s="105">
        <f t="shared" si="520"/>
        <v>158.25</v>
      </c>
      <c r="AO481" s="98">
        <f t="shared" si="503"/>
        <v>7279.5</v>
      </c>
      <c r="AP481" s="98">
        <f t="shared" si="504"/>
        <v>11710.5</v>
      </c>
      <c r="AQ481" s="39"/>
    </row>
    <row r="482" spans="1:43" outlineLevel="1">
      <c r="A482" s="108">
        <v>41752</v>
      </c>
      <c r="B482" s="143" t="s">
        <v>730</v>
      </c>
      <c r="C482" s="93" t="s">
        <v>731</v>
      </c>
      <c r="D482" s="94">
        <v>7032.17</v>
      </c>
      <c r="E482" s="94"/>
      <c r="F482" s="94"/>
      <c r="G482" s="94"/>
      <c r="H482" s="94"/>
      <c r="I482" s="94"/>
      <c r="J482" s="94"/>
      <c r="K482" s="94"/>
      <c r="L482" s="94"/>
      <c r="M482" s="95">
        <v>468.81133333333344</v>
      </c>
      <c r="N482" s="95">
        <v>6563.358666666667</v>
      </c>
      <c r="O482" s="96">
        <v>58.601416666666672</v>
      </c>
      <c r="P482" s="95">
        <v>58.601416666666672</v>
      </c>
      <c r="Q482" s="95">
        <v>58.601416666666672</v>
      </c>
      <c r="R482" s="95">
        <v>58.601416666666672</v>
      </c>
      <c r="S482" s="95">
        <v>58.601416666666672</v>
      </c>
      <c r="T482" s="95">
        <v>58.601416666666672</v>
      </c>
      <c r="U482" s="95">
        <v>58.601416666666672</v>
      </c>
      <c r="V482" s="95">
        <v>58.601416666666672</v>
      </c>
      <c r="W482" s="95">
        <v>58.601416666666672</v>
      </c>
      <c r="X482" s="95">
        <v>58.601416666666672</v>
      </c>
      <c r="Y482" s="95">
        <v>58.601416666666672</v>
      </c>
      <c r="Z482" s="95">
        <v>58.601416666666672</v>
      </c>
      <c r="AA482" s="97">
        <f t="shared" si="501"/>
        <v>1172.0283333333334</v>
      </c>
      <c r="AB482" s="97">
        <v>5860.1416666666664</v>
      </c>
      <c r="AC482" s="105">
        <f>+($D$482*10%)/12</f>
        <v>58.601416666666672</v>
      </c>
      <c r="AD482" s="105">
        <f t="shared" ref="AD482:AN482" si="521">+($D$482*10%)/12</f>
        <v>58.601416666666672</v>
      </c>
      <c r="AE482" s="105">
        <f t="shared" si="521"/>
        <v>58.601416666666672</v>
      </c>
      <c r="AF482" s="105">
        <f t="shared" si="521"/>
        <v>58.601416666666672</v>
      </c>
      <c r="AG482" s="105">
        <f t="shared" si="521"/>
        <v>58.601416666666672</v>
      </c>
      <c r="AH482" s="105">
        <f t="shared" si="521"/>
        <v>58.601416666666672</v>
      </c>
      <c r="AI482" s="105">
        <f t="shared" si="521"/>
        <v>58.601416666666672</v>
      </c>
      <c r="AJ482" s="105">
        <f t="shared" si="521"/>
        <v>58.601416666666672</v>
      </c>
      <c r="AK482" s="105">
        <f t="shared" si="521"/>
        <v>58.601416666666672</v>
      </c>
      <c r="AL482" s="105">
        <f t="shared" si="521"/>
        <v>58.601416666666672</v>
      </c>
      <c r="AM482" s="105">
        <f t="shared" si="521"/>
        <v>58.601416666666672</v>
      </c>
      <c r="AN482" s="105">
        <f t="shared" si="521"/>
        <v>58.601416666666672</v>
      </c>
      <c r="AO482" s="98">
        <f t="shared" si="503"/>
        <v>1875.2453333333333</v>
      </c>
      <c r="AP482" s="98">
        <f t="shared" si="504"/>
        <v>5156.9246666666668</v>
      </c>
      <c r="AQ482" s="39"/>
    </row>
    <row r="483" spans="1:43" outlineLevel="1">
      <c r="A483" s="108">
        <v>41759</v>
      </c>
      <c r="B483" s="143" t="s">
        <v>732</v>
      </c>
      <c r="C483" s="93" t="s">
        <v>733</v>
      </c>
      <c r="D483" s="94">
        <v>3914.3</v>
      </c>
      <c r="E483" s="94"/>
      <c r="F483" s="94"/>
      <c r="G483" s="94"/>
      <c r="H483" s="94"/>
      <c r="I483" s="94"/>
      <c r="J483" s="94"/>
      <c r="K483" s="94"/>
      <c r="L483" s="94"/>
      <c r="M483" s="95">
        <v>260.95333333333338</v>
      </c>
      <c r="N483" s="95">
        <v>3653.3466666666668</v>
      </c>
      <c r="O483" s="96">
        <v>32.619166666666672</v>
      </c>
      <c r="P483" s="95">
        <v>32.619166666666672</v>
      </c>
      <c r="Q483" s="95">
        <v>32.619166666666672</v>
      </c>
      <c r="R483" s="95">
        <v>32.619166666666672</v>
      </c>
      <c r="S483" s="95">
        <v>32.619166666666672</v>
      </c>
      <c r="T483" s="95">
        <v>32.619166666666672</v>
      </c>
      <c r="U483" s="95">
        <v>32.619166666666672</v>
      </c>
      <c r="V483" s="95">
        <v>32.619166666666672</v>
      </c>
      <c r="W483" s="95">
        <v>32.619166666666672</v>
      </c>
      <c r="X483" s="95">
        <v>32.619166666666672</v>
      </c>
      <c r="Y483" s="95">
        <v>32.619166666666672</v>
      </c>
      <c r="Z483" s="95">
        <v>32.619166666666672</v>
      </c>
      <c r="AA483" s="97">
        <f t="shared" si="501"/>
        <v>652.38333333333344</v>
      </c>
      <c r="AB483" s="97">
        <v>3261.916666666667</v>
      </c>
      <c r="AC483" s="105">
        <f>+($D$483*10%)/12</f>
        <v>32.619166666666672</v>
      </c>
      <c r="AD483" s="105">
        <f t="shared" ref="AD483:AN483" si="522">+($D$483*10%)/12</f>
        <v>32.619166666666672</v>
      </c>
      <c r="AE483" s="105">
        <f t="shared" si="522"/>
        <v>32.619166666666672</v>
      </c>
      <c r="AF483" s="105">
        <f t="shared" si="522"/>
        <v>32.619166666666672</v>
      </c>
      <c r="AG483" s="105">
        <f t="shared" si="522"/>
        <v>32.619166666666672</v>
      </c>
      <c r="AH483" s="105">
        <f t="shared" si="522"/>
        <v>32.619166666666672</v>
      </c>
      <c r="AI483" s="105">
        <f t="shared" si="522"/>
        <v>32.619166666666672</v>
      </c>
      <c r="AJ483" s="105">
        <f t="shared" si="522"/>
        <v>32.619166666666672</v>
      </c>
      <c r="AK483" s="105">
        <f t="shared" si="522"/>
        <v>32.619166666666672</v>
      </c>
      <c r="AL483" s="105">
        <f t="shared" si="522"/>
        <v>32.619166666666672</v>
      </c>
      <c r="AM483" s="105">
        <f t="shared" si="522"/>
        <v>32.619166666666672</v>
      </c>
      <c r="AN483" s="105">
        <f t="shared" si="522"/>
        <v>32.619166666666672</v>
      </c>
      <c r="AO483" s="98">
        <f t="shared" si="503"/>
        <v>1043.8133333333335</v>
      </c>
      <c r="AP483" s="98">
        <f t="shared" si="504"/>
        <v>2870.4866666666667</v>
      </c>
      <c r="AQ483" s="39"/>
    </row>
    <row r="484" spans="1:43" outlineLevel="1">
      <c r="A484" s="108">
        <v>41785</v>
      </c>
      <c r="B484" s="143" t="s">
        <v>734</v>
      </c>
      <c r="C484" s="93" t="s">
        <v>735</v>
      </c>
      <c r="D484" s="94">
        <v>1198.8</v>
      </c>
      <c r="E484" s="94"/>
      <c r="F484" s="94"/>
      <c r="G484" s="94"/>
      <c r="H484" s="94"/>
      <c r="I484" s="94"/>
      <c r="J484" s="94"/>
      <c r="K484" s="94"/>
      <c r="L484" s="94"/>
      <c r="M484" s="95">
        <v>69.930000000000007</v>
      </c>
      <c r="N484" s="95">
        <v>1128.8699999999999</v>
      </c>
      <c r="O484" s="96">
        <v>9.99</v>
      </c>
      <c r="P484" s="95">
        <v>9.99</v>
      </c>
      <c r="Q484" s="95">
        <v>9.99</v>
      </c>
      <c r="R484" s="95">
        <v>9.99</v>
      </c>
      <c r="S484" s="95">
        <v>9.99</v>
      </c>
      <c r="T484" s="95">
        <v>9.99</v>
      </c>
      <c r="U484" s="95">
        <v>9.99</v>
      </c>
      <c r="V484" s="95">
        <v>9.99</v>
      </c>
      <c r="W484" s="95">
        <v>9.99</v>
      </c>
      <c r="X484" s="95">
        <v>9.99</v>
      </c>
      <c r="Y484" s="95">
        <v>9.99</v>
      </c>
      <c r="Z484" s="95">
        <v>9.99</v>
      </c>
      <c r="AA484" s="97">
        <f t="shared" si="501"/>
        <v>189.81</v>
      </c>
      <c r="AB484" s="97">
        <v>1008.99</v>
      </c>
      <c r="AC484" s="105">
        <f>+($D$484*10%)/12</f>
        <v>9.99</v>
      </c>
      <c r="AD484" s="105">
        <f t="shared" ref="AD484:AN484" si="523">+($D$484*10%)/12</f>
        <v>9.99</v>
      </c>
      <c r="AE484" s="105">
        <f t="shared" si="523"/>
        <v>9.99</v>
      </c>
      <c r="AF484" s="105">
        <f t="shared" si="523"/>
        <v>9.99</v>
      </c>
      <c r="AG484" s="105">
        <f t="shared" si="523"/>
        <v>9.99</v>
      </c>
      <c r="AH484" s="105">
        <f t="shared" si="523"/>
        <v>9.99</v>
      </c>
      <c r="AI484" s="105">
        <f t="shared" si="523"/>
        <v>9.99</v>
      </c>
      <c r="AJ484" s="105">
        <f t="shared" si="523"/>
        <v>9.99</v>
      </c>
      <c r="AK484" s="105">
        <f t="shared" si="523"/>
        <v>9.99</v>
      </c>
      <c r="AL484" s="105">
        <f t="shared" si="523"/>
        <v>9.99</v>
      </c>
      <c r="AM484" s="105">
        <f t="shared" si="523"/>
        <v>9.99</v>
      </c>
      <c r="AN484" s="105">
        <f t="shared" si="523"/>
        <v>9.99</v>
      </c>
      <c r="AO484" s="98">
        <f t="shared" si="503"/>
        <v>309.69</v>
      </c>
      <c r="AP484" s="98">
        <f t="shared" si="504"/>
        <v>889.1099999999999</v>
      </c>
      <c r="AQ484" s="39"/>
    </row>
    <row r="485" spans="1:43" outlineLevel="1">
      <c r="A485" s="108">
        <v>41804</v>
      </c>
      <c r="B485" s="143" t="s">
        <v>736</v>
      </c>
      <c r="C485" s="93" t="s">
        <v>737</v>
      </c>
      <c r="D485" s="94">
        <v>3366.9</v>
      </c>
      <c r="E485" s="94"/>
      <c r="F485" s="94"/>
      <c r="G485" s="94"/>
      <c r="H485" s="94"/>
      <c r="I485" s="94"/>
      <c r="J485" s="94"/>
      <c r="K485" s="94"/>
      <c r="L485" s="94"/>
      <c r="M485" s="95">
        <v>168.34500000000003</v>
      </c>
      <c r="N485" s="95">
        <v>3198.5550000000003</v>
      </c>
      <c r="O485" s="96">
        <v>28.057500000000005</v>
      </c>
      <c r="P485" s="95">
        <v>28.057500000000005</v>
      </c>
      <c r="Q485" s="95">
        <v>28.057500000000005</v>
      </c>
      <c r="R485" s="95">
        <v>28.057500000000005</v>
      </c>
      <c r="S485" s="95">
        <v>28.057500000000005</v>
      </c>
      <c r="T485" s="95">
        <v>28.057500000000005</v>
      </c>
      <c r="U485" s="95">
        <v>28.057500000000005</v>
      </c>
      <c r="V485" s="95">
        <v>28.057500000000005</v>
      </c>
      <c r="W485" s="95">
        <v>28.057500000000005</v>
      </c>
      <c r="X485" s="95">
        <v>28.057500000000005</v>
      </c>
      <c r="Y485" s="95">
        <v>28.057500000000005</v>
      </c>
      <c r="Z485" s="95">
        <v>28.057500000000005</v>
      </c>
      <c r="AA485" s="97">
        <f t="shared" si="501"/>
        <v>505.03500000000008</v>
      </c>
      <c r="AB485" s="97">
        <v>2861.8649999999998</v>
      </c>
      <c r="AC485" s="105">
        <f>+($D$485*10%)/12</f>
        <v>28.057500000000005</v>
      </c>
      <c r="AD485" s="105">
        <f t="shared" ref="AD485:AN485" si="524">+($D$485*10%)/12</f>
        <v>28.057500000000005</v>
      </c>
      <c r="AE485" s="105">
        <f t="shared" si="524"/>
        <v>28.057500000000005</v>
      </c>
      <c r="AF485" s="105">
        <f t="shared" si="524"/>
        <v>28.057500000000005</v>
      </c>
      <c r="AG485" s="105">
        <f t="shared" si="524"/>
        <v>28.057500000000005</v>
      </c>
      <c r="AH485" s="105">
        <f t="shared" si="524"/>
        <v>28.057500000000005</v>
      </c>
      <c r="AI485" s="105">
        <f t="shared" si="524"/>
        <v>28.057500000000005</v>
      </c>
      <c r="AJ485" s="105">
        <f t="shared" si="524"/>
        <v>28.057500000000005</v>
      </c>
      <c r="AK485" s="105">
        <f t="shared" si="524"/>
        <v>28.057500000000005</v>
      </c>
      <c r="AL485" s="105">
        <f t="shared" si="524"/>
        <v>28.057500000000005</v>
      </c>
      <c r="AM485" s="105">
        <f t="shared" si="524"/>
        <v>28.057500000000005</v>
      </c>
      <c r="AN485" s="105">
        <f t="shared" si="524"/>
        <v>28.057500000000005</v>
      </c>
      <c r="AO485" s="98">
        <f t="shared" si="503"/>
        <v>841.72500000000014</v>
      </c>
      <c r="AP485" s="98">
        <f t="shared" si="504"/>
        <v>2525.1750000000002</v>
      </c>
      <c r="AQ485" s="39"/>
    </row>
    <row r="486" spans="1:43" outlineLevel="1">
      <c r="A486" s="108">
        <v>41804</v>
      </c>
      <c r="B486" s="143" t="s">
        <v>736</v>
      </c>
      <c r="C486" s="93" t="s">
        <v>737</v>
      </c>
      <c r="D486" s="94">
        <v>72.900000000000006</v>
      </c>
      <c r="E486" s="94"/>
      <c r="F486" s="94"/>
      <c r="G486" s="94"/>
      <c r="H486" s="94"/>
      <c r="I486" s="94"/>
      <c r="J486" s="94"/>
      <c r="K486" s="94"/>
      <c r="L486" s="94"/>
      <c r="M486" s="95">
        <v>3.645</v>
      </c>
      <c r="N486" s="95">
        <v>69.25500000000001</v>
      </c>
      <c r="O486" s="96">
        <v>0.60750000000000004</v>
      </c>
      <c r="P486" s="95">
        <v>0.60750000000000004</v>
      </c>
      <c r="Q486" s="95">
        <v>0.60750000000000004</v>
      </c>
      <c r="R486" s="95">
        <v>0.60750000000000004</v>
      </c>
      <c r="S486" s="95">
        <v>0.60750000000000004</v>
      </c>
      <c r="T486" s="95">
        <v>0.60750000000000004</v>
      </c>
      <c r="U486" s="95">
        <v>0.60750000000000004</v>
      </c>
      <c r="V486" s="95">
        <v>0.60750000000000004</v>
      </c>
      <c r="W486" s="95">
        <v>0.60750000000000004</v>
      </c>
      <c r="X486" s="95">
        <v>0.60750000000000004</v>
      </c>
      <c r="Y486" s="95">
        <v>0.60750000000000004</v>
      </c>
      <c r="Z486" s="95">
        <v>0.60750000000000004</v>
      </c>
      <c r="AA486" s="97">
        <f t="shared" si="501"/>
        <v>10.935</v>
      </c>
      <c r="AB486" s="97">
        <v>61.965000000000003</v>
      </c>
      <c r="AC486" s="105">
        <f>+($D$486*10%)/12</f>
        <v>0.60750000000000004</v>
      </c>
      <c r="AD486" s="105">
        <f t="shared" ref="AD486:AN486" si="525">+($D$486*10%)/12</f>
        <v>0.60750000000000004</v>
      </c>
      <c r="AE486" s="105">
        <f t="shared" si="525"/>
        <v>0.60750000000000004</v>
      </c>
      <c r="AF486" s="105">
        <f t="shared" si="525"/>
        <v>0.60750000000000004</v>
      </c>
      <c r="AG486" s="105">
        <f t="shared" si="525"/>
        <v>0.60750000000000004</v>
      </c>
      <c r="AH486" s="105">
        <f t="shared" si="525"/>
        <v>0.60750000000000004</v>
      </c>
      <c r="AI486" s="105">
        <f t="shared" si="525"/>
        <v>0.60750000000000004</v>
      </c>
      <c r="AJ486" s="105">
        <f t="shared" si="525"/>
        <v>0.60750000000000004</v>
      </c>
      <c r="AK486" s="105">
        <f t="shared" si="525"/>
        <v>0.60750000000000004</v>
      </c>
      <c r="AL486" s="105">
        <f t="shared" si="525"/>
        <v>0.60750000000000004</v>
      </c>
      <c r="AM486" s="105">
        <f t="shared" si="525"/>
        <v>0.60750000000000004</v>
      </c>
      <c r="AN486" s="105">
        <f t="shared" si="525"/>
        <v>0.60750000000000004</v>
      </c>
      <c r="AO486" s="98">
        <f t="shared" si="503"/>
        <v>18.225000000000001</v>
      </c>
      <c r="AP486" s="98">
        <f t="shared" si="504"/>
        <v>54.675000000000004</v>
      </c>
      <c r="AQ486" s="39"/>
    </row>
    <row r="487" spans="1:43" outlineLevel="1">
      <c r="A487" s="108">
        <v>42003</v>
      </c>
      <c r="B487" s="93" t="s">
        <v>738</v>
      </c>
      <c r="C487" s="93" t="s">
        <v>737</v>
      </c>
      <c r="D487" s="133">
        <v>2801.54</v>
      </c>
      <c r="E487" s="94"/>
      <c r="F487" s="94"/>
      <c r="G487" s="94"/>
      <c r="H487" s="94"/>
      <c r="I487" s="94"/>
      <c r="J487" s="94"/>
      <c r="K487" s="94"/>
      <c r="L487" s="94"/>
      <c r="M487" s="95">
        <v>0</v>
      </c>
      <c r="N487" s="95">
        <v>2801.54</v>
      </c>
      <c r="O487" s="96">
        <v>23.346166666666665</v>
      </c>
      <c r="P487" s="95">
        <v>23.346166666666665</v>
      </c>
      <c r="Q487" s="95">
        <v>23.346166666666665</v>
      </c>
      <c r="R487" s="95">
        <v>23.346166666666665</v>
      </c>
      <c r="S487" s="95">
        <v>23.346166666666665</v>
      </c>
      <c r="T487" s="95">
        <v>23.346166666666665</v>
      </c>
      <c r="U487" s="95">
        <v>23.346166666666665</v>
      </c>
      <c r="V487" s="95">
        <v>23.346166666666665</v>
      </c>
      <c r="W487" s="95">
        <v>23.346166666666665</v>
      </c>
      <c r="X487" s="95">
        <v>23.346166666666665</v>
      </c>
      <c r="Y487" s="95">
        <v>23.346166666666665</v>
      </c>
      <c r="Z487" s="95">
        <v>23.346166666666665</v>
      </c>
      <c r="AA487" s="97">
        <f t="shared" si="501"/>
        <v>280.154</v>
      </c>
      <c r="AB487" s="97">
        <v>2521.386</v>
      </c>
      <c r="AC487" s="105">
        <f>+($D$487*10%)/12</f>
        <v>23.346166666666665</v>
      </c>
      <c r="AD487" s="105">
        <f t="shared" ref="AD487:AN487" si="526">+($D$487*10%)/12</f>
        <v>23.346166666666665</v>
      </c>
      <c r="AE487" s="105">
        <f t="shared" si="526"/>
        <v>23.346166666666665</v>
      </c>
      <c r="AF487" s="105">
        <f t="shared" si="526"/>
        <v>23.346166666666665</v>
      </c>
      <c r="AG487" s="105">
        <f t="shared" si="526"/>
        <v>23.346166666666665</v>
      </c>
      <c r="AH487" s="105">
        <f t="shared" si="526"/>
        <v>23.346166666666665</v>
      </c>
      <c r="AI487" s="105">
        <f t="shared" si="526"/>
        <v>23.346166666666665</v>
      </c>
      <c r="AJ487" s="105">
        <f t="shared" si="526"/>
        <v>23.346166666666665</v>
      </c>
      <c r="AK487" s="105">
        <f t="shared" si="526"/>
        <v>23.346166666666665</v>
      </c>
      <c r="AL487" s="105">
        <f t="shared" si="526"/>
        <v>23.346166666666665</v>
      </c>
      <c r="AM487" s="105">
        <f t="shared" si="526"/>
        <v>23.346166666666665</v>
      </c>
      <c r="AN487" s="105">
        <f t="shared" si="526"/>
        <v>23.346166666666665</v>
      </c>
      <c r="AO487" s="98">
        <f t="shared" si="503"/>
        <v>560.30799999999999</v>
      </c>
      <c r="AP487" s="98">
        <f t="shared" si="504"/>
        <v>2241.232</v>
      </c>
      <c r="AQ487" s="39"/>
    </row>
    <row r="488" spans="1:43" outlineLevel="1">
      <c r="A488" s="108">
        <v>42003</v>
      </c>
      <c r="B488" s="93" t="s">
        <v>739</v>
      </c>
      <c r="C488" s="93" t="s">
        <v>737</v>
      </c>
      <c r="D488" s="133">
        <v>6230.25</v>
      </c>
      <c r="E488" s="94"/>
      <c r="F488" s="94"/>
      <c r="G488" s="94"/>
      <c r="H488" s="94"/>
      <c r="I488" s="94"/>
      <c r="J488" s="94"/>
      <c r="K488" s="94"/>
      <c r="L488" s="94"/>
      <c r="M488" s="95">
        <v>0</v>
      </c>
      <c r="N488" s="95">
        <v>6230.25</v>
      </c>
      <c r="O488" s="96">
        <v>51.91875000000001</v>
      </c>
      <c r="P488" s="95">
        <v>51.91875000000001</v>
      </c>
      <c r="Q488" s="95">
        <v>51.91875000000001</v>
      </c>
      <c r="R488" s="95">
        <v>51.91875000000001</v>
      </c>
      <c r="S488" s="95">
        <v>51.91875000000001</v>
      </c>
      <c r="T488" s="95">
        <v>51.91875000000001</v>
      </c>
      <c r="U488" s="95">
        <v>51.91875000000001</v>
      </c>
      <c r="V488" s="95">
        <v>51.91875000000001</v>
      </c>
      <c r="W488" s="95">
        <v>51.91875000000001</v>
      </c>
      <c r="X488" s="95">
        <v>51.91875000000001</v>
      </c>
      <c r="Y488" s="95">
        <v>51.91875000000001</v>
      </c>
      <c r="Z488" s="95">
        <v>51.91875000000001</v>
      </c>
      <c r="AA488" s="97">
        <f t="shared" si="501"/>
        <v>623.02500000000009</v>
      </c>
      <c r="AB488" s="97">
        <v>5607.2250000000004</v>
      </c>
      <c r="AC488" s="105">
        <f>+($D$488*10%)/12</f>
        <v>51.91875000000001</v>
      </c>
      <c r="AD488" s="105">
        <f t="shared" ref="AD488:AN488" si="527">+($D$488*10%)/12</f>
        <v>51.91875000000001</v>
      </c>
      <c r="AE488" s="105">
        <f t="shared" si="527"/>
        <v>51.91875000000001</v>
      </c>
      <c r="AF488" s="105">
        <f t="shared" si="527"/>
        <v>51.91875000000001</v>
      </c>
      <c r="AG488" s="105">
        <f t="shared" si="527"/>
        <v>51.91875000000001</v>
      </c>
      <c r="AH488" s="105">
        <f t="shared" si="527"/>
        <v>51.91875000000001</v>
      </c>
      <c r="AI488" s="105">
        <f t="shared" si="527"/>
        <v>51.91875000000001</v>
      </c>
      <c r="AJ488" s="105">
        <f t="shared" si="527"/>
        <v>51.91875000000001</v>
      </c>
      <c r="AK488" s="105">
        <f t="shared" si="527"/>
        <v>51.91875000000001</v>
      </c>
      <c r="AL488" s="105">
        <f t="shared" si="527"/>
        <v>51.91875000000001</v>
      </c>
      <c r="AM488" s="105">
        <f t="shared" si="527"/>
        <v>51.91875000000001</v>
      </c>
      <c r="AN488" s="105">
        <f t="shared" si="527"/>
        <v>51.91875000000001</v>
      </c>
      <c r="AO488" s="98">
        <f t="shared" si="503"/>
        <v>1246.0500000000002</v>
      </c>
      <c r="AP488" s="98">
        <f t="shared" si="504"/>
        <v>4984.2</v>
      </c>
      <c r="AQ488" s="39"/>
    </row>
    <row r="489" spans="1:43" outlineLevel="1">
      <c r="A489" s="108">
        <v>42003</v>
      </c>
      <c r="B489" s="93" t="s">
        <v>740</v>
      </c>
      <c r="C489" s="93" t="s">
        <v>741</v>
      </c>
      <c r="D489" s="133">
        <v>18967.91</v>
      </c>
      <c r="E489" s="94"/>
      <c r="F489" s="94"/>
      <c r="G489" s="94"/>
      <c r="H489" s="94"/>
      <c r="I489" s="94"/>
      <c r="J489" s="94"/>
      <c r="K489" s="94"/>
      <c r="L489" s="94"/>
      <c r="M489" s="95">
        <v>0</v>
      </c>
      <c r="N489" s="95">
        <v>18967.91</v>
      </c>
      <c r="O489" s="96">
        <v>158.06591666666668</v>
      </c>
      <c r="P489" s="95">
        <v>158.06591666666668</v>
      </c>
      <c r="Q489" s="95">
        <v>158.06591666666668</v>
      </c>
      <c r="R489" s="95">
        <v>158.06591666666668</v>
      </c>
      <c r="S489" s="95">
        <v>158.06591666666668</v>
      </c>
      <c r="T489" s="95">
        <v>158.06591666666668</v>
      </c>
      <c r="U489" s="95">
        <v>158.06591666666668</v>
      </c>
      <c r="V489" s="95">
        <v>158.06591666666668</v>
      </c>
      <c r="W489" s="95">
        <v>158.06591666666668</v>
      </c>
      <c r="X489" s="95">
        <v>158.06591666666668</v>
      </c>
      <c r="Y489" s="95">
        <v>158.06591666666668</v>
      </c>
      <c r="Z489" s="95">
        <v>158.06591666666668</v>
      </c>
      <c r="AA489" s="97">
        <f t="shared" si="501"/>
        <v>1896.7910000000002</v>
      </c>
      <c r="AB489" s="97">
        <v>17071.118999999999</v>
      </c>
      <c r="AC489" s="105">
        <f>+($D$489*10%)/12</f>
        <v>158.06591666666668</v>
      </c>
      <c r="AD489" s="105">
        <f t="shared" ref="AD489:AN489" si="528">+($D$489*10%)/12</f>
        <v>158.06591666666668</v>
      </c>
      <c r="AE489" s="105">
        <f t="shared" si="528"/>
        <v>158.06591666666668</v>
      </c>
      <c r="AF489" s="105">
        <f t="shared" si="528"/>
        <v>158.06591666666668</v>
      </c>
      <c r="AG489" s="105">
        <f t="shared" si="528"/>
        <v>158.06591666666668</v>
      </c>
      <c r="AH489" s="105">
        <f t="shared" si="528"/>
        <v>158.06591666666668</v>
      </c>
      <c r="AI489" s="105">
        <f t="shared" si="528"/>
        <v>158.06591666666668</v>
      </c>
      <c r="AJ489" s="105">
        <f t="shared" si="528"/>
        <v>158.06591666666668</v>
      </c>
      <c r="AK489" s="105">
        <f t="shared" si="528"/>
        <v>158.06591666666668</v>
      </c>
      <c r="AL489" s="105">
        <f t="shared" si="528"/>
        <v>158.06591666666668</v>
      </c>
      <c r="AM489" s="105">
        <f t="shared" si="528"/>
        <v>158.06591666666668</v>
      </c>
      <c r="AN489" s="105">
        <f t="shared" si="528"/>
        <v>158.06591666666668</v>
      </c>
      <c r="AO489" s="98">
        <f t="shared" si="503"/>
        <v>3793.5820000000003</v>
      </c>
      <c r="AP489" s="98">
        <f t="shared" si="504"/>
        <v>15174.328</v>
      </c>
      <c r="AQ489" s="39"/>
    </row>
    <row r="490" spans="1:43" outlineLevel="1">
      <c r="A490" s="108">
        <v>42019</v>
      </c>
      <c r="B490" s="93" t="s">
        <v>742</v>
      </c>
      <c r="C490" s="93"/>
      <c r="D490" s="133">
        <v>5185.1899999999996</v>
      </c>
      <c r="E490" s="94"/>
      <c r="F490" s="94"/>
      <c r="G490" s="94"/>
      <c r="H490" s="94"/>
      <c r="I490" s="94"/>
      <c r="J490" s="94"/>
      <c r="K490" s="94"/>
      <c r="L490" s="94"/>
      <c r="M490" s="97"/>
      <c r="N490" s="97"/>
      <c r="O490" s="96"/>
      <c r="P490" s="95">
        <v>43.209916666666665</v>
      </c>
      <c r="Q490" s="95">
        <v>43.209916666666665</v>
      </c>
      <c r="R490" s="95">
        <v>43.209916666666665</v>
      </c>
      <c r="S490" s="95">
        <v>43.209916666666665</v>
      </c>
      <c r="T490" s="95">
        <v>43.209916666666665</v>
      </c>
      <c r="U490" s="95">
        <v>43.209916666666665</v>
      </c>
      <c r="V490" s="95">
        <v>43.209916666666665</v>
      </c>
      <c r="W490" s="95">
        <v>43.209916666666665</v>
      </c>
      <c r="X490" s="95">
        <v>43.209916666666665</v>
      </c>
      <c r="Y490" s="95">
        <v>43.209916666666665</v>
      </c>
      <c r="Z490" s="95">
        <v>43.209916666666665</v>
      </c>
      <c r="AA490" s="97">
        <f t="shared" si="501"/>
        <v>475.30908333333343</v>
      </c>
      <c r="AB490" s="97">
        <v>4709.8809166666661</v>
      </c>
      <c r="AC490" s="105">
        <f>+($D$490*10%)/12</f>
        <v>43.209916666666665</v>
      </c>
      <c r="AD490" s="105">
        <f t="shared" ref="AD490:AN490" si="529">+($D$490*10%)/12</f>
        <v>43.209916666666665</v>
      </c>
      <c r="AE490" s="105">
        <f t="shared" si="529"/>
        <v>43.209916666666665</v>
      </c>
      <c r="AF490" s="105">
        <f t="shared" si="529"/>
        <v>43.209916666666665</v>
      </c>
      <c r="AG490" s="105">
        <f t="shared" si="529"/>
        <v>43.209916666666665</v>
      </c>
      <c r="AH490" s="105">
        <f t="shared" si="529"/>
        <v>43.209916666666665</v>
      </c>
      <c r="AI490" s="105">
        <f t="shared" si="529"/>
        <v>43.209916666666665</v>
      </c>
      <c r="AJ490" s="105">
        <f t="shared" si="529"/>
        <v>43.209916666666665</v>
      </c>
      <c r="AK490" s="105">
        <f t="shared" si="529"/>
        <v>43.209916666666665</v>
      </c>
      <c r="AL490" s="105">
        <f t="shared" si="529"/>
        <v>43.209916666666665</v>
      </c>
      <c r="AM490" s="105">
        <f t="shared" si="529"/>
        <v>43.209916666666665</v>
      </c>
      <c r="AN490" s="105">
        <f t="shared" si="529"/>
        <v>43.209916666666665</v>
      </c>
      <c r="AO490" s="98">
        <f t="shared" si="503"/>
        <v>993.82808333333355</v>
      </c>
      <c r="AP490" s="98">
        <f t="shared" si="504"/>
        <v>4191.3619166666658</v>
      </c>
      <c r="AQ490" s="39"/>
    </row>
    <row r="491" spans="1:43" outlineLevel="1">
      <c r="A491" s="108">
        <v>42271</v>
      </c>
      <c r="B491" s="93" t="s">
        <v>743</v>
      </c>
      <c r="C491" s="93" t="s">
        <v>744</v>
      </c>
      <c r="D491" s="133">
        <v>11165</v>
      </c>
      <c r="E491" s="94"/>
      <c r="F491" s="94"/>
      <c r="G491" s="94"/>
      <c r="H491" s="94"/>
      <c r="I491" s="94"/>
      <c r="J491" s="94"/>
      <c r="K491" s="94"/>
      <c r="L491" s="94"/>
      <c r="M491" s="97"/>
      <c r="N491" s="97"/>
      <c r="O491" s="96"/>
      <c r="P491" s="95"/>
      <c r="Q491" s="95"/>
      <c r="R491" s="123"/>
      <c r="S491" s="123"/>
      <c r="T491" s="123"/>
      <c r="U491" s="123"/>
      <c r="V491" s="123"/>
      <c r="W491" s="123"/>
      <c r="X491" s="123">
        <f t="shared" ref="X491:Z491" si="530">+($D$491*10%)/12</f>
        <v>93.041666666666671</v>
      </c>
      <c r="Y491" s="123">
        <f t="shared" si="530"/>
        <v>93.041666666666671</v>
      </c>
      <c r="Z491" s="123">
        <f t="shared" si="530"/>
        <v>93.041666666666671</v>
      </c>
      <c r="AA491" s="97">
        <f t="shared" si="501"/>
        <v>279.125</v>
      </c>
      <c r="AB491" s="97">
        <v>10885.875</v>
      </c>
      <c r="AC491" s="105">
        <f>+($D$491*10%)/12</f>
        <v>93.041666666666671</v>
      </c>
      <c r="AD491" s="105">
        <f t="shared" ref="AD491:AN491" si="531">+($D$491*10%)/12</f>
        <v>93.041666666666671</v>
      </c>
      <c r="AE491" s="105">
        <f t="shared" si="531"/>
        <v>93.041666666666671</v>
      </c>
      <c r="AF491" s="105">
        <f t="shared" si="531"/>
        <v>93.041666666666671</v>
      </c>
      <c r="AG491" s="105">
        <f t="shared" si="531"/>
        <v>93.041666666666671</v>
      </c>
      <c r="AH491" s="105">
        <f t="shared" si="531"/>
        <v>93.041666666666671</v>
      </c>
      <c r="AI491" s="105">
        <f t="shared" si="531"/>
        <v>93.041666666666671</v>
      </c>
      <c r="AJ491" s="105">
        <f t="shared" si="531"/>
        <v>93.041666666666671</v>
      </c>
      <c r="AK491" s="105">
        <f t="shared" si="531"/>
        <v>93.041666666666671</v>
      </c>
      <c r="AL491" s="105">
        <f t="shared" si="531"/>
        <v>93.041666666666671</v>
      </c>
      <c r="AM491" s="105">
        <f t="shared" si="531"/>
        <v>93.041666666666671</v>
      </c>
      <c r="AN491" s="105">
        <f t="shared" si="531"/>
        <v>93.041666666666671</v>
      </c>
      <c r="AO491" s="98">
        <f t="shared" si="503"/>
        <v>1395.6249999999998</v>
      </c>
      <c r="AP491" s="98">
        <f t="shared" si="504"/>
        <v>9769.375</v>
      </c>
      <c r="AQ491" s="39"/>
    </row>
    <row r="492" spans="1:43" outlineLevel="1">
      <c r="A492" s="145">
        <v>42086</v>
      </c>
      <c r="B492" s="146" t="s">
        <v>213</v>
      </c>
      <c r="C492" s="146" t="s">
        <v>839</v>
      </c>
      <c r="D492" s="124">
        <v>381.39</v>
      </c>
      <c r="E492" s="94"/>
      <c r="F492" s="94"/>
      <c r="G492" s="94"/>
      <c r="H492" s="94"/>
      <c r="I492" s="94"/>
      <c r="J492" s="94"/>
      <c r="K492" s="94"/>
      <c r="L492" s="94"/>
      <c r="M492" s="97"/>
      <c r="N492" s="97"/>
      <c r="O492" s="96"/>
      <c r="P492" s="95"/>
      <c r="Q492" s="95"/>
      <c r="R492" s="95">
        <f>+($D$492*10%)/12</f>
        <v>3.1782500000000002</v>
      </c>
      <c r="S492" s="95">
        <f t="shared" ref="S492:Z492" si="532">+($D$492*10%)/12</f>
        <v>3.1782500000000002</v>
      </c>
      <c r="T492" s="95">
        <f t="shared" si="532"/>
        <v>3.1782500000000002</v>
      </c>
      <c r="U492" s="95">
        <f t="shared" si="532"/>
        <v>3.1782500000000002</v>
      </c>
      <c r="V492" s="95">
        <f t="shared" si="532"/>
        <v>3.1782500000000002</v>
      </c>
      <c r="W492" s="95">
        <f t="shared" si="532"/>
        <v>3.1782500000000002</v>
      </c>
      <c r="X492" s="95">
        <f t="shared" si="532"/>
        <v>3.1782500000000002</v>
      </c>
      <c r="Y492" s="95">
        <f t="shared" si="532"/>
        <v>3.1782500000000002</v>
      </c>
      <c r="Z492" s="95">
        <f t="shared" si="532"/>
        <v>3.1782500000000002</v>
      </c>
      <c r="AA492" s="97">
        <f t="shared" si="501"/>
        <v>28.60425</v>
      </c>
      <c r="AB492" s="97"/>
      <c r="AC492" s="95">
        <f t="shared" ref="AC492:AN492" si="533">+($D$492*10%)/12</f>
        <v>3.1782500000000002</v>
      </c>
      <c r="AD492" s="95">
        <f t="shared" si="533"/>
        <v>3.1782500000000002</v>
      </c>
      <c r="AE492" s="95">
        <f t="shared" si="533"/>
        <v>3.1782500000000002</v>
      </c>
      <c r="AF492" s="95">
        <f t="shared" si="533"/>
        <v>3.1782500000000002</v>
      </c>
      <c r="AG492" s="95">
        <f t="shared" si="533"/>
        <v>3.1782500000000002</v>
      </c>
      <c r="AH492" s="95">
        <f t="shared" si="533"/>
        <v>3.1782500000000002</v>
      </c>
      <c r="AI492" s="95">
        <f t="shared" si="533"/>
        <v>3.1782500000000002</v>
      </c>
      <c r="AJ492" s="95">
        <f t="shared" si="533"/>
        <v>3.1782500000000002</v>
      </c>
      <c r="AK492" s="95">
        <f t="shared" si="533"/>
        <v>3.1782500000000002</v>
      </c>
      <c r="AL492" s="95">
        <f t="shared" si="533"/>
        <v>3.1782500000000002</v>
      </c>
      <c r="AM492" s="95">
        <f t="shared" si="533"/>
        <v>3.1782500000000002</v>
      </c>
      <c r="AN492" s="95">
        <f t="shared" si="533"/>
        <v>3.1782500000000002</v>
      </c>
      <c r="AO492" s="98">
        <f t="shared" si="503"/>
        <v>66.743249999999989</v>
      </c>
      <c r="AP492" s="98">
        <f>+D492-AO492</f>
        <v>314.64675</v>
      </c>
      <c r="AQ492" s="39"/>
    </row>
    <row r="493" spans="1:43" outlineLevel="1">
      <c r="A493" s="108">
        <v>42408</v>
      </c>
      <c r="B493" s="93" t="s">
        <v>825</v>
      </c>
      <c r="C493" s="93" t="s">
        <v>827</v>
      </c>
      <c r="D493" s="124">
        <v>124889.91</v>
      </c>
      <c r="E493" s="94"/>
      <c r="F493" s="94"/>
      <c r="G493" s="94"/>
      <c r="H493" s="94"/>
      <c r="I493" s="94"/>
      <c r="J493" s="94"/>
      <c r="K493" s="94"/>
      <c r="L493" s="94"/>
      <c r="M493" s="97"/>
      <c r="N493" s="97"/>
      <c r="O493" s="96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7"/>
      <c r="AB493" s="97"/>
      <c r="AC493" s="98"/>
      <c r="AD493" s="98"/>
      <c r="AE493" s="105">
        <f>+($D$493*10%)/12</f>
        <v>1040.7492500000001</v>
      </c>
      <c r="AF493" s="105">
        <f t="shared" ref="AF493:AN493" si="534">+($D$493*10%)/12</f>
        <v>1040.7492500000001</v>
      </c>
      <c r="AG493" s="105">
        <f t="shared" si="534"/>
        <v>1040.7492500000001</v>
      </c>
      <c r="AH493" s="105">
        <f t="shared" si="534"/>
        <v>1040.7492500000001</v>
      </c>
      <c r="AI493" s="105">
        <f t="shared" si="534"/>
        <v>1040.7492500000001</v>
      </c>
      <c r="AJ493" s="105">
        <f t="shared" si="534"/>
        <v>1040.7492500000001</v>
      </c>
      <c r="AK493" s="105">
        <f t="shared" si="534"/>
        <v>1040.7492500000001</v>
      </c>
      <c r="AL493" s="105">
        <f t="shared" si="534"/>
        <v>1040.7492500000001</v>
      </c>
      <c r="AM493" s="105">
        <f t="shared" si="534"/>
        <v>1040.7492500000001</v>
      </c>
      <c r="AN493" s="105">
        <f t="shared" si="534"/>
        <v>1040.7492500000001</v>
      </c>
      <c r="AO493" s="98">
        <f t="shared" si="503"/>
        <v>10407.492500000002</v>
      </c>
      <c r="AP493" s="98">
        <f t="shared" si="504"/>
        <v>114482.4175</v>
      </c>
      <c r="AQ493" s="39"/>
    </row>
    <row r="494" spans="1:43" outlineLevel="1">
      <c r="A494" s="108">
        <v>42408</v>
      </c>
      <c r="B494" s="93" t="s">
        <v>826</v>
      </c>
      <c r="C494" s="93" t="s">
        <v>827</v>
      </c>
      <c r="D494" s="124">
        <v>30525.88</v>
      </c>
      <c r="E494" s="94"/>
      <c r="F494" s="94"/>
      <c r="G494" s="94"/>
      <c r="H494" s="94"/>
      <c r="I494" s="94"/>
      <c r="J494" s="94"/>
      <c r="K494" s="94"/>
      <c r="L494" s="94"/>
      <c r="M494" s="97"/>
      <c r="N494" s="97"/>
      <c r="O494" s="96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7"/>
      <c r="AB494" s="97"/>
      <c r="AC494" s="98"/>
      <c r="AD494" s="98"/>
      <c r="AE494" s="98">
        <f>+($D$494*10%)/12</f>
        <v>254.38233333333335</v>
      </c>
      <c r="AF494" s="98">
        <f t="shared" ref="AF494:AN494" si="535">+($D$494*10%)/12</f>
        <v>254.38233333333335</v>
      </c>
      <c r="AG494" s="98">
        <f t="shared" si="535"/>
        <v>254.38233333333335</v>
      </c>
      <c r="AH494" s="98">
        <f t="shared" si="535"/>
        <v>254.38233333333335</v>
      </c>
      <c r="AI494" s="98">
        <f t="shared" si="535"/>
        <v>254.38233333333335</v>
      </c>
      <c r="AJ494" s="98">
        <f t="shared" si="535"/>
        <v>254.38233333333335</v>
      </c>
      <c r="AK494" s="98">
        <f t="shared" si="535"/>
        <v>254.38233333333335</v>
      </c>
      <c r="AL494" s="98">
        <f t="shared" si="535"/>
        <v>254.38233333333335</v>
      </c>
      <c r="AM494" s="98">
        <f t="shared" si="535"/>
        <v>254.38233333333335</v>
      </c>
      <c r="AN494" s="98">
        <f t="shared" si="535"/>
        <v>254.38233333333335</v>
      </c>
      <c r="AO494" s="98">
        <f t="shared" si="503"/>
        <v>2543.8233333333342</v>
      </c>
      <c r="AP494" s="98">
        <f t="shared" si="504"/>
        <v>27982.056666666667</v>
      </c>
      <c r="AQ494" s="39"/>
    </row>
    <row r="495" spans="1:43" ht="12" outlineLevel="1" thickBot="1">
      <c r="A495" s="109">
        <v>42735</v>
      </c>
      <c r="B495" s="111" t="s">
        <v>865</v>
      </c>
      <c r="C495" s="111" t="s">
        <v>695</v>
      </c>
      <c r="D495" s="128">
        <v>39922.76</v>
      </c>
      <c r="E495" s="113"/>
      <c r="F495" s="113"/>
      <c r="G495" s="113"/>
      <c r="H495" s="113"/>
      <c r="I495" s="113"/>
      <c r="J495" s="113"/>
      <c r="K495" s="113"/>
      <c r="L495" s="113"/>
      <c r="M495" s="114"/>
      <c r="N495" s="114"/>
      <c r="O495" s="112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4"/>
      <c r="AB495" s="114"/>
      <c r="AC495" s="116"/>
      <c r="AD495" s="116"/>
      <c r="AE495" s="116"/>
      <c r="AF495" s="116"/>
      <c r="AG495" s="116"/>
      <c r="AH495" s="116"/>
      <c r="AI495" s="116"/>
      <c r="AJ495" s="116"/>
      <c r="AK495" s="116"/>
      <c r="AL495" s="116"/>
      <c r="AM495" s="116"/>
      <c r="AN495" s="116"/>
      <c r="AO495" s="116">
        <f t="shared" si="503"/>
        <v>0</v>
      </c>
      <c r="AP495" s="116">
        <f t="shared" si="504"/>
        <v>39922.76</v>
      </c>
      <c r="AQ495" s="39"/>
    </row>
    <row r="496" spans="1:43" outlineLevel="1">
      <c r="A496" s="43"/>
      <c r="B496" s="3"/>
      <c r="C496" s="3"/>
      <c r="D496" s="45"/>
      <c r="E496" s="4"/>
      <c r="F496" s="4"/>
      <c r="G496" s="4"/>
      <c r="H496" s="4"/>
      <c r="I496" s="4"/>
      <c r="J496" s="4"/>
      <c r="K496" s="4"/>
      <c r="L496" s="4"/>
      <c r="M496" s="6"/>
      <c r="N496" s="6"/>
      <c r="O496" s="8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6"/>
      <c r="AB496" s="6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</row>
    <row r="497" spans="1:43" outlineLevel="1">
      <c r="A497" s="43"/>
      <c r="B497" s="3"/>
      <c r="C497" s="3"/>
      <c r="D497" s="4"/>
      <c r="E497" s="4"/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/>
      <c r="M497" s="6"/>
      <c r="N497" s="5">
        <v>0</v>
      </c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</row>
    <row r="498" spans="1:43">
      <c r="A498" s="47"/>
      <c r="B498" s="3"/>
      <c r="C498" s="11" t="s">
        <v>745</v>
      </c>
      <c r="D498" s="29">
        <f>+SUM(D464:D495)</f>
        <v>614712.9</v>
      </c>
      <c r="E498" s="29">
        <v>1137.2833333333333</v>
      </c>
      <c r="F498" s="29">
        <v>6584.1005833333302</v>
      </c>
      <c r="G498" s="29">
        <v>13593.017249999999</v>
      </c>
      <c r="H498" s="29">
        <v>20601.937249999999</v>
      </c>
      <c r="I498" s="29">
        <v>32367.939083333331</v>
      </c>
      <c r="J498" s="29">
        <v>48475.963083333329</v>
      </c>
      <c r="K498" s="29">
        <v>73591.221083333337</v>
      </c>
      <c r="L498" s="29">
        <f>+SUM(L464:L497)</f>
        <v>108812.79183333334</v>
      </c>
      <c r="M498" s="29">
        <f>+SUM(M464:M497)</f>
        <v>145690.27649999998</v>
      </c>
      <c r="N498" s="29">
        <v>256794.24350000001</v>
      </c>
      <c r="O498" s="40">
        <f t="shared" ref="O498:AP498" si="536">+SUM(O464:O497)</f>
        <v>3355.3564166666674</v>
      </c>
      <c r="P498" s="40">
        <f t="shared" si="536"/>
        <v>3398.5663333333341</v>
      </c>
      <c r="Q498" s="40">
        <f t="shared" si="536"/>
        <v>3398.5663333333341</v>
      </c>
      <c r="R498" s="40">
        <f t="shared" si="536"/>
        <v>3401.744583333334</v>
      </c>
      <c r="S498" s="40">
        <f t="shared" si="536"/>
        <v>3401.744583333334</v>
      </c>
      <c r="T498" s="40">
        <f t="shared" si="536"/>
        <v>3401.744583333334</v>
      </c>
      <c r="U498" s="40">
        <f t="shared" si="536"/>
        <v>3401.744583333334</v>
      </c>
      <c r="V498" s="40">
        <f t="shared" si="536"/>
        <v>3401.744583333334</v>
      </c>
      <c r="W498" s="40">
        <f t="shared" si="536"/>
        <v>3401.744583333334</v>
      </c>
      <c r="X498" s="40">
        <f t="shared" si="536"/>
        <v>3494.7862500000006</v>
      </c>
      <c r="Y498" s="40">
        <f t="shared" si="536"/>
        <v>3494.7862500000006</v>
      </c>
      <c r="Z498" s="40">
        <f t="shared" si="536"/>
        <v>3494.7862500000006</v>
      </c>
      <c r="AA498" s="40">
        <f t="shared" si="536"/>
        <v>186737.59183333334</v>
      </c>
      <c r="AB498" s="4">
        <f t="shared" si="536"/>
        <v>258738.15241666665</v>
      </c>
      <c r="AC498" s="4">
        <f t="shared" si="536"/>
        <v>3494.7862500000006</v>
      </c>
      <c r="AD498" s="4">
        <f t="shared" si="536"/>
        <v>3494.7862500000006</v>
      </c>
      <c r="AE498" s="4">
        <f t="shared" si="536"/>
        <v>4676.1895000000004</v>
      </c>
      <c r="AF498" s="4">
        <f t="shared" si="536"/>
        <v>4676.1895000000004</v>
      </c>
      <c r="AG498" s="4">
        <f t="shared" si="536"/>
        <v>4676.1895000000004</v>
      </c>
      <c r="AH498" s="6">
        <f t="shared" si="536"/>
        <v>4676.1895000000004</v>
      </c>
      <c r="AI498" s="4">
        <f t="shared" si="536"/>
        <v>4676.1895000000004</v>
      </c>
      <c r="AJ498" s="4">
        <f t="shared" si="536"/>
        <v>4676.1895000000004</v>
      </c>
      <c r="AK498" s="4">
        <f t="shared" si="536"/>
        <v>4676.1895000000004</v>
      </c>
      <c r="AL498" s="4">
        <f t="shared" si="536"/>
        <v>4676.1895000000004</v>
      </c>
      <c r="AM498" s="4">
        <f t="shared" si="536"/>
        <v>4676.1895000000004</v>
      </c>
      <c r="AN498" s="4">
        <f t="shared" si="536"/>
        <v>4676.1895000000004</v>
      </c>
      <c r="AO498" s="4">
        <f t="shared" si="536"/>
        <v>240489.05933333328</v>
      </c>
      <c r="AP498" s="4">
        <f t="shared" si="536"/>
        <v>374223.84066666663</v>
      </c>
      <c r="AQ498" s="39"/>
    </row>
    <row r="499" spans="1:43" ht="12" thickBot="1">
      <c r="A499" s="82"/>
      <c r="B499" s="3"/>
      <c r="C499" s="9" t="s">
        <v>135</v>
      </c>
      <c r="D499" s="31">
        <v>614712.9</v>
      </c>
      <c r="E499" s="29">
        <v>1137.28</v>
      </c>
      <c r="F499" s="29">
        <v>6584.11</v>
      </c>
      <c r="G499" s="29">
        <v>13593.02</v>
      </c>
      <c r="H499" s="29">
        <v>20601.939999999999</v>
      </c>
      <c r="I499" s="29">
        <v>32367.94</v>
      </c>
      <c r="J499" s="40">
        <v>48457.39</v>
      </c>
      <c r="K499" s="29">
        <v>73573.649999999994</v>
      </c>
      <c r="L499" s="29">
        <v>108795.22</v>
      </c>
      <c r="M499" s="40">
        <v>145690.28</v>
      </c>
      <c r="N499" s="40"/>
      <c r="O499" s="40">
        <v>3355.3564166666674</v>
      </c>
      <c r="P499" s="42">
        <v>3398.5663333333341</v>
      </c>
      <c r="Q499" s="42">
        <v>3398.5663333333341</v>
      </c>
      <c r="R499" s="42">
        <v>3401.744583333334</v>
      </c>
      <c r="S499" s="42">
        <v>3401.744583333334</v>
      </c>
      <c r="T499" s="42">
        <v>3401.744583333334</v>
      </c>
      <c r="U499" s="42">
        <v>3401.744583333334</v>
      </c>
      <c r="V499" s="42">
        <v>3401.744583333334</v>
      </c>
      <c r="W499" s="42">
        <v>3401.744583333334</v>
      </c>
      <c r="X499" s="42">
        <v>3494.7862500000006</v>
      </c>
      <c r="Y499" s="42">
        <v>3494.7862500000006</v>
      </c>
      <c r="Z499" s="42">
        <v>3494.7862500000006</v>
      </c>
      <c r="AA499" s="42">
        <v>186737.59</v>
      </c>
      <c r="AB499" s="6"/>
      <c r="AC499" s="6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</row>
    <row r="500" spans="1:43" ht="12" thickTop="1">
      <c r="A500" s="47"/>
      <c r="B500" s="3"/>
      <c r="C500" s="9" t="s">
        <v>136</v>
      </c>
      <c r="D500" s="29">
        <f>+D498-D499</f>
        <v>0</v>
      </c>
      <c r="E500" s="29">
        <v>3.3333333333303017E-3</v>
      </c>
      <c r="F500" s="29">
        <v>-1.2749999998959538E-2</v>
      </c>
      <c r="G500" s="29">
        <v>-2.7499999887368176E-3</v>
      </c>
      <c r="H500" s="29">
        <v>-2.7499999741849024E-3</v>
      </c>
      <c r="I500" s="29">
        <v>-9.1666666776291095E-4</v>
      </c>
      <c r="J500" s="29">
        <f>+J498-J499</f>
        <v>18.573083333329123</v>
      </c>
      <c r="K500" s="29">
        <f>+K498-K499</f>
        <v>17.571083333343267</v>
      </c>
      <c r="L500" s="29">
        <f>+L498-L499</f>
        <v>17.571833333335235</v>
      </c>
      <c r="M500" s="29">
        <f>+M498-M499</f>
        <v>-3.5000000207219273E-3</v>
      </c>
      <c r="N500" s="40"/>
      <c r="O500" s="42">
        <f>+O498-O499</f>
        <v>0</v>
      </c>
      <c r="P500" s="42">
        <f t="shared" ref="P500:S500" si="537">+P498-P499</f>
        <v>0</v>
      </c>
      <c r="Q500" s="42">
        <f t="shared" si="537"/>
        <v>0</v>
      </c>
      <c r="R500" s="42">
        <f t="shared" si="537"/>
        <v>0</v>
      </c>
      <c r="S500" s="42">
        <f t="shared" si="537"/>
        <v>0</v>
      </c>
      <c r="T500" s="42">
        <f>+T498-T499</f>
        <v>0</v>
      </c>
      <c r="U500" s="42">
        <f t="shared" ref="U500" si="538">+U498-U499</f>
        <v>0</v>
      </c>
      <c r="V500" s="42">
        <f t="shared" ref="V500" si="539">+V498-V499</f>
        <v>0</v>
      </c>
      <c r="W500" s="42">
        <f>+W498-W499</f>
        <v>0</v>
      </c>
      <c r="X500" s="42">
        <f t="shared" ref="X500" si="540">+X498-X499</f>
        <v>0</v>
      </c>
      <c r="Y500" s="42">
        <f t="shared" ref="Y500" si="541">+Y498-Y499</f>
        <v>0</v>
      </c>
      <c r="Z500" s="42">
        <f t="shared" ref="Z500" si="542">+Z498-Z499</f>
        <v>0</v>
      </c>
      <c r="AA500" s="42">
        <f>+AA498-AA499</f>
        <v>1.8333333428017795E-3</v>
      </c>
      <c r="AB500" s="6"/>
      <c r="AC500" s="6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</row>
    <row r="501" spans="1:43" ht="12" thickBot="1">
      <c r="A501" s="47"/>
      <c r="B501" s="7"/>
      <c r="C501" s="7"/>
      <c r="D501" s="2"/>
      <c r="E501" s="10"/>
      <c r="F501" s="2"/>
      <c r="G501" s="2"/>
      <c r="H501" s="2"/>
      <c r="I501" s="2"/>
      <c r="J501" s="2"/>
      <c r="K501" s="2"/>
      <c r="L501" s="2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spans="1:43" ht="12" thickBot="1">
      <c r="A502" s="25" t="s">
        <v>746</v>
      </c>
      <c r="B502" s="135"/>
      <c r="C502" s="135" t="s">
        <v>747</v>
      </c>
      <c r="D502" s="15">
        <v>0.05</v>
      </c>
      <c r="E502" s="16" t="s">
        <v>18</v>
      </c>
      <c r="F502" s="16" t="s">
        <v>19</v>
      </c>
      <c r="G502" s="16" t="s">
        <v>20</v>
      </c>
      <c r="H502" s="16" t="s">
        <v>21</v>
      </c>
      <c r="I502" s="16" t="s">
        <v>22</v>
      </c>
      <c r="J502" s="16" t="s">
        <v>23</v>
      </c>
      <c r="K502" s="16" t="s">
        <v>24</v>
      </c>
      <c r="L502" s="16" t="s">
        <v>25</v>
      </c>
      <c r="M502" s="16" t="s">
        <v>26</v>
      </c>
      <c r="N502" s="25" t="s">
        <v>5</v>
      </c>
      <c r="O502" s="25" t="s">
        <v>6</v>
      </c>
      <c r="P502" s="25" t="s">
        <v>7</v>
      </c>
      <c r="Q502" s="25" t="s">
        <v>8</v>
      </c>
      <c r="R502" s="25" t="s">
        <v>9</v>
      </c>
      <c r="S502" s="25" t="s">
        <v>10</v>
      </c>
      <c r="T502" s="25" t="s">
        <v>11</v>
      </c>
      <c r="U502" s="25" t="s">
        <v>12</v>
      </c>
      <c r="V502" s="25" t="s">
        <v>13</v>
      </c>
      <c r="W502" s="25" t="s">
        <v>14</v>
      </c>
      <c r="X502" s="25" t="s">
        <v>15</v>
      </c>
      <c r="Y502" s="25" t="s">
        <v>16</v>
      </c>
      <c r="Z502" s="25" t="s">
        <v>17</v>
      </c>
      <c r="AA502" s="16" t="s">
        <v>27</v>
      </c>
      <c r="AB502" s="26" t="s">
        <v>5</v>
      </c>
      <c r="AC502" s="21" t="s">
        <v>6</v>
      </c>
      <c r="AD502" s="21" t="s">
        <v>7</v>
      </c>
      <c r="AE502" s="21" t="s">
        <v>8</v>
      </c>
      <c r="AF502" s="21" t="s">
        <v>9</v>
      </c>
      <c r="AG502" s="21" t="s">
        <v>10</v>
      </c>
      <c r="AH502" s="21" t="s">
        <v>11</v>
      </c>
      <c r="AI502" s="21" t="s">
        <v>12</v>
      </c>
      <c r="AJ502" s="21" t="s">
        <v>13</v>
      </c>
      <c r="AK502" s="21" t="s">
        <v>14</v>
      </c>
      <c r="AL502" s="21" t="s">
        <v>15</v>
      </c>
      <c r="AM502" s="21" t="s">
        <v>16</v>
      </c>
      <c r="AN502" s="21" t="s">
        <v>17</v>
      </c>
      <c r="AO502" s="22" t="s">
        <v>813</v>
      </c>
      <c r="AP502" s="27" t="s">
        <v>5</v>
      </c>
    </row>
    <row r="503" spans="1:43" outlineLevel="1">
      <c r="A503" s="141">
        <v>38808</v>
      </c>
      <c r="B503" s="86" t="s">
        <v>748</v>
      </c>
      <c r="C503" s="86" t="s">
        <v>749</v>
      </c>
      <c r="D503" s="87">
        <v>363665.72</v>
      </c>
      <c r="E503" s="87">
        <v>12122.190666666665</v>
      </c>
      <c r="F503" s="87">
        <v>30305.476666666662</v>
      </c>
      <c r="G503" s="87">
        <v>48488.762666666655</v>
      </c>
      <c r="H503" s="87">
        <v>66672.048666666655</v>
      </c>
      <c r="I503" s="87">
        <v>84855.334666666735</v>
      </c>
      <c r="J503" s="87">
        <v>103038.62066666673</v>
      </c>
      <c r="K503" s="87">
        <v>121221.90666666672</v>
      </c>
      <c r="L503" s="87">
        <v>139405.19266666673</v>
      </c>
      <c r="M503" s="88">
        <v>157588.47866666672</v>
      </c>
      <c r="N503" s="88">
        <v>242443.81399999998</v>
      </c>
      <c r="O503" s="87">
        <v>1515.2738333333334</v>
      </c>
      <c r="P503" s="87">
        <v>1515.2738333333334</v>
      </c>
      <c r="Q503" s="87">
        <v>1515.2738333333334</v>
      </c>
      <c r="R503" s="87">
        <v>1515.2738333333334</v>
      </c>
      <c r="S503" s="87">
        <v>1515.2738333333334</v>
      </c>
      <c r="T503" s="87">
        <v>1515.2738333333334</v>
      </c>
      <c r="U503" s="87">
        <v>1515.2738333333334</v>
      </c>
      <c r="V503" s="87">
        <v>1515.2738333333334</v>
      </c>
      <c r="W503" s="87">
        <v>1515.2738333333334</v>
      </c>
      <c r="X503" s="87">
        <v>1515.2738333333334</v>
      </c>
      <c r="Y503" s="87">
        <v>1515.2738333333334</v>
      </c>
      <c r="Z503" s="87">
        <v>1515.2738333333334</v>
      </c>
      <c r="AA503" s="90">
        <f>+SUM(O503:Z503)+M503</f>
        <v>175771.76466666671</v>
      </c>
      <c r="AB503" s="90">
        <v>187893.95533333326</v>
      </c>
      <c r="AC503" s="147">
        <f>+($D$503*5%)/12</f>
        <v>1515.2738333333334</v>
      </c>
      <c r="AD503" s="91">
        <f t="shared" ref="AD503:AN503" si="543">+($D$503*5%)/12</f>
        <v>1515.2738333333334</v>
      </c>
      <c r="AE503" s="91">
        <f t="shared" si="543"/>
        <v>1515.2738333333334</v>
      </c>
      <c r="AF503" s="91">
        <f t="shared" si="543"/>
        <v>1515.2738333333334</v>
      </c>
      <c r="AG503" s="91">
        <f t="shared" si="543"/>
        <v>1515.2738333333334</v>
      </c>
      <c r="AH503" s="91">
        <f t="shared" si="543"/>
        <v>1515.2738333333334</v>
      </c>
      <c r="AI503" s="91">
        <f t="shared" si="543"/>
        <v>1515.2738333333334</v>
      </c>
      <c r="AJ503" s="91">
        <f t="shared" si="543"/>
        <v>1515.2738333333334</v>
      </c>
      <c r="AK503" s="91">
        <f t="shared" si="543"/>
        <v>1515.2738333333334</v>
      </c>
      <c r="AL503" s="91">
        <f t="shared" si="543"/>
        <v>1515.2738333333334</v>
      </c>
      <c r="AM503" s="91">
        <f t="shared" si="543"/>
        <v>1515.2738333333334</v>
      </c>
      <c r="AN503" s="91">
        <f t="shared" si="543"/>
        <v>1515.2738333333334</v>
      </c>
      <c r="AO503" s="91">
        <f>+AA503+SUM(AC503:AN503)</f>
        <v>193955.05066666671</v>
      </c>
      <c r="AP503" s="91">
        <f>+D503-AO503</f>
        <v>169710.66933333327</v>
      </c>
    </row>
    <row r="504" spans="1:43" outlineLevel="1">
      <c r="A504" s="108" t="s">
        <v>828</v>
      </c>
      <c r="B504" s="93" t="s">
        <v>750</v>
      </c>
      <c r="C504" s="93" t="s">
        <v>751</v>
      </c>
      <c r="D504" s="94">
        <v>1200</v>
      </c>
      <c r="E504" s="94">
        <v>0</v>
      </c>
      <c r="F504" s="94">
        <v>40</v>
      </c>
      <c r="G504" s="94">
        <v>100</v>
      </c>
      <c r="H504" s="94">
        <v>160</v>
      </c>
      <c r="I504" s="94">
        <v>220</v>
      </c>
      <c r="J504" s="94">
        <v>280</v>
      </c>
      <c r="K504" s="94">
        <v>340</v>
      </c>
      <c r="L504" s="94">
        <v>400</v>
      </c>
      <c r="M504" s="95">
        <v>460</v>
      </c>
      <c r="N504" s="95">
        <v>860</v>
      </c>
      <c r="O504" s="94">
        <v>5</v>
      </c>
      <c r="P504" s="94">
        <v>5</v>
      </c>
      <c r="Q504" s="94">
        <v>5</v>
      </c>
      <c r="R504" s="94">
        <v>5</v>
      </c>
      <c r="S504" s="94">
        <v>5</v>
      </c>
      <c r="T504" s="94">
        <v>5</v>
      </c>
      <c r="U504" s="94">
        <v>5</v>
      </c>
      <c r="V504" s="94">
        <v>5</v>
      </c>
      <c r="W504" s="94">
        <v>5</v>
      </c>
      <c r="X504" s="94">
        <v>5</v>
      </c>
      <c r="Y504" s="94">
        <v>5</v>
      </c>
      <c r="Z504" s="94">
        <v>5</v>
      </c>
      <c r="AA504" s="97">
        <f t="shared" ref="AA504:AA536" si="544">+SUM(O504:Z504)+M504</f>
        <v>520</v>
      </c>
      <c r="AB504" s="97">
        <v>680</v>
      </c>
      <c r="AC504" s="107">
        <f>+($D$504*5%)/12</f>
        <v>5</v>
      </c>
      <c r="AD504" s="107">
        <f t="shared" ref="AD504:AN504" si="545">+($D$504*5%)/12</f>
        <v>5</v>
      </c>
      <c r="AE504" s="107">
        <f t="shared" si="545"/>
        <v>5</v>
      </c>
      <c r="AF504" s="107">
        <f t="shared" si="545"/>
        <v>5</v>
      </c>
      <c r="AG504" s="107">
        <f t="shared" si="545"/>
        <v>5</v>
      </c>
      <c r="AH504" s="107">
        <f t="shared" si="545"/>
        <v>5</v>
      </c>
      <c r="AI504" s="107">
        <f t="shared" si="545"/>
        <v>5</v>
      </c>
      <c r="AJ504" s="107">
        <f t="shared" si="545"/>
        <v>5</v>
      </c>
      <c r="AK504" s="107">
        <f t="shared" si="545"/>
        <v>5</v>
      </c>
      <c r="AL504" s="107">
        <f t="shared" si="545"/>
        <v>5</v>
      </c>
      <c r="AM504" s="107">
        <f t="shared" si="545"/>
        <v>5</v>
      </c>
      <c r="AN504" s="107">
        <f t="shared" si="545"/>
        <v>5</v>
      </c>
      <c r="AO504" s="98">
        <f t="shared" ref="AO504:AO536" si="546">+AA504+SUM(AC504:AN504)</f>
        <v>580</v>
      </c>
      <c r="AP504" s="98">
        <f t="shared" ref="AP504:AP536" si="547">+D504-AO504</f>
        <v>620</v>
      </c>
    </row>
    <row r="505" spans="1:43" outlineLevel="1">
      <c r="A505" s="108">
        <v>39193</v>
      </c>
      <c r="B505" s="93" t="s">
        <v>59</v>
      </c>
      <c r="C505" s="93" t="s">
        <v>60</v>
      </c>
      <c r="D505" s="94">
        <v>1722.28</v>
      </c>
      <c r="E505" s="94">
        <v>0</v>
      </c>
      <c r="F505" s="94">
        <v>57.409333333333336</v>
      </c>
      <c r="G505" s="94">
        <v>143.52333333333326</v>
      </c>
      <c r="H505" s="94">
        <v>229.63733333333317</v>
      </c>
      <c r="I505" s="94">
        <v>315.75133333333332</v>
      </c>
      <c r="J505" s="94">
        <v>401.8653333333333</v>
      </c>
      <c r="K505" s="94">
        <v>487.97933333333327</v>
      </c>
      <c r="L505" s="94">
        <v>574.09333333333325</v>
      </c>
      <c r="M505" s="95">
        <v>660.20733333333328</v>
      </c>
      <c r="N505" s="95">
        <v>1234.296</v>
      </c>
      <c r="O505" s="94">
        <v>7.176166666666667</v>
      </c>
      <c r="P505" s="94">
        <v>7.176166666666667</v>
      </c>
      <c r="Q505" s="94">
        <v>7.176166666666667</v>
      </c>
      <c r="R505" s="94">
        <v>7.176166666666667</v>
      </c>
      <c r="S505" s="94">
        <v>7.176166666666667</v>
      </c>
      <c r="T505" s="94">
        <v>7.176166666666667</v>
      </c>
      <c r="U505" s="94">
        <v>7.176166666666667</v>
      </c>
      <c r="V505" s="94">
        <v>7.176166666666667</v>
      </c>
      <c r="W505" s="94">
        <v>7.176166666666667</v>
      </c>
      <c r="X505" s="94">
        <v>7.176166666666667</v>
      </c>
      <c r="Y505" s="94">
        <v>7.176166666666667</v>
      </c>
      <c r="Z505" s="94">
        <v>7.176166666666667</v>
      </c>
      <c r="AA505" s="97">
        <f t="shared" si="544"/>
        <v>746.32133333333331</v>
      </c>
      <c r="AB505" s="97">
        <v>975.95866666666666</v>
      </c>
      <c r="AC505" s="107">
        <f>+($D$505*5%)/12</f>
        <v>7.176166666666667</v>
      </c>
      <c r="AD505" s="107">
        <f t="shared" ref="AD505:AN505" si="548">+($D$505*5%)/12</f>
        <v>7.176166666666667</v>
      </c>
      <c r="AE505" s="107">
        <f t="shared" si="548"/>
        <v>7.176166666666667</v>
      </c>
      <c r="AF505" s="107">
        <f t="shared" si="548"/>
        <v>7.176166666666667</v>
      </c>
      <c r="AG505" s="107">
        <f t="shared" si="548"/>
        <v>7.176166666666667</v>
      </c>
      <c r="AH505" s="107">
        <f t="shared" si="548"/>
        <v>7.176166666666667</v>
      </c>
      <c r="AI505" s="107">
        <f t="shared" si="548"/>
        <v>7.176166666666667</v>
      </c>
      <c r="AJ505" s="107">
        <f t="shared" si="548"/>
        <v>7.176166666666667</v>
      </c>
      <c r="AK505" s="107">
        <f t="shared" si="548"/>
        <v>7.176166666666667</v>
      </c>
      <c r="AL505" s="107">
        <f t="shared" si="548"/>
        <v>7.176166666666667</v>
      </c>
      <c r="AM505" s="107">
        <f t="shared" si="548"/>
        <v>7.176166666666667</v>
      </c>
      <c r="AN505" s="107">
        <f t="shared" si="548"/>
        <v>7.176166666666667</v>
      </c>
      <c r="AO505" s="98">
        <f t="shared" si="546"/>
        <v>832.43533333333335</v>
      </c>
      <c r="AP505" s="98">
        <f t="shared" si="547"/>
        <v>889.84466666666663</v>
      </c>
    </row>
    <row r="506" spans="1:43" outlineLevel="1">
      <c r="A506" s="108">
        <v>39202</v>
      </c>
      <c r="B506" s="93" t="s">
        <v>262</v>
      </c>
      <c r="C506" s="93" t="s">
        <v>752</v>
      </c>
      <c r="D506" s="94">
        <v>20800</v>
      </c>
      <c r="E506" s="94"/>
      <c r="F506" s="94">
        <v>693.33333333333326</v>
      </c>
      <c r="G506" s="94">
        <v>1733.3333333333337</v>
      </c>
      <c r="H506" s="94">
        <v>2773.3333333333326</v>
      </c>
      <c r="I506" s="94">
        <v>3813.3333333333321</v>
      </c>
      <c r="J506" s="94">
        <v>4853.3333333333321</v>
      </c>
      <c r="K506" s="94">
        <v>5893.3333333333321</v>
      </c>
      <c r="L506" s="94">
        <v>6933.3333333333321</v>
      </c>
      <c r="M506" s="95">
        <v>7973.3333333333321</v>
      </c>
      <c r="N506" s="95">
        <v>14906.67</v>
      </c>
      <c r="O506" s="94">
        <v>86.666666666666671</v>
      </c>
      <c r="P506" s="94">
        <v>86.666666666666671</v>
      </c>
      <c r="Q506" s="94">
        <v>86.666666666666671</v>
      </c>
      <c r="R506" s="94">
        <v>86.666666666666671</v>
      </c>
      <c r="S506" s="94">
        <v>86.666666666666671</v>
      </c>
      <c r="T506" s="94">
        <v>86.666666666666671</v>
      </c>
      <c r="U506" s="94">
        <v>86.666666666666671</v>
      </c>
      <c r="V506" s="94">
        <v>86.666666666666671</v>
      </c>
      <c r="W506" s="94">
        <v>86.666666666666671</v>
      </c>
      <c r="X506" s="94">
        <v>86.666666666666671</v>
      </c>
      <c r="Y506" s="94">
        <v>86.666666666666671</v>
      </c>
      <c r="Z506" s="94">
        <v>86.666666666666671</v>
      </c>
      <c r="AA506" s="97">
        <f t="shared" si="544"/>
        <v>9013.3333333333321</v>
      </c>
      <c r="AB506" s="97">
        <v>11786.666666666668</v>
      </c>
      <c r="AC506" s="107">
        <f>+($D$506*5%)/12</f>
        <v>86.666666666666671</v>
      </c>
      <c r="AD506" s="107">
        <f t="shared" ref="AD506:AN506" si="549">+($D$506*5%)/12</f>
        <v>86.666666666666671</v>
      </c>
      <c r="AE506" s="107">
        <f t="shared" si="549"/>
        <v>86.666666666666671</v>
      </c>
      <c r="AF506" s="107">
        <f t="shared" si="549"/>
        <v>86.666666666666671</v>
      </c>
      <c r="AG506" s="107">
        <f t="shared" si="549"/>
        <v>86.666666666666671</v>
      </c>
      <c r="AH506" s="107">
        <f t="shared" si="549"/>
        <v>86.666666666666671</v>
      </c>
      <c r="AI506" s="107">
        <f t="shared" si="549"/>
        <v>86.666666666666671</v>
      </c>
      <c r="AJ506" s="107">
        <f t="shared" si="549"/>
        <v>86.666666666666671</v>
      </c>
      <c r="AK506" s="107">
        <f t="shared" si="549"/>
        <v>86.666666666666671</v>
      </c>
      <c r="AL506" s="107">
        <f t="shared" si="549"/>
        <v>86.666666666666671</v>
      </c>
      <c r="AM506" s="107">
        <f t="shared" si="549"/>
        <v>86.666666666666671</v>
      </c>
      <c r="AN506" s="107">
        <f t="shared" si="549"/>
        <v>86.666666666666671</v>
      </c>
      <c r="AO506" s="98">
        <f t="shared" si="546"/>
        <v>10053.333333333332</v>
      </c>
      <c r="AP506" s="98">
        <f t="shared" si="547"/>
        <v>10746.666666666668</v>
      </c>
    </row>
    <row r="507" spans="1:43" outlineLevel="1">
      <c r="A507" s="108">
        <v>39202</v>
      </c>
      <c r="B507" s="93" t="s">
        <v>753</v>
      </c>
      <c r="C507" s="93" t="s">
        <v>754</v>
      </c>
      <c r="D507" s="94">
        <v>13093</v>
      </c>
      <c r="E507" s="94"/>
      <c r="F507" s="94">
        <v>436.43333333333339</v>
      </c>
      <c r="G507" s="94">
        <v>1091.0833333333335</v>
      </c>
      <c r="H507" s="94">
        <v>1745.7333333333349</v>
      </c>
      <c r="I507" s="94">
        <v>2400.3833333333364</v>
      </c>
      <c r="J507" s="94">
        <v>3055.0333333333365</v>
      </c>
      <c r="K507" s="94">
        <v>3709.6833333333366</v>
      </c>
      <c r="L507" s="94">
        <v>4364.3333333333367</v>
      </c>
      <c r="M507" s="95">
        <v>5018.9833333333372</v>
      </c>
      <c r="N507" s="95">
        <v>9383.32</v>
      </c>
      <c r="O507" s="94">
        <v>54.554166666666674</v>
      </c>
      <c r="P507" s="94">
        <v>54.554166666666674</v>
      </c>
      <c r="Q507" s="94">
        <v>54.554166666666674</v>
      </c>
      <c r="R507" s="94">
        <v>54.554166666666674</v>
      </c>
      <c r="S507" s="94">
        <v>54.554166666666674</v>
      </c>
      <c r="T507" s="94">
        <v>54.554166666666674</v>
      </c>
      <c r="U507" s="94">
        <v>54.554166666666674</v>
      </c>
      <c r="V507" s="94">
        <v>54.554166666666674</v>
      </c>
      <c r="W507" s="94">
        <v>54.554166666666674</v>
      </c>
      <c r="X507" s="94">
        <v>54.554166666666674</v>
      </c>
      <c r="Y507" s="94">
        <v>54.554166666666674</v>
      </c>
      <c r="Z507" s="94">
        <v>54.554166666666674</v>
      </c>
      <c r="AA507" s="97">
        <f t="shared" si="544"/>
        <v>5673.6333333333369</v>
      </c>
      <c r="AB507" s="97">
        <v>7419.3666666666631</v>
      </c>
      <c r="AC507" s="107">
        <f>+($D$507*5%)/12</f>
        <v>54.554166666666674</v>
      </c>
      <c r="AD507" s="107">
        <f t="shared" ref="AD507:AN507" si="550">+($D$507*5%)/12</f>
        <v>54.554166666666674</v>
      </c>
      <c r="AE507" s="107">
        <f t="shared" si="550"/>
        <v>54.554166666666674</v>
      </c>
      <c r="AF507" s="107">
        <f t="shared" si="550"/>
        <v>54.554166666666674</v>
      </c>
      <c r="AG507" s="107">
        <f t="shared" si="550"/>
        <v>54.554166666666674</v>
      </c>
      <c r="AH507" s="107">
        <f t="shared" si="550"/>
        <v>54.554166666666674</v>
      </c>
      <c r="AI507" s="107">
        <f t="shared" si="550"/>
        <v>54.554166666666674</v>
      </c>
      <c r="AJ507" s="107">
        <f t="shared" si="550"/>
        <v>54.554166666666674</v>
      </c>
      <c r="AK507" s="107">
        <f t="shared" si="550"/>
        <v>54.554166666666674</v>
      </c>
      <c r="AL507" s="107">
        <f t="shared" si="550"/>
        <v>54.554166666666674</v>
      </c>
      <c r="AM507" s="107">
        <f t="shared" si="550"/>
        <v>54.554166666666674</v>
      </c>
      <c r="AN507" s="107">
        <f t="shared" si="550"/>
        <v>54.554166666666674</v>
      </c>
      <c r="AO507" s="98">
        <f t="shared" si="546"/>
        <v>6328.2833333333365</v>
      </c>
      <c r="AP507" s="98">
        <f t="shared" si="547"/>
        <v>6764.7166666666635</v>
      </c>
    </row>
    <row r="508" spans="1:43" outlineLevel="1">
      <c r="A508" s="108">
        <v>39210</v>
      </c>
      <c r="B508" s="93" t="s">
        <v>755</v>
      </c>
      <c r="C508" s="93" t="s">
        <v>756</v>
      </c>
      <c r="D508" s="94">
        <v>608.79</v>
      </c>
      <c r="E508" s="94"/>
      <c r="F508" s="94">
        <v>17.756375000000002</v>
      </c>
      <c r="G508" s="94">
        <v>48.195875000000008</v>
      </c>
      <c r="H508" s="94">
        <v>78.63537500000001</v>
      </c>
      <c r="I508" s="94">
        <v>109.07487500000002</v>
      </c>
      <c r="J508" s="94">
        <v>139.51437500000003</v>
      </c>
      <c r="K508" s="94">
        <v>169.95387500000004</v>
      </c>
      <c r="L508" s="94">
        <v>200.39337500000005</v>
      </c>
      <c r="M508" s="95">
        <v>230.83287500000006</v>
      </c>
      <c r="N508" s="95">
        <v>438.84049999999996</v>
      </c>
      <c r="O508" s="94">
        <v>2.5366249999999999</v>
      </c>
      <c r="P508" s="94">
        <v>2.5366249999999999</v>
      </c>
      <c r="Q508" s="94">
        <v>2.5366249999999999</v>
      </c>
      <c r="R508" s="94">
        <v>2.5366249999999999</v>
      </c>
      <c r="S508" s="94">
        <v>2.5366249999999999</v>
      </c>
      <c r="T508" s="94">
        <v>2.5366249999999999</v>
      </c>
      <c r="U508" s="94">
        <v>2.5366249999999999</v>
      </c>
      <c r="V508" s="94">
        <v>2.5366249999999999</v>
      </c>
      <c r="W508" s="94">
        <v>2.5366249999999999</v>
      </c>
      <c r="X508" s="94">
        <v>2.5366249999999999</v>
      </c>
      <c r="Y508" s="94">
        <v>2.5366249999999999</v>
      </c>
      <c r="Z508" s="94">
        <v>2.5366249999999999</v>
      </c>
      <c r="AA508" s="97">
        <f t="shared" si="544"/>
        <v>261.27237500000007</v>
      </c>
      <c r="AB508" s="97">
        <v>347.5176249999999</v>
      </c>
      <c r="AC508" s="107">
        <f>+($D$508*5%)/12</f>
        <v>2.5366249999999999</v>
      </c>
      <c r="AD508" s="107">
        <f t="shared" ref="AD508:AN508" si="551">+($D$508*5%)/12</f>
        <v>2.5366249999999999</v>
      </c>
      <c r="AE508" s="107">
        <f t="shared" si="551"/>
        <v>2.5366249999999999</v>
      </c>
      <c r="AF508" s="107">
        <f t="shared" si="551"/>
        <v>2.5366249999999999</v>
      </c>
      <c r="AG508" s="107">
        <f t="shared" si="551"/>
        <v>2.5366249999999999</v>
      </c>
      <c r="AH508" s="107">
        <f t="shared" si="551"/>
        <v>2.5366249999999999</v>
      </c>
      <c r="AI508" s="107">
        <f t="shared" si="551"/>
        <v>2.5366249999999999</v>
      </c>
      <c r="AJ508" s="107">
        <f t="shared" si="551"/>
        <v>2.5366249999999999</v>
      </c>
      <c r="AK508" s="107">
        <f t="shared" si="551"/>
        <v>2.5366249999999999</v>
      </c>
      <c r="AL508" s="107">
        <f t="shared" si="551"/>
        <v>2.5366249999999999</v>
      </c>
      <c r="AM508" s="107">
        <f t="shared" si="551"/>
        <v>2.5366249999999999</v>
      </c>
      <c r="AN508" s="107">
        <f t="shared" si="551"/>
        <v>2.5366249999999999</v>
      </c>
      <c r="AO508" s="98">
        <f t="shared" si="546"/>
        <v>291.71187500000008</v>
      </c>
      <c r="AP508" s="98">
        <f t="shared" si="547"/>
        <v>317.07812499999989</v>
      </c>
    </row>
    <row r="509" spans="1:43" outlineLevel="1">
      <c r="A509" s="108">
        <v>39290</v>
      </c>
      <c r="B509" s="93" t="s">
        <v>757</v>
      </c>
      <c r="C509" s="93" t="s">
        <v>758</v>
      </c>
      <c r="D509" s="94">
        <v>565</v>
      </c>
      <c r="E509" s="94"/>
      <c r="F509" s="94">
        <v>11.770833333333332</v>
      </c>
      <c r="G509" s="94">
        <v>40.020833333333329</v>
      </c>
      <c r="H509" s="94">
        <v>68.270833333333314</v>
      </c>
      <c r="I509" s="94">
        <v>96.520833333333314</v>
      </c>
      <c r="J509" s="94">
        <v>124.77083333333331</v>
      </c>
      <c r="K509" s="94">
        <v>153.02083333333331</v>
      </c>
      <c r="L509" s="94">
        <v>181.27083333333331</v>
      </c>
      <c r="M509" s="95">
        <v>209.52083333333331</v>
      </c>
      <c r="N509" s="95">
        <v>411.98</v>
      </c>
      <c r="O509" s="94">
        <v>2.3541666666666665</v>
      </c>
      <c r="P509" s="94">
        <v>2.3541666666666665</v>
      </c>
      <c r="Q509" s="94">
        <v>2.3541666666666665</v>
      </c>
      <c r="R509" s="94">
        <v>2.3541666666666665</v>
      </c>
      <c r="S509" s="94">
        <v>2.3541666666666665</v>
      </c>
      <c r="T509" s="94">
        <v>2.3541666666666665</v>
      </c>
      <c r="U509" s="94">
        <v>2.3541666666666665</v>
      </c>
      <c r="V509" s="94">
        <v>2.3541666666666665</v>
      </c>
      <c r="W509" s="94">
        <v>2.3541666666666665</v>
      </c>
      <c r="X509" s="94">
        <v>2.3541666666666665</v>
      </c>
      <c r="Y509" s="94">
        <v>2.3541666666666665</v>
      </c>
      <c r="Z509" s="94">
        <v>2.3541666666666665</v>
      </c>
      <c r="AA509" s="97">
        <f t="shared" si="544"/>
        <v>237.77083333333331</v>
      </c>
      <c r="AB509" s="97">
        <v>327.22916666666669</v>
      </c>
      <c r="AC509" s="107">
        <f>+($D$509*5%)/12</f>
        <v>2.3541666666666665</v>
      </c>
      <c r="AD509" s="107">
        <f t="shared" ref="AD509:AN509" si="552">+($D$509*5%)/12</f>
        <v>2.3541666666666665</v>
      </c>
      <c r="AE509" s="107">
        <f t="shared" si="552"/>
        <v>2.3541666666666665</v>
      </c>
      <c r="AF509" s="107">
        <f t="shared" si="552"/>
        <v>2.3541666666666665</v>
      </c>
      <c r="AG509" s="107">
        <f t="shared" si="552"/>
        <v>2.3541666666666665</v>
      </c>
      <c r="AH509" s="107">
        <f t="shared" si="552"/>
        <v>2.3541666666666665</v>
      </c>
      <c r="AI509" s="107">
        <f t="shared" si="552"/>
        <v>2.3541666666666665</v>
      </c>
      <c r="AJ509" s="107">
        <f t="shared" si="552"/>
        <v>2.3541666666666665</v>
      </c>
      <c r="AK509" s="107">
        <f t="shared" si="552"/>
        <v>2.3541666666666665</v>
      </c>
      <c r="AL509" s="107">
        <f t="shared" si="552"/>
        <v>2.3541666666666665</v>
      </c>
      <c r="AM509" s="107">
        <f t="shared" si="552"/>
        <v>2.3541666666666665</v>
      </c>
      <c r="AN509" s="107">
        <f t="shared" si="552"/>
        <v>2.3541666666666665</v>
      </c>
      <c r="AO509" s="98">
        <f t="shared" si="546"/>
        <v>266.02083333333331</v>
      </c>
      <c r="AP509" s="98">
        <f t="shared" si="547"/>
        <v>298.97916666666669</v>
      </c>
    </row>
    <row r="510" spans="1:43" outlineLevel="1">
      <c r="A510" s="108">
        <v>39312</v>
      </c>
      <c r="B510" s="93" t="s">
        <v>759</v>
      </c>
      <c r="C510" s="93" t="s">
        <v>760</v>
      </c>
      <c r="D510" s="94">
        <v>2450</v>
      </c>
      <c r="E510" s="94"/>
      <c r="F510" s="94">
        <v>40.833333333333336</v>
      </c>
      <c r="G510" s="94">
        <v>163.33333333333334</v>
      </c>
      <c r="H510" s="94">
        <v>285.83333333333337</v>
      </c>
      <c r="I510" s="94">
        <v>408.33333333333314</v>
      </c>
      <c r="J510" s="94">
        <v>530.83333333333314</v>
      </c>
      <c r="K510" s="94">
        <v>653.33333333333314</v>
      </c>
      <c r="L510" s="94">
        <v>775.83333333333314</v>
      </c>
      <c r="M510" s="95">
        <v>898.33333333333314</v>
      </c>
      <c r="N510" s="95">
        <v>1796.67</v>
      </c>
      <c r="O510" s="94">
        <v>10.208333333333334</v>
      </c>
      <c r="P510" s="94">
        <v>10.208333333333334</v>
      </c>
      <c r="Q510" s="94">
        <v>10.208333333333334</v>
      </c>
      <c r="R510" s="94">
        <v>10.208333333333334</v>
      </c>
      <c r="S510" s="94">
        <v>10.208333333333334</v>
      </c>
      <c r="T510" s="94">
        <v>10.208333333333334</v>
      </c>
      <c r="U510" s="94">
        <v>10.208333333333334</v>
      </c>
      <c r="V510" s="94">
        <v>10.208333333333334</v>
      </c>
      <c r="W510" s="94">
        <v>10.208333333333334</v>
      </c>
      <c r="X510" s="94">
        <v>10.208333333333334</v>
      </c>
      <c r="Y510" s="94">
        <v>10.208333333333334</v>
      </c>
      <c r="Z510" s="94">
        <v>10.208333333333334</v>
      </c>
      <c r="AA510" s="97">
        <f t="shared" si="544"/>
        <v>1020.8333333333331</v>
      </c>
      <c r="AB510" s="97">
        <v>1429.166666666667</v>
      </c>
      <c r="AC510" s="107">
        <f>+($D$510*5%)/12</f>
        <v>10.208333333333334</v>
      </c>
      <c r="AD510" s="107">
        <f t="shared" ref="AD510:AN510" si="553">+($D$510*5%)/12</f>
        <v>10.208333333333334</v>
      </c>
      <c r="AE510" s="107">
        <f t="shared" si="553"/>
        <v>10.208333333333334</v>
      </c>
      <c r="AF510" s="107">
        <f t="shared" si="553"/>
        <v>10.208333333333334</v>
      </c>
      <c r="AG510" s="107">
        <f t="shared" si="553"/>
        <v>10.208333333333334</v>
      </c>
      <c r="AH510" s="107">
        <f t="shared" si="553"/>
        <v>10.208333333333334</v>
      </c>
      <c r="AI510" s="107">
        <f t="shared" si="553"/>
        <v>10.208333333333334</v>
      </c>
      <c r="AJ510" s="107">
        <f t="shared" si="553"/>
        <v>10.208333333333334</v>
      </c>
      <c r="AK510" s="107">
        <f t="shared" si="553"/>
        <v>10.208333333333334</v>
      </c>
      <c r="AL510" s="107">
        <f t="shared" si="553"/>
        <v>10.208333333333334</v>
      </c>
      <c r="AM510" s="107">
        <f t="shared" si="553"/>
        <v>10.208333333333334</v>
      </c>
      <c r="AN510" s="107">
        <f t="shared" si="553"/>
        <v>10.208333333333334</v>
      </c>
      <c r="AO510" s="98">
        <f t="shared" si="546"/>
        <v>1143.333333333333</v>
      </c>
      <c r="AP510" s="98">
        <f t="shared" si="547"/>
        <v>1306.666666666667</v>
      </c>
    </row>
    <row r="511" spans="1:43" outlineLevel="1">
      <c r="A511" s="108">
        <v>39326</v>
      </c>
      <c r="B511" s="93" t="s">
        <v>761</v>
      </c>
      <c r="C511" s="93" t="s">
        <v>762</v>
      </c>
      <c r="D511" s="94">
        <v>3960</v>
      </c>
      <c r="E511" s="94"/>
      <c r="F511" s="94">
        <v>49.5</v>
      </c>
      <c r="G511" s="94">
        <v>247.5</v>
      </c>
      <c r="H511" s="94">
        <v>445.5</v>
      </c>
      <c r="I511" s="94">
        <v>643.5</v>
      </c>
      <c r="J511" s="94">
        <v>841.5</v>
      </c>
      <c r="K511" s="94">
        <v>1039.5</v>
      </c>
      <c r="L511" s="94">
        <v>1237.5</v>
      </c>
      <c r="M511" s="95">
        <v>1435.5</v>
      </c>
      <c r="N511" s="95">
        <v>2920.5</v>
      </c>
      <c r="O511" s="94">
        <v>16.5</v>
      </c>
      <c r="P511" s="94">
        <v>16.5</v>
      </c>
      <c r="Q511" s="94">
        <v>16.5</v>
      </c>
      <c r="R511" s="94">
        <v>16.5</v>
      </c>
      <c r="S511" s="94">
        <v>16.5</v>
      </c>
      <c r="T511" s="94">
        <v>16.5</v>
      </c>
      <c r="U511" s="94">
        <v>16.5</v>
      </c>
      <c r="V511" s="94">
        <v>16.5</v>
      </c>
      <c r="W511" s="94">
        <v>16.5</v>
      </c>
      <c r="X511" s="94">
        <v>16.5</v>
      </c>
      <c r="Y511" s="94">
        <v>16.5</v>
      </c>
      <c r="Z511" s="94">
        <v>16.5</v>
      </c>
      <c r="AA511" s="97">
        <f t="shared" si="544"/>
        <v>1633.5</v>
      </c>
      <c r="AB511" s="97">
        <v>2326.5</v>
      </c>
      <c r="AC511" s="107">
        <f>+($D$511*5%)/12</f>
        <v>16.5</v>
      </c>
      <c r="AD511" s="107">
        <f t="shared" ref="AD511:AN511" si="554">+($D$511*5%)/12</f>
        <v>16.5</v>
      </c>
      <c r="AE511" s="107">
        <f t="shared" si="554"/>
        <v>16.5</v>
      </c>
      <c r="AF511" s="107">
        <f t="shared" si="554"/>
        <v>16.5</v>
      </c>
      <c r="AG511" s="107">
        <f t="shared" si="554"/>
        <v>16.5</v>
      </c>
      <c r="AH511" s="107">
        <f t="shared" si="554"/>
        <v>16.5</v>
      </c>
      <c r="AI511" s="107">
        <f t="shared" si="554"/>
        <v>16.5</v>
      </c>
      <c r="AJ511" s="107">
        <f t="shared" si="554"/>
        <v>16.5</v>
      </c>
      <c r="AK511" s="107">
        <f t="shared" si="554"/>
        <v>16.5</v>
      </c>
      <c r="AL511" s="107">
        <f t="shared" si="554"/>
        <v>16.5</v>
      </c>
      <c r="AM511" s="107">
        <f t="shared" si="554"/>
        <v>16.5</v>
      </c>
      <c r="AN511" s="107">
        <f t="shared" si="554"/>
        <v>16.5</v>
      </c>
      <c r="AO511" s="98">
        <f t="shared" si="546"/>
        <v>1831.5</v>
      </c>
      <c r="AP511" s="98">
        <f t="shared" si="547"/>
        <v>2128.5</v>
      </c>
    </row>
    <row r="512" spans="1:43" outlineLevel="1">
      <c r="A512" s="108">
        <v>39345</v>
      </c>
      <c r="B512" s="93" t="s">
        <v>763</v>
      </c>
      <c r="C512" s="93" t="s">
        <v>764</v>
      </c>
      <c r="D512" s="94">
        <v>1485.01</v>
      </c>
      <c r="E512" s="94"/>
      <c r="F512" s="94">
        <v>18.562625000000001</v>
      </c>
      <c r="G512" s="94">
        <v>92.813124999999999</v>
      </c>
      <c r="H512" s="94">
        <v>167.06362500000003</v>
      </c>
      <c r="I512" s="94">
        <v>241.31412500000013</v>
      </c>
      <c r="J512" s="94">
        <v>315.56462500000015</v>
      </c>
      <c r="K512" s="94">
        <v>389.81512500000014</v>
      </c>
      <c r="L512" s="94">
        <v>464.06562500000013</v>
      </c>
      <c r="M512" s="95">
        <v>538.31612500000017</v>
      </c>
      <c r="N512" s="95">
        <v>1095.1994999999999</v>
      </c>
      <c r="O512" s="94">
        <v>6.1875416666666672</v>
      </c>
      <c r="P512" s="94">
        <v>6.1875416666666672</v>
      </c>
      <c r="Q512" s="94">
        <v>6.1875416666666672</v>
      </c>
      <c r="R512" s="94">
        <v>6.1875416666666672</v>
      </c>
      <c r="S512" s="94">
        <v>6.1875416666666672</v>
      </c>
      <c r="T512" s="94">
        <v>6.1875416666666672</v>
      </c>
      <c r="U512" s="94">
        <v>6.1875416666666672</v>
      </c>
      <c r="V512" s="94">
        <v>6.1875416666666672</v>
      </c>
      <c r="W512" s="94">
        <v>6.1875416666666672</v>
      </c>
      <c r="X512" s="94">
        <v>6.1875416666666672</v>
      </c>
      <c r="Y512" s="94">
        <v>6.1875416666666672</v>
      </c>
      <c r="Z512" s="94">
        <v>6.1875416666666672</v>
      </c>
      <c r="AA512" s="97">
        <f t="shared" si="544"/>
        <v>612.56662500000016</v>
      </c>
      <c r="AB512" s="97">
        <v>872.44337499999983</v>
      </c>
      <c r="AC512" s="107">
        <f>+($D$512*5%)/12</f>
        <v>6.1875416666666672</v>
      </c>
      <c r="AD512" s="107">
        <f t="shared" ref="AD512:AN512" si="555">+($D$512*5%)/12</f>
        <v>6.1875416666666672</v>
      </c>
      <c r="AE512" s="107">
        <f t="shared" si="555"/>
        <v>6.1875416666666672</v>
      </c>
      <c r="AF512" s="107">
        <f t="shared" si="555"/>
        <v>6.1875416666666672</v>
      </c>
      <c r="AG512" s="107">
        <f t="shared" si="555"/>
        <v>6.1875416666666672</v>
      </c>
      <c r="AH512" s="107">
        <f t="shared" si="555"/>
        <v>6.1875416666666672</v>
      </c>
      <c r="AI512" s="107">
        <f t="shared" si="555"/>
        <v>6.1875416666666672</v>
      </c>
      <c r="AJ512" s="107">
        <f t="shared" si="555"/>
        <v>6.1875416666666672</v>
      </c>
      <c r="AK512" s="107">
        <f t="shared" si="555"/>
        <v>6.1875416666666672</v>
      </c>
      <c r="AL512" s="107">
        <f t="shared" si="555"/>
        <v>6.1875416666666672</v>
      </c>
      <c r="AM512" s="107">
        <f t="shared" si="555"/>
        <v>6.1875416666666672</v>
      </c>
      <c r="AN512" s="107">
        <f t="shared" si="555"/>
        <v>6.1875416666666672</v>
      </c>
      <c r="AO512" s="98">
        <f t="shared" si="546"/>
        <v>686.81712500000015</v>
      </c>
      <c r="AP512" s="98">
        <f t="shared" si="547"/>
        <v>798.19287499999984</v>
      </c>
    </row>
    <row r="513" spans="1:42" outlineLevel="1">
      <c r="A513" s="108">
        <v>39399</v>
      </c>
      <c r="B513" s="93" t="s">
        <v>286</v>
      </c>
      <c r="C513" s="93" t="s">
        <v>287</v>
      </c>
      <c r="D513" s="94">
        <v>3478.26</v>
      </c>
      <c r="E513" s="94"/>
      <c r="F513" s="94">
        <v>14.492750000000001</v>
      </c>
      <c r="G513" s="94">
        <v>188.40575000000001</v>
      </c>
      <c r="H513" s="94">
        <v>362.31875000000002</v>
      </c>
      <c r="I513" s="94">
        <v>536.23175000000003</v>
      </c>
      <c r="J513" s="94">
        <v>710.14475000000004</v>
      </c>
      <c r="K513" s="94">
        <v>884.05775000000006</v>
      </c>
      <c r="L513" s="94">
        <v>1057.97075</v>
      </c>
      <c r="M513" s="95">
        <v>1231.88375</v>
      </c>
      <c r="N513" s="95">
        <v>2594.2070000000003</v>
      </c>
      <c r="O513" s="94">
        <v>14.492750000000001</v>
      </c>
      <c r="P513" s="94">
        <v>14.492750000000001</v>
      </c>
      <c r="Q513" s="94">
        <v>14.492750000000001</v>
      </c>
      <c r="R513" s="94">
        <v>14.492750000000001</v>
      </c>
      <c r="S513" s="94">
        <v>14.492750000000001</v>
      </c>
      <c r="T513" s="94">
        <v>14.492750000000001</v>
      </c>
      <c r="U513" s="94">
        <v>14.492750000000001</v>
      </c>
      <c r="V513" s="94">
        <v>14.492750000000001</v>
      </c>
      <c r="W513" s="94">
        <v>14.492750000000001</v>
      </c>
      <c r="X513" s="94">
        <v>14.492750000000001</v>
      </c>
      <c r="Y513" s="94">
        <v>14.492750000000001</v>
      </c>
      <c r="Z513" s="94">
        <v>14.492750000000001</v>
      </c>
      <c r="AA513" s="97">
        <f t="shared" si="544"/>
        <v>1405.79675</v>
      </c>
      <c r="AB513" s="97">
        <v>2072.4632500000002</v>
      </c>
      <c r="AC513" s="107">
        <f>+($D$513*5%)/12</f>
        <v>14.492750000000001</v>
      </c>
      <c r="AD513" s="107">
        <f t="shared" ref="AD513:AN513" si="556">+($D$513*5%)/12</f>
        <v>14.492750000000001</v>
      </c>
      <c r="AE513" s="107">
        <f t="shared" si="556"/>
        <v>14.492750000000001</v>
      </c>
      <c r="AF513" s="107">
        <f t="shared" si="556"/>
        <v>14.492750000000001</v>
      </c>
      <c r="AG513" s="107">
        <f t="shared" si="556"/>
        <v>14.492750000000001</v>
      </c>
      <c r="AH513" s="107">
        <f t="shared" si="556"/>
        <v>14.492750000000001</v>
      </c>
      <c r="AI513" s="107">
        <f t="shared" si="556"/>
        <v>14.492750000000001</v>
      </c>
      <c r="AJ513" s="107">
        <f t="shared" si="556"/>
        <v>14.492750000000001</v>
      </c>
      <c r="AK513" s="107">
        <f t="shared" si="556"/>
        <v>14.492750000000001</v>
      </c>
      <c r="AL513" s="107">
        <f t="shared" si="556"/>
        <v>14.492750000000001</v>
      </c>
      <c r="AM513" s="107">
        <f t="shared" si="556"/>
        <v>14.492750000000001</v>
      </c>
      <c r="AN513" s="107">
        <f t="shared" si="556"/>
        <v>14.492750000000001</v>
      </c>
      <c r="AO513" s="98">
        <f t="shared" si="546"/>
        <v>1579.70975</v>
      </c>
      <c r="AP513" s="98">
        <f t="shared" si="547"/>
        <v>1898.5502500000002</v>
      </c>
    </row>
    <row r="514" spans="1:42" outlineLevel="1">
      <c r="A514" s="108">
        <v>39531</v>
      </c>
      <c r="B514" s="93"/>
      <c r="C514" s="93"/>
      <c r="D514" s="94">
        <v>350</v>
      </c>
      <c r="E514" s="94"/>
      <c r="F514" s="94">
        <v>0</v>
      </c>
      <c r="G514" s="122">
        <v>13.12</v>
      </c>
      <c r="H514" s="122">
        <v>30.62</v>
      </c>
      <c r="I514" s="122">
        <v>48.124899999999997</v>
      </c>
      <c r="J514" s="122">
        <f t="shared" ref="J514" si="557">+I514+SUM(O514:Z514)</f>
        <v>65.624899999999997</v>
      </c>
      <c r="K514" s="122">
        <f t="shared" ref="K514" si="558">+J514+SUM(O514:Z514)</f>
        <v>83.124899999999997</v>
      </c>
      <c r="L514" s="122">
        <f t="shared" ref="L514" si="559">+K514+SUM(O514:Z514)</f>
        <v>100.6249</v>
      </c>
      <c r="M514" s="123">
        <f t="shared" ref="M514" si="560">+L514+SUM(O514:Z514)</f>
        <v>118.1249</v>
      </c>
      <c r="N514" s="95">
        <v>280</v>
      </c>
      <c r="O514" s="94">
        <v>1.4583333333333333</v>
      </c>
      <c r="P514" s="94">
        <v>1.4583333333333333</v>
      </c>
      <c r="Q514" s="94">
        <v>1.4583333333333333</v>
      </c>
      <c r="R514" s="94">
        <v>1.4583333333333333</v>
      </c>
      <c r="S514" s="94">
        <v>1.4583333333333333</v>
      </c>
      <c r="T514" s="94">
        <v>1.4583333333333333</v>
      </c>
      <c r="U514" s="94">
        <v>1.4583333333333333</v>
      </c>
      <c r="V514" s="94">
        <v>1.4583333333333333</v>
      </c>
      <c r="W514" s="94">
        <v>1.4583333333333333</v>
      </c>
      <c r="X514" s="94">
        <v>1.4583333333333333</v>
      </c>
      <c r="Y514" s="94">
        <v>1.4583333333333333</v>
      </c>
      <c r="Z514" s="94">
        <v>1.4583333333333333</v>
      </c>
      <c r="AA514" s="97">
        <f t="shared" si="544"/>
        <v>135.6249</v>
      </c>
      <c r="AB514" s="97">
        <v>227.5</v>
      </c>
      <c r="AC514" s="107">
        <f>+($D$514*5%)/12</f>
        <v>1.4583333333333333</v>
      </c>
      <c r="AD514" s="107">
        <f t="shared" ref="AD514:AN514" si="561">+($D$514*5%)/12</f>
        <v>1.4583333333333333</v>
      </c>
      <c r="AE514" s="107">
        <f t="shared" si="561"/>
        <v>1.4583333333333333</v>
      </c>
      <c r="AF514" s="107">
        <f t="shared" si="561"/>
        <v>1.4583333333333333</v>
      </c>
      <c r="AG514" s="107">
        <f t="shared" si="561"/>
        <v>1.4583333333333333</v>
      </c>
      <c r="AH514" s="107">
        <f t="shared" si="561"/>
        <v>1.4583333333333333</v>
      </c>
      <c r="AI514" s="107">
        <f t="shared" si="561"/>
        <v>1.4583333333333333</v>
      </c>
      <c r="AJ514" s="107">
        <f t="shared" si="561"/>
        <v>1.4583333333333333</v>
      </c>
      <c r="AK514" s="107">
        <f t="shared" si="561"/>
        <v>1.4583333333333333</v>
      </c>
      <c r="AL514" s="107">
        <f t="shared" si="561"/>
        <v>1.4583333333333333</v>
      </c>
      <c r="AM514" s="107">
        <f t="shared" si="561"/>
        <v>1.4583333333333333</v>
      </c>
      <c r="AN514" s="107">
        <f t="shared" si="561"/>
        <v>1.4583333333333333</v>
      </c>
      <c r="AO514" s="98">
        <f t="shared" si="546"/>
        <v>153.1249</v>
      </c>
      <c r="AP514" s="98">
        <f t="shared" si="547"/>
        <v>196.8751</v>
      </c>
    </row>
    <row r="515" spans="1:42" outlineLevel="1">
      <c r="A515" s="108"/>
      <c r="B515" s="93"/>
      <c r="C515" s="93" t="s">
        <v>765</v>
      </c>
      <c r="D515" s="94"/>
      <c r="E515" s="94"/>
      <c r="F515" s="94"/>
      <c r="G515" s="94"/>
      <c r="H515" s="94"/>
      <c r="I515" s="94"/>
      <c r="J515" s="97"/>
      <c r="K515" s="94">
        <v>0</v>
      </c>
      <c r="L515" s="94">
        <v>0</v>
      </c>
      <c r="M515" s="94">
        <v>0</v>
      </c>
      <c r="N515" s="95"/>
      <c r="O515" s="94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>
        <f>+SUM(O515:Z515)+M515</f>
        <v>0</v>
      </c>
      <c r="AB515" s="97">
        <v>0</v>
      </c>
      <c r="AC515" s="107">
        <f t="shared" ref="AC515" si="562">+(D515*5%)/12</f>
        <v>0</v>
      </c>
      <c r="AD515" s="107">
        <f t="shared" ref="AD515" si="563">+(E515*5%)/12</f>
        <v>0</v>
      </c>
      <c r="AE515" s="107">
        <f t="shared" ref="AE515" si="564">+(F515*5%)/12</f>
        <v>0</v>
      </c>
      <c r="AF515" s="107">
        <f t="shared" ref="AF515" si="565">+(G515*5%)/12</f>
        <v>0</v>
      </c>
      <c r="AG515" s="107">
        <f t="shared" ref="AG515" si="566">+(H515*5%)/12</f>
        <v>0</v>
      </c>
      <c r="AH515" s="107">
        <f t="shared" ref="AH515" si="567">+(I515*5%)/12</f>
        <v>0</v>
      </c>
      <c r="AI515" s="107">
        <f t="shared" ref="AI515" si="568">+(J515*5%)/12</f>
        <v>0</v>
      </c>
      <c r="AJ515" s="107">
        <f t="shared" ref="AJ515" si="569">+(K515*5%)/12</f>
        <v>0</v>
      </c>
      <c r="AK515" s="107">
        <f t="shared" ref="AK515" si="570">+(L515*5%)/12</f>
        <v>0</v>
      </c>
      <c r="AL515" s="107">
        <f t="shared" ref="AL515" si="571">+(M515*5%)/12</f>
        <v>0</v>
      </c>
      <c r="AM515" s="107">
        <f t="shared" ref="AM515" si="572">+(N515*5%)/12</f>
        <v>0</v>
      </c>
      <c r="AN515" s="107">
        <f t="shared" ref="AN515" si="573">+(O515*5%)/12</f>
        <v>0</v>
      </c>
      <c r="AO515" s="98">
        <f t="shared" si="546"/>
        <v>0</v>
      </c>
      <c r="AP515" s="98">
        <f t="shared" si="547"/>
        <v>0</v>
      </c>
    </row>
    <row r="516" spans="1:42" outlineLevel="1">
      <c r="A516" s="108">
        <v>41732</v>
      </c>
      <c r="B516" s="93" t="s">
        <v>766</v>
      </c>
      <c r="C516" s="93" t="s">
        <v>767</v>
      </c>
      <c r="D516" s="97">
        <v>51500</v>
      </c>
      <c r="E516" s="94"/>
      <c r="F516" s="94"/>
      <c r="G516" s="94"/>
      <c r="H516" s="94"/>
      <c r="I516" s="94"/>
      <c r="J516" s="97"/>
      <c r="K516" s="94"/>
      <c r="L516" s="94"/>
      <c r="M516" s="95">
        <v>1716.6666666666665</v>
      </c>
      <c r="N516" s="95">
        <v>49783.333333333336</v>
      </c>
      <c r="O516" s="94">
        <v>214.58333333333334</v>
      </c>
      <c r="P516" s="94">
        <v>214.58333333333334</v>
      </c>
      <c r="Q516" s="94">
        <v>214.58333333333334</v>
      </c>
      <c r="R516" s="94">
        <v>214.58333333333334</v>
      </c>
      <c r="S516" s="94">
        <v>214.58333333333334</v>
      </c>
      <c r="T516" s="94">
        <v>214.58333333333334</v>
      </c>
      <c r="U516" s="94">
        <v>214.58333333333334</v>
      </c>
      <c r="V516" s="94">
        <v>214.58333333333334</v>
      </c>
      <c r="W516" s="94">
        <v>214.58333333333334</v>
      </c>
      <c r="X516" s="94">
        <v>214.58333333333334</v>
      </c>
      <c r="Y516" s="94">
        <v>214.58333333333334</v>
      </c>
      <c r="Z516" s="94">
        <v>214.58333333333334</v>
      </c>
      <c r="AA516" s="97">
        <f t="shared" si="544"/>
        <v>4291.6666666666661</v>
      </c>
      <c r="AB516" s="97">
        <v>47208.333333333336</v>
      </c>
      <c r="AC516" s="107">
        <f>+($D$516*5%)/12</f>
        <v>214.58333333333334</v>
      </c>
      <c r="AD516" s="107">
        <f t="shared" ref="AD516:AN516" si="574">+($D$516*5%)/12</f>
        <v>214.58333333333334</v>
      </c>
      <c r="AE516" s="107">
        <f t="shared" si="574"/>
        <v>214.58333333333334</v>
      </c>
      <c r="AF516" s="107">
        <f t="shared" si="574"/>
        <v>214.58333333333334</v>
      </c>
      <c r="AG516" s="107">
        <f t="shared" si="574"/>
        <v>214.58333333333334</v>
      </c>
      <c r="AH516" s="107">
        <f t="shared" si="574"/>
        <v>214.58333333333334</v>
      </c>
      <c r="AI516" s="107">
        <f t="shared" si="574"/>
        <v>214.58333333333334</v>
      </c>
      <c r="AJ516" s="107">
        <f t="shared" si="574"/>
        <v>214.58333333333334</v>
      </c>
      <c r="AK516" s="107">
        <f t="shared" si="574"/>
        <v>214.58333333333334</v>
      </c>
      <c r="AL516" s="107">
        <f t="shared" si="574"/>
        <v>214.58333333333334</v>
      </c>
      <c r="AM516" s="107">
        <f t="shared" si="574"/>
        <v>214.58333333333334</v>
      </c>
      <c r="AN516" s="107">
        <f t="shared" si="574"/>
        <v>214.58333333333334</v>
      </c>
      <c r="AO516" s="98">
        <f t="shared" si="546"/>
        <v>6866.6666666666661</v>
      </c>
      <c r="AP516" s="98">
        <f t="shared" si="547"/>
        <v>44633.333333333336</v>
      </c>
    </row>
    <row r="517" spans="1:42" outlineLevel="1">
      <c r="A517" s="108">
        <v>41732</v>
      </c>
      <c r="B517" s="93" t="s">
        <v>768</v>
      </c>
      <c r="C517" s="93" t="s">
        <v>769</v>
      </c>
      <c r="D517" s="97">
        <v>8755</v>
      </c>
      <c r="E517" s="94"/>
      <c r="F517" s="94"/>
      <c r="G517" s="94"/>
      <c r="H517" s="94"/>
      <c r="I517" s="94"/>
      <c r="J517" s="97"/>
      <c r="K517" s="94"/>
      <c r="L517" s="94"/>
      <c r="M517" s="95">
        <v>291.83333333333331</v>
      </c>
      <c r="N517" s="95">
        <v>8463.1666666666661</v>
      </c>
      <c r="O517" s="94">
        <v>36.479166666666664</v>
      </c>
      <c r="P517" s="94">
        <v>36.479166666666664</v>
      </c>
      <c r="Q517" s="94">
        <v>36.479166666666664</v>
      </c>
      <c r="R517" s="94">
        <v>36.479166666666664</v>
      </c>
      <c r="S517" s="94">
        <v>36.479166666666664</v>
      </c>
      <c r="T517" s="94">
        <v>36.479166666666664</v>
      </c>
      <c r="U517" s="94">
        <v>36.479166666666664</v>
      </c>
      <c r="V517" s="94">
        <v>36.479166666666664</v>
      </c>
      <c r="W517" s="94">
        <v>36.479166666666664</v>
      </c>
      <c r="X517" s="94">
        <v>36.479166666666664</v>
      </c>
      <c r="Y517" s="94">
        <v>36.479166666666664</v>
      </c>
      <c r="Z517" s="94">
        <v>36.479166666666664</v>
      </c>
      <c r="AA517" s="97">
        <f t="shared" si="544"/>
        <v>729.58333333333337</v>
      </c>
      <c r="AB517" s="97">
        <v>8025.416666666667</v>
      </c>
      <c r="AC517" s="107">
        <f>+($D$517*5%)/12</f>
        <v>36.479166666666664</v>
      </c>
      <c r="AD517" s="107">
        <f t="shared" ref="AD517:AN517" si="575">+($D$517*5%)/12</f>
        <v>36.479166666666664</v>
      </c>
      <c r="AE517" s="107">
        <f t="shared" si="575"/>
        <v>36.479166666666664</v>
      </c>
      <c r="AF517" s="107">
        <f t="shared" si="575"/>
        <v>36.479166666666664</v>
      </c>
      <c r="AG517" s="107">
        <f t="shared" si="575"/>
        <v>36.479166666666664</v>
      </c>
      <c r="AH517" s="107">
        <f t="shared" si="575"/>
        <v>36.479166666666664</v>
      </c>
      <c r="AI517" s="107">
        <f t="shared" si="575"/>
        <v>36.479166666666664</v>
      </c>
      <c r="AJ517" s="107">
        <f t="shared" si="575"/>
        <v>36.479166666666664</v>
      </c>
      <c r="AK517" s="107">
        <f t="shared" si="575"/>
        <v>36.479166666666664</v>
      </c>
      <c r="AL517" s="107">
        <f t="shared" si="575"/>
        <v>36.479166666666664</v>
      </c>
      <c r="AM517" s="107">
        <f t="shared" si="575"/>
        <v>36.479166666666664</v>
      </c>
      <c r="AN517" s="107">
        <f t="shared" si="575"/>
        <v>36.479166666666664</v>
      </c>
      <c r="AO517" s="98">
        <f t="shared" si="546"/>
        <v>1167.3333333333335</v>
      </c>
      <c r="AP517" s="98">
        <f t="shared" si="547"/>
        <v>7587.6666666666661</v>
      </c>
    </row>
    <row r="518" spans="1:42" outlineLevel="1">
      <c r="A518" s="108">
        <v>41732</v>
      </c>
      <c r="B518" s="93" t="s">
        <v>770</v>
      </c>
      <c r="C518" s="93" t="s">
        <v>771</v>
      </c>
      <c r="D518" s="97">
        <v>17397.8</v>
      </c>
      <c r="E518" s="94"/>
      <c r="F518" s="94"/>
      <c r="G518" s="94"/>
      <c r="H518" s="94"/>
      <c r="I518" s="94"/>
      <c r="J518" s="97"/>
      <c r="K518" s="94"/>
      <c r="L518" s="94"/>
      <c r="M518" s="95">
        <v>579.92666666666662</v>
      </c>
      <c r="N518" s="95">
        <v>16817.873333333333</v>
      </c>
      <c r="O518" s="94">
        <v>72.490833333333327</v>
      </c>
      <c r="P518" s="94">
        <v>72.490833333333327</v>
      </c>
      <c r="Q518" s="94">
        <v>72.490833333333327</v>
      </c>
      <c r="R518" s="94">
        <v>72.490833333333327</v>
      </c>
      <c r="S518" s="94">
        <v>72.490833333333327</v>
      </c>
      <c r="T518" s="94">
        <v>72.490833333333327</v>
      </c>
      <c r="U518" s="94">
        <v>72.490833333333327</v>
      </c>
      <c r="V518" s="94">
        <v>72.490833333333327</v>
      </c>
      <c r="W518" s="94">
        <v>72.490833333333327</v>
      </c>
      <c r="X518" s="94">
        <v>72.490833333333327</v>
      </c>
      <c r="Y518" s="94">
        <v>72.490833333333327</v>
      </c>
      <c r="Z518" s="94">
        <v>72.490833333333327</v>
      </c>
      <c r="AA518" s="97">
        <f t="shared" si="544"/>
        <v>1449.8166666666664</v>
      </c>
      <c r="AB518" s="97">
        <v>15947.983333333334</v>
      </c>
      <c r="AC518" s="107">
        <f>+($D$518*5%)/12</f>
        <v>72.490833333333327</v>
      </c>
      <c r="AD518" s="107">
        <f t="shared" ref="AD518:AN518" si="576">+($D$518*5%)/12</f>
        <v>72.490833333333327</v>
      </c>
      <c r="AE518" s="107">
        <f t="shared" si="576"/>
        <v>72.490833333333327</v>
      </c>
      <c r="AF518" s="107">
        <f t="shared" si="576"/>
        <v>72.490833333333327</v>
      </c>
      <c r="AG518" s="107">
        <f t="shared" si="576"/>
        <v>72.490833333333327</v>
      </c>
      <c r="AH518" s="107">
        <f t="shared" si="576"/>
        <v>72.490833333333327</v>
      </c>
      <c r="AI518" s="107">
        <f t="shared" si="576"/>
        <v>72.490833333333327</v>
      </c>
      <c r="AJ518" s="107">
        <f t="shared" si="576"/>
        <v>72.490833333333327</v>
      </c>
      <c r="AK518" s="107">
        <f t="shared" si="576"/>
        <v>72.490833333333327</v>
      </c>
      <c r="AL518" s="107">
        <f t="shared" si="576"/>
        <v>72.490833333333327</v>
      </c>
      <c r="AM518" s="107">
        <f t="shared" si="576"/>
        <v>72.490833333333327</v>
      </c>
      <c r="AN518" s="107">
        <f t="shared" si="576"/>
        <v>72.490833333333327</v>
      </c>
      <c r="AO518" s="98">
        <f t="shared" si="546"/>
        <v>2319.706666666666</v>
      </c>
      <c r="AP518" s="98">
        <f t="shared" si="547"/>
        <v>15078.093333333334</v>
      </c>
    </row>
    <row r="519" spans="1:42" outlineLevel="1">
      <c r="A519" s="108">
        <v>41733</v>
      </c>
      <c r="B519" s="93" t="s">
        <v>772</v>
      </c>
      <c r="C519" s="93" t="s">
        <v>773</v>
      </c>
      <c r="D519" s="97">
        <v>11649.3</v>
      </c>
      <c r="E519" s="94"/>
      <c r="F519" s="94"/>
      <c r="G519" s="94"/>
      <c r="H519" s="94"/>
      <c r="I519" s="94"/>
      <c r="J519" s="97"/>
      <c r="K519" s="94"/>
      <c r="L519" s="94"/>
      <c r="M519" s="95">
        <v>388.31</v>
      </c>
      <c r="N519" s="95">
        <v>11260.99</v>
      </c>
      <c r="O519" s="94">
        <v>48.53875</v>
      </c>
      <c r="P519" s="94">
        <v>48.53875</v>
      </c>
      <c r="Q519" s="94">
        <v>48.53875</v>
      </c>
      <c r="R519" s="94">
        <v>48.53875</v>
      </c>
      <c r="S519" s="94">
        <v>48.53875</v>
      </c>
      <c r="T519" s="94">
        <v>48.53875</v>
      </c>
      <c r="U519" s="94">
        <v>48.53875</v>
      </c>
      <c r="V519" s="94">
        <v>48.53875</v>
      </c>
      <c r="W519" s="94">
        <v>48.53875</v>
      </c>
      <c r="X519" s="94">
        <v>48.53875</v>
      </c>
      <c r="Y519" s="94">
        <v>48.53875</v>
      </c>
      <c r="Z519" s="94">
        <v>48.53875</v>
      </c>
      <c r="AA519" s="97">
        <f t="shared" si="544"/>
        <v>970.77500000000009</v>
      </c>
      <c r="AB519" s="97">
        <v>10678.525</v>
      </c>
      <c r="AC519" s="107">
        <f>+($D$519*5%)/12</f>
        <v>48.53875</v>
      </c>
      <c r="AD519" s="107">
        <f t="shared" ref="AD519:AN519" si="577">+($D$519*5%)/12</f>
        <v>48.53875</v>
      </c>
      <c r="AE519" s="107">
        <f t="shared" si="577"/>
        <v>48.53875</v>
      </c>
      <c r="AF519" s="107">
        <f t="shared" si="577"/>
        <v>48.53875</v>
      </c>
      <c r="AG519" s="107">
        <f t="shared" si="577"/>
        <v>48.53875</v>
      </c>
      <c r="AH519" s="107">
        <f t="shared" si="577"/>
        <v>48.53875</v>
      </c>
      <c r="AI519" s="107">
        <f t="shared" si="577"/>
        <v>48.53875</v>
      </c>
      <c r="AJ519" s="107">
        <f t="shared" si="577"/>
        <v>48.53875</v>
      </c>
      <c r="AK519" s="107">
        <f t="shared" si="577"/>
        <v>48.53875</v>
      </c>
      <c r="AL519" s="107">
        <f t="shared" si="577"/>
        <v>48.53875</v>
      </c>
      <c r="AM519" s="107">
        <f t="shared" si="577"/>
        <v>48.53875</v>
      </c>
      <c r="AN519" s="107">
        <f t="shared" si="577"/>
        <v>48.53875</v>
      </c>
      <c r="AO519" s="98">
        <f t="shared" si="546"/>
        <v>1553.2400000000002</v>
      </c>
      <c r="AP519" s="98">
        <f t="shared" si="547"/>
        <v>10096.06</v>
      </c>
    </row>
    <row r="520" spans="1:42" outlineLevel="1">
      <c r="A520" s="108">
        <v>41733</v>
      </c>
      <c r="B520" s="93" t="s">
        <v>774</v>
      </c>
      <c r="C520" s="93" t="s">
        <v>775</v>
      </c>
      <c r="D520" s="97">
        <v>15080</v>
      </c>
      <c r="E520" s="94"/>
      <c r="F520" s="94"/>
      <c r="G520" s="94"/>
      <c r="H520" s="94"/>
      <c r="I520" s="94"/>
      <c r="J520" s="97"/>
      <c r="K520" s="94"/>
      <c r="L520" s="94"/>
      <c r="M520" s="95">
        <v>502.66666666666663</v>
      </c>
      <c r="N520" s="95">
        <v>14577.333333333334</v>
      </c>
      <c r="O520" s="94">
        <v>62.833333333333336</v>
      </c>
      <c r="P520" s="94">
        <v>62.833333333333336</v>
      </c>
      <c r="Q520" s="94">
        <v>62.833333333333336</v>
      </c>
      <c r="R520" s="94">
        <v>62.833333333333336</v>
      </c>
      <c r="S520" s="94">
        <v>62.833333333333336</v>
      </c>
      <c r="T520" s="94">
        <v>62.833333333333336</v>
      </c>
      <c r="U520" s="94">
        <v>62.833333333333336</v>
      </c>
      <c r="V520" s="94">
        <v>62.833333333333336</v>
      </c>
      <c r="W520" s="94">
        <v>62.833333333333336</v>
      </c>
      <c r="X520" s="94">
        <v>62.833333333333336</v>
      </c>
      <c r="Y520" s="94">
        <v>62.833333333333336</v>
      </c>
      <c r="Z520" s="94">
        <v>62.833333333333336</v>
      </c>
      <c r="AA520" s="97">
        <f t="shared" si="544"/>
        <v>1256.6666666666667</v>
      </c>
      <c r="AB520" s="97">
        <v>13823.333333333334</v>
      </c>
      <c r="AC520" s="107">
        <f>+($D$520*5%)/12</f>
        <v>62.833333333333336</v>
      </c>
      <c r="AD520" s="107">
        <f t="shared" ref="AD520:AN520" si="578">+($D$520*5%)/12</f>
        <v>62.833333333333336</v>
      </c>
      <c r="AE520" s="107">
        <f t="shared" si="578"/>
        <v>62.833333333333336</v>
      </c>
      <c r="AF520" s="107">
        <f t="shared" si="578"/>
        <v>62.833333333333336</v>
      </c>
      <c r="AG520" s="107">
        <f t="shared" si="578"/>
        <v>62.833333333333336</v>
      </c>
      <c r="AH520" s="107">
        <f t="shared" si="578"/>
        <v>62.833333333333336</v>
      </c>
      <c r="AI520" s="107">
        <f t="shared" si="578"/>
        <v>62.833333333333336</v>
      </c>
      <c r="AJ520" s="107">
        <f t="shared" si="578"/>
        <v>62.833333333333336</v>
      </c>
      <c r="AK520" s="107">
        <f t="shared" si="578"/>
        <v>62.833333333333336</v>
      </c>
      <c r="AL520" s="107">
        <f t="shared" si="578"/>
        <v>62.833333333333336</v>
      </c>
      <c r="AM520" s="107">
        <f t="shared" si="578"/>
        <v>62.833333333333336</v>
      </c>
      <c r="AN520" s="107">
        <f t="shared" si="578"/>
        <v>62.833333333333336</v>
      </c>
      <c r="AO520" s="98">
        <f t="shared" si="546"/>
        <v>2010.666666666667</v>
      </c>
      <c r="AP520" s="98">
        <f t="shared" si="547"/>
        <v>13069.333333333332</v>
      </c>
    </row>
    <row r="521" spans="1:42" outlineLevel="1">
      <c r="A521" s="108">
        <v>41734</v>
      </c>
      <c r="B521" s="93" t="s">
        <v>776</v>
      </c>
      <c r="C521" s="93" t="s">
        <v>777</v>
      </c>
      <c r="D521" s="97">
        <v>6289</v>
      </c>
      <c r="E521" s="94"/>
      <c r="F521" s="94"/>
      <c r="G521" s="94"/>
      <c r="H521" s="94"/>
      <c r="I521" s="94"/>
      <c r="J521" s="97"/>
      <c r="K521" s="94"/>
      <c r="L521" s="94"/>
      <c r="M521" s="95">
        <v>209.63333333333338</v>
      </c>
      <c r="N521" s="95">
        <v>6079.3666666666668</v>
      </c>
      <c r="O521" s="94">
        <v>26.204166666666669</v>
      </c>
      <c r="P521" s="94">
        <v>26.204166666666669</v>
      </c>
      <c r="Q521" s="94">
        <v>26.204166666666669</v>
      </c>
      <c r="R521" s="94">
        <v>26.204166666666669</v>
      </c>
      <c r="S521" s="94">
        <v>26.204166666666669</v>
      </c>
      <c r="T521" s="94">
        <v>26.204166666666669</v>
      </c>
      <c r="U521" s="94">
        <v>26.204166666666669</v>
      </c>
      <c r="V521" s="94">
        <v>26.204166666666669</v>
      </c>
      <c r="W521" s="94">
        <v>26.204166666666669</v>
      </c>
      <c r="X521" s="94">
        <v>26.204166666666669</v>
      </c>
      <c r="Y521" s="94">
        <v>26.204166666666669</v>
      </c>
      <c r="Z521" s="94">
        <v>26.204166666666669</v>
      </c>
      <c r="AA521" s="97">
        <f t="shared" si="544"/>
        <v>524.08333333333348</v>
      </c>
      <c r="AB521" s="97">
        <v>5764.9166666666661</v>
      </c>
      <c r="AC521" s="107">
        <f>+($D$521*5%)/12</f>
        <v>26.204166666666669</v>
      </c>
      <c r="AD521" s="107">
        <f t="shared" ref="AD521:AN521" si="579">+($D$521*5%)/12</f>
        <v>26.204166666666669</v>
      </c>
      <c r="AE521" s="107">
        <f t="shared" si="579"/>
        <v>26.204166666666669</v>
      </c>
      <c r="AF521" s="107">
        <f t="shared" si="579"/>
        <v>26.204166666666669</v>
      </c>
      <c r="AG521" s="107">
        <f t="shared" si="579"/>
        <v>26.204166666666669</v>
      </c>
      <c r="AH521" s="107">
        <f t="shared" si="579"/>
        <v>26.204166666666669</v>
      </c>
      <c r="AI521" s="107">
        <f t="shared" si="579"/>
        <v>26.204166666666669</v>
      </c>
      <c r="AJ521" s="107">
        <f t="shared" si="579"/>
        <v>26.204166666666669</v>
      </c>
      <c r="AK521" s="107">
        <f t="shared" si="579"/>
        <v>26.204166666666669</v>
      </c>
      <c r="AL521" s="107">
        <f t="shared" si="579"/>
        <v>26.204166666666669</v>
      </c>
      <c r="AM521" s="107">
        <f t="shared" si="579"/>
        <v>26.204166666666669</v>
      </c>
      <c r="AN521" s="107">
        <f t="shared" si="579"/>
        <v>26.204166666666669</v>
      </c>
      <c r="AO521" s="98">
        <f t="shared" si="546"/>
        <v>838.53333333333353</v>
      </c>
      <c r="AP521" s="98">
        <f t="shared" si="547"/>
        <v>5450.4666666666662</v>
      </c>
    </row>
    <row r="522" spans="1:42" outlineLevel="1">
      <c r="A522" s="108">
        <v>41734</v>
      </c>
      <c r="B522" s="93" t="s">
        <v>778</v>
      </c>
      <c r="C522" s="93" t="s">
        <v>779</v>
      </c>
      <c r="D522" s="97">
        <v>1400.8</v>
      </c>
      <c r="E522" s="94"/>
      <c r="F522" s="94"/>
      <c r="G522" s="94"/>
      <c r="H522" s="94"/>
      <c r="I522" s="94"/>
      <c r="J522" s="97"/>
      <c r="K522" s="94"/>
      <c r="L522" s="94"/>
      <c r="M522" s="95">
        <v>46.693333333333335</v>
      </c>
      <c r="N522" s="95">
        <v>1354.1066666666666</v>
      </c>
      <c r="O522" s="94">
        <v>5.8366666666666669</v>
      </c>
      <c r="P522" s="94">
        <v>5.8366666666666669</v>
      </c>
      <c r="Q522" s="94">
        <v>5.8366666666666669</v>
      </c>
      <c r="R522" s="94">
        <v>5.8366666666666669</v>
      </c>
      <c r="S522" s="94">
        <v>5.8366666666666669</v>
      </c>
      <c r="T522" s="94">
        <v>5.8366666666666669</v>
      </c>
      <c r="U522" s="94">
        <v>5.8366666666666669</v>
      </c>
      <c r="V522" s="94">
        <v>5.8366666666666669</v>
      </c>
      <c r="W522" s="94">
        <v>5.8366666666666669</v>
      </c>
      <c r="X522" s="94">
        <v>5.8366666666666669</v>
      </c>
      <c r="Y522" s="94">
        <v>5.8366666666666669</v>
      </c>
      <c r="Z522" s="94">
        <v>5.8366666666666669</v>
      </c>
      <c r="AA522" s="97">
        <f>+SUM(O522:Z522)+M522</f>
        <v>116.73333333333335</v>
      </c>
      <c r="AB522" s="97">
        <v>1284.0666666666666</v>
      </c>
      <c r="AC522" s="107">
        <f>+($D$522*5%)/12</f>
        <v>5.8366666666666669</v>
      </c>
      <c r="AD522" s="107">
        <f t="shared" ref="AD522:AN522" si="580">+($D$522*5%)/12</f>
        <v>5.8366666666666669</v>
      </c>
      <c r="AE522" s="107">
        <f t="shared" si="580"/>
        <v>5.8366666666666669</v>
      </c>
      <c r="AF522" s="107">
        <f t="shared" si="580"/>
        <v>5.8366666666666669</v>
      </c>
      <c r="AG522" s="107">
        <f t="shared" si="580"/>
        <v>5.8366666666666669</v>
      </c>
      <c r="AH522" s="107">
        <f t="shared" si="580"/>
        <v>5.8366666666666669</v>
      </c>
      <c r="AI522" s="107">
        <f t="shared" si="580"/>
        <v>5.8366666666666669</v>
      </c>
      <c r="AJ522" s="107">
        <f t="shared" si="580"/>
        <v>5.8366666666666669</v>
      </c>
      <c r="AK522" s="107">
        <f t="shared" si="580"/>
        <v>5.8366666666666669</v>
      </c>
      <c r="AL522" s="107">
        <f t="shared" si="580"/>
        <v>5.8366666666666669</v>
      </c>
      <c r="AM522" s="107">
        <f t="shared" si="580"/>
        <v>5.8366666666666669</v>
      </c>
      <c r="AN522" s="107">
        <f t="shared" si="580"/>
        <v>5.8366666666666669</v>
      </c>
      <c r="AO522" s="98">
        <f t="shared" si="546"/>
        <v>186.77333333333337</v>
      </c>
      <c r="AP522" s="98">
        <f t="shared" si="547"/>
        <v>1214.0266666666666</v>
      </c>
    </row>
    <row r="523" spans="1:42" outlineLevel="1">
      <c r="A523" s="108">
        <v>41737</v>
      </c>
      <c r="B523" s="93" t="s">
        <v>780</v>
      </c>
      <c r="C523" s="93" t="s">
        <v>781</v>
      </c>
      <c r="D523" s="97">
        <v>2011.69</v>
      </c>
      <c r="E523" s="94"/>
      <c r="F523" s="94"/>
      <c r="G523" s="94"/>
      <c r="H523" s="94"/>
      <c r="I523" s="94"/>
      <c r="J523" s="97"/>
      <c r="K523" s="94"/>
      <c r="L523" s="94"/>
      <c r="M523" s="95">
        <v>67.056333333333342</v>
      </c>
      <c r="N523" s="95">
        <v>1944.6336666666666</v>
      </c>
      <c r="O523" s="94">
        <v>8.3820416666666677</v>
      </c>
      <c r="P523" s="94">
        <v>8.3820416666666677</v>
      </c>
      <c r="Q523" s="94">
        <v>8.3820416666666677</v>
      </c>
      <c r="R523" s="94">
        <v>8.3820416666666677</v>
      </c>
      <c r="S523" s="94">
        <v>8.3820416666666677</v>
      </c>
      <c r="T523" s="94">
        <v>8.3820416666666677</v>
      </c>
      <c r="U523" s="94">
        <v>8.3820416666666677</v>
      </c>
      <c r="V523" s="94">
        <v>8.3820416666666677</v>
      </c>
      <c r="W523" s="94">
        <v>8.3820416666666677</v>
      </c>
      <c r="X523" s="94">
        <v>8.3820416666666677</v>
      </c>
      <c r="Y523" s="94">
        <v>8.3820416666666677</v>
      </c>
      <c r="Z523" s="94">
        <v>8.3820416666666677</v>
      </c>
      <c r="AA523" s="97">
        <f t="shared" si="544"/>
        <v>167.64083333333335</v>
      </c>
      <c r="AB523" s="97">
        <v>1844.0491666666667</v>
      </c>
      <c r="AC523" s="107">
        <f>+($D$523*5%)/12</f>
        <v>8.3820416666666677</v>
      </c>
      <c r="AD523" s="107">
        <f t="shared" ref="AD523:AN523" si="581">+($D$523*5%)/12</f>
        <v>8.3820416666666677</v>
      </c>
      <c r="AE523" s="107">
        <f t="shared" si="581"/>
        <v>8.3820416666666677</v>
      </c>
      <c r="AF523" s="107">
        <f t="shared" si="581"/>
        <v>8.3820416666666677</v>
      </c>
      <c r="AG523" s="107">
        <f t="shared" si="581"/>
        <v>8.3820416666666677</v>
      </c>
      <c r="AH523" s="107">
        <f t="shared" si="581"/>
        <v>8.3820416666666677</v>
      </c>
      <c r="AI523" s="107">
        <f t="shared" si="581"/>
        <v>8.3820416666666677</v>
      </c>
      <c r="AJ523" s="107">
        <f t="shared" si="581"/>
        <v>8.3820416666666677</v>
      </c>
      <c r="AK523" s="107">
        <f t="shared" si="581"/>
        <v>8.3820416666666677</v>
      </c>
      <c r="AL523" s="107">
        <f t="shared" si="581"/>
        <v>8.3820416666666677</v>
      </c>
      <c r="AM523" s="107">
        <f t="shared" si="581"/>
        <v>8.3820416666666677</v>
      </c>
      <c r="AN523" s="107">
        <f t="shared" si="581"/>
        <v>8.3820416666666677</v>
      </c>
      <c r="AO523" s="98">
        <f t="shared" si="546"/>
        <v>268.22533333333337</v>
      </c>
      <c r="AP523" s="98">
        <f t="shared" si="547"/>
        <v>1743.4646666666667</v>
      </c>
    </row>
    <row r="524" spans="1:42" outlineLevel="1">
      <c r="A524" s="108">
        <v>41739</v>
      </c>
      <c r="B524" s="93" t="s">
        <v>782</v>
      </c>
      <c r="C524" s="93" t="s">
        <v>783</v>
      </c>
      <c r="D524" s="97">
        <v>71688</v>
      </c>
      <c r="E524" s="94"/>
      <c r="F524" s="94"/>
      <c r="G524" s="94"/>
      <c r="H524" s="94"/>
      <c r="I524" s="94"/>
      <c r="J524" s="97"/>
      <c r="K524" s="94"/>
      <c r="L524" s="94"/>
      <c r="M524" s="95">
        <v>2389.6</v>
      </c>
      <c r="N524" s="95">
        <v>69298.399999999994</v>
      </c>
      <c r="O524" s="94">
        <v>298.7</v>
      </c>
      <c r="P524" s="94">
        <v>298.7</v>
      </c>
      <c r="Q524" s="94">
        <v>298.7</v>
      </c>
      <c r="R524" s="94">
        <v>298.7</v>
      </c>
      <c r="S524" s="94">
        <v>298.7</v>
      </c>
      <c r="T524" s="94">
        <v>298.7</v>
      </c>
      <c r="U524" s="94">
        <v>298.7</v>
      </c>
      <c r="V524" s="94">
        <v>298.7</v>
      </c>
      <c r="W524" s="94">
        <v>298.7</v>
      </c>
      <c r="X524" s="94">
        <v>298.7</v>
      </c>
      <c r="Y524" s="94">
        <v>298.7</v>
      </c>
      <c r="Z524" s="94">
        <v>298.7</v>
      </c>
      <c r="AA524" s="97">
        <f t="shared" si="544"/>
        <v>5973.9999999999991</v>
      </c>
      <c r="AB524" s="97">
        <v>65714</v>
      </c>
      <c r="AC524" s="107">
        <f>+($D$524*5%)/12</f>
        <v>298.7</v>
      </c>
      <c r="AD524" s="107">
        <f t="shared" ref="AD524:AN524" si="582">+($D$524*5%)/12</f>
        <v>298.7</v>
      </c>
      <c r="AE524" s="107">
        <f t="shared" si="582"/>
        <v>298.7</v>
      </c>
      <c r="AF524" s="107">
        <f t="shared" si="582"/>
        <v>298.7</v>
      </c>
      <c r="AG524" s="107">
        <f t="shared" si="582"/>
        <v>298.7</v>
      </c>
      <c r="AH524" s="107">
        <f t="shared" si="582"/>
        <v>298.7</v>
      </c>
      <c r="AI524" s="107">
        <f t="shared" si="582"/>
        <v>298.7</v>
      </c>
      <c r="AJ524" s="107">
        <f t="shared" si="582"/>
        <v>298.7</v>
      </c>
      <c r="AK524" s="107">
        <f t="shared" si="582"/>
        <v>298.7</v>
      </c>
      <c r="AL524" s="107">
        <f t="shared" si="582"/>
        <v>298.7</v>
      </c>
      <c r="AM524" s="107">
        <f t="shared" si="582"/>
        <v>298.7</v>
      </c>
      <c r="AN524" s="107">
        <f t="shared" si="582"/>
        <v>298.7</v>
      </c>
      <c r="AO524" s="98">
        <f t="shared" si="546"/>
        <v>9558.3999999999978</v>
      </c>
      <c r="AP524" s="98">
        <f t="shared" si="547"/>
        <v>62129.600000000006</v>
      </c>
    </row>
    <row r="525" spans="1:42" outlineLevel="1">
      <c r="A525" s="108">
        <v>41739</v>
      </c>
      <c r="B525" s="93" t="s">
        <v>784</v>
      </c>
      <c r="C525" s="93" t="s">
        <v>785</v>
      </c>
      <c r="D525" s="97">
        <v>35724.519999999997</v>
      </c>
      <c r="E525" s="94"/>
      <c r="F525" s="94"/>
      <c r="G525" s="94"/>
      <c r="H525" s="94"/>
      <c r="I525" s="94"/>
      <c r="J525" s="97"/>
      <c r="K525" s="94"/>
      <c r="L525" s="94"/>
      <c r="M525" s="95">
        <v>1190.8173333333332</v>
      </c>
      <c r="N525" s="95">
        <v>34533.702666666664</v>
      </c>
      <c r="O525" s="94">
        <v>148.85216666666665</v>
      </c>
      <c r="P525" s="94">
        <v>148.85216666666665</v>
      </c>
      <c r="Q525" s="94">
        <v>148.85216666666665</v>
      </c>
      <c r="R525" s="94">
        <v>148.85216666666665</v>
      </c>
      <c r="S525" s="94">
        <v>148.85216666666665</v>
      </c>
      <c r="T525" s="94">
        <v>148.85216666666665</v>
      </c>
      <c r="U525" s="94">
        <v>148.85216666666665</v>
      </c>
      <c r="V525" s="94">
        <v>148.85216666666665</v>
      </c>
      <c r="W525" s="94">
        <v>148.85216666666665</v>
      </c>
      <c r="X525" s="94">
        <v>148.85216666666665</v>
      </c>
      <c r="Y525" s="94">
        <v>148.85216666666665</v>
      </c>
      <c r="Z525" s="94">
        <v>148.85216666666665</v>
      </c>
      <c r="AA525" s="97">
        <f t="shared" si="544"/>
        <v>2977.0433333333326</v>
      </c>
      <c r="AB525" s="97">
        <v>32747.476666666666</v>
      </c>
      <c r="AC525" s="107">
        <f>+($D$525*5%)/12</f>
        <v>148.85216666666665</v>
      </c>
      <c r="AD525" s="107">
        <f t="shared" ref="AD525:AN525" si="583">+($D$525*5%)/12</f>
        <v>148.85216666666665</v>
      </c>
      <c r="AE525" s="107">
        <f t="shared" si="583"/>
        <v>148.85216666666665</v>
      </c>
      <c r="AF525" s="107">
        <f t="shared" si="583"/>
        <v>148.85216666666665</v>
      </c>
      <c r="AG525" s="107">
        <f t="shared" si="583"/>
        <v>148.85216666666665</v>
      </c>
      <c r="AH525" s="107">
        <f t="shared" si="583"/>
        <v>148.85216666666665</v>
      </c>
      <c r="AI525" s="107">
        <f t="shared" si="583"/>
        <v>148.85216666666665</v>
      </c>
      <c r="AJ525" s="107">
        <f t="shared" si="583"/>
        <v>148.85216666666665</v>
      </c>
      <c r="AK525" s="107">
        <f t="shared" si="583"/>
        <v>148.85216666666665</v>
      </c>
      <c r="AL525" s="107">
        <f t="shared" si="583"/>
        <v>148.85216666666665</v>
      </c>
      <c r="AM525" s="107">
        <f t="shared" si="583"/>
        <v>148.85216666666665</v>
      </c>
      <c r="AN525" s="107">
        <f t="shared" si="583"/>
        <v>148.85216666666665</v>
      </c>
      <c r="AO525" s="98">
        <f t="shared" si="546"/>
        <v>4763.2693333333318</v>
      </c>
      <c r="AP525" s="98">
        <f t="shared" si="547"/>
        <v>30961.250666666667</v>
      </c>
    </row>
    <row r="526" spans="1:42" outlineLevel="1">
      <c r="A526" s="108">
        <v>41739</v>
      </c>
      <c r="B526" s="93" t="s">
        <v>786</v>
      </c>
      <c r="C526" s="93" t="s">
        <v>787</v>
      </c>
      <c r="D526" s="97">
        <v>51500</v>
      </c>
      <c r="E526" s="94"/>
      <c r="F526" s="94"/>
      <c r="G526" s="94"/>
      <c r="H526" s="94"/>
      <c r="I526" s="94"/>
      <c r="J526" s="97"/>
      <c r="K526" s="94"/>
      <c r="L526" s="94"/>
      <c r="M526" s="95">
        <v>1716.6666666666665</v>
      </c>
      <c r="N526" s="95">
        <v>49783.333333333336</v>
      </c>
      <c r="O526" s="94">
        <v>214.58333333333334</v>
      </c>
      <c r="P526" s="94">
        <v>214.58333333333334</v>
      </c>
      <c r="Q526" s="94">
        <v>214.58333333333334</v>
      </c>
      <c r="R526" s="94">
        <v>214.58333333333334</v>
      </c>
      <c r="S526" s="94">
        <v>214.58333333333334</v>
      </c>
      <c r="T526" s="94">
        <v>214.58333333333334</v>
      </c>
      <c r="U526" s="94">
        <v>214.58333333333334</v>
      </c>
      <c r="V526" s="94">
        <v>214.58333333333334</v>
      </c>
      <c r="W526" s="94">
        <v>214.58333333333334</v>
      </c>
      <c r="X526" s="94">
        <v>214.58333333333334</v>
      </c>
      <c r="Y526" s="94">
        <v>214.58333333333334</v>
      </c>
      <c r="Z526" s="94">
        <v>214.58333333333334</v>
      </c>
      <c r="AA526" s="97">
        <f t="shared" si="544"/>
        <v>4291.6666666666661</v>
      </c>
      <c r="AB526" s="97">
        <v>47208.333333333336</v>
      </c>
      <c r="AC526" s="107">
        <f>+($D$526*5%)/12</f>
        <v>214.58333333333334</v>
      </c>
      <c r="AD526" s="107">
        <f t="shared" ref="AD526:AN526" si="584">+($D$526*5%)/12</f>
        <v>214.58333333333334</v>
      </c>
      <c r="AE526" s="107">
        <f t="shared" si="584"/>
        <v>214.58333333333334</v>
      </c>
      <c r="AF526" s="107">
        <f t="shared" si="584"/>
        <v>214.58333333333334</v>
      </c>
      <c r="AG526" s="107">
        <f t="shared" si="584"/>
        <v>214.58333333333334</v>
      </c>
      <c r="AH526" s="107">
        <f t="shared" si="584"/>
        <v>214.58333333333334</v>
      </c>
      <c r="AI526" s="107">
        <f t="shared" si="584"/>
        <v>214.58333333333334</v>
      </c>
      <c r="AJ526" s="107">
        <f t="shared" si="584"/>
        <v>214.58333333333334</v>
      </c>
      <c r="AK526" s="107">
        <f t="shared" si="584"/>
        <v>214.58333333333334</v>
      </c>
      <c r="AL526" s="107">
        <f t="shared" si="584"/>
        <v>214.58333333333334</v>
      </c>
      <c r="AM526" s="107">
        <f t="shared" si="584"/>
        <v>214.58333333333334</v>
      </c>
      <c r="AN526" s="107">
        <f t="shared" si="584"/>
        <v>214.58333333333334</v>
      </c>
      <c r="AO526" s="98">
        <f t="shared" si="546"/>
        <v>6866.6666666666661</v>
      </c>
      <c r="AP526" s="98">
        <f t="shared" si="547"/>
        <v>44633.333333333336</v>
      </c>
    </row>
    <row r="527" spans="1:42" outlineLevel="1">
      <c r="A527" s="108">
        <v>41739</v>
      </c>
      <c r="B527" s="93" t="s">
        <v>788</v>
      </c>
      <c r="C527" s="93" t="s">
        <v>789</v>
      </c>
      <c r="D527" s="97">
        <v>8961</v>
      </c>
      <c r="E527" s="94"/>
      <c r="F527" s="94"/>
      <c r="G527" s="94"/>
      <c r="H527" s="94"/>
      <c r="I527" s="94"/>
      <c r="J527" s="97"/>
      <c r="K527" s="94"/>
      <c r="L527" s="94"/>
      <c r="M527" s="95">
        <v>298.7</v>
      </c>
      <c r="N527" s="95">
        <v>8662.2999999999993</v>
      </c>
      <c r="O527" s="94">
        <v>37.337499999999999</v>
      </c>
      <c r="P527" s="94">
        <v>37.337499999999999</v>
      </c>
      <c r="Q527" s="94">
        <v>37.337499999999999</v>
      </c>
      <c r="R527" s="94">
        <v>37.337499999999999</v>
      </c>
      <c r="S527" s="94">
        <v>37.337499999999999</v>
      </c>
      <c r="T527" s="94">
        <v>37.337499999999999</v>
      </c>
      <c r="U527" s="94">
        <v>37.337499999999999</v>
      </c>
      <c r="V527" s="94">
        <v>37.337499999999999</v>
      </c>
      <c r="W527" s="94">
        <v>37.337499999999999</v>
      </c>
      <c r="X527" s="94">
        <v>37.337499999999999</v>
      </c>
      <c r="Y527" s="94">
        <v>37.337499999999999</v>
      </c>
      <c r="Z527" s="94">
        <v>37.337499999999999</v>
      </c>
      <c r="AA527" s="97">
        <f t="shared" si="544"/>
        <v>746.74999999999989</v>
      </c>
      <c r="AB527" s="97">
        <v>8214.25</v>
      </c>
      <c r="AC527" s="107">
        <f>+($D$527*5%)/12</f>
        <v>37.337499999999999</v>
      </c>
      <c r="AD527" s="107">
        <f t="shared" ref="AD527:AN527" si="585">+($D$527*5%)/12</f>
        <v>37.337499999999999</v>
      </c>
      <c r="AE527" s="107">
        <f t="shared" si="585"/>
        <v>37.337499999999999</v>
      </c>
      <c r="AF527" s="107">
        <f t="shared" si="585"/>
        <v>37.337499999999999</v>
      </c>
      <c r="AG527" s="107">
        <f t="shared" si="585"/>
        <v>37.337499999999999</v>
      </c>
      <c r="AH527" s="107">
        <f t="shared" si="585"/>
        <v>37.337499999999999</v>
      </c>
      <c r="AI527" s="107">
        <f t="shared" si="585"/>
        <v>37.337499999999999</v>
      </c>
      <c r="AJ527" s="107">
        <f t="shared" si="585"/>
        <v>37.337499999999999</v>
      </c>
      <c r="AK527" s="107">
        <f t="shared" si="585"/>
        <v>37.337499999999999</v>
      </c>
      <c r="AL527" s="107">
        <f t="shared" si="585"/>
        <v>37.337499999999999</v>
      </c>
      <c r="AM527" s="107">
        <f t="shared" si="585"/>
        <v>37.337499999999999</v>
      </c>
      <c r="AN527" s="107">
        <f t="shared" si="585"/>
        <v>37.337499999999999</v>
      </c>
      <c r="AO527" s="98">
        <f t="shared" si="546"/>
        <v>1194.7999999999997</v>
      </c>
      <c r="AP527" s="98">
        <f t="shared" si="547"/>
        <v>7766.2000000000007</v>
      </c>
    </row>
    <row r="528" spans="1:42" outlineLevel="1">
      <c r="A528" s="108">
        <v>41739</v>
      </c>
      <c r="B528" s="93" t="s">
        <v>790</v>
      </c>
      <c r="C528" s="93" t="s">
        <v>791</v>
      </c>
      <c r="D528" s="97">
        <v>7168.8</v>
      </c>
      <c r="E528" s="94"/>
      <c r="F528" s="94"/>
      <c r="G528" s="94"/>
      <c r="H528" s="94"/>
      <c r="I528" s="94"/>
      <c r="J528" s="97"/>
      <c r="K528" s="94"/>
      <c r="L528" s="94"/>
      <c r="M528" s="95">
        <v>238.96000000000004</v>
      </c>
      <c r="N528" s="95">
        <v>6929.84</v>
      </c>
      <c r="O528" s="94">
        <v>29.870000000000005</v>
      </c>
      <c r="P528" s="94">
        <v>29.870000000000005</v>
      </c>
      <c r="Q528" s="94">
        <v>29.870000000000005</v>
      </c>
      <c r="R528" s="94">
        <v>29.870000000000005</v>
      </c>
      <c r="S528" s="94">
        <v>29.870000000000005</v>
      </c>
      <c r="T528" s="94">
        <v>29.870000000000005</v>
      </c>
      <c r="U528" s="94">
        <v>29.870000000000005</v>
      </c>
      <c r="V528" s="94">
        <v>29.870000000000005</v>
      </c>
      <c r="W528" s="94">
        <v>29.870000000000005</v>
      </c>
      <c r="X528" s="94">
        <v>29.870000000000005</v>
      </c>
      <c r="Y528" s="94">
        <v>29.870000000000005</v>
      </c>
      <c r="Z528" s="94">
        <v>29.870000000000005</v>
      </c>
      <c r="AA528" s="97">
        <f t="shared" si="544"/>
        <v>597.40000000000009</v>
      </c>
      <c r="AB528" s="97">
        <v>6571.4</v>
      </c>
      <c r="AC528" s="107">
        <f>+($D$528*5%)/12</f>
        <v>29.870000000000005</v>
      </c>
      <c r="AD528" s="107">
        <f t="shared" ref="AD528:AN528" si="586">+($D$528*5%)/12</f>
        <v>29.870000000000005</v>
      </c>
      <c r="AE528" s="107">
        <f t="shared" si="586"/>
        <v>29.870000000000005</v>
      </c>
      <c r="AF528" s="107">
        <f t="shared" si="586"/>
        <v>29.870000000000005</v>
      </c>
      <c r="AG528" s="107">
        <f t="shared" si="586"/>
        <v>29.870000000000005</v>
      </c>
      <c r="AH528" s="107">
        <f t="shared" si="586"/>
        <v>29.870000000000005</v>
      </c>
      <c r="AI528" s="107">
        <f t="shared" si="586"/>
        <v>29.870000000000005</v>
      </c>
      <c r="AJ528" s="107">
        <f t="shared" si="586"/>
        <v>29.870000000000005</v>
      </c>
      <c r="AK528" s="107">
        <f t="shared" si="586"/>
        <v>29.870000000000005</v>
      </c>
      <c r="AL528" s="107">
        <f t="shared" si="586"/>
        <v>29.870000000000005</v>
      </c>
      <c r="AM528" s="107">
        <f t="shared" si="586"/>
        <v>29.870000000000005</v>
      </c>
      <c r="AN528" s="107">
        <f t="shared" si="586"/>
        <v>29.870000000000005</v>
      </c>
      <c r="AO528" s="98">
        <f t="shared" si="546"/>
        <v>955.84000000000015</v>
      </c>
      <c r="AP528" s="98">
        <f t="shared" si="547"/>
        <v>6212.96</v>
      </c>
    </row>
    <row r="529" spans="1:42" outlineLevel="1">
      <c r="A529" s="108">
        <v>41740</v>
      </c>
      <c r="B529" s="93" t="s">
        <v>792</v>
      </c>
      <c r="C529" s="93" t="s">
        <v>793</v>
      </c>
      <c r="D529" s="97">
        <v>34410.239999999998</v>
      </c>
      <c r="E529" s="94"/>
      <c r="F529" s="94"/>
      <c r="G529" s="94"/>
      <c r="H529" s="94"/>
      <c r="I529" s="94"/>
      <c r="J529" s="97"/>
      <c r="K529" s="94"/>
      <c r="L529" s="94"/>
      <c r="M529" s="95">
        <v>1147.008</v>
      </c>
      <c r="N529" s="95">
        <v>33263.231999999996</v>
      </c>
      <c r="O529" s="94">
        <v>143.376</v>
      </c>
      <c r="P529" s="94">
        <v>143.376</v>
      </c>
      <c r="Q529" s="94">
        <v>143.376</v>
      </c>
      <c r="R529" s="94">
        <v>143.376</v>
      </c>
      <c r="S529" s="94">
        <v>143.376</v>
      </c>
      <c r="T529" s="94">
        <v>143.376</v>
      </c>
      <c r="U529" s="94">
        <v>143.376</v>
      </c>
      <c r="V529" s="94">
        <v>143.376</v>
      </c>
      <c r="W529" s="94">
        <v>143.376</v>
      </c>
      <c r="X529" s="94">
        <v>143.376</v>
      </c>
      <c r="Y529" s="94">
        <v>143.376</v>
      </c>
      <c r="Z529" s="94">
        <v>143.376</v>
      </c>
      <c r="AA529" s="97">
        <f t="shared" si="544"/>
        <v>2867.52</v>
      </c>
      <c r="AB529" s="97">
        <v>31542.719999999998</v>
      </c>
      <c r="AC529" s="107">
        <f>+($D$529*5%)/12</f>
        <v>143.376</v>
      </c>
      <c r="AD529" s="107">
        <f t="shared" ref="AD529:AN529" si="587">+($D$529*5%)/12</f>
        <v>143.376</v>
      </c>
      <c r="AE529" s="107">
        <f t="shared" si="587"/>
        <v>143.376</v>
      </c>
      <c r="AF529" s="107">
        <f t="shared" si="587"/>
        <v>143.376</v>
      </c>
      <c r="AG529" s="107">
        <f t="shared" si="587"/>
        <v>143.376</v>
      </c>
      <c r="AH529" s="107">
        <f t="shared" si="587"/>
        <v>143.376</v>
      </c>
      <c r="AI529" s="107">
        <f t="shared" si="587"/>
        <v>143.376</v>
      </c>
      <c r="AJ529" s="107">
        <f t="shared" si="587"/>
        <v>143.376</v>
      </c>
      <c r="AK529" s="107">
        <f t="shared" si="587"/>
        <v>143.376</v>
      </c>
      <c r="AL529" s="107">
        <f t="shared" si="587"/>
        <v>143.376</v>
      </c>
      <c r="AM529" s="107">
        <f t="shared" si="587"/>
        <v>143.376</v>
      </c>
      <c r="AN529" s="107">
        <f t="shared" si="587"/>
        <v>143.376</v>
      </c>
      <c r="AO529" s="98">
        <f t="shared" si="546"/>
        <v>4588.0320000000002</v>
      </c>
      <c r="AP529" s="98">
        <f t="shared" si="547"/>
        <v>29822.207999999999</v>
      </c>
    </row>
    <row r="530" spans="1:42" outlineLevel="1">
      <c r="A530" s="108">
        <v>41744</v>
      </c>
      <c r="B530" s="93" t="s">
        <v>794</v>
      </c>
      <c r="C530" s="93" t="s">
        <v>795</v>
      </c>
      <c r="D530" s="97">
        <v>9860</v>
      </c>
      <c r="E530" s="94"/>
      <c r="F530" s="94"/>
      <c r="G530" s="94"/>
      <c r="H530" s="94"/>
      <c r="I530" s="94"/>
      <c r="J530" s="97"/>
      <c r="K530" s="94"/>
      <c r="L530" s="94"/>
      <c r="M530" s="95">
        <v>328.66666666666669</v>
      </c>
      <c r="N530" s="95">
        <v>9531.3333333333339</v>
      </c>
      <c r="O530" s="94">
        <v>41.083333333333336</v>
      </c>
      <c r="P530" s="94">
        <v>41.083333333333336</v>
      </c>
      <c r="Q530" s="94">
        <v>41.083333333333336</v>
      </c>
      <c r="R530" s="94">
        <v>41.083333333333336</v>
      </c>
      <c r="S530" s="94">
        <v>41.083333333333336</v>
      </c>
      <c r="T530" s="94">
        <v>41.083333333333336</v>
      </c>
      <c r="U530" s="94">
        <v>41.083333333333336</v>
      </c>
      <c r="V530" s="94">
        <v>41.083333333333336</v>
      </c>
      <c r="W530" s="94">
        <v>41.083333333333336</v>
      </c>
      <c r="X530" s="94">
        <v>41.083333333333336</v>
      </c>
      <c r="Y530" s="94">
        <v>41.083333333333336</v>
      </c>
      <c r="Z530" s="94">
        <v>41.083333333333336</v>
      </c>
      <c r="AA530" s="97">
        <f t="shared" si="544"/>
        <v>821.66666666666663</v>
      </c>
      <c r="AB530" s="97">
        <v>9038.3333333333339</v>
      </c>
      <c r="AC530" s="107">
        <f>+($D$530*5%)/12</f>
        <v>41.083333333333336</v>
      </c>
      <c r="AD530" s="107">
        <f t="shared" ref="AD530:AN530" si="588">+($D$530*5%)/12</f>
        <v>41.083333333333336</v>
      </c>
      <c r="AE530" s="107">
        <f t="shared" si="588"/>
        <v>41.083333333333336</v>
      </c>
      <c r="AF530" s="107">
        <f t="shared" si="588"/>
        <v>41.083333333333336</v>
      </c>
      <c r="AG530" s="107">
        <f t="shared" si="588"/>
        <v>41.083333333333336</v>
      </c>
      <c r="AH530" s="107">
        <f t="shared" si="588"/>
        <v>41.083333333333336</v>
      </c>
      <c r="AI530" s="107">
        <f t="shared" si="588"/>
        <v>41.083333333333336</v>
      </c>
      <c r="AJ530" s="107">
        <f t="shared" si="588"/>
        <v>41.083333333333336</v>
      </c>
      <c r="AK530" s="107">
        <f t="shared" si="588"/>
        <v>41.083333333333336</v>
      </c>
      <c r="AL530" s="107">
        <f t="shared" si="588"/>
        <v>41.083333333333336</v>
      </c>
      <c r="AM530" s="107">
        <f t="shared" si="588"/>
        <v>41.083333333333336</v>
      </c>
      <c r="AN530" s="107">
        <f t="shared" si="588"/>
        <v>41.083333333333336</v>
      </c>
      <c r="AO530" s="98">
        <f t="shared" si="546"/>
        <v>1314.6666666666665</v>
      </c>
      <c r="AP530" s="98">
        <f t="shared" si="547"/>
        <v>8545.3333333333339</v>
      </c>
    </row>
    <row r="531" spans="1:42" outlineLevel="1">
      <c r="A531" s="108">
        <v>41744</v>
      </c>
      <c r="B531" s="93" t="s">
        <v>796</v>
      </c>
      <c r="C531" s="93" t="s">
        <v>797</v>
      </c>
      <c r="D531" s="97">
        <v>51500</v>
      </c>
      <c r="E531" s="94"/>
      <c r="F531" s="94"/>
      <c r="G531" s="94"/>
      <c r="H531" s="94"/>
      <c r="I531" s="94"/>
      <c r="J531" s="97"/>
      <c r="K531" s="94"/>
      <c r="L531" s="94"/>
      <c r="M531" s="95">
        <v>1716.6666666666665</v>
      </c>
      <c r="N531" s="95">
        <v>49783.333333333336</v>
      </c>
      <c r="O531" s="94">
        <v>214.58333333333334</v>
      </c>
      <c r="P531" s="94">
        <v>214.58333333333334</v>
      </c>
      <c r="Q531" s="94">
        <v>214.58333333333334</v>
      </c>
      <c r="R531" s="94">
        <v>214.58333333333334</v>
      </c>
      <c r="S531" s="94">
        <v>214.58333333333334</v>
      </c>
      <c r="T531" s="94">
        <v>214.58333333333334</v>
      </c>
      <c r="U531" s="94">
        <v>214.58333333333334</v>
      </c>
      <c r="V531" s="94">
        <v>214.58333333333334</v>
      </c>
      <c r="W531" s="94">
        <v>214.58333333333334</v>
      </c>
      <c r="X531" s="94">
        <v>214.58333333333334</v>
      </c>
      <c r="Y531" s="94">
        <v>214.58333333333334</v>
      </c>
      <c r="Z531" s="94">
        <v>214.58333333333334</v>
      </c>
      <c r="AA531" s="97">
        <f t="shared" si="544"/>
        <v>4291.6666666666661</v>
      </c>
      <c r="AB531" s="97">
        <v>47208.333333333336</v>
      </c>
      <c r="AC531" s="107">
        <f>+($D$531*5%)/12</f>
        <v>214.58333333333334</v>
      </c>
      <c r="AD531" s="107">
        <f t="shared" ref="AD531:AN531" si="589">+($D$531*5%)/12</f>
        <v>214.58333333333334</v>
      </c>
      <c r="AE531" s="107">
        <f t="shared" si="589"/>
        <v>214.58333333333334</v>
      </c>
      <c r="AF531" s="107">
        <f t="shared" si="589"/>
        <v>214.58333333333334</v>
      </c>
      <c r="AG531" s="107">
        <f t="shared" si="589"/>
        <v>214.58333333333334</v>
      </c>
      <c r="AH531" s="107">
        <f t="shared" si="589"/>
        <v>214.58333333333334</v>
      </c>
      <c r="AI531" s="107">
        <f t="shared" si="589"/>
        <v>214.58333333333334</v>
      </c>
      <c r="AJ531" s="107">
        <f t="shared" si="589"/>
        <v>214.58333333333334</v>
      </c>
      <c r="AK531" s="107">
        <f t="shared" si="589"/>
        <v>214.58333333333334</v>
      </c>
      <c r="AL531" s="107">
        <f t="shared" si="589"/>
        <v>214.58333333333334</v>
      </c>
      <c r="AM531" s="107">
        <f t="shared" si="589"/>
        <v>214.58333333333334</v>
      </c>
      <c r="AN531" s="107">
        <f t="shared" si="589"/>
        <v>214.58333333333334</v>
      </c>
      <c r="AO531" s="98">
        <f t="shared" si="546"/>
        <v>6866.6666666666661</v>
      </c>
      <c r="AP531" s="98">
        <f t="shared" si="547"/>
        <v>44633.333333333336</v>
      </c>
    </row>
    <row r="532" spans="1:42" outlineLevel="1">
      <c r="A532" s="108">
        <v>41744</v>
      </c>
      <c r="B532" s="93" t="s">
        <v>798</v>
      </c>
      <c r="C532" s="93" t="s">
        <v>799</v>
      </c>
      <c r="D532" s="97">
        <v>10872.68</v>
      </c>
      <c r="E532" s="94"/>
      <c r="F532" s="94"/>
      <c r="G532" s="94"/>
      <c r="H532" s="94"/>
      <c r="I532" s="94"/>
      <c r="J532" s="97"/>
      <c r="K532" s="94"/>
      <c r="L532" s="94"/>
      <c r="M532" s="95">
        <v>362.42266666666671</v>
      </c>
      <c r="N532" s="95">
        <v>10510.257333333333</v>
      </c>
      <c r="O532" s="94">
        <v>45.302833333333332</v>
      </c>
      <c r="P532" s="94">
        <v>45.302833333333332</v>
      </c>
      <c r="Q532" s="94">
        <v>45.302833333333332</v>
      </c>
      <c r="R532" s="94">
        <v>45.302833333333332</v>
      </c>
      <c r="S532" s="94">
        <v>45.302833333333332</v>
      </c>
      <c r="T532" s="94">
        <v>45.302833333333332</v>
      </c>
      <c r="U532" s="94">
        <v>45.302833333333332</v>
      </c>
      <c r="V532" s="94">
        <v>45.302833333333332</v>
      </c>
      <c r="W532" s="94">
        <v>45.302833333333332</v>
      </c>
      <c r="X532" s="94">
        <v>45.302833333333332</v>
      </c>
      <c r="Y532" s="94">
        <v>45.302833333333332</v>
      </c>
      <c r="Z532" s="94">
        <v>45.302833333333332</v>
      </c>
      <c r="AA532" s="97">
        <f t="shared" si="544"/>
        <v>906.05666666666684</v>
      </c>
      <c r="AB532" s="97">
        <v>9966.623333333333</v>
      </c>
      <c r="AC532" s="107">
        <f>+($D$532*5%)/12</f>
        <v>45.302833333333332</v>
      </c>
      <c r="AD532" s="107">
        <f t="shared" ref="AD532:AN532" si="590">+($D$532*5%)/12</f>
        <v>45.302833333333332</v>
      </c>
      <c r="AE532" s="107">
        <f t="shared" si="590"/>
        <v>45.302833333333332</v>
      </c>
      <c r="AF532" s="107">
        <f t="shared" si="590"/>
        <v>45.302833333333332</v>
      </c>
      <c r="AG532" s="107">
        <f t="shared" si="590"/>
        <v>45.302833333333332</v>
      </c>
      <c r="AH532" s="107">
        <f t="shared" si="590"/>
        <v>45.302833333333332</v>
      </c>
      <c r="AI532" s="107">
        <f t="shared" si="590"/>
        <v>45.302833333333332</v>
      </c>
      <c r="AJ532" s="107">
        <f t="shared" si="590"/>
        <v>45.302833333333332</v>
      </c>
      <c r="AK532" s="107">
        <f t="shared" si="590"/>
        <v>45.302833333333332</v>
      </c>
      <c r="AL532" s="107">
        <f t="shared" si="590"/>
        <v>45.302833333333332</v>
      </c>
      <c r="AM532" s="107">
        <f t="shared" si="590"/>
        <v>45.302833333333332</v>
      </c>
      <c r="AN532" s="107">
        <f t="shared" si="590"/>
        <v>45.302833333333332</v>
      </c>
      <c r="AO532" s="98">
        <f t="shared" si="546"/>
        <v>1449.6906666666669</v>
      </c>
      <c r="AP532" s="98">
        <f t="shared" si="547"/>
        <v>9422.989333333333</v>
      </c>
    </row>
    <row r="533" spans="1:42" outlineLevel="1">
      <c r="A533" s="108">
        <v>41744</v>
      </c>
      <c r="B533" s="93" t="s">
        <v>800</v>
      </c>
      <c r="C533" s="93" t="s">
        <v>801</v>
      </c>
      <c r="D533" s="97">
        <v>22284.57</v>
      </c>
      <c r="E533" s="94"/>
      <c r="F533" s="94"/>
      <c r="G533" s="94"/>
      <c r="H533" s="94"/>
      <c r="I533" s="94"/>
      <c r="J533" s="97"/>
      <c r="K533" s="94"/>
      <c r="L533" s="94"/>
      <c r="M533" s="95">
        <v>742.81899999999996</v>
      </c>
      <c r="N533" s="95">
        <v>21541.751</v>
      </c>
      <c r="O533" s="94">
        <v>92.852374999999995</v>
      </c>
      <c r="P533" s="94">
        <v>92.852374999999995</v>
      </c>
      <c r="Q533" s="94">
        <v>92.852374999999995</v>
      </c>
      <c r="R533" s="94">
        <v>92.852374999999995</v>
      </c>
      <c r="S533" s="94">
        <v>92.852374999999995</v>
      </c>
      <c r="T533" s="94">
        <v>92.852374999999995</v>
      </c>
      <c r="U533" s="94">
        <v>92.852374999999995</v>
      </c>
      <c r="V533" s="94">
        <v>92.852374999999995</v>
      </c>
      <c r="W533" s="94">
        <v>92.852374999999995</v>
      </c>
      <c r="X533" s="94">
        <v>92.852374999999995</v>
      </c>
      <c r="Y533" s="94">
        <v>92.852374999999995</v>
      </c>
      <c r="Z533" s="94">
        <v>92.852374999999995</v>
      </c>
      <c r="AA533" s="97">
        <f t="shared" si="544"/>
        <v>1857.0474999999997</v>
      </c>
      <c r="AB533" s="97">
        <v>20427.522499999999</v>
      </c>
      <c r="AC533" s="107">
        <f>+($D$533*5%)/12</f>
        <v>92.852374999999995</v>
      </c>
      <c r="AD533" s="107">
        <f t="shared" ref="AD533:AN533" si="591">+($D$533*5%)/12</f>
        <v>92.852374999999995</v>
      </c>
      <c r="AE533" s="107">
        <f t="shared" si="591"/>
        <v>92.852374999999995</v>
      </c>
      <c r="AF533" s="107">
        <f t="shared" si="591"/>
        <v>92.852374999999995</v>
      </c>
      <c r="AG533" s="107">
        <f t="shared" si="591"/>
        <v>92.852374999999995</v>
      </c>
      <c r="AH533" s="107">
        <f t="shared" si="591"/>
        <v>92.852374999999995</v>
      </c>
      <c r="AI533" s="107">
        <f t="shared" si="591"/>
        <v>92.852374999999995</v>
      </c>
      <c r="AJ533" s="107">
        <f t="shared" si="591"/>
        <v>92.852374999999995</v>
      </c>
      <c r="AK533" s="107">
        <f t="shared" si="591"/>
        <v>92.852374999999995</v>
      </c>
      <c r="AL533" s="107">
        <f t="shared" si="591"/>
        <v>92.852374999999995</v>
      </c>
      <c r="AM533" s="107">
        <f t="shared" si="591"/>
        <v>92.852374999999995</v>
      </c>
      <c r="AN533" s="107">
        <f t="shared" si="591"/>
        <v>92.852374999999995</v>
      </c>
      <c r="AO533" s="98">
        <f t="shared" si="546"/>
        <v>2971.2759999999994</v>
      </c>
      <c r="AP533" s="98">
        <f t="shared" si="547"/>
        <v>19313.294000000002</v>
      </c>
    </row>
    <row r="534" spans="1:42" outlineLevel="1">
      <c r="A534" s="108">
        <v>41744</v>
      </c>
      <c r="B534" s="93" t="s">
        <v>802</v>
      </c>
      <c r="C534" s="93" t="s">
        <v>803</v>
      </c>
      <c r="D534" s="97">
        <v>6830.95</v>
      </c>
      <c r="E534" s="94"/>
      <c r="F534" s="94"/>
      <c r="G534" s="94"/>
      <c r="H534" s="94"/>
      <c r="I534" s="94"/>
      <c r="J534" s="97"/>
      <c r="K534" s="94"/>
      <c r="L534" s="94"/>
      <c r="M534" s="95">
        <v>227.69833333333332</v>
      </c>
      <c r="N534" s="95">
        <v>6603.2516666666661</v>
      </c>
      <c r="O534" s="94">
        <v>28.462291666666669</v>
      </c>
      <c r="P534" s="94">
        <v>28.462291666666669</v>
      </c>
      <c r="Q534" s="94">
        <v>28.462291666666669</v>
      </c>
      <c r="R534" s="94">
        <v>28.462291666666669</v>
      </c>
      <c r="S534" s="94">
        <v>28.462291666666669</v>
      </c>
      <c r="T534" s="94">
        <v>28.462291666666669</v>
      </c>
      <c r="U534" s="94">
        <v>28.462291666666669</v>
      </c>
      <c r="V534" s="94">
        <v>28.462291666666669</v>
      </c>
      <c r="W534" s="94">
        <v>28.462291666666669</v>
      </c>
      <c r="X534" s="94">
        <v>28.462291666666669</v>
      </c>
      <c r="Y534" s="94">
        <v>28.462291666666669</v>
      </c>
      <c r="Z534" s="94">
        <v>28.462291666666669</v>
      </c>
      <c r="AA534" s="97">
        <f>+SUM(O534:Z534)+M534</f>
        <v>569.24583333333328</v>
      </c>
      <c r="AB534" s="97">
        <v>6261.7041666666664</v>
      </c>
      <c r="AC534" s="107">
        <f>+($D$534*5%)/12</f>
        <v>28.462291666666669</v>
      </c>
      <c r="AD534" s="107">
        <f t="shared" ref="AD534:AN534" si="592">+($D$534*5%)/12</f>
        <v>28.462291666666669</v>
      </c>
      <c r="AE534" s="107">
        <f t="shared" si="592"/>
        <v>28.462291666666669</v>
      </c>
      <c r="AF534" s="107">
        <f t="shared" si="592"/>
        <v>28.462291666666669</v>
      </c>
      <c r="AG534" s="107">
        <f t="shared" si="592"/>
        <v>28.462291666666669</v>
      </c>
      <c r="AH534" s="107">
        <f t="shared" si="592"/>
        <v>28.462291666666669</v>
      </c>
      <c r="AI534" s="107">
        <f t="shared" si="592"/>
        <v>28.462291666666669</v>
      </c>
      <c r="AJ534" s="107">
        <f t="shared" si="592"/>
        <v>28.462291666666669</v>
      </c>
      <c r="AK534" s="107">
        <f t="shared" si="592"/>
        <v>28.462291666666669</v>
      </c>
      <c r="AL534" s="107">
        <f t="shared" si="592"/>
        <v>28.462291666666669</v>
      </c>
      <c r="AM534" s="107">
        <f t="shared" si="592"/>
        <v>28.462291666666669</v>
      </c>
      <c r="AN534" s="107">
        <f t="shared" si="592"/>
        <v>28.462291666666669</v>
      </c>
      <c r="AO534" s="98">
        <f t="shared" si="546"/>
        <v>910.79333333333329</v>
      </c>
      <c r="AP534" s="98">
        <f t="shared" si="547"/>
        <v>5920.1566666666668</v>
      </c>
    </row>
    <row r="535" spans="1:42" outlineLevel="1">
      <c r="A535" s="108">
        <v>41751</v>
      </c>
      <c r="B535" s="93" t="s">
        <v>804</v>
      </c>
      <c r="C535" s="93" t="s">
        <v>805</v>
      </c>
      <c r="D535" s="97">
        <v>38907.949999999997</v>
      </c>
      <c r="E535" s="94"/>
      <c r="F535" s="94"/>
      <c r="G535" s="94"/>
      <c r="H535" s="94"/>
      <c r="I535" s="94"/>
      <c r="J535" s="97"/>
      <c r="K535" s="94"/>
      <c r="L535" s="94"/>
      <c r="M535" s="95">
        <v>1296.9316666666666</v>
      </c>
      <c r="N535" s="95">
        <v>37611.018333333333</v>
      </c>
      <c r="O535" s="94">
        <v>162.11645833333333</v>
      </c>
      <c r="P535" s="94">
        <v>162.11645833333333</v>
      </c>
      <c r="Q535" s="94">
        <v>162.11645833333333</v>
      </c>
      <c r="R535" s="94">
        <v>162.11645833333333</v>
      </c>
      <c r="S535" s="94">
        <v>162.11645833333333</v>
      </c>
      <c r="T535" s="94">
        <v>162.11645833333333</v>
      </c>
      <c r="U535" s="94">
        <v>162.11645833333333</v>
      </c>
      <c r="V535" s="94">
        <v>162.11645833333333</v>
      </c>
      <c r="W535" s="94">
        <v>162.11645833333333</v>
      </c>
      <c r="X535" s="94">
        <v>162.11645833333333</v>
      </c>
      <c r="Y535" s="94">
        <v>162.11645833333333</v>
      </c>
      <c r="Z535" s="94">
        <v>162.11645833333333</v>
      </c>
      <c r="AA535" s="97">
        <f t="shared" si="544"/>
        <v>3242.3291666666669</v>
      </c>
      <c r="AB535" s="97">
        <v>35665.620833333327</v>
      </c>
      <c r="AC535" s="107">
        <f>+($D$535*5%)/12</f>
        <v>162.11645833333333</v>
      </c>
      <c r="AD535" s="107">
        <f t="shared" ref="AD535:AN535" si="593">+($D$535*5%)/12</f>
        <v>162.11645833333333</v>
      </c>
      <c r="AE535" s="107">
        <f t="shared" si="593"/>
        <v>162.11645833333333</v>
      </c>
      <c r="AF535" s="107">
        <f t="shared" si="593"/>
        <v>162.11645833333333</v>
      </c>
      <c r="AG535" s="107">
        <f t="shared" si="593"/>
        <v>162.11645833333333</v>
      </c>
      <c r="AH535" s="107">
        <f t="shared" si="593"/>
        <v>162.11645833333333</v>
      </c>
      <c r="AI535" s="107">
        <f t="shared" si="593"/>
        <v>162.11645833333333</v>
      </c>
      <c r="AJ535" s="107">
        <f t="shared" si="593"/>
        <v>162.11645833333333</v>
      </c>
      <c r="AK535" s="107">
        <f t="shared" si="593"/>
        <v>162.11645833333333</v>
      </c>
      <c r="AL535" s="107">
        <f t="shared" si="593"/>
        <v>162.11645833333333</v>
      </c>
      <c r="AM535" s="107">
        <f t="shared" si="593"/>
        <v>162.11645833333333</v>
      </c>
      <c r="AN535" s="107">
        <f t="shared" si="593"/>
        <v>162.11645833333333</v>
      </c>
      <c r="AO535" s="98">
        <f t="shared" si="546"/>
        <v>5187.7266666666674</v>
      </c>
      <c r="AP535" s="98">
        <f t="shared" si="547"/>
        <v>33720.223333333328</v>
      </c>
    </row>
    <row r="536" spans="1:42" ht="12" outlineLevel="1" thickBot="1">
      <c r="A536" s="109">
        <v>41751</v>
      </c>
      <c r="B536" s="111" t="s">
        <v>806</v>
      </c>
      <c r="C536" s="111" t="s">
        <v>807</v>
      </c>
      <c r="D536" s="114">
        <v>2721.63</v>
      </c>
      <c r="E536" s="113"/>
      <c r="F536" s="113"/>
      <c r="G536" s="113"/>
      <c r="H536" s="113"/>
      <c r="I536" s="113"/>
      <c r="J536" s="113"/>
      <c r="K536" s="113"/>
      <c r="L536" s="113"/>
      <c r="M536" s="115">
        <v>90.721000000000004</v>
      </c>
      <c r="N536" s="115">
        <v>2642.2491250000003</v>
      </c>
      <c r="O536" s="113">
        <v>11.340125</v>
      </c>
      <c r="P536" s="113">
        <v>11.340125</v>
      </c>
      <c r="Q536" s="113">
        <v>11.340125</v>
      </c>
      <c r="R536" s="113">
        <v>11.340125</v>
      </c>
      <c r="S536" s="113">
        <v>11.340125</v>
      </c>
      <c r="T536" s="113">
        <v>11.340125</v>
      </c>
      <c r="U536" s="113">
        <v>11.340125</v>
      </c>
      <c r="V536" s="113">
        <v>11.340125</v>
      </c>
      <c r="W536" s="113">
        <v>11.340125</v>
      </c>
      <c r="X536" s="113">
        <v>11.340125</v>
      </c>
      <c r="Y536" s="113">
        <v>11.340125</v>
      </c>
      <c r="Z536" s="113">
        <v>11.340125</v>
      </c>
      <c r="AA536" s="114">
        <f t="shared" si="544"/>
        <v>226.80250000000001</v>
      </c>
      <c r="AB536" s="114">
        <v>2494.8275000000003</v>
      </c>
      <c r="AC536" s="148">
        <f>+($D$536*5%)/12</f>
        <v>11.340125</v>
      </c>
      <c r="AD536" s="148">
        <f t="shared" ref="AD536:AN536" si="594">+($D$536*5%)/12</f>
        <v>11.340125</v>
      </c>
      <c r="AE536" s="148">
        <f t="shared" si="594"/>
        <v>11.340125</v>
      </c>
      <c r="AF536" s="148">
        <f t="shared" si="594"/>
        <v>11.340125</v>
      </c>
      <c r="AG536" s="148">
        <f t="shared" si="594"/>
        <v>11.340125</v>
      </c>
      <c r="AH536" s="148">
        <f t="shared" si="594"/>
        <v>11.340125</v>
      </c>
      <c r="AI536" s="148">
        <f t="shared" si="594"/>
        <v>11.340125</v>
      </c>
      <c r="AJ536" s="148">
        <f t="shared" si="594"/>
        <v>11.340125</v>
      </c>
      <c r="AK536" s="148">
        <f t="shared" si="594"/>
        <v>11.340125</v>
      </c>
      <c r="AL536" s="148">
        <f t="shared" si="594"/>
        <v>11.340125</v>
      </c>
      <c r="AM536" s="148">
        <f t="shared" si="594"/>
        <v>11.340125</v>
      </c>
      <c r="AN536" s="148">
        <f t="shared" si="594"/>
        <v>11.340125</v>
      </c>
      <c r="AO536" s="116">
        <f t="shared" si="546"/>
        <v>362.88400000000001</v>
      </c>
      <c r="AP536" s="116">
        <f t="shared" si="547"/>
        <v>2358.7460000000001</v>
      </c>
    </row>
    <row r="537" spans="1:42" outlineLevel="1">
      <c r="A537" s="43"/>
      <c r="B537" s="3"/>
      <c r="C537" s="3"/>
      <c r="D537" s="6"/>
      <c r="E537" s="6"/>
      <c r="F537" s="6"/>
      <c r="G537" s="6"/>
      <c r="H537" s="6"/>
      <c r="I537" s="6"/>
      <c r="J537" s="6"/>
      <c r="K537" s="4"/>
      <c r="L537" s="4"/>
      <c r="M537" s="5"/>
      <c r="N537" s="5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</row>
    <row r="538" spans="1:42">
      <c r="A538" s="43"/>
      <c r="B538" s="3"/>
      <c r="C538" s="11" t="s">
        <v>808</v>
      </c>
      <c r="D538" s="4">
        <f>+SUM(D503:D537)</f>
        <v>879891.98999999987</v>
      </c>
      <c r="E538" s="4">
        <f>+SUM(E503:E537)</f>
        <v>12122.190666666665</v>
      </c>
      <c r="F538" s="4">
        <f t="shared" ref="F538:M538" si="595">+SUM(F503:F537)</f>
        <v>31685.568583333326</v>
      </c>
      <c r="G538" s="4">
        <f t="shared" si="595"/>
        <v>52350.091583333327</v>
      </c>
      <c r="H538" s="4">
        <f t="shared" si="595"/>
        <v>73018.994583333304</v>
      </c>
      <c r="I538" s="4">
        <f t="shared" si="595"/>
        <v>93687.902483333397</v>
      </c>
      <c r="J538" s="4">
        <f t="shared" si="595"/>
        <v>114356.80548333339</v>
      </c>
      <c r="K538" s="4">
        <f t="shared" si="595"/>
        <v>135025.70848333341</v>
      </c>
      <c r="L538" s="4">
        <f t="shared" si="595"/>
        <v>155694.61148333343</v>
      </c>
      <c r="M538" s="4">
        <f t="shared" si="595"/>
        <v>191913.97881666673</v>
      </c>
      <c r="N538" s="45"/>
      <c r="O538" s="45">
        <v>3666.2166250000009</v>
      </c>
      <c r="P538" s="45">
        <v>3666.2166250000009</v>
      </c>
      <c r="Q538" s="45">
        <v>3666.2166250000009</v>
      </c>
      <c r="R538" s="45">
        <v>3666.2166250000009</v>
      </c>
      <c r="S538" s="45">
        <v>3666.2166250000009</v>
      </c>
      <c r="T538" s="45">
        <v>3666.2166250000009</v>
      </c>
      <c r="U538" s="45">
        <v>3666.2166250000009</v>
      </c>
      <c r="V538" s="45">
        <v>3666.2166250000009</v>
      </c>
      <c r="W538" s="45">
        <v>3666.2166250000009</v>
      </c>
      <c r="X538" s="45">
        <v>3666.2166250000009</v>
      </c>
      <c r="Y538" s="45">
        <v>3666.2166250000009</v>
      </c>
      <c r="Z538" s="45">
        <v>3666.2166250000009</v>
      </c>
      <c r="AA538" s="4">
        <f t="shared" ref="AA538:AK538" si="596">+SUM(AA503:AA537)</f>
        <v>235908.57831666668</v>
      </c>
      <c r="AB538" s="4">
        <f t="shared" si="596"/>
        <v>643996.53658333328</v>
      </c>
      <c r="AC538" s="4">
        <f t="shared" si="596"/>
        <v>3666.2166250000009</v>
      </c>
      <c r="AD538" s="4">
        <f t="shared" si="596"/>
        <v>3666.2166250000009</v>
      </c>
      <c r="AE538" s="4">
        <f t="shared" si="596"/>
        <v>3666.2166250000009</v>
      </c>
      <c r="AF538" s="4">
        <f t="shared" si="596"/>
        <v>3666.2166250000009</v>
      </c>
      <c r="AG538" s="4">
        <f t="shared" si="596"/>
        <v>3666.2166250000009</v>
      </c>
      <c r="AH538" s="4">
        <f t="shared" si="596"/>
        <v>3666.2166250000009</v>
      </c>
      <c r="AI538" s="4">
        <f t="shared" si="596"/>
        <v>3666.2166250000009</v>
      </c>
      <c r="AJ538" s="4">
        <f t="shared" si="596"/>
        <v>3666.2166250000009</v>
      </c>
      <c r="AK538" s="4">
        <f t="shared" si="596"/>
        <v>3666.2166250000009</v>
      </c>
      <c r="AL538" s="4">
        <f t="shared" ref="AL538:AP538" si="597">+SUM(AL503:AL537)</f>
        <v>3666.2166250000009</v>
      </c>
      <c r="AM538" s="4">
        <f t="shared" si="597"/>
        <v>3666.2166250000009</v>
      </c>
      <c r="AN538" s="4">
        <f t="shared" si="597"/>
        <v>3666.2166250000009</v>
      </c>
      <c r="AO538" s="4">
        <f t="shared" si="597"/>
        <v>279903.17781666678</v>
      </c>
      <c r="AP538" s="4">
        <f t="shared" si="597"/>
        <v>599988.81218333333</v>
      </c>
    </row>
    <row r="539" spans="1:42" ht="12" thickBot="1">
      <c r="A539" s="43"/>
      <c r="B539" s="3"/>
      <c r="C539" s="9" t="s">
        <v>135</v>
      </c>
      <c r="D539" s="149">
        <v>879891.99</v>
      </c>
      <c r="E539" s="4">
        <v>12122.16</v>
      </c>
      <c r="F539" s="4">
        <v>31685.54</v>
      </c>
      <c r="G539" s="4">
        <v>52323.87</v>
      </c>
      <c r="H539" s="4">
        <v>73005.87</v>
      </c>
      <c r="I539" s="4">
        <v>93674.78</v>
      </c>
      <c r="J539" s="8">
        <v>114356.9</v>
      </c>
      <c r="K539" s="4">
        <v>135025.79999999999</v>
      </c>
      <c r="L539" s="4">
        <v>155694.72</v>
      </c>
      <c r="M539" s="8">
        <v>191914.09</v>
      </c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8">
        <v>235908.58</v>
      </c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</row>
    <row r="540" spans="1:42" ht="12" thickTop="1">
      <c r="A540" s="43"/>
      <c r="B540" s="3"/>
      <c r="C540" s="9" t="s">
        <v>136</v>
      </c>
      <c r="D540" s="1">
        <v>0</v>
      </c>
      <c r="E540" s="2">
        <f>+E538-E539</f>
        <v>3.0666666665638331E-2</v>
      </c>
      <c r="F540" s="2">
        <f t="shared" ref="F540:M540" si="598">+F538-F539</f>
        <v>2.8583333325514104E-2</v>
      </c>
      <c r="G540" s="2">
        <f t="shared" si="598"/>
        <v>26.221583333324816</v>
      </c>
      <c r="H540" s="2">
        <f t="shared" si="598"/>
        <v>13.124583333308692</v>
      </c>
      <c r="I540" s="2">
        <f t="shared" si="598"/>
        <v>13.122483333398122</v>
      </c>
      <c r="J540" s="2">
        <f t="shared" si="598"/>
        <v>-9.4516666606068611E-2</v>
      </c>
      <c r="K540" s="2">
        <f t="shared" si="598"/>
        <v>-9.1516666579991579E-2</v>
      </c>
      <c r="L540" s="2">
        <f t="shared" si="598"/>
        <v>-0.108516666572541</v>
      </c>
      <c r="M540" s="2">
        <f t="shared" si="598"/>
        <v>-0.11118333326885477</v>
      </c>
      <c r="N540" s="7"/>
      <c r="O540" s="3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45">
        <f>+AA538-AA539</f>
        <v>-1.6833333065733314E-3</v>
      </c>
      <c r="AB540" s="7"/>
    </row>
    <row r="541" spans="1:42">
      <c r="A541" s="47"/>
      <c r="B541" s="7"/>
      <c r="C541" s="7"/>
      <c r="D541" s="1"/>
      <c r="E541" s="2"/>
      <c r="F541" s="2"/>
      <c r="G541" s="2"/>
      <c r="H541" s="2"/>
      <c r="I541" s="2"/>
      <c r="J541" s="2"/>
      <c r="K541" s="2"/>
      <c r="L541" s="2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3"/>
    </row>
    <row r="542" spans="1:42">
      <c r="A542" s="44"/>
      <c r="B542" s="3"/>
      <c r="C542" s="3"/>
      <c r="D542" s="1"/>
      <c r="E542" s="2"/>
      <c r="F542" s="2"/>
      <c r="G542" s="2"/>
      <c r="H542" s="2"/>
      <c r="I542" s="2"/>
      <c r="J542" s="2"/>
      <c r="K542" s="2"/>
      <c r="L542" s="2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42">
      <c r="A543" s="44"/>
      <c r="B543" s="3"/>
      <c r="C543" s="9" t="s">
        <v>809</v>
      </c>
      <c r="D543" s="1">
        <f>+D538+D498+D459+D233+D148+D71</f>
        <v>16146667.509999996</v>
      </c>
      <c r="E543" s="1"/>
      <c r="F543" s="2"/>
      <c r="G543" s="1"/>
      <c r="H543" s="2"/>
      <c r="I543" s="1"/>
      <c r="J543" s="1"/>
      <c r="K543" s="1"/>
      <c r="L543" s="1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42" ht="12" thickBot="1">
      <c r="A544" s="44"/>
      <c r="B544" s="3"/>
      <c r="C544" s="9" t="s">
        <v>135</v>
      </c>
      <c r="D544" s="28">
        <v>16146668.939999999</v>
      </c>
      <c r="E544" s="1"/>
      <c r="F544" s="2"/>
      <c r="G544" s="1"/>
      <c r="H544" s="2"/>
      <c r="I544" s="1"/>
      <c r="J544" s="2"/>
      <c r="K544" s="1"/>
      <c r="L544" s="1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2" thickTop="1">
      <c r="A545" s="44"/>
      <c r="B545" s="3"/>
      <c r="C545" s="9" t="s">
        <v>136</v>
      </c>
      <c r="D545" s="32">
        <f>+D543-D544</f>
        <v>-1.4300000034272671</v>
      </c>
      <c r="E545" s="1"/>
      <c r="F545" s="2"/>
      <c r="G545" s="1"/>
      <c r="H545" s="2"/>
      <c r="I545" s="1"/>
      <c r="J545" s="1"/>
      <c r="K545" s="1"/>
      <c r="L545" s="1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>
      <c r="A546" s="44"/>
      <c r="B546" s="3"/>
      <c r="C546" s="3"/>
      <c r="D546" s="1"/>
      <c r="E546" s="2"/>
      <c r="F546" s="2"/>
      <c r="G546" s="2"/>
      <c r="H546" s="2"/>
      <c r="I546" s="2"/>
      <c r="J546" s="2"/>
      <c r="K546" s="2"/>
      <c r="L546" s="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>
      <c r="A547" s="44"/>
      <c r="B547" s="3"/>
      <c r="C547" s="3"/>
      <c r="D547" s="1"/>
      <c r="E547" s="2"/>
      <c r="F547" s="2"/>
      <c r="G547" s="2"/>
      <c r="H547" s="2"/>
      <c r="I547" s="2"/>
      <c r="J547" s="2"/>
      <c r="K547" s="2"/>
      <c r="L547" s="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>
      <c r="A548" s="44"/>
      <c r="B548" s="3"/>
      <c r="C548" s="3"/>
      <c r="D548" s="1"/>
      <c r="E548" s="2"/>
      <c r="F548" s="2"/>
      <c r="G548" s="2"/>
      <c r="H548" s="2"/>
      <c r="I548" s="2"/>
      <c r="J548" s="2"/>
      <c r="K548" s="2"/>
      <c r="L548" s="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>
      <c r="A549" s="44"/>
      <c r="B549" s="3"/>
      <c r="C549" s="3"/>
      <c r="D549" s="1"/>
      <c r="E549" s="2"/>
      <c r="F549" s="2"/>
      <c r="G549" s="2"/>
      <c r="H549" s="2"/>
      <c r="I549" s="2"/>
      <c r="J549" s="2"/>
      <c r="K549" s="2"/>
      <c r="L549" s="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>
      <c r="A550" s="44"/>
      <c r="B550" s="3"/>
      <c r="C550" s="3"/>
      <c r="D550" s="1"/>
      <c r="E550" s="2"/>
      <c r="F550" s="2"/>
      <c r="G550" s="2"/>
      <c r="H550" s="2"/>
      <c r="I550" s="2"/>
      <c r="J550" s="2"/>
      <c r="K550" s="2"/>
      <c r="L550" s="2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>
      <c r="A551" s="44"/>
      <c r="B551" s="3"/>
      <c r="C551" s="3"/>
      <c r="D551" s="1"/>
      <c r="E551" s="2"/>
      <c r="F551" s="2"/>
      <c r="G551" s="2"/>
      <c r="H551" s="2"/>
      <c r="I551" s="2"/>
      <c r="J551" s="2"/>
      <c r="K551" s="2"/>
      <c r="L551" s="2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>
      <c r="A552" s="44"/>
      <c r="B552" s="3"/>
      <c r="C552" s="3"/>
      <c r="D552" s="1"/>
      <c r="E552" s="2"/>
      <c r="F552" s="2"/>
      <c r="G552" s="2"/>
      <c r="H552" s="2"/>
      <c r="I552" s="2"/>
      <c r="J552" s="2"/>
      <c r="K552" s="2"/>
      <c r="L552" s="2"/>
    </row>
    <row r="553" spans="1:29">
      <c r="A553" s="44"/>
      <c r="B553" s="3"/>
      <c r="C553" s="3"/>
      <c r="D553" s="1"/>
      <c r="E553" s="2"/>
      <c r="F553" s="2"/>
      <c r="G553" s="2"/>
      <c r="H553" s="2"/>
      <c r="I553" s="2"/>
      <c r="J553" s="2"/>
      <c r="K553" s="2"/>
      <c r="L553" s="2"/>
    </row>
    <row r="554" spans="1:29">
      <c r="A554" s="44"/>
      <c r="B554" s="3"/>
      <c r="C554" s="3"/>
      <c r="D554" s="1"/>
      <c r="E554" s="2"/>
      <c r="F554" s="2"/>
      <c r="G554" s="2"/>
      <c r="H554" s="2"/>
      <c r="I554" s="2"/>
      <c r="J554" s="2"/>
      <c r="K554" s="2"/>
      <c r="L554" s="2"/>
    </row>
    <row r="555" spans="1:29">
      <c r="A555" s="44"/>
      <c r="B555" s="3"/>
      <c r="C555" s="3"/>
      <c r="D555" s="1"/>
      <c r="E555" s="2"/>
      <c r="F555" s="2"/>
      <c r="G555" s="2"/>
      <c r="H555" s="2"/>
      <c r="I555" s="2"/>
      <c r="J555" s="2"/>
      <c r="K555" s="2"/>
      <c r="L555" s="2"/>
    </row>
    <row r="556" spans="1:29">
      <c r="A556" s="44"/>
      <c r="B556" s="3"/>
      <c r="C556" s="3"/>
      <c r="D556" s="1"/>
      <c r="E556" s="2"/>
      <c r="F556" s="2"/>
      <c r="G556" s="2"/>
      <c r="H556" s="2"/>
      <c r="I556" s="2"/>
      <c r="J556" s="2"/>
      <c r="K556" s="2"/>
      <c r="L556" s="2"/>
    </row>
    <row r="557" spans="1:29">
      <c r="A557" s="44"/>
      <c r="B557" s="3"/>
      <c r="C557" s="3"/>
      <c r="D557" s="1"/>
      <c r="E557" s="2"/>
      <c r="F557" s="2"/>
      <c r="G557" s="2"/>
      <c r="H557" s="2"/>
      <c r="I557" s="2"/>
      <c r="J557" s="2"/>
      <c r="K557" s="2"/>
      <c r="L557" s="2"/>
    </row>
    <row r="558" spans="1:29">
      <c r="A558" s="44"/>
      <c r="B558" s="3"/>
      <c r="C558" s="3"/>
      <c r="D558" s="1"/>
      <c r="E558" s="2"/>
      <c r="F558" s="2"/>
      <c r="G558" s="2"/>
      <c r="H558" s="2"/>
      <c r="I558" s="2"/>
      <c r="J558" s="2"/>
      <c r="K558" s="2"/>
      <c r="L558" s="2"/>
    </row>
  </sheetData>
  <mergeCells count="3">
    <mergeCell ref="A2:D2"/>
    <mergeCell ref="A3:D3"/>
    <mergeCell ref="A4:D4"/>
  </mergeCells>
  <pageMargins left="0.70866141732283472" right="0.70866141732283472" top="0.19685039370078741" bottom="0.19685039370078741" header="0.31496062992125984" footer="0.31496062992125984"/>
  <pageSetup scale="80" orientation="portrait" r:id="rId1"/>
  <ignoredErrors>
    <ignoredError sqref="AC43" formula="1"/>
    <ignoredError sqref="D233 D71:E71 O71:AB71 AD71:AN71 D538 I71 J71:K71 L71:M71 O233:Y233 E148:Z148 AO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AF</vt:lpstr>
      <vt:lpstr>Hoja2</vt:lpstr>
      <vt:lpstr>Hoja3</vt:lpstr>
      <vt:lpstr>AF!Área_de_impresión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2016-10-07T21:53:35Z</cp:lastPrinted>
  <dcterms:created xsi:type="dcterms:W3CDTF">2016-04-18T16:50:40Z</dcterms:created>
  <dcterms:modified xsi:type="dcterms:W3CDTF">2017-06-15T18:06:26Z</dcterms:modified>
</cp:coreProperties>
</file>