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 activeTab="11"/>
  </bookViews>
  <sheets>
    <sheet name="ENE" sheetId="2" r:id="rId1"/>
    <sheet name="FEB" sheetId="3" r:id="rId2"/>
    <sheet name="MAR" sheetId="5" r:id="rId3"/>
    <sheet name="ABR" sheetId="6" r:id="rId4"/>
    <sheet name="MAY" sheetId="7" r:id="rId5"/>
    <sheet name="JUN" sheetId="8" r:id="rId6"/>
    <sheet name="JUL" sheetId="9" r:id="rId7"/>
    <sheet name="AGO" sheetId="11" r:id="rId8"/>
    <sheet name="SEP" sheetId="12" r:id="rId9"/>
    <sheet name="OCT" sheetId="13" r:id="rId10"/>
    <sheet name="NOV" sheetId="14" r:id="rId11"/>
    <sheet name="DIC" sheetId="15" r:id="rId12"/>
  </sheets>
  <calcPr calcId="125725"/>
</workbook>
</file>

<file path=xl/calcChain.xml><?xml version="1.0" encoding="utf-8"?>
<calcChain xmlns="http://schemas.openxmlformats.org/spreadsheetml/2006/main">
  <c r="J22" i="15"/>
  <c r="J20"/>
  <c r="J83"/>
  <c r="J82"/>
  <c r="J67"/>
  <c r="J68"/>
  <c r="J69"/>
  <c r="J70"/>
  <c r="J71"/>
  <c r="J72"/>
  <c r="J73"/>
  <c r="J66"/>
  <c r="J65"/>
  <c r="J64"/>
  <c r="J63"/>
  <c r="J62"/>
  <c r="J61"/>
  <c r="J60"/>
  <c r="J59"/>
  <c r="J37"/>
  <c r="J38"/>
  <c r="J39"/>
  <c r="J40"/>
  <c r="J41"/>
  <c r="J42"/>
  <c r="J43"/>
  <c r="J44"/>
  <c r="J45"/>
  <c r="J46"/>
  <c r="J47"/>
  <c r="J48"/>
  <c r="J49"/>
  <c r="J50"/>
  <c r="J51"/>
  <c r="J36"/>
  <c r="J86" l="1"/>
  <c r="J75"/>
  <c r="J77" s="1"/>
  <c r="J53"/>
  <c r="J55" s="1"/>
  <c r="J88" l="1"/>
  <c r="J27"/>
  <c r="J26"/>
  <c r="J25"/>
  <c r="J24" l="1"/>
  <c r="J23" l="1"/>
  <c r="J21"/>
  <c r="J11"/>
  <c r="J10"/>
  <c r="J30" l="1"/>
  <c r="J13"/>
  <c r="J15" s="1"/>
  <c r="J93" l="1"/>
  <c r="J95" s="1"/>
  <c r="J32"/>
  <c r="J171" i="14" l="1"/>
  <c r="J155"/>
  <c r="J156"/>
  <c r="J157"/>
  <c r="J60"/>
  <c r="J61"/>
  <c r="J62"/>
  <c r="J63"/>
  <c r="J64"/>
  <c r="J65"/>
  <c r="J47"/>
  <c r="J23"/>
  <c r="J170" l="1"/>
  <c r="J152"/>
  <c r="J153"/>
  <c r="J154"/>
  <c r="J52"/>
  <c r="J53"/>
  <c r="J54"/>
  <c r="J55"/>
  <c r="J56"/>
  <c r="J57"/>
  <c r="J58"/>
  <c r="J59"/>
  <c r="J21"/>
  <c r="J22"/>
  <c r="J20"/>
  <c r="J25" l="1"/>
  <c r="J27" s="1"/>
  <c r="J48"/>
  <c r="J49"/>
  <c r="J50"/>
  <c r="J51"/>
  <c r="J209" l="1"/>
  <c r="J11"/>
  <c r="J219"/>
  <c r="J218"/>
  <c r="J208"/>
  <c r="J200"/>
  <c r="J202" s="1"/>
  <c r="J204" s="1"/>
  <c r="J190"/>
  <c r="J189"/>
  <c r="J188"/>
  <c r="J180"/>
  <c r="J182" s="1"/>
  <c r="J184" s="1"/>
  <c r="J169"/>
  <c r="J168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09"/>
  <c r="J111" s="1"/>
  <c r="J99"/>
  <c r="J101" s="1"/>
  <c r="J103" s="1"/>
  <c r="J91"/>
  <c r="J90"/>
  <c r="J89"/>
  <c r="J88"/>
  <c r="J87"/>
  <c r="J86"/>
  <c r="J85"/>
  <c r="J84"/>
  <c r="J83"/>
  <c r="J74"/>
  <c r="J76" s="1"/>
  <c r="J78" s="1"/>
  <c r="J46"/>
  <c r="J45"/>
  <c r="J44"/>
  <c r="J43"/>
  <c r="J42"/>
  <c r="J41"/>
  <c r="J40"/>
  <c r="I39"/>
  <c r="J39" s="1"/>
  <c r="J38"/>
  <c r="J37"/>
  <c r="J36"/>
  <c r="J35"/>
  <c r="J34"/>
  <c r="J33"/>
  <c r="J10"/>
  <c r="J173" l="1"/>
  <c r="J175" s="1"/>
  <c r="J161"/>
  <c r="J163" s="1"/>
  <c r="J67"/>
  <c r="J69" s="1"/>
  <c r="J211"/>
  <c r="J13"/>
  <c r="J15" s="1"/>
  <c r="J221"/>
  <c r="J192"/>
  <c r="J194" s="1"/>
  <c r="J93"/>
  <c r="J95" s="1"/>
  <c r="J240" l="1"/>
  <c r="J242" s="1"/>
  <c r="J213"/>
  <c r="J223"/>
  <c r="J227" i="13" l="1"/>
  <c r="J229" s="1"/>
  <c r="J231" s="1"/>
  <c r="J208"/>
  <c r="J210" s="1"/>
  <c r="J212" s="1"/>
  <c r="J160"/>
  <c r="J159"/>
  <c r="J158"/>
  <c r="J56"/>
  <c r="J57"/>
  <c r="J58"/>
  <c r="J59"/>
  <c r="J60"/>
  <c r="J61"/>
  <c r="J62"/>
  <c r="J63"/>
  <c r="J64"/>
  <c r="J157"/>
  <c r="J156"/>
  <c r="J219" l="1"/>
  <c r="J155"/>
  <c r="J51"/>
  <c r="J52"/>
  <c r="J53"/>
  <c r="J54"/>
  <c r="J55"/>
  <c r="J11" l="1"/>
  <c r="J10"/>
  <c r="J237"/>
  <c r="J236"/>
  <c r="J218"/>
  <c r="J200"/>
  <c r="J202" s="1"/>
  <c r="J190"/>
  <c r="J189"/>
  <c r="J188"/>
  <c r="J180"/>
  <c r="J182" s="1"/>
  <c r="J184" s="1"/>
  <c r="J171"/>
  <c r="J170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09"/>
  <c r="J111" s="1"/>
  <c r="J99"/>
  <c r="J101" s="1"/>
  <c r="J103" s="1"/>
  <c r="J91"/>
  <c r="J90"/>
  <c r="J89"/>
  <c r="J88"/>
  <c r="J87"/>
  <c r="J86"/>
  <c r="J85"/>
  <c r="J84"/>
  <c r="J83"/>
  <c r="J74"/>
  <c r="J76" s="1"/>
  <c r="J78" s="1"/>
  <c r="J50"/>
  <c r="J49"/>
  <c r="J48"/>
  <c r="J47"/>
  <c r="J46"/>
  <c r="J45"/>
  <c r="I44"/>
  <c r="J44" s="1"/>
  <c r="J43"/>
  <c r="J42"/>
  <c r="J41"/>
  <c r="J40"/>
  <c r="J39"/>
  <c r="J38"/>
  <c r="J29"/>
  <c r="J28"/>
  <c r="J27"/>
  <c r="J26"/>
  <c r="J25"/>
  <c r="J24"/>
  <c r="J23"/>
  <c r="J22"/>
  <c r="J21"/>
  <c r="J20"/>
  <c r="J70" i="3"/>
  <c r="J73" s="1"/>
  <c r="J75" s="1"/>
  <c r="J102" i="12"/>
  <c r="J101"/>
  <c r="J100"/>
  <c r="J99"/>
  <c r="J98"/>
  <c r="J97"/>
  <c r="J96"/>
  <c r="J95"/>
  <c r="J94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163" i="13" l="1"/>
  <c r="J67"/>
  <c r="J69" s="1"/>
  <c r="J221"/>
  <c r="J223" s="1"/>
  <c r="J173"/>
  <c r="J175" s="1"/>
  <c r="J13"/>
  <c r="J192"/>
  <c r="J194" s="1"/>
  <c r="J93"/>
  <c r="J95" s="1"/>
  <c r="J239"/>
  <c r="J31"/>
  <c r="J33" s="1"/>
  <c r="J204"/>
  <c r="J104" i="12"/>
  <c r="J106" s="1"/>
  <c r="J165" i="13" l="1"/>
  <c r="J258"/>
  <c r="J260" s="1"/>
  <c r="J15"/>
  <c r="J241"/>
  <c r="J52" i="12"/>
  <c r="J51"/>
  <c r="J50"/>
  <c r="J49"/>
  <c r="J48"/>
  <c r="J47"/>
  <c r="J46"/>
  <c r="J45"/>
  <c r="I44"/>
  <c r="J44" s="1"/>
  <c r="J43"/>
  <c r="J42"/>
  <c r="J41"/>
  <c r="J40"/>
  <c r="J39"/>
  <c r="J38"/>
  <c r="J29"/>
  <c r="J28"/>
  <c r="J27"/>
  <c r="J26"/>
  <c r="J25"/>
  <c r="J24"/>
  <c r="J23"/>
  <c r="J22"/>
  <c r="J21"/>
  <c r="J20"/>
  <c r="J19"/>
  <c r="J263" i="11"/>
  <c r="J101"/>
  <c r="J62"/>
  <c r="J63"/>
  <c r="J64"/>
  <c r="J65"/>
  <c r="J66"/>
  <c r="J67"/>
  <c r="J68"/>
  <c r="J69"/>
  <c r="J70"/>
  <c r="J71"/>
  <c r="J72"/>
  <c r="J73"/>
  <c r="J74"/>
  <c r="J75"/>
  <c r="J76"/>
  <c r="J61"/>
  <c r="J60"/>
  <c r="J59"/>
  <c r="J58"/>
  <c r="J57"/>
  <c r="I56"/>
  <c r="J56" s="1"/>
  <c r="J55"/>
  <c r="J54"/>
  <c r="J53"/>
  <c r="J52"/>
  <c r="J51"/>
  <c r="J50"/>
  <c r="J78" i="12" l="1"/>
  <c r="J80" s="1"/>
  <c r="J31"/>
  <c r="J33" s="1"/>
  <c r="J78" i="11"/>
  <c r="J80" s="1"/>
  <c r="J39" l="1"/>
  <c r="J40"/>
  <c r="J38"/>
  <c r="J37"/>
  <c r="J36"/>
  <c r="J35"/>
  <c r="J34"/>
  <c r="J33"/>
  <c r="J32"/>
  <c r="J31"/>
  <c r="J30"/>
  <c r="J29"/>
  <c r="J28"/>
  <c r="J43" i="9"/>
  <c r="J44"/>
  <c r="J45"/>
  <c r="J46"/>
  <c r="J47"/>
  <c r="J48"/>
  <c r="J49"/>
  <c r="J50"/>
  <c r="J51"/>
  <c r="J52"/>
  <c r="J53"/>
  <c r="J54"/>
  <c r="J55"/>
  <c r="J56"/>
  <c r="J42"/>
  <c r="J41"/>
  <c r="J40"/>
  <c r="I39"/>
  <c r="J39" s="1"/>
  <c r="J38"/>
  <c r="J37"/>
  <c r="J36"/>
  <c r="J35"/>
  <c r="J34"/>
  <c r="J33"/>
  <c r="J21"/>
  <c r="J22"/>
  <c r="J23"/>
  <c r="J20"/>
  <c r="J19"/>
  <c r="J18"/>
  <c r="J17"/>
  <c r="J16"/>
  <c r="J15"/>
  <c r="J14"/>
  <c r="J13"/>
  <c r="J12"/>
  <c r="J11"/>
  <c r="J10"/>
  <c r="J9"/>
  <c r="J52" i="8"/>
  <c r="J53"/>
  <c r="J54"/>
  <c r="J55"/>
  <c r="J56"/>
  <c r="J57"/>
  <c r="J58"/>
  <c r="J59"/>
  <c r="J51"/>
  <c r="J50"/>
  <c r="J49"/>
  <c r="I48"/>
  <c r="J48" s="1"/>
  <c r="J47"/>
  <c r="J46"/>
  <c r="J45"/>
  <c r="J44"/>
  <c r="J43"/>
  <c r="J42"/>
  <c r="J29"/>
  <c r="J30"/>
  <c r="J31"/>
  <c r="J32"/>
  <c r="J28"/>
  <c r="J27"/>
  <c r="J26"/>
  <c r="J25"/>
  <c r="J24"/>
  <c r="J23"/>
  <c r="J22"/>
  <c r="J21"/>
  <c r="J20"/>
  <c r="J19"/>
  <c r="J18"/>
  <c r="J49" i="7"/>
  <c r="J50"/>
  <c r="J51"/>
  <c r="J52"/>
  <c r="J53"/>
  <c r="J54"/>
  <c r="J55"/>
  <c r="J48"/>
  <c r="J47"/>
  <c r="J46"/>
  <c r="I45"/>
  <c r="J45" s="1"/>
  <c r="J44"/>
  <c r="J43"/>
  <c r="J42"/>
  <c r="J41"/>
  <c r="J40"/>
  <c r="J39"/>
  <c r="J28"/>
  <c r="J29"/>
  <c r="J27"/>
  <c r="J26"/>
  <c r="J25"/>
  <c r="J24"/>
  <c r="J23"/>
  <c r="J22"/>
  <c r="J21"/>
  <c r="J20"/>
  <c r="J19"/>
  <c r="J274" i="6"/>
  <c r="J276" s="1"/>
  <c r="J52"/>
  <c r="J53"/>
  <c r="J54"/>
  <c r="J55"/>
  <c r="J56"/>
  <c r="J57"/>
  <c r="J51"/>
  <c r="J50"/>
  <c r="J49"/>
  <c r="I48"/>
  <c r="J48" s="1"/>
  <c r="J47"/>
  <c r="J46"/>
  <c r="J45"/>
  <c r="J44"/>
  <c r="J43"/>
  <c r="J42"/>
  <c r="J31"/>
  <c r="J32"/>
  <c r="J33"/>
  <c r="J30"/>
  <c r="J29"/>
  <c r="J28"/>
  <c r="J27"/>
  <c r="J26"/>
  <c r="J25"/>
  <c r="J24"/>
  <c r="J23"/>
  <c r="J22"/>
  <c r="J21"/>
  <c r="J20"/>
  <c r="J19"/>
  <c r="J61" i="5"/>
  <c r="J62"/>
  <c r="J63"/>
  <c r="J64"/>
  <c r="J65"/>
  <c r="J56"/>
  <c r="J57"/>
  <c r="J58"/>
  <c r="J59"/>
  <c r="J60"/>
  <c r="J43" i="11" l="1"/>
  <c r="J58" i="9"/>
  <c r="J26"/>
  <c r="J28" s="1"/>
  <c r="J61" i="8"/>
  <c r="J35"/>
  <c r="J37" s="1"/>
  <c r="J58" i="7"/>
  <c r="J60" s="1"/>
  <c r="J32"/>
  <c r="J34" s="1"/>
  <c r="J59" i="6"/>
  <c r="J35"/>
  <c r="J37" s="1"/>
  <c r="J45" i="11" l="1"/>
  <c r="J60" i="9"/>
  <c r="J63" i="8"/>
  <c r="J61" i="6"/>
  <c r="J55" i="5" l="1"/>
  <c r="J54"/>
  <c r="J53"/>
  <c r="I52"/>
  <c r="J52" s="1"/>
  <c r="J51"/>
  <c r="J50"/>
  <c r="J49"/>
  <c r="J48"/>
  <c r="J47"/>
  <c r="J46"/>
  <c r="J34"/>
  <c r="J35"/>
  <c r="J36"/>
  <c r="J33"/>
  <c r="J32"/>
  <c r="J31"/>
  <c r="J30"/>
  <c r="J29"/>
  <c r="J28"/>
  <c r="J27"/>
  <c r="J26"/>
  <c r="J25"/>
  <c r="J24"/>
  <c r="J23"/>
  <c r="J22"/>
  <c r="J21"/>
  <c r="J20"/>
  <c r="J58" i="3"/>
  <c r="J59"/>
  <c r="J60"/>
  <c r="J61"/>
  <c r="J33"/>
  <c r="J68" i="5" l="1"/>
  <c r="J70" s="1"/>
  <c r="J39"/>
  <c r="J41" s="1"/>
  <c r="J249" i="12"/>
  <c r="J251" s="1"/>
  <c r="J253" s="1"/>
  <c r="J240"/>
  <c r="J242" s="1"/>
  <c r="J244" s="1"/>
  <c r="J176" l="1"/>
  <c r="J177"/>
  <c r="J178"/>
  <c r="J179"/>
  <c r="J111" l="1"/>
  <c r="J113" s="1"/>
  <c r="J115" s="1"/>
  <c r="J10" l="1"/>
  <c r="J12" s="1"/>
  <c r="J175" l="1"/>
  <c r="J174"/>
  <c r="J260" l="1"/>
  <c r="J259"/>
  <c r="J231"/>
  <c r="J230"/>
  <c r="J229"/>
  <c r="J219"/>
  <c r="J218"/>
  <c r="J217"/>
  <c r="J209"/>
  <c r="J211" s="1"/>
  <c r="J213" s="1"/>
  <c r="J200"/>
  <c r="J199"/>
  <c r="J190"/>
  <c r="J189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29"/>
  <c r="J131" s="1"/>
  <c r="J119"/>
  <c r="J121" s="1"/>
  <c r="J123" s="1"/>
  <c r="J85"/>
  <c r="J87" s="1"/>
  <c r="J89" s="1"/>
  <c r="J182" l="1"/>
  <c r="J184" s="1"/>
  <c r="J14"/>
  <c r="J262"/>
  <c r="J233"/>
  <c r="J235" s="1"/>
  <c r="J221"/>
  <c r="J223" s="1"/>
  <c r="J202"/>
  <c r="J204" s="1"/>
  <c r="J192"/>
  <c r="J194" s="1"/>
  <c r="J300" l="1"/>
  <c r="J302" s="1"/>
  <c r="J264"/>
  <c r="J250" i="11" l="1"/>
  <c r="J249"/>
  <c r="J239"/>
  <c r="J241" s="1"/>
  <c r="J243" s="1"/>
  <c r="J229"/>
  <c r="J230"/>
  <c r="J228"/>
  <c r="J217"/>
  <c r="J218"/>
  <c r="J216"/>
  <c r="J208"/>
  <c r="J210" s="1"/>
  <c r="J212" s="1"/>
  <c r="J199"/>
  <c r="J198"/>
  <c r="J189"/>
  <c r="J188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35"/>
  <c r="J128"/>
  <c r="J130" s="1"/>
  <c r="J118"/>
  <c r="J120" s="1"/>
  <c r="J122" s="1"/>
  <c r="J110"/>
  <c r="J112" s="1"/>
  <c r="J114" s="1"/>
  <c r="J94"/>
  <c r="J95"/>
  <c r="J96"/>
  <c r="J97"/>
  <c r="J98"/>
  <c r="J99"/>
  <c r="J100"/>
  <c r="J84"/>
  <c r="J86" s="1"/>
  <c r="J88" s="1"/>
  <c r="J93"/>
  <c r="J19"/>
  <c r="J21" s="1"/>
  <c r="J23" s="1"/>
  <c r="J9"/>
  <c r="J12" s="1"/>
  <c r="J14" s="1"/>
  <c r="J103" l="1"/>
  <c r="J181"/>
  <c r="J183" s="1"/>
  <c r="J201"/>
  <c r="J203" s="1"/>
  <c r="J191"/>
  <c r="J193" s="1"/>
  <c r="J252"/>
  <c r="J220"/>
  <c r="J222" s="1"/>
  <c r="J232"/>
  <c r="J234" s="1"/>
  <c r="J105" l="1"/>
  <c r="J288"/>
  <c r="J290" s="1"/>
  <c r="J254"/>
  <c r="J228" i="9" l="1"/>
  <c r="J227"/>
  <c r="J230" l="1"/>
  <c r="J232" s="1"/>
  <c r="J107"/>
  <c r="J108"/>
  <c r="J110" l="1"/>
  <c r="J81"/>
  <c r="J112" l="1"/>
  <c r="J157"/>
  <c r="J158"/>
  <c r="J159"/>
  <c r="J160"/>
  <c r="J161"/>
  <c r="J190" l="1"/>
  <c r="J192" s="1"/>
  <c r="J237"/>
  <c r="J90"/>
  <c r="J92" s="1"/>
  <c r="J94" s="1"/>
  <c r="J64"/>
  <c r="J66" s="1"/>
  <c r="J68" s="1"/>
  <c r="J273"/>
  <c r="J252"/>
  <c r="J251"/>
  <c r="J250"/>
  <c r="J249"/>
  <c r="J248"/>
  <c r="J247"/>
  <c r="J246"/>
  <c r="J245"/>
  <c r="J218"/>
  <c r="J220" s="1"/>
  <c r="J222" s="1"/>
  <c r="J209"/>
  <c r="J211" s="1"/>
  <c r="J213" s="1"/>
  <c r="J200"/>
  <c r="J199"/>
  <c r="J198"/>
  <c r="J181"/>
  <c r="I180"/>
  <c r="J180" s="1"/>
  <c r="J171"/>
  <c r="J170"/>
  <c r="J156"/>
  <c r="J155"/>
  <c r="J154"/>
  <c r="J153"/>
  <c r="J152"/>
  <c r="J151"/>
  <c r="J150"/>
  <c r="J149"/>
  <c r="J148"/>
  <c r="J147"/>
  <c r="I146"/>
  <c r="J146" s="1"/>
  <c r="J145"/>
  <c r="J144"/>
  <c r="J143"/>
  <c r="J142"/>
  <c r="J141"/>
  <c r="J140"/>
  <c r="J139"/>
  <c r="F138"/>
  <c r="J138" s="1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02"/>
  <c r="J80"/>
  <c r="J79"/>
  <c r="J78"/>
  <c r="J77"/>
  <c r="J76"/>
  <c r="J75"/>
  <c r="J74"/>
  <c r="J73"/>
  <c r="J265"/>
  <c r="J152" i="8"/>
  <c r="J153"/>
  <c r="J194" i="9" l="1"/>
  <c r="J275"/>
  <c r="J84"/>
  <c r="J86" s="1"/>
  <c r="J267"/>
  <c r="J239"/>
  <c r="J241" s="1"/>
  <c r="J173"/>
  <c r="J175" s="1"/>
  <c r="J163"/>
  <c r="J165" s="1"/>
  <c r="J183"/>
  <c r="J185" s="1"/>
  <c r="J254"/>
  <c r="J256" s="1"/>
  <c r="J202"/>
  <c r="J204" s="1"/>
  <c r="J278" l="1"/>
  <c r="J280" s="1"/>
  <c r="J149" i="8"/>
  <c r="J150"/>
  <c r="J151"/>
  <c r="J9" l="1"/>
  <c r="J11" s="1"/>
  <c r="J230"/>
  <c r="I173" l="1"/>
  <c r="J148"/>
  <c r="J184" l="1"/>
  <c r="J183"/>
  <c r="J193"/>
  <c r="J195" s="1"/>
  <c r="J197" s="1"/>
  <c r="J92"/>
  <c r="J94" s="1"/>
  <c r="J96" s="1"/>
  <c r="J67"/>
  <c r="J69" s="1"/>
  <c r="J71" s="1"/>
  <c r="J266"/>
  <c r="J245"/>
  <c r="J244"/>
  <c r="J243"/>
  <c r="J242"/>
  <c r="J241"/>
  <c r="J240"/>
  <c r="J239"/>
  <c r="J238"/>
  <c r="J221"/>
  <c r="J223" s="1"/>
  <c r="J225" s="1"/>
  <c r="J212"/>
  <c r="J214" s="1"/>
  <c r="J216" s="1"/>
  <c r="J203"/>
  <c r="J202"/>
  <c r="J201"/>
  <c r="J174"/>
  <c r="J173"/>
  <c r="J164"/>
  <c r="J163"/>
  <c r="J147"/>
  <c r="J146"/>
  <c r="J145"/>
  <c r="J144"/>
  <c r="J143"/>
  <c r="J142"/>
  <c r="J141"/>
  <c r="J140"/>
  <c r="J139"/>
  <c r="I138"/>
  <c r="J138" s="1"/>
  <c r="J137"/>
  <c r="J136"/>
  <c r="J135"/>
  <c r="J134"/>
  <c r="J133"/>
  <c r="J132"/>
  <c r="J131"/>
  <c r="F130"/>
  <c r="J130" s="1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4"/>
  <c r="J83"/>
  <c r="J82"/>
  <c r="J81"/>
  <c r="J80"/>
  <c r="J79"/>
  <c r="J78"/>
  <c r="J77"/>
  <c r="J76"/>
  <c r="J258"/>
  <c r="J13"/>
  <c r="J298" i="7"/>
  <c r="J301" s="1"/>
  <c r="J262"/>
  <c r="J265" s="1"/>
  <c r="J267" s="1"/>
  <c r="J252"/>
  <c r="J255" s="1"/>
  <c r="J257" s="1"/>
  <c r="J242"/>
  <c r="J245" s="1"/>
  <c r="J247" s="1"/>
  <c r="J232"/>
  <c r="J233"/>
  <c r="J184"/>
  <c r="J185"/>
  <c r="J183"/>
  <c r="J150"/>
  <c r="J151"/>
  <c r="J152"/>
  <c r="J153"/>
  <c r="J154"/>
  <c r="J163"/>
  <c r="J164"/>
  <c r="J173"/>
  <c r="J174"/>
  <c r="I145"/>
  <c r="J194"/>
  <c r="J196" s="1"/>
  <c r="J198" s="1"/>
  <c r="J184" i="6"/>
  <c r="J186" s="1"/>
  <c r="J188" s="1"/>
  <c r="J232" i="5"/>
  <c r="J234" s="1"/>
  <c r="J236" s="1"/>
  <c r="J223"/>
  <c r="J225" s="1"/>
  <c r="J245" i="3"/>
  <c r="J247" s="1"/>
  <c r="J249" s="1"/>
  <c r="J227"/>
  <c r="J229" s="1"/>
  <c r="J260" i="8" l="1"/>
  <c r="J231" i="3"/>
  <c r="J227" i="5"/>
  <c r="J303" i="7"/>
  <c r="J268" i="8"/>
  <c r="J232"/>
  <c r="J234" s="1"/>
  <c r="J156"/>
  <c r="J158" s="1"/>
  <c r="J166"/>
  <c r="J168" s="1"/>
  <c r="J205"/>
  <c r="J207" s="1"/>
  <c r="J86"/>
  <c r="J88" s="1"/>
  <c r="J176"/>
  <c r="J178" s="1"/>
  <c r="J247"/>
  <c r="J249" s="1"/>
  <c r="J186"/>
  <c r="J187" i="7"/>
  <c r="J189" s="1"/>
  <c r="J166"/>
  <c r="J168" s="1"/>
  <c r="J261" i="2"/>
  <c r="J263" s="1"/>
  <c r="J265" s="1"/>
  <c r="J279"/>
  <c r="J281" s="1"/>
  <c r="J283" s="1"/>
  <c r="J272" i="7"/>
  <c r="J90"/>
  <c r="J92" s="1"/>
  <c r="J94" s="1"/>
  <c r="J64"/>
  <c r="J67" s="1"/>
  <c r="J69" s="1"/>
  <c r="J319"/>
  <c r="J288"/>
  <c r="J287"/>
  <c r="J286"/>
  <c r="J285"/>
  <c r="J284"/>
  <c r="J283"/>
  <c r="J282"/>
  <c r="J281"/>
  <c r="J231"/>
  <c r="J235" s="1"/>
  <c r="J222"/>
  <c r="J225" s="1"/>
  <c r="J227" s="1"/>
  <c r="J213"/>
  <c r="J215" s="1"/>
  <c r="J217" s="1"/>
  <c r="J204"/>
  <c r="J203"/>
  <c r="J202"/>
  <c r="J149"/>
  <c r="J148"/>
  <c r="J147"/>
  <c r="J146"/>
  <c r="J145"/>
  <c r="J144"/>
  <c r="J143"/>
  <c r="J142"/>
  <c r="J141"/>
  <c r="J140"/>
  <c r="J139"/>
  <c r="J138"/>
  <c r="I137"/>
  <c r="J137" s="1"/>
  <c r="J136"/>
  <c r="J135"/>
  <c r="J134"/>
  <c r="J133"/>
  <c r="J132"/>
  <c r="J131"/>
  <c r="J130"/>
  <c r="F129"/>
  <c r="J129" s="1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3"/>
  <c r="J81"/>
  <c r="J80"/>
  <c r="J79"/>
  <c r="J78"/>
  <c r="J77"/>
  <c r="J76"/>
  <c r="J75"/>
  <c r="J74"/>
  <c r="J311"/>
  <c r="J313" s="1"/>
  <c r="J9"/>
  <c r="J11" s="1"/>
  <c r="J13" s="1"/>
  <c r="J174" i="6"/>
  <c r="J175"/>
  <c r="J191" i="5"/>
  <c r="J192"/>
  <c r="J190"/>
  <c r="J189"/>
  <c r="J188"/>
  <c r="J187"/>
  <c r="J186"/>
  <c r="J163" i="6"/>
  <c r="J164"/>
  <c r="J160"/>
  <c r="J161"/>
  <c r="J162"/>
  <c r="J92"/>
  <c r="J95" s="1"/>
  <c r="J97" s="1"/>
  <c r="J270" i="8" l="1"/>
  <c r="J272" s="1"/>
  <c r="J321" i="7"/>
  <c r="J188" i="8"/>
  <c r="J156" i="7"/>
  <c r="J158" s="1"/>
  <c r="J237"/>
  <c r="J176"/>
  <c r="J178" s="1"/>
  <c r="J275"/>
  <c r="J206"/>
  <c r="J208" s="1"/>
  <c r="J291"/>
  <c r="J293" s="1"/>
  <c r="J84"/>
  <c r="J86" s="1"/>
  <c r="J177" i="6"/>
  <c r="J179" s="1"/>
  <c r="J325" i="7" l="1"/>
  <c r="J327" s="1"/>
  <c r="J277"/>
  <c r="J216" i="6"/>
  <c r="J219" s="1"/>
  <c r="J221" s="1"/>
  <c r="J159"/>
  <c r="J236" l="1"/>
  <c r="J235"/>
  <c r="J260"/>
  <c r="J101"/>
  <c r="J103" s="1"/>
  <c r="J105" s="1"/>
  <c r="J65"/>
  <c r="J68" s="1"/>
  <c r="J70" s="1"/>
  <c r="J282"/>
  <c r="J251"/>
  <c r="J250"/>
  <c r="J249"/>
  <c r="J248"/>
  <c r="J247"/>
  <c r="J246"/>
  <c r="J245"/>
  <c r="J244"/>
  <c r="J226"/>
  <c r="J225"/>
  <c r="J205"/>
  <c r="J209" s="1"/>
  <c r="J211" s="1"/>
  <c r="J194"/>
  <c r="J193"/>
  <c r="J192"/>
  <c r="J158"/>
  <c r="J157"/>
  <c r="J156"/>
  <c r="J155"/>
  <c r="J154"/>
  <c r="J153"/>
  <c r="J152"/>
  <c r="J151"/>
  <c r="J150"/>
  <c r="J149"/>
  <c r="J148"/>
  <c r="I147"/>
  <c r="J147" s="1"/>
  <c r="J146"/>
  <c r="J145"/>
  <c r="J144"/>
  <c r="J143"/>
  <c r="J142"/>
  <c r="J141"/>
  <c r="J140"/>
  <c r="F139"/>
  <c r="J139" s="1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3"/>
  <c r="J82"/>
  <c r="J81"/>
  <c r="J80"/>
  <c r="J79"/>
  <c r="J78"/>
  <c r="J77"/>
  <c r="J76"/>
  <c r="J75"/>
  <c r="J9"/>
  <c r="J11" s="1"/>
  <c r="J284" l="1"/>
  <c r="J13"/>
  <c r="J238"/>
  <c r="J254"/>
  <c r="J256" s="1"/>
  <c r="J229"/>
  <c r="J231" s="1"/>
  <c r="J198"/>
  <c r="J200" s="1"/>
  <c r="J85"/>
  <c r="J87" s="1"/>
  <c r="J262"/>
  <c r="J264" s="1"/>
  <c r="J167"/>
  <c r="J169" s="1"/>
  <c r="J287" l="1"/>
  <c r="J289" s="1"/>
  <c r="J240"/>
  <c r="J297" i="5"/>
  <c r="J300" s="1"/>
  <c r="J262"/>
  <c r="J261"/>
  <c r="J289"/>
  <c r="J288"/>
  <c r="J287"/>
  <c r="J286"/>
  <c r="J252"/>
  <c r="J170"/>
  <c r="J171"/>
  <c r="J172"/>
  <c r="J173"/>
  <c r="J174"/>
  <c r="J175"/>
  <c r="J176"/>
  <c r="J302" l="1"/>
  <c r="J265"/>
  <c r="I48" i="3" l="1"/>
  <c r="J48" s="1"/>
  <c r="J55"/>
  <c r="J56"/>
  <c r="J57"/>
  <c r="J53"/>
  <c r="J54"/>
  <c r="I50"/>
  <c r="J50" s="1"/>
  <c r="J52"/>
  <c r="J51"/>
  <c r="J49"/>
  <c r="J47"/>
  <c r="J46"/>
  <c r="J45"/>
  <c r="J44"/>
  <c r="J43"/>
  <c r="J63" l="1"/>
  <c r="J65" s="1"/>
  <c r="J11" i="5" l="1"/>
  <c r="J10"/>
  <c r="J100" l="1"/>
  <c r="J102" s="1"/>
  <c r="J104" s="1"/>
  <c r="J74"/>
  <c r="J77" s="1"/>
  <c r="J79" s="1"/>
  <c r="J319"/>
  <c r="J278"/>
  <c r="J277"/>
  <c r="J276"/>
  <c r="J275"/>
  <c r="J274"/>
  <c r="J273"/>
  <c r="J272"/>
  <c r="J271"/>
  <c r="J251"/>
  <c r="J250"/>
  <c r="J241"/>
  <c r="J214"/>
  <c r="J213"/>
  <c r="J212"/>
  <c r="J211"/>
  <c r="J210"/>
  <c r="J209"/>
  <c r="J208"/>
  <c r="J207"/>
  <c r="J206"/>
  <c r="J205"/>
  <c r="J204"/>
  <c r="J203"/>
  <c r="J202"/>
  <c r="J169"/>
  <c r="J168"/>
  <c r="J167"/>
  <c r="J166"/>
  <c r="J165"/>
  <c r="J164"/>
  <c r="J163"/>
  <c r="J162"/>
  <c r="J161"/>
  <c r="J160"/>
  <c r="J159"/>
  <c r="J158"/>
  <c r="J157"/>
  <c r="J156"/>
  <c r="I155"/>
  <c r="J155" s="1"/>
  <c r="J154"/>
  <c r="J153"/>
  <c r="J152"/>
  <c r="J151"/>
  <c r="J150"/>
  <c r="J149"/>
  <c r="J148"/>
  <c r="F147"/>
  <c r="J147" s="1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17"/>
  <c r="J119" s="1"/>
  <c r="J121" s="1"/>
  <c r="J112"/>
  <c r="J91"/>
  <c r="J90"/>
  <c r="J89"/>
  <c r="J88"/>
  <c r="J87"/>
  <c r="J86"/>
  <c r="J85"/>
  <c r="J84"/>
  <c r="J311"/>
  <c r="J313" s="1"/>
  <c r="J9"/>
  <c r="J13" s="1"/>
  <c r="J15" s="1"/>
  <c r="J236" i="3"/>
  <c r="J321" i="5" l="1"/>
  <c r="J195"/>
  <c r="J280"/>
  <c r="J282" s="1"/>
  <c r="J94"/>
  <c r="J267"/>
  <c r="J216"/>
  <c r="J218" s="1"/>
  <c r="J291"/>
  <c r="J244"/>
  <c r="J246" s="1"/>
  <c r="J255"/>
  <c r="J257" s="1"/>
  <c r="J179"/>
  <c r="J181" s="1"/>
  <c r="J193" i="3"/>
  <c r="J194"/>
  <c r="J176"/>
  <c r="J177"/>
  <c r="J178"/>
  <c r="J179"/>
  <c r="J180"/>
  <c r="J325" i="5" l="1"/>
  <c r="J327" s="1"/>
  <c r="J96"/>
  <c r="J293"/>
  <c r="J197"/>
  <c r="J30" i="3"/>
  <c r="J31"/>
  <c r="J32"/>
  <c r="J279"/>
  <c r="J278"/>
  <c r="J235"/>
  <c r="J105"/>
  <c r="J107" s="1"/>
  <c r="J109" s="1"/>
  <c r="J79"/>
  <c r="J82" s="1"/>
  <c r="J84" s="1"/>
  <c r="J318"/>
  <c r="J295"/>
  <c r="J294"/>
  <c r="J293"/>
  <c r="J292"/>
  <c r="J291"/>
  <c r="J290"/>
  <c r="J289"/>
  <c r="J288"/>
  <c r="J268"/>
  <c r="J267"/>
  <c r="J266"/>
  <c r="J265"/>
  <c r="J264"/>
  <c r="J263"/>
  <c r="J324"/>
  <c r="J327" s="1"/>
  <c r="J329" s="1"/>
  <c r="J255"/>
  <c r="J254"/>
  <c r="J218"/>
  <c r="J217"/>
  <c r="J216"/>
  <c r="J215"/>
  <c r="J214"/>
  <c r="J213"/>
  <c r="J212"/>
  <c r="J211"/>
  <c r="J210"/>
  <c r="J209"/>
  <c r="J208"/>
  <c r="J207"/>
  <c r="J206"/>
  <c r="J205"/>
  <c r="J204"/>
  <c r="J192"/>
  <c r="J191"/>
  <c r="J190"/>
  <c r="J175"/>
  <c r="J174"/>
  <c r="J173"/>
  <c r="J172"/>
  <c r="J171"/>
  <c r="J170"/>
  <c r="J169"/>
  <c r="J168"/>
  <c r="J167"/>
  <c r="J166"/>
  <c r="J165"/>
  <c r="J164"/>
  <c r="J163"/>
  <c r="J162"/>
  <c r="J161"/>
  <c r="I160"/>
  <c r="J160" s="1"/>
  <c r="J159"/>
  <c r="J158"/>
  <c r="J157"/>
  <c r="J156"/>
  <c r="J155"/>
  <c r="J154"/>
  <c r="J153"/>
  <c r="F152"/>
  <c r="J152" s="1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22"/>
  <c r="J124" s="1"/>
  <c r="J126" s="1"/>
  <c r="J117"/>
  <c r="J96"/>
  <c r="J95"/>
  <c r="J94"/>
  <c r="J93"/>
  <c r="J92"/>
  <c r="J91"/>
  <c r="J90"/>
  <c r="J89"/>
  <c r="J310"/>
  <c r="J312" s="1"/>
  <c r="J29"/>
  <c r="J28"/>
  <c r="J27"/>
  <c r="J26"/>
  <c r="J25"/>
  <c r="J24"/>
  <c r="J23"/>
  <c r="J22"/>
  <c r="J21"/>
  <c r="J20"/>
  <c r="J19"/>
  <c r="J18"/>
  <c r="J9"/>
  <c r="J11" s="1"/>
  <c r="J339" i="2"/>
  <c r="J338"/>
  <c r="J313"/>
  <c r="J312"/>
  <c r="J91"/>
  <c r="J94" s="1"/>
  <c r="J96" s="1"/>
  <c r="J18"/>
  <c r="J21" s="1"/>
  <c r="J23" s="1"/>
  <c r="J9"/>
  <c r="J11" s="1"/>
  <c r="J13" s="1"/>
  <c r="J337"/>
  <c r="J301"/>
  <c r="J302"/>
  <c r="J303"/>
  <c r="J228"/>
  <c r="J212"/>
  <c r="J213"/>
  <c r="J214"/>
  <c r="J215"/>
  <c r="J72"/>
  <c r="J73"/>
  <c r="J74"/>
  <c r="J75"/>
  <c r="J76"/>
  <c r="J77"/>
  <c r="J78"/>
  <c r="J79"/>
  <c r="J80"/>
  <c r="J81"/>
  <c r="J49"/>
  <c r="J50"/>
  <c r="J51"/>
  <c r="J28"/>
  <c r="J101"/>
  <c r="J104" s="1"/>
  <c r="J106" s="1"/>
  <c r="J269"/>
  <c r="J272" s="1"/>
  <c r="J274" s="1"/>
  <c r="J145"/>
  <c r="J147" s="1"/>
  <c r="J149" s="1"/>
  <c r="J110"/>
  <c r="J113" s="1"/>
  <c r="J115" s="1"/>
  <c r="J383"/>
  <c r="J385" s="1"/>
  <c r="J328"/>
  <c r="J327"/>
  <c r="J326"/>
  <c r="J325"/>
  <c r="J324"/>
  <c r="J323"/>
  <c r="J322"/>
  <c r="J321"/>
  <c r="J300"/>
  <c r="J299"/>
  <c r="J298"/>
  <c r="J372"/>
  <c r="J375" s="1"/>
  <c r="J377" s="1"/>
  <c r="J290"/>
  <c r="J289"/>
  <c r="J288"/>
  <c r="J252"/>
  <c r="J251"/>
  <c r="J250"/>
  <c r="J249"/>
  <c r="J248"/>
  <c r="J247"/>
  <c r="J246"/>
  <c r="J245"/>
  <c r="J244"/>
  <c r="J243"/>
  <c r="J242"/>
  <c r="J241"/>
  <c r="J240"/>
  <c r="J239"/>
  <c r="J238"/>
  <c r="J227"/>
  <c r="J226"/>
  <c r="J225"/>
  <c r="J224"/>
  <c r="J211"/>
  <c r="J210"/>
  <c r="J209"/>
  <c r="J208"/>
  <c r="J207"/>
  <c r="J206"/>
  <c r="J205"/>
  <c r="J204"/>
  <c r="J203"/>
  <c r="J202"/>
  <c r="J201"/>
  <c r="I200"/>
  <c r="J200" s="1"/>
  <c r="J199"/>
  <c r="J198"/>
  <c r="J197"/>
  <c r="J196"/>
  <c r="J195"/>
  <c r="J194"/>
  <c r="J193"/>
  <c r="F192"/>
  <c r="J192" s="1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62"/>
  <c r="J164" s="1"/>
  <c r="J166" s="1"/>
  <c r="J157"/>
  <c r="J136"/>
  <c r="J135"/>
  <c r="J134"/>
  <c r="J133"/>
  <c r="J132"/>
  <c r="J131"/>
  <c r="J130"/>
  <c r="J129"/>
  <c r="J120"/>
  <c r="J122" s="1"/>
  <c r="J124" s="1"/>
  <c r="J362"/>
  <c r="J71"/>
  <c r="J70"/>
  <c r="J69"/>
  <c r="J68"/>
  <c r="J67"/>
  <c r="J66"/>
  <c r="J65"/>
  <c r="J64"/>
  <c r="J63"/>
  <c r="J62"/>
  <c r="J61"/>
  <c r="J355"/>
  <c r="J48"/>
  <c r="J47"/>
  <c r="J46"/>
  <c r="J45"/>
  <c r="J44"/>
  <c r="J43"/>
  <c r="J42"/>
  <c r="J41"/>
  <c r="J40"/>
  <c r="J39"/>
  <c r="J38"/>
  <c r="J37"/>
  <c r="J36" i="3" l="1"/>
  <c r="J38" s="1"/>
  <c r="J357" i="2"/>
  <c r="J320" i="3"/>
  <c r="J315" i="2"/>
  <c r="J238" i="3"/>
  <c r="J240" s="1"/>
  <c r="J197"/>
  <c r="J199" s="1"/>
  <c r="J282"/>
  <c r="J99"/>
  <c r="J101" s="1"/>
  <c r="J220"/>
  <c r="J222" s="1"/>
  <c r="J257"/>
  <c r="J259" s="1"/>
  <c r="J298"/>
  <c r="J300" s="1"/>
  <c r="J271"/>
  <c r="J273" s="1"/>
  <c r="J183"/>
  <c r="J185" s="1"/>
  <c r="J231" i="2"/>
  <c r="J233" s="1"/>
  <c r="J305"/>
  <c r="J307" s="1"/>
  <c r="J30"/>
  <c r="J54"/>
  <c r="J56" s="1"/>
  <c r="J342"/>
  <c r="J344" s="1"/>
  <c r="J365"/>
  <c r="J367" s="1"/>
  <c r="J254"/>
  <c r="J256" s="1"/>
  <c r="J139"/>
  <c r="J141" s="1"/>
  <c r="J217"/>
  <c r="J219" s="1"/>
  <c r="J292"/>
  <c r="J294" s="1"/>
  <c r="J84"/>
  <c r="J86" s="1"/>
  <c r="J331"/>
  <c r="J333" s="1"/>
  <c r="J337" i="3" l="1"/>
  <c r="J339" s="1"/>
  <c r="J389" i="2"/>
  <c r="J391" s="1"/>
  <c r="J317"/>
  <c r="J13" i="3"/>
  <c r="J284"/>
  <c r="J32" i="2"/>
</calcChain>
</file>

<file path=xl/sharedStrings.xml><?xml version="1.0" encoding="utf-8"?>
<sst xmlns="http://schemas.openxmlformats.org/spreadsheetml/2006/main" count="8458" uniqueCount="1272">
  <si>
    <t>SERVICIO</t>
  </si>
  <si>
    <t>ALECSA CELAYA S DE RL DE CV</t>
  </si>
  <si>
    <t>REFACCIONES</t>
  </si>
  <si>
    <t>211-C100234</t>
  </si>
  <si>
    <t xml:space="preserve">TOKIO MARINE COMPAÑÍA DE SEGUROS,S </t>
  </si>
  <si>
    <t>POLIZA</t>
  </si>
  <si>
    <t>FECHA</t>
  </si>
  <si>
    <t xml:space="preserve">FOLIO </t>
  </si>
  <si>
    <t>NOTA</t>
  </si>
  <si>
    <t>DESCRIPCION</t>
  </si>
  <si>
    <t>TOTAL</t>
  </si>
  <si>
    <t xml:space="preserve">IMPORTE </t>
  </si>
  <si>
    <t>DIF</t>
  </si>
  <si>
    <t>SALDO INICIAL</t>
  </si>
  <si>
    <t>TOKIO MARINE COMPAñIA DE SEGUROS, S</t>
  </si>
  <si>
    <t>Total</t>
  </si>
  <si>
    <t>TotalAuxiliar</t>
  </si>
  <si>
    <t>Diferencia</t>
  </si>
  <si>
    <t>GRUPO NACIONAL PROVINCIAL</t>
  </si>
  <si>
    <t>DIFERENCIA</t>
  </si>
  <si>
    <t>D    716</t>
  </si>
  <si>
    <t>D  1,218</t>
  </si>
  <si>
    <t>AS18342</t>
  </si>
  <si>
    <t>D  1,825</t>
  </si>
  <si>
    <t>AS19433</t>
  </si>
  <si>
    <t>D  1,594</t>
  </si>
  <si>
    <t>AS19531</t>
  </si>
  <si>
    <t>D     93</t>
  </si>
  <si>
    <t>AS19767</t>
  </si>
  <si>
    <t>D  1,604</t>
  </si>
  <si>
    <t>D  2,266</t>
  </si>
  <si>
    <t>D  1,172</t>
  </si>
  <si>
    <t>H 00051316</t>
  </si>
  <si>
    <t>H051316</t>
  </si>
  <si>
    <t>CREDITO ASEGURADORAS</t>
  </si>
  <si>
    <t>D  1,021</t>
  </si>
  <si>
    <t>H 00053772</t>
  </si>
  <si>
    <t>H053772</t>
  </si>
  <si>
    <t>D  2,352</t>
  </si>
  <si>
    <t>H 00056180</t>
  </si>
  <si>
    <t>H056180</t>
  </si>
  <si>
    <t>D  1,958</t>
  </si>
  <si>
    <t>H 00055235</t>
  </si>
  <si>
    <t>H055235</t>
  </si>
  <si>
    <t>D  1,765</t>
  </si>
  <si>
    <t>H 00057031</t>
  </si>
  <si>
    <t>H057031</t>
  </si>
  <si>
    <t>212-1000411</t>
  </si>
  <si>
    <t>211-C100554</t>
  </si>
  <si>
    <t>QUALITAS COMPAÑÍA DE SEGUROS</t>
  </si>
  <si>
    <t>ZS00700</t>
  </si>
  <si>
    <t>D    237</t>
  </si>
  <si>
    <t>AS12159</t>
  </si>
  <si>
    <t>D    442</t>
  </si>
  <si>
    <t>AS11695</t>
  </si>
  <si>
    <t>D  1,216</t>
  </si>
  <si>
    <t>D  2,161</t>
  </si>
  <si>
    <t>AS8841</t>
  </si>
  <si>
    <t>D  2,282</t>
  </si>
  <si>
    <t>D  1,036</t>
  </si>
  <si>
    <t>H 00048609</t>
  </si>
  <si>
    <t>H048609</t>
  </si>
  <si>
    <t>D  1,245</t>
  </si>
  <si>
    <t>H 00045944</t>
  </si>
  <si>
    <t>H045944</t>
  </si>
  <si>
    <t>D    753</t>
  </si>
  <si>
    <t>H 00048131</t>
  </si>
  <si>
    <t>H048131</t>
  </si>
  <si>
    <t>D  1,273</t>
  </si>
  <si>
    <t>H 00053494</t>
  </si>
  <si>
    <t>H053494</t>
  </si>
  <si>
    <t>D    841</t>
  </si>
  <si>
    <t>H 00056727</t>
  </si>
  <si>
    <t>D  1,837</t>
  </si>
  <si>
    <t>H 00056773</t>
  </si>
  <si>
    <t>H056773</t>
  </si>
  <si>
    <t>Factura Orden Servic</t>
  </si>
  <si>
    <t>D    114</t>
  </si>
  <si>
    <t>0893289/14</t>
  </si>
  <si>
    <t>AR07745</t>
  </si>
  <si>
    <t>Factura Mostrador Cr</t>
  </si>
  <si>
    <t>211-C100993</t>
  </si>
  <si>
    <t>DECADA AUTOMOTRIZ S DE RL DE CV</t>
  </si>
  <si>
    <t>D  1,176</t>
  </si>
  <si>
    <t>T 00050664</t>
  </si>
  <si>
    <t>AS31572</t>
  </si>
  <si>
    <t>211-C101044</t>
  </si>
  <si>
    <t xml:space="preserve">AXA SEGUROS </t>
  </si>
  <si>
    <t>D  1,267</t>
  </si>
  <si>
    <t>H 00045159</t>
  </si>
  <si>
    <t>D  1,854</t>
  </si>
  <si>
    <t>H 00045859</t>
  </si>
  <si>
    <t>H045859</t>
  </si>
  <si>
    <t>D  2,005</t>
  </si>
  <si>
    <t>H 00045531</t>
  </si>
  <si>
    <t>H045531</t>
  </si>
  <si>
    <t>D  1,026</t>
  </si>
  <si>
    <t>H 00045388</t>
  </si>
  <si>
    <t>H045388</t>
  </si>
  <si>
    <t>D    252</t>
  </si>
  <si>
    <t>H 00046661</t>
  </si>
  <si>
    <t>H046661</t>
  </si>
  <si>
    <t>D  1,750</t>
  </si>
  <si>
    <t>H 00048602</t>
  </si>
  <si>
    <t>H048602</t>
  </si>
  <si>
    <t>D  2,342</t>
  </si>
  <si>
    <t>D  2,327</t>
  </si>
  <si>
    <t>H 00049513</t>
  </si>
  <si>
    <t>H049513</t>
  </si>
  <si>
    <t>D    900</t>
  </si>
  <si>
    <t>H 00049236</t>
  </si>
  <si>
    <t>H049236</t>
  </si>
  <si>
    <t>211-C103174</t>
  </si>
  <si>
    <t>GOBIERNO DEL ESTADO DE GUANAJUATO</t>
  </si>
  <si>
    <t>211-C104205</t>
  </si>
  <si>
    <t xml:space="preserve">SEGUROS ATLAS </t>
  </si>
  <si>
    <t>D  1,238</t>
  </si>
  <si>
    <t>H 00056843</t>
  </si>
  <si>
    <t>H056843</t>
  </si>
  <si>
    <t>211-C104246</t>
  </si>
  <si>
    <t>AS12280</t>
  </si>
  <si>
    <t>D  2,030</t>
  </si>
  <si>
    <t>AS11798</t>
  </si>
  <si>
    <t>D    479</t>
  </si>
  <si>
    <t>AS11866</t>
  </si>
  <si>
    <t>D     75</t>
  </si>
  <si>
    <t>I    789</t>
  </si>
  <si>
    <t>D  2,216</t>
  </si>
  <si>
    <t>H 00046908</t>
  </si>
  <si>
    <t>H046908</t>
  </si>
  <si>
    <t>D  2,254</t>
  </si>
  <si>
    <t>H 00047050</t>
  </si>
  <si>
    <t>H047050</t>
  </si>
  <si>
    <t>D  2,256</t>
  </si>
  <si>
    <t>H 00047261</t>
  </si>
  <si>
    <t>H047261</t>
  </si>
  <si>
    <t>D  2,264</t>
  </si>
  <si>
    <t>H 00046228</t>
  </si>
  <si>
    <t>H046228</t>
  </si>
  <si>
    <t>D    368</t>
  </si>
  <si>
    <t>H 00046713</t>
  </si>
  <si>
    <t>H046713</t>
  </si>
  <si>
    <t>D    381</t>
  </si>
  <si>
    <t>H 00047065</t>
  </si>
  <si>
    <t>H047065</t>
  </si>
  <si>
    <t>D  1,051</t>
  </si>
  <si>
    <t>H 00046298</t>
  </si>
  <si>
    <t>H046298</t>
  </si>
  <si>
    <t>D  1,124</t>
  </si>
  <si>
    <t>H 00047158</t>
  </si>
  <si>
    <t>H047158</t>
  </si>
  <si>
    <t>D  2,014</t>
  </si>
  <si>
    <t>H 00047664</t>
  </si>
  <si>
    <t>H047664</t>
  </si>
  <si>
    <t>D  2,105</t>
  </si>
  <si>
    <t>H 00046939</t>
  </si>
  <si>
    <t>H046939</t>
  </si>
  <si>
    <t>D  1,025</t>
  </si>
  <si>
    <t>H 00047984</t>
  </si>
  <si>
    <t>H047984</t>
  </si>
  <si>
    <t>D  1,037</t>
  </si>
  <si>
    <t>H 00048263</t>
  </si>
  <si>
    <t>H048263</t>
  </si>
  <si>
    <t>D  2,852</t>
  </si>
  <si>
    <t>DEDUCIBLES</t>
  </si>
  <si>
    <t>Poliza Contable de D</t>
  </si>
  <si>
    <t>D     30</t>
  </si>
  <si>
    <t>H 00049081</t>
  </si>
  <si>
    <t>H049081</t>
  </si>
  <si>
    <t>D  1,040</t>
  </si>
  <si>
    <t>H 00048074</t>
  </si>
  <si>
    <t>D  1,190</t>
  </si>
  <si>
    <t>H 00048874</t>
  </si>
  <si>
    <t>AS28219</t>
  </si>
  <si>
    <t>D  2,108</t>
  </si>
  <si>
    <t>H 00048951</t>
  </si>
  <si>
    <t>H048951</t>
  </si>
  <si>
    <t>D  1,292</t>
  </si>
  <si>
    <t>H 00049243</t>
  </si>
  <si>
    <t>H049243</t>
  </si>
  <si>
    <t>D    571</t>
  </si>
  <si>
    <t>H 00050765</t>
  </si>
  <si>
    <t>H050765</t>
  </si>
  <si>
    <t>D    965</t>
  </si>
  <si>
    <t>H 00049524</t>
  </si>
  <si>
    <t>H049524</t>
  </si>
  <si>
    <t>D  2,160</t>
  </si>
  <si>
    <t>H 00049800</t>
  </si>
  <si>
    <t>H049800</t>
  </si>
  <si>
    <t>D    399</t>
  </si>
  <si>
    <t>H 00048977</t>
  </si>
  <si>
    <t>H048977</t>
  </si>
  <si>
    <t>D    988</t>
  </si>
  <si>
    <t>H 00050990</t>
  </si>
  <si>
    <t>H050990</t>
  </si>
  <si>
    <t>D  1,028</t>
  </si>
  <si>
    <t>H 00051354</t>
  </si>
  <si>
    <t>H051354</t>
  </si>
  <si>
    <t>D    173</t>
  </si>
  <si>
    <t>H 00052716</t>
  </si>
  <si>
    <t>D  1,232</t>
  </si>
  <si>
    <t>H 00052663</t>
  </si>
  <si>
    <t>D 2,855</t>
  </si>
  <si>
    <t>D  1,680</t>
  </si>
  <si>
    <t>H 00053614</t>
  </si>
  <si>
    <t>H053614</t>
  </si>
  <si>
    <t>D  2,390</t>
  </si>
  <si>
    <t>H 00053775</t>
  </si>
  <si>
    <t>H053775</t>
  </si>
  <si>
    <t>D    245</t>
  </si>
  <si>
    <t>D  1,006</t>
  </si>
  <si>
    <t>H 00054960</t>
  </si>
  <si>
    <t>H054960</t>
  </si>
  <si>
    <t>D  1,197</t>
  </si>
  <si>
    <t>D  1,146</t>
  </si>
  <si>
    <t>H 00054811</t>
  </si>
  <si>
    <t>H054811</t>
  </si>
  <si>
    <t>D  1,031</t>
  </si>
  <si>
    <t>H 00055353</t>
  </si>
  <si>
    <t>H055353</t>
  </si>
  <si>
    <t>D  1,736</t>
  </si>
  <si>
    <t>H 00055584</t>
  </si>
  <si>
    <t>H055584</t>
  </si>
  <si>
    <t>D  2,926</t>
  </si>
  <si>
    <t>D 2,482</t>
  </si>
  <si>
    <t>H 00055576</t>
  </si>
  <si>
    <t>H055576</t>
  </si>
  <si>
    <t>D  1,960</t>
  </si>
  <si>
    <t>H 00056363</t>
  </si>
  <si>
    <t>H056363</t>
  </si>
  <si>
    <t>D  2,148</t>
  </si>
  <si>
    <t>H 00056573</t>
  </si>
  <si>
    <t>H056573</t>
  </si>
  <si>
    <t>D  1,187</t>
  </si>
  <si>
    <t>H 00057603</t>
  </si>
  <si>
    <t>H057603</t>
  </si>
  <si>
    <t>D  1,879</t>
  </si>
  <si>
    <t>H 00057637</t>
  </si>
  <si>
    <t>H057637</t>
  </si>
  <si>
    <t>211-C104465</t>
  </si>
  <si>
    <t>GIL DE LA PEÑA DAVID LUIS</t>
  </si>
  <si>
    <t>SALDO INIICAL</t>
  </si>
  <si>
    <t>211-C104605</t>
  </si>
  <si>
    <t xml:space="preserve">SEGUROS EL POTOSI </t>
  </si>
  <si>
    <t>D  1,293</t>
  </si>
  <si>
    <t>H 00049387</t>
  </si>
  <si>
    <t>H049387</t>
  </si>
  <si>
    <t>D  1,366</t>
  </si>
  <si>
    <t>H 00051536</t>
  </si>
  <si>
    <t>PBALBUENA</t>
  </si>
  <si>
    <t>D  1,518</t>
  </si>
  <si>
    <t>H 00055124</t>
  </si>
  <si>
    <t>H055124</t>
  </si>
  <si>
    <t>D  1,892</t>
  </si>
  <si>
    <t>H 00057575</t>
  </si>
  <si>
    <t>H057575</t>
  </si>
  <si>
    <t>211-C104789</t>
  </si>
  <si>
    <t>MUNICIPIO DE CELAYA GUANAJUATO</t>
  </si>
  <si>
    <t>D  1,693</t>
  </si>
  <si>
    <t>S 00048556</t>
  </si>
  <si>
    <t>AS28351</t>
  </si>
  <si>
    <t>D  2,197</t>
  </si>
  <si>
    <t>D  1,702</t>
  </si>
  <si>
    <t>S 00048591</t>
  </si>
  <si>
    <t>AS28360</t>
  </si>
  <si>
    <t>D  2,237</t>
  </si>
  <si>
    <t>S 00050004</t>
  </si>
  <si>
    <t>AS28524</t>
  </si>
  <si>
    <t>D  1,834</t>
  </si>
  <si>
    <t>S 00050742</t>
  </si>
  <si>
    <t>AS29189</t>
  </si>
  <si>
    <t>D    590</t>
  </si>
  <si>
    <t>S 00051049</t>
  </si>
  <si>
    <t>AS29423</t>
  </si>
  <si>
    <t>D  1,184</t>
  </si>
  <si>
    <t>S 00052137</t>
  </si>
  <si>
    <t>AS30368</t>
  </si>
  <si>
    <t>D    984</t>
  </si>
  <si>
    <t>S 00052638</t>
  </si>
  <si>
    <t>AS30897</t>
  </si>
  <si>
    <t>D  1,681</t>
  </si>
  <si>
    <t>S 00054431</t>
  </si>
  <si>
    <t>AS32445</t>
  </si>
  <si>
    <t>D  1,739</t>
  </si>
  <si>
    <t>S 00054197</t>
  </si>
  <si>
    <t>AS32473</t>
  </si>
  <si>
    <t>D  2,440</t>
  </si>
  <si>
    <t>S 00054556</t>
  </si>
  <si>
    <t>AS32696</t>
  </si>
  <si>
    <t>D    392</t>
  </si>
  <si>
    <t>S 00045446</t>
  </si>
  <si>
    <t>AS33545</t>
  </si>
  <si>
    <t>D    394</t>
  </si>
  <si>
    <t>S 00049087</t>
  </si>
  <si>
    <t>AS33547</t>
  </si>
  <si>
    <t>D    396</t>
  </si>
  <si>
    <t>S 00045583</t>
  </si>
  <si>
    <t>AS33548</t>
  </si>
  <si>
    <t>211-C105597</t>
  </si>
  <si>
    <t>THE WARRANTY GROUP DE MEXICO</t>
  </si>
  <si>
    <t>D  1,982</t>
  </si>
  <si>
    <t>T 00044210</t>
  </si>
  <si>
    <t>AS23478</t>
  </si>
  <si>
    <t>D  1,963</t>
  </si>
  <si>
    <t>T 00039312</t>
  </si>
  <si>
    <t>AS24758</t>
  </si>
  <si>
    <t>D  1,139</t>
  </si>
  <si>
    <t>S 00057552</t>
  </si>
  <si>
    <t>AS35456</t>
  </si>
  <si>
    <t>211-C105821</t>
  </si>
  <si>
    <t xml:space="preserve">HDI SEGUROS SA DE CV </t>
  </si>
  <si>
    <t>D  1,549</t>
  </si>
  <si>
    <t>H 00052628</t>
  </si>
  <si>
    <t>H052628</t>
  </si>
  <si>
    <t>D  2,727</t>
  </si>
  <si>
    <t>D  1,134</t>
  </si>
  <si>
    <t>H 00053222</t>
  </si>
  <si>
    <t>H053222</t>
  </si>
  <si>
    <t>D  1,540</t>
  </si>
  <si>
    <t>H 00055989</t>
  </si>
  <si>
    <t>H055989</t>
  </si>
  <si>
    <t>212-C105821</t>
  </si>
  <si>
    <t>D  2,279</t>
  </si>
  <si>
    <t>HILUX HDI</t>
  </si>
  <si>
    <t>AR10171</t>
  </si>
  <si>
    <t>211-C107188</t>
  </si>
  <si>
    <t xml:space="preserve">ZURICH COMPAÑÍA DE SEGUROS </t>
  </si>
  <si>
    <t>D  2,288</t>
  </si>
  <si>
    <t>H 00057728</t>
  </si>
  <si>
    <t>H057728</t>
  </si>
  <si>
    <t>D  1,880</t>
  </si>
  <si>
    <t>H 00058275</t>
  </si>
  <si>
    <t>H058275</t>
  </si>
  <si>
    <t>211-C111670</t>
  </si>
  <si>
    <t xml:space="preserve">ASSURANT SERVICIOS DE MEXICO </t>
  </si>
  <si>
    <t>D    177</t>
  </si>
  <si>
    <t>T 00048068</t>
  </si>
  <si>
    <t>AS27822</t>
  </si>
  <si>
    <t>ASSURANT SERVICIOS DE MEXICO SA DE</t>
  </si>
  <si>
    <t>D    167</t>
  </si>
  <si>
    <t>T 00055651</t>
  </si>
  <si>
    <t>AS34323</t>
  </si>
  <si>
    <t>D  1,126</t>
  </si>
  <si>
    <t>S 00056389</t>
  </si>
  <si>
    <t>AS34659</t>
  </si>
  <si>
    <t>D    836</t>
  </si>
  <si>
    <t>UD10002-</t>
  </si>
  <si>
    <t>AS36097</t>
  </si>
  <si>
    <t>D    877</t>
  </si>
  <si>
    <t>AS36107</t>
  </si>
  <si>
    <t>D    879</t>
  </si>
  <si>
    <t>AS36108</t>
  </si>
  <si>
    <t>D    880</t>
  </si>
  <si>
    <t>AS36109</t>
  </si>
  <si>
    <t>212-C104342</t>
  </si>
  <si>
    <t>SEGUROS INBURSA SA GRUPO FINANCIERO</t>
  </si>
  <si>
    <t>211-C100838</t>
  </si>
  <si>
    <t>CEVER LOMAS VERDES S DE RL DE CV</t>
  </si>
  <si>
    <t>D  2,696</t>
  </si>
  <si>
    <t>AS35131</t>
  </si>
  <si>
    <t>211-C103141</t>
  </si>
  <si>
    <t>OZ AUTOMOTRIZ S DE RL DE CV</t>
  </si>
  <si>
    <t>D  2,695</t>
  </si>
  <si>
    <t>T 00029451</t>
  </si>
  <si>
    <t>AS35130</t>
  </si>
  <si>
    <t>211-C105459</t>
  </si>
  <si>
    <t>DALTON AUTOMOTRIZ S DE RL DE CV</t>
  </si>
  <si>
    <t>D    532</t>
  </si>
  <si>
    <t>T 00055371</t>
  </si>
  <si>
    <t>AS35305</t>
  </si>
  <si>
    <t>211-C113184</t>
  </si>
  <si>
    <t xml:space="preserve">MUNICIPIO DE SAN MIGUEL DE ALLENDE </t>
  </si>
  <si>
    <t>211-C100793</t>
  </si>
  <si>
    <t>UNITED AUTO DE MONTERREY S DE RL D</t>
  </si>
  <si>
    <t>D  1,003</t>
  </si>
  <si>
    <t>T 00058152</t>
  </si>
  <si>
    <t>AS36144</t>
  </si>
  <si>
    <t>CONCILIACION CTA 211 Y 212 ENERO 2016</t>
  </si>
  <si>
    <t>D    919</t>
  </si>
  <si>
    <t>T 00058832</t>
  </si>
  <si>
    <t>AS36998</t>
  </si>
  <si>
    <t>D     70</t>
  </si>
  <si>
    <t>D    572</t>
  </si>
  <si>
    <t>H 00057702</t>
  </si>
  <si>
    <t>D  1,077</t>
  </si>
  <si>
    <t>H 00058873</t>
  </si>
  <si>
    <t>D  2,215</t>
  </si>
  <si>
    <t>H 00059114</t>
  </si>
  <si>
    <t>H058873</t>
  </si>
  <si>
    <t>H059114</t>
  </si>
  <si>
    <t>H057702</t>
  </si>
  <si>
    <t>D  1,567</t>
  </si>
  <si>
    <t>H 00059017</t>
  </si>
  <si>
    <t>D  1,692</t>
  </si>
  <si>
    <t>H 00058591</t>
  </si>
  <si>
    <t>H 00059176</t>
  </si>
  <si>
    <t>D  2,212</t>
  </si>
  <si>
    <t>H 00059408</t>
  </si>
  <si>
    <t>D  2,213</t>
  </si>
  <si>
    <t>H 00058984</t>
  </si>
  <si>
    <t>D  2,214</t>
  </si>
  <si>
    <t>H 00058526</t>
  </si>
  <si>
    <t>H059017</t>
  </si>
  <si>
    <t>H059408</t>
  </si>
  <si>
    <t>H058984</t>
  </si>
  <si>
    <t>H058526</t>
  </si>
  <si>
    <t>D  2,417</t>
  </si>
  <si>
    <t>H 00059306</t>
  </si>
  <si>
    <t>D  2,570</t>
  </si>
  <si>
    <t>H 00054537</t>
  </si>
  <si>
    <t>D  2,588</t>
  </si>
  <si>
    <t>H 00059654</t>
  </si>
  <si>
    <t>D  2,625</t>
  </si>
  <si>
    <t>H 00057963</t>
  </si>
  <si>
    <t>H059306</t>
  </si>
  <si>
    <t>H054537</t>
  </si>
  <si>
    <t>H059654</t>
  </si>
  <si>
    <t>D  2,705</t>
  </si>
  <si>
    <t>D  1,444</t>
  </si>
  <si>
    <t>H 00058679</t>
  </si>
  <si>
    <t>D  1,654</t>
  </si>
  <si>
    <t>H 00059226</t>
  </si>
  <si>
    <t>D  1,656</t>
  </si>
  <si>
    <t>H 00058552</t>
  </si>
  <si>
    <t>D  2,416</t>
  </si>
  <si>
    <t>H 00059387</t>
  </si>
  <si>
    <t>H059226</t>
  </si>
  <si>
    <t>H058552</t>
  </si>
  <si>
    <t>H059387</t>
  </si>
  <si>
    <t>D  2,621</t>
  </si>
  <si>
    <t>H 00059297</t>
  </si>
  <si>
    <t>D    573</t>
  </si>
  <si>
    <t>H 00058802</t>
  </si>
  <si>
    <t>D  1,568</t>
  </si>
  <si>
    <t>H 00056872</t>
  </si>
  <si>
    <t>D  1,570</t>
  </si>
  <si>
    <t>H 00059380</t>
  </si>
  <si>
    <t>H058802</t>
  </si>
  <si>
    <t>H056872</t>
  </si>
  <si>
    <t>H059380</t>
  </si>
  <si>
    <t>D     60</t>
  </si>
  <si>
    <t>S 00058862</t>
  </si>
  <si>
    <t>D    276</t>
  </si>
  <si>
    <t>S 00058933</t>
  </si>
  <si>
    <t>D    740</t>
  </si>
  <si>
    <t>S 00059122</t>
  </si>
  <si>
    <t>AS36714</t>
  </si>
  <si>
    <t>AS36783</t>
  </si>
  <si>
    <t>AS36953</t>
  </si>
  <si>
    <t>211-C100067</t>
  </si>
  <si>
    <t>AUTOMOTORES DE LA LAGUNA SA DE CV</t>
  </si>
  <si>
    <t>D  2,551</t>
  </si>
  <si>
    <t>H 00058514</t>
  </si>
  <si>
    <t>AS37458</t>
  </si>
  <si>
    <t>211-C100142</t>
  </si>
  <si>
    <t>DALTON AUTOMOTORES S DE R L</t>
  </si>
  <si>
    <t>D  2,619</t>
  </si>
  <si>
    <t>H 00059679</t>
  </si>
  <si>
    <t>AS37471</t>
  </si>
  <si>
    <t>Orden Servic</t>
  </si>
  <si>
    <t>211-C100727</t>
  </si>
  <si>
    <t>FAME PERISUR, S DE RL DE CV</t>
  </si>
  <si>
    <t>D  2,620</t>
  </si>
  <si>
    <t>H 00059678</t>
  </si>
  <si>
    <t>AS37472</t>
  </si>
  <si>
    <t>211-C111202</t>
  </si>
  <si>
    <t>MILAC COORDINADO SA DE CV</t>
  </si>
  <si>
    <t>D    830</t>
  </si>
  <si>
    <t>T 00059151</t>
  </si>
  <si>
    <t>D  1,095</t>
  </si>
  <si>
    <t>S 00059110</t>
  </si>
  <si>
    <t>AS36977</t>
  </si>
  <si>
    <t>AS37051</t>
  </si>
  <si>
    <t>I 1305</t>
  </si>
  <si>
    <t>D    336</t>
  </si>
  <si>
    <t>H 00059537</t>
  </si>
  <si>
    <t>D    400</t>
  </si>
  <si>
    <t>H 00059003</t>
  </si>
  <si>
    <t>H059003</t>
  </si>
  <si>
    <t>H059624</t>
  </si>
  <si>
    <t>D  1,564</t>
  </si>
  <si>
    <t>H 00059624</t>
  </si>
  <si>
    <t>D    300</t>
  </si>
  <si>
    <t>H057963</t>
  </si>
  <si>
    <t>D    335</t>
  </si>
  <si>
    <t>H058553</t>
  </si>
  <si>
    <t>H058701</t>
  </si>
  <si>
    <t>H060326</t>
  </si>
  <si>
    <t>H060014</t>
  </si>
  <si>
    <t>D  1,721</t>
  </si>
  <si>
    <t>H 00059920</t>
  </si>
  <si>
    <t>D  1,725</t>
  </si>
  <si>
    <t>H 00058553</t>
  </si>
  <si>
    <t>D  1,864</t>
  </si>
  <si>
    <t>H 00058701</t>
  </si>
  <si>
    <t>D  2,023</t>
  </si>
  <si>
    <t>H 00060326</t>
  </si>
  <si>
    <t>D  2,024</t>
  </si>
  <si>
    <t>H 00060014</t>
  </si>
  <si>
    <t>AS37593</t>
  </si>
  <si>
    <t>D  235</t>
  </si>
  <si>
    <t>D    713</t>
  </si>
  <si>
    <t>H 00059690</t>
  </si>
  <si>
    <t>D    874</t>
  </si>
  <si>
    <t>H 00059676</t>
  </si>
  <si>
    <t>D  1,108</t>
  </si>
  <si>
    <t>H 00059802</t>
  </si>
  <si>
    <t>D  1,719</t>
  </si>
  <si>
    <t>H 00059751</t>
  </si>
  <si>
    <t>D  1,720</t>
  </si>
  <si>
    <t>H 00060196</t>
  </si>
  <si>
    <t>H059690</t>
  </si>
  <si>
    <t>H059676</t>
  </si>
  <si>
    <t>H059802</t>
  </si>
  <si>
    <t>H060196</t>
  </si>
  <si>
    <t>D    299</t>
  </si>
  <si>
    <t>D  1,178</t>
  </si>
  <si>
    <t>H 00059479</t>
  </si>
  <si>
    <t>H059297</t>
  </si>
  <si>
    <t>H059479</t>
  </si>
  <si>
    <t>D  2,407</t>
  </si>
  <si>
    <t>H 00060155</t>
  </si>
  <si>
    <t>H060155</t>
  </si>
  <si>
    <t>D    236</t>
  </si>
  <si>
    <t>D  1,990</t>
  </si>
  <si>
    <t>T 00060386</t>
  </si>
  <si>
    <t>AS37594</t>
  </si>
  <si>
    <t>AS38161</t>
  </si>
  <si>
    <t>D  1,870</t>
  </si>
  <si>
    <t>S 00060322</t>
  </si>
  <si>
    <t>D  2,049</t>
  </si>
  <si>
    <t>S 00060404</t>
  </si>
  <si>
    <t>AS38125</t>
  </si>
  <si>
    <t>AS38171</t>
  </si>
  <si>
    <t>CONCILIACION CTA 211 Y 212 FEBRERO 2016</t>
  </si>
  <si>
    <t>D  1,089</t>
  </si>
  <si>
    <t>D  1,090</t>
  </si>
  <si>
    <t>T 00060929</t>
  </si>
  <si>
    <t>T 00060219</t>
  </si>
  <si>
    <t>AS38628</t>
  </si>
  <si>
    <t>AS38629</t>
  </si>
  <si>
    <t>D    534</t>
  </si>
  <si>
    <t>H 00060199</t>
  </si>
  <si>
    <t>H 00059964</t>
  </si>
  <si>
    <t>D  2,255</t>
  </si>
  <si>
    <t>H 00059841</t>
  </si>
  <si>
    <t>H059841</t>
  </si>
  <si>
    <t>D    455</t>
  </si>
  <si>
    <t>H 00060118</t>
  </si>
  <si>
    <t>D  1,563</t>
  </si>
  <si>
    <t>H 00060716</t>
  </si>
  <si>
    <t>D  1,566</t>
  </si>
  <si>
    <t>H 00060520</t>
  </si>
  <si>
    <t>D  2,176</t>
  </si>
  <si>
    <t>D  2,340</t>
  </si>
  <si>
    <t>D  2,381</t>
  </si>
  <si>
    <t>D  2,491</t>
  </si>
  <si>
    <t>H 00060671</t>
  </si>
  <si>
    <t>H 00060937</t>
  </si>
  <si>
    <t>H 00060514</t>
  </si>
  <si>
    <t>H 00060390</t>
  </si>
  <si>
    <t>H 00059773</t>
  </si>
  <si>
    <t>H 00060672</t>
  </si>
  <si>
    <t>D  2,611</t>
  </si>
  <si>
    <t>D  2,649</t>
  </si>
  <si>
    <t>H060937</t>
  </si>
  <si>
    <t>H060514</t>
  </si>
  <si>
    <t>H059773</t>
  </si>
  <si>
    <t>D  1,155</t>
  </si>
  <si>
    <t>H 00060341</t>
  </si>
  <si>
    <t>H060341</t>
  </si>
  <si>
    <t>D    331</t>
  </si>
  <si>
    <t>H 00059838</t>
  </si>
  <si>
    <t>D    332</t>
  </si>
  <si>
    <t>H 00060305</t>
  </si>
  <si>
    <t>H059838</t>
  </si>
  <si>
    <t>H060305</t>
  </si>
  <si>
    <t>D    483</t>
  </si>
  <si>
    <t>D    846</t>
  </si>
  <si>
    <t>H 00060005</t>
  </si>
  <si>
    <t>D  1,154</t>
  </si>
  <si>
    <t>H 00059737</t>
  </si>
  <si>
    <t>D  1,561</t>
  </si>
  <si>
    <t>H 00060479</t>
  </si>
  <si>
    <t>D  1,569</t>
  </si>
  <si>
    <t>H 00061074</t>
  </si>
  <si>
    <t>H060005</t>
  </si>
  <si>
    <t>H059737</t>
  </si>
  <si>
    <t>D  1,994</t>
  </si>
  <si>
    <t>H 00060625</t>
  </si>
  <si>
    <t>D  2,519</t>
  </si>
  <si>
    <t>H 00059774</t>
  </si>
  <si>
    <t>H060625</t>
  </si>
  <si>
    <t>H059774</t>
  </si>
  <si>
    <t>D  1,905</t>
  </si>
  <si>
    <t>D    260</t>
  </si>
  <si>
    <t>D    435</t>
  </si>
  <si>
    <t>S 00060669</t>
  </si>
  <si>
    <t>D  1,200</t>
  </si>
  <si>
    <t>S 00060962</t>
  </si>
  <si>
    <t>D  1,313</t>
  </si>
  <si>
    <t>S 00061013</t>
  </si>
  <si>
    <t>D  1,428</t>
  </si>
  <si>
    <t>S 00061055</t>
  </si>
  <si>
    <t>AS38418</t>
  </si>
  <si>
    <t>AS38669</t>
  </si>
  <si>
    <t>AS38694</t>
  </si>
  <si>
    <t>AS38724</t>
  </si>
  <si>
    <t>D    605</t>
  </si>
  <si>
    <t>S 00060664</t>
  </si>
  <si>
    <t>D  2,248</t>
  </si>
  <si>
    <t>T 00061207</t>
  </si>
  <si>
    <t>AS38481</t>
  </si>
  <si>
    <t>AS38979</t>
  </si>
  <si>
    <t>211-C1113878</t>
  </si>
  <si>
    <t>MEZA MUÑIZ JOSE ANGEL</t>
  </si>
  <si>
    <t>D  2,503</t>
  </si>
  <si>
    <t>I 00061203</t>
  </si>
  <si>
    <t>AS39047</t>
  </si>
  <si>
    <t>D    304</t>
  </si>
  <si>
    <t>H 00060879</t>
  </si>
  <si>
    <t>H 00060047</t>
  </si>
  <si>
    <t>D  1,209</t>
  </si>
  <si>
    <t>H 00061300</t>
  </si>
  <si>
    <t>H061300</t>
  </si>
  <si>
    <t>D    303</t>
  </si>
  <si>
    <t>H 00056056</t>
  </si>
  <si>
    <t>D  1,334</t>
  </si>
  <si>
    <t>H 00061349</t>
  </si>
  <si>
    <t>D    762</t>
  </si>
  <si>
    <t>H 00059402</t>
  </si>
  <si>
    <t>SALOMON MUÑOZ MARTIN</t>
  </si>
  <si>
    <t>211-C106478</t>
  </si>
  <si>
    <t>D    575</t>
  </si>
  <si>
    <t>I 00061570</t>
  </si>
  <si>
    <t>AS39283</t>
  </si>
  <si>
    <t>D  2,022</t>
  </si>
  <si>
    <t>CONCILIACION CTA 211 Y 212 ABRIL 2016</t>
  </si>
  <si>
    <t>H 00061253</t>
  </si>
  <si>
    <t>D  2,026</t>
  </si>
  <si>
    <t>H 00061981</t>
  </si>
  <si>
    <t>D  2,287</t>
  </si>
  <si>
    <t>H 00061924</t>
  </si>
  <si>
    <t>D  2,414</t>
  </si>
  <si>
    <t>H 00061536</t>
  </si>
  <si>
    <t>H061924</t>
  </si>
  <si>
    <t>H061536</t>
  </si>
  <si>
    <t>D  2,752</t>
  </si>
  <si>
    <t>H 00061484</t>
  </si>
  <si>
    <t>211-C101768</t>
  </si>
  <si>
    <t>DALTON AUTOMOTRIZ S DE REL DE CV</t>
  </si>
  <si>
    <t>D  2,427</t>
  </si>
  <si>
    <t>AS39878</t>
  </si>
  <si>
    <t>DALTON AUTOMOTRIZ S. DE R.L. DE C.V</t>
  </si>
  <si>
    <t>D  2,203</t>
  </si>
  <si>
    <t>H 00061603</t>
  </si>
  <si>
    <t>D  2,205</t>
  </si>
  <si>
    <t>H 00061671</t>
  </si>
  <si>
    <t>D  2,285</t>
  </si>
  <si>
    <t>H 00061352</t>
  </si>
  <si>
    <t>H061603</t>
  </si>
  <si>
    <t>H061671</t>
  </si>
  <si>
    <t>H061352</t>
  </si>
  <si>
    <t>D  2,772</t>
  </si>
  <si>
    <t>H 00061496</t>
  </si>
  <si>
    <t>D  2,776</t>
  </si>
  <si>
    <t>H 00061841</t>
  </si>
  <si>
    <t>H061496</t>
  </si>
  <si>
    <t>H061841</t>
  </si>
  <si>
    <t>D  2,974</t>
  </si>
  <si>
    <t>D  2,830</t>
  </si>
  <si>
    <t>CONCILIACION CTA 211 Y 212 MAYO 2016</t>
  </si>
  <si>
    <t>POL</t>
  </si>
  <si>
    <t>211-C100411</t>
  </si>
  <si>
    <t>D  2,136</t>
  </si>
  <si>
    <t>AS-35456</t>
  </si>
  <si>
    <t>212-C100411</t>
  </si>
  <si>
    <t>211-C104937</t>
  </si>
  <si>
    <t>D  50</t>
  </si>
  <si>
    <t>S53798</t>
  </si>
  <si>
    <t>TURISMO CONTRERAS SA DE CV</t>
  </si>
  <si>
    <t>211-1000411</t>
  </si>
  <si>
    <t>CONCILIACION CTA 211 Y 212 MARZO 2016</t>
  </si>
  <si>
    <t>D  2,096</t>
  </si>
  <si>
    <t>D  2,638</t>
  </si>
  <si>
    <t>H 00062571</t>
  </si>
  <si>
    <t>H 00062877</t>
  </si>
  <si>
    <t>H062571</t>
  </si>
  <si>
    <t>H062877</t>
  </si>
  <si>
    <t>D  1,574</t>
  </si>
  <si>
    <t>H 00062507</t>
  </si>
  <si>
    <t>D  1,648</t>
  </si>
  <si>
    <t>H 00062649</t>
  </si>
  <si>
    <t>D  1,821</t>
  </si>
  <si>
    <t>H 00062981</t>
  </si>
  <si>
    <t>H 00062390</t>
  </si>
  <si>
    <t>H 00062383</t>
  </si>
  <si>
    <t>D  2,032</t>
  </si>
  <si>
    <t>H 00063096</t>
  </si>
  <si>
    <t>D  2,601</t>
  </si>
  <si>
    <t>H 00060482</t>
  </si>
  <si>
    <t>D    714</t>
  </si>
  <si>
    <t>H 00062121</t>
  </si>
  <si>
    <t>D    974</t>
  </si>
  <si>
    <t>H 00062062</t>
  </si>
  <si>
    <t>D  1,426</t>
  </si>
  <si>
    <t>H 00062497</t>
  </si>
  <si>
    <t>D  2,097</t>
  </si>
  <si>
    <t>H 00062756</t>
  </si>
  <si>
    <t>D  2,208</t>
  </si>
  <si>
    <t>H 00062050</t>
  </si>
  <si>
    <t>D  1,084</t>
  </si>
  <si>
    <t>T 00062563</t>
  </si>
  <si>
    <t>D  2,180</t>
  </si>
  <si>
    <t>S 00063176</t>
  </si>
  <si>
    <t>D  2,182</t>
  </si>
  <si>
    <t>S 00063177</t>
  </si>
  <si>
    <t>AS40373</t>
  </si>
  <si>
    <t>AS40720</t>
  </si>
  <si>
    <t>AS40721</t>
  </si>
  <si>
    <t>D    976</t>
  </si>
  <si>
    <t>H 00062558</t>
  </si>
  <si>
    <t>D  2,021</t>
  </si>
  <si>
    <t>H 00062837</t>
  </si>
  <si>
    <t>H062558</t>
  </si>
  <si>
    <t>H062837</t>
  </si>
  <si>
    <t>CORPORATIVO MILAC SA DE CV</t>
  </si>
  <si>
    <t>D  2,011</t>
  </si>
  <si>
    <t>S 00063109</t>
  </si>
  <si>
    <t>AS40663</t>
  </si>
  <si>
    <t>211-C108108</t>
  </si>
  <si>
    <t>211-C109451</t>
  </si>
  <si>
    <t>MUÑOZ MACIAS MARCO ALFREDO</t>
  </si>
  <si>
    <t>D  1,543</t>
  </si>
  <si>
    <t>I 00062755</t>
  </si>
  <si>
    <t>AS 40512</t>
  </si>
  <si>
    <t>211-C109831</t>
  </si>
  <si>
    <t>AUTOCOM NOVA SA PI DE CV</t>
  </si>
  <si>
    <t>D  1,536</t>
  </si>
  <si>
    <t>I 00062772</t>
  </si>
  <si>
    <t>AS 40505</t>
  </si>
  <si>
    <t>D  2,093</t>
  </si>
  <si>
    <t>AS40694</t>
  </si>
  <si>
    <t>211-C114106</t>
  </si>
  <si>
    <t>OLIVEROS MALDONADO MIGUEL ANGEL</t>
  </si>
  <si>
    <t>D  1,647</t>
  </si>
  <si>
    <t>AS 40549</t>
  </si>
  <si>
    <t xml:space="preserve">   </t>
  </si>
  <si>
    <t>CONCILIACION CTA 211 Y 212 JUNIO 2016</t>
  </si>
  <si>
    <t>D    393</t>
  </si>
  <si>
    <t>H 00063185</t>
  </si>
  <si>
    <t>D    592</t>
  </si>
  <si>
    <t>H 00062908</t>
  </si>
  <si>
    <t>D    678</t>
  </si>
  <si>
    <t>H 00063345</t>
  </si>
  <si>
    <t>H063185</t>
  </si>
  <si>
    <t>H062908</t>
  </si>
  <si>
    <t>H063345</t>
  </si>
  <si>
    <t>D  1,480</t>
  </si>
  <si>
    <t>H 00061627</t>
  </si>
  <si>
    <t>H061627</t>
  </si>
  <si>
    <t>D    135</t>
  </si>
  <si>
    <t>S 00063362</t>
  </si>
  <si>
    <t>AS40894</t>
  </si>
  <si>
    <t>D  2,493</t>
  </si>
  <si>
    <t>AS41645</t>
  </si>
  <si>
    <t>FACTURA ORDEN DE SERVICIO</t>
  </si>
  <si>
    <t>211-C100044</t>
  </si>
  <si>
    <t>TOYOMOTORS SA DE CV</t>
  </si>
  <si>
    <t>H 00063348</t>
  </si>
  <si>
    <t>H063348</t>
  </si>
  <si>
    <t>D  2,133</t>
  </si>
  <si>
    <t>H 00063349</t>
  </si>
  <si>
    <t>H 00064041</t>
  </si>
  <si>
    <t>H063349</t>
  </si>
  <si>
    <t>H064041</t>
  </si>
  <si>
    <t>D  2,280</t>
  </si>
  <si>
    <t>H 00061834</t>
  </si>
  <si>
    <t>D  2,305</t>
  </si>
  <si>
    <t>H 00062992</t>
  </si>
  <si>
    <t>D  2,435</t>
  </si>
  <si>
    <t>H 00064154</t>
  </si>
  <si>
    <t>H061834</t>
  </si>
  <si>
    <t>H062992</t>
  </si>
  <si>
    <t>H064154</t>
  </si>
  <si>
    <t>H 00060012</t>
  </si>
  <si>
    <t>D  1,846</t>
  </si>
  <si>
    <t>H 00062878</t>
  </si>
  <si>
    <t>D  1,848</t>
  </si>
  <si>
    <t>H 00063803</t>
  </si>
  <si>
    <t>D  2,130</t>
  </si>
  <si>
    <t>H 00063834</t>
  </si>
  <si>
    <t>H062878</t>
  </si>
  <si>
    <t>H063803</t>
  </si>
  <si>
    <t>H063834</t>
  </si>
  <si>
    <t>D  2,784</t>
  </si>
  <si>
    <t>D  2,817</t>
  </si>
  <si>
    <t>H 00063405</t>
  </si>
  <si>
    <t>H060012</t>
  </si>
  <si>
    <t>H063405</t>
  </si>
  <si>
    <t>D  2,895</t>
  </si>
  <si>
    <t>D  2,864</t>
  </si>
  <si>
    <t>H 00063680</t>
  </si>
  <si>
    <t>D  2,865</t>
  </si>
  <si>
    <t>H 00064195</t>
  </si>
  <si>
    <t>H063680</t>
  </si>
  <si>
    <t>H064195</t>
  </si>
  <si>
    <t>CONCILIACION CTA 211 Y 212 JULIO 2016</t>
  </si>
  <si>
    <t>D  1,505</t>
  </si>
  <si>
    <t>H 00063263</t>
  </si>
  <si>
    <t>D  1,706</t>
  </si>
  <si>
    <t>H 00064687</t>
  </si>
  <si>
    <t>H063263</t>
  </si>
  <si>
    <t>H064687</t>
  </si>
  <si>
    <t>D  1,250</t>
  </si>
  <si>
    <t>H 00064522</t>
  </si>
  <si>
    <t>D  1,384</t>
  </si>
  <si>
    <t>H 00064182</t>
  </si>
  <si>
    <t>H064522</t>
  </si>
  <si>
    <t>H064182</t>
  </si>
  <si>
    <t>D    225</t>
  </si>
  <si>
    <t>H 00064497</t>
  </si>
  <si>
    <t>H064497</t>
  </si>
  <si>
    <t>D  1,252</t>
  </si>
  <si>
    <t>H 00064752</t>
  </si>
  <si>
    <t>H064752</t>
  </si>
  <si>
    <t>D  1,507</t>
  </si>
  <si>
    <t>D  1,593</t>
  </si>
  <si>
    <t>H 00064392</t>
  </si>
  <si>
    <t>H064392</t>
  </si>
  <si>
    <t>D  2,464</t>
  </si>
  <si>
    <t>H 00064308</t>
  </si>
  <si>
    <t>D  2,876</t>
  </si>
  <si>
    <t>H 00064596</t>
  </si>
  <si>
    <t>H064308</t>
  </si>
  <si>
    <t>H064596</t>
  </si>
  <si>
    <t>D  1,993</t>
  </si>
  <si>
    <t>H 00061802</t>
  </si>
  <si>
    <t>H061802</t>
  </si>
  <si>
    <t>D  2,459</t>
  </si>
  <si>
    <t>D  2,462</t>
  </si>
  <si>
    <t>H 00065005</t>
  </si>
  <si>
    <t>H 00065009</t>
  </si>
  <si>
    <t>H065005</t>
  </si>
  <si>
    <t>H065009</t>
  </si>
  <si>
    <t>D  2,835</t>
  </si>
  <si>
    <t>H 00064821</t>
  </si>
  <si>
    <t>D  2,840</t>
  </si>
  <si>
    <t>H 00063081</t>
  </si>
  <si>
    <t>D  2,875</t>
  </si>
  <si>
    <t>H 00063613</t>
  </si>
  <si>
    <t>D  2,877</t>
  </si>
  <si>
    <t>H 00064599</t>
  </si>
  <si>
    <t>D  2,878</t>
  </si>
  <si>
    <t>H 00064912</t>
  </si>
  <si>
    <t>D  2,881</t>
  </si>
  <si>
    <t>H 00065100</t>
  </si>
  <si>
    <t>H064821</t>
  </si>
  <si>
    <t>H063613</t>
  </si>
  <si>
    <t>H064599</t>
  </si>
  <si>
    <t>H064912</t>
  </si>
  <si>
    <t>H065100</t>
  </si>
  <si>
    <t>D  2,889</t>
  </si>
  <si>
    <t>H 00065311</t>
  </si>
  <si>
    <t>D  2,879</t>
  </si>
  <si>
    <t>H 00064809</t>
  </si>
  <si>
    <t>211-C104211</t>
  </si>
  <si>
    <t>TOY AUTOMOTORES</t>
  </si>
  <si>
    <t xml:space="preserve">ZURICH COMPAÑÍA DE SEGUROS SA </t>
  </si>
  <si>
    <t>DALTON AUTOMOTORES S DE RL DE CV</t>
  </si>
  <si>
    <t>D 2,200</t>
  </si>
  <si>
    <t>H65832</t>
  </si>
  <si>
    <t>211-C100253</t>
  </si>
  <si>
    <t>TOY MORELOS S DE RL DE CV</t>
  </si>
  <si>
    <t>D 2,192</t>
  </si>
  <si>
    <t>H65833</t>
  </si>
  <si>
    <t>AS-43512</t>
  </si>
  <si>
    <t>D    256</t>
  </si>
  <si>
    <t>D  2,766</t>
  </si>
  <si>
    <t>H 00066053</t>
  </si>
  <si>
    <t>H066053</t>
  </si>
  <si>
    <t>D  2,231</t>
  </si>
  <si>
    <t>D  2,267</t>
  </si>
  <si>
    <t>D  2,322</t>
  </si>
  <si>
    <t>H 00065649</t>
  </si>
  <si>
    <t>H 00065998</t>
  </si>
  <si>
    <t>H 00065640</t>
  </si>
  <si>
    <t>H065998</t>
  </si>
  <si>
    <t>HO63081</t>
  </si>
  <si>
    <t>D  2,617</t>
  </si>
  <si>
    <t>211-C102978</t>
  </si>
  <si>
    <t xml:space="preserve">CCD AUTOSALES PUERTO VALLARTA S </t>
  </si>
  <si>
    <t>D 2,197</t>
  </si>
  <si>
    <t>H65932</t>
  </si>
  <si>
    <t>AS-43513</t>
  </si>
  <si>
    <t>D    867</t>
  </si>
  <si>
    <t>D  1,117</t>
  </si>
  <si>
    <t>H 00064058</t>
  </si>
  <si>
    <t>D  1,467</t>
  </si>
  <si>
    <t>H 00065768</t>
  </si>
  <si>
    <t>D  1,602</t>
  </si>
  <si>
    <t>H 00065071</t>
  </si>
  <si>
    <t>D  2,175</t>
  </si>
  <si>
    <t>H 00065469</t>
  </si>
  <si>
    <t>D  2,490</t>
  </si>
  <si>
    <t>H 00065528</t>
  </si>
  <si>
    <t>D  2,894</t>
  </si>
  <si>
    <t>H064058</t>
  </si>
  <si>
    <t>H065768</t>
  </si>
  <si>
    <t>H065071</t>
  </si>
  <si>
    <t>H065469</t>
  </si>
  <si>
    <t>H065528</t>
  </si>
  <si>
    <t>H65257</t>
  </si>
  <si>
    <t>H66028</t>
  </si>
  <si>
    <t>D  964</t>
  </si>
  <si>
    <t>D  2,767</t>
  </si>
  <si>
    <t>212-C104205</t>
  </si>
  <si>
    <t>SEGUROS ATLAS SA</t>
  </si>
  <si>
    <t>D 2,235</t>
  </si>
  <si>
    <t>D 2,245</t>
  </si>
  <si>
    <t>AR-12404</t>
  </si>
  <si>
    <t>AR-12406</t>
  </si>
  <si>
    <t>Factura MOSTRADOR</t>
  </si>
  <si>
    <t>CONCILIACION CTA 211 Y 212 AGOSTO 2016</t>
  </si>
  <si>
    <t>SUMA</t>
  </si>
  <si>
    <t>SDO LIBROS</t>
  </si>
  <si>
    <t>H52628</t>
  </si>
  <si>
    <t>D    255</t>
  </si>
  <si>
    <t>D    330</t>
  </si>
  <si>
    <t>D    440</t>
  </si>
  <si>
    <t>D    933</t>
  </si>
  <si>
    <t>D  1,008</t>
  </si>
  <si>
    <t>D  1,164</t>
  </si>
  <si>
    <t>D  1,166</t>
  </si>
  <si>
    <t>D  1,311</t>
  </si>
  <si>
    <t>D  1,312</t>
  </si>
  <si>
    <t>H 00065785</t>
  </si>
  <si>
    <t>H-65785</t>
  </si>
  <si>
    <t>H 00066721</t>
  </si>
  <si>
    <t>COMPLEMENT</t>
  </si>
  <si>
    <t>H 00065728</t>
  </si>
  <si>
    <t>H 00066128</t>
  </si>
  <si>
    <t>H-65728</t>
  </si>
  <si>
    <t>H-66128</t>
  </si>
  <si>
    <t>H-65998</t>
  </si>
  <si>
    <t>H065785</t>
  </si>
  <si>
    <t>H065640</t>
  </si>
  <si>
    <t>H066721</t>
  </si>
  <si>
    <t>H065728</t>
  </si>
  <si>
    <t>H066128</t>
  </si>
  <si>
    <t>D    799</t>
  </si>
  <si>
    <t>H 00065533</t>
  </si>
  <si>
    <t>H065533</t>
  </si>
  <si>
    <t>H 00066362</t>
  </si>
  <si>
    <t>H066362</t>
  </si>
  <si>
    <t>D  1,698</t>
  </si>
  <si>
    <t>H00066958</t>
  </si>
  <si>
    <t>AS44212</t>
  </si>
  <si>
    <t>211-C101641</t>
  </si>
  <si>
    <t>TOYOCOAPA S DE RL DE CV</t>
  </si>
  <si>
    <t>D  1,696</t>
  </si>
  <si>
    <t>H 00066835</t>
  </si>
  <si>
    <t>AS-44211</t>
  </si>
  <si>
    <t>D  1,927</t>
  </si>
  <si>
    <t>D  1,986</t>
  </si>
  <si>
    <t>D  2,002</t>
  </si>
  <si>
    <t>D  2,033</t>
  </si>
  <si>
    <t>D  2,103</t>
  </si>
  <si>
    <t>D  2,106</t>
  </si>
  <si>
    <t>D  2,199</t>
  </si>
  <si>
    <t>D  2,566</t>
  </si>
  <si>
    <t>D  2,647</t>
  </si>
  <si>
    <t>D  2,845</t>
  </si>
  <si>
    <t>D  3,008</t>
  </si>
  <si>
    <t>H 00065773</t>
  </si>
  <si>
    <t>H 00066520</t>
  </si>
  <si>
    <t>H65773</t>
  </si>
  <si>
    <t>H-66520</t>
  </si>
  <si>
    <t>H 00066883</t>
  </si>
  <si>
    <t>H 00066663</t>
  </si>
  <si>
    <t>H 00066312</t>
  </si>
  <si>
    <t>H 00066341</t>
  </si>
  <si>
    <t>H 00066802</t>
  </si>
  <si>
    <t>H 00066839</t>
  </si>
  <si>
    <t>H 00067460</t>
  </si>
  <si>
    <t>H 00066190</t>
  </si>
  <si>
    <t>H065773</t>
  </si>
  <si>
    <t>H066520</t>
  </si>
  <si>
    <t>H066883</t>
  </si>
  <si>
    <t>H066663</t>
  </si>
  <si>
    <t>H066312</t>
  </si>
  <si>
    <t>H066341</t>
  </si>
  <si>
    <t>H066802</t>
  </si>
  <si>
    <t>H066839</t>
  </si>
  <si>
    <t>H067460</t>
  </si>
  <si>
    <t>H066190</t>
  </si>
  <si>
    <t>H065686</t>
  </si>
  <si>
    <t>H066318</t>
  </si>
  <si>
    <t>H067005</t>
  </si>
  <si>
    <t>D  2,044</t>
  </si>
  <si>
    <t>D  2,761</t>
  </si>
  <si>
    <t>D  2,762</t>
  </si>
  <si>
    <t>D  2,850</t>
  </si>
  <si>
    <t>211-C108283</t>
  </si>
  <si>
    <t xml:space="preserve">JIMENEZ SUAREZ LUDIVINA </t>
  </si>
  <si>
    <t>AS-44343</t>
  </si>
  <si>
    <t>D  1,903</t>
  </si>
  <si>
    <t>CONCILIACION CTA 211 Y 212 SEPTIEMBRE 2016</t>
  </si>
  <si>
    <t>D  2,857</t>
  </si>
  <si>
    <t>RECLASIFICACION</t>
  </si>
  <si>
    <t>RECLASIFICACION DE PAGOS</t>
  </si>
  <si>
    <t>D  2,858</t>
  </si>
  <si>
    <t>(RECIBO CON ERROR 31851 )</t>
  </si>
  <si>
    <t>SE DEBIO DE HACER OTRAVEZ LA H</t>
  </si>
  <si>
    <t>H064384</t>
  </si>
  <si>
    <t>D  1,251</t>
  </si>
  <si>
    <t>H 00064384</t>
  </si>
  <si>
    <t>H064864</t>
  </si>
  <si>
    <t>AS42563</t>
  </si>
  <si>
    <t>D  2,313</t>
  </si>
  <si>
    <t>H063005</t>
  </si>
  <si>
    <t>D  1,991</t>
  </si>
  <si>
    <t>D  1,298</t>
  </si>
  <si>
    <t>H 00064940</t>
  </si>
  <si>
    <t>D  1,410</t>
  </si>
  <si>
    <t>H 00065087</t>
  </si>
  <si>
    <t>D  1,465</t>
  </si>
  <si>
    <t>H 00064857</t>
  </si>
  <si>
    <t>D  1,466</t>
  </si>
  <si>
    <t>H 00065270</t>
  </si>
  <si>
    <t>H064940</t>
  </si>
  <si>
    <t>H065087</t>
  </si>
  <si>
    <t>H064857</t>
  </si>
  <si>
    <t>H065270</t>
  </si>
  <si>
    <t>D  2,174</t>
  </si>
  <si>
    <t>H065649</t>
  </si>
  <si>
    <t>D  2,489</t>
  </si>
  <si>
    <t>H 00065925</t>
  </si>
  <si>
    <t>H 00064324</t>
  </si>
  <si>
    <t>H065925</t>
  </si>
  <si>
    <t>H064324</t>
  </si>
  <si>
    <t>D  2,703</t>
  </si>
  <si>
    <t>H-64324</t>
  </si>
  <si>
    <t>D  2,913</t>
  </si>
  <si>
    <t>D  2,914</t>
  </si>
  <si>
    <t>H 00065755</t>
  </si>
  <si>
    <t>H065634</t>
  </si>
  <si>
    <t>D  1,027</t>
  </si>
  <si>
    <t>CONCILIACION CTA 211 Y 212 OCTUBRE 2016</t>
  </si>
  <si>
    <t>TOKIO MARINE COMPAÑÍA DE SEGUROS</t>
  </si>
  <si>
    <t>D  1,171</t>
  </si>
  <si>
    <t>H00063725</t>
  </si>
  <si>
    <t>AS45299</t>
  </si>
  <si>
    <t>D  1,389</t>
  </si>
  <si>
    <t>H00056307</t>
  </si>
  <si>
    <t>AS45394</t>
  </si>
  <si>
    <t>D  1,247</t>
  </si>
  <si>
    <t>H 00067954</t>
  </si>
  <si>
    <t>D  1,664</t>
  </si>
  <si>
    <t>D  1,665</t>
  </si>
  <si>
    <t>D  1,695</t>
  </si>
  <si>
    <t>H 66721</t>
  </si>
  <si>
    <t>H063081</t>
  </si>
  <si>
    <t>H067954</t>
  </si>
  <si>
    <t>H066977</t>
  </si>
  <si>
    <t>D    824</t>
  </si>
  <si>
    <t>AS-45353</t>
  </si>
  <si>
    <t>D  1,276</t>
  </si>
  <si>
    <t>H067137</t>
  </si>
  <si>
    <t>H067626</t>
  </si>
  <si>
    <t>D  1,872</t>
  </si>
  <si>
    <t>D  1,943</t>
  </si>
  <si>
    <t>D  2,115</t>
  </si>
  <si>
    <t>H 00067629</t>
  </si>
  <si>
    <t>H067629</t>
  </si>
  <si>
    <t>D  2,533</t>
  </si>
  <si>
    <t>H 00068107</t>
  </si>
  <si>
    <t>H068107</t>
  </si>
  <si>
    <t>D  2,632</t>
  </si>
  <si>
    <t>H 00067393</t>
  </si>
  <si>
    <t>H067393</t>
  </si>
  <si>
    <t>D  2,760</t>
  </si>
  <si>
    <t>H 00068274</t>
  </si>
  <si>
    <t>H068274</t>
  </si>
  <si>
    <t>D  3,009</t>
  </si>
  <si>
    <t>H 00068338</t>
  </si>
  <si>
    <t>H068338</t>
  </si>
  <si>
    <t>D  3,042</t>
  </si>
  <si>
    <t>H 00068203</t>
  </si>
  <si>
    <t>D  3,043</t>
  </si>
  <si>
    <t>H 00067913</t>
  </si>
  <si>
    <t>D  3,055</t>
  </si>
  <si>
    <t>H 00067527</t>
  </si>
  <si>
    <t>H068203</t>
  </si>
  <si>
    <t>H067913</t>
  </si>
  <si>
    <t>H067527</t>
  </si>
  <si>
    <t>H068189</t>
  </si>
  <si>
    <t>H067869</t>
  </si>
  <si>
    <t>H067450</t>
  </si>
  <si>
    <t>D  2,622</t>
  </si>
  <si>
    <t>D  2,886</t>
  </si>
  <si>
    <t>D  2,472</t>
  </si>
  <si>
    <t>H068205</t>
  </si>
  <si>
    <t>D  2,123</t>
  </si>
  <si>
    <t>AS45622</t>
  </si>
  <si>
    <t>AS46089</t>
  </si>
  <si>
    <t>H00068756</t>
  </si>
  <si>
    <t>D  311</t>
  </si>
  <si>
    <t>AS46342</t>
  </si>
  <si>
    <t>CONCILIACION CTA 211 Y 212 NOVIEMBRE 2016</t>
  </si>
  <si>
    <t>D  1,181</t>
  </si>
  <si>
    <t>H 00068753</t>
  </si>
  <si>
    <t>D  1,198</t>
  </si>
  <si>
    <t>H 00068658</t>
  </si>
  <si>
    <t>D  1,488</t>
  </si>
  <si>
    <t>AF 1426</t>
  </si>
  <si>
    <t>D  1,489</t>
  </si>
  <si>
    <t>H068753</t>
  </si>
  <si>
    <t>H068658</t>
  </si>
  <si>
    <t>D  2,495</t>
  </si>
  <si>
    <t>H 00068871</t>
  </si>
  <si>
    <t>D  2,677</t>
  </si>
  <si>
    <t>H 00068837</t>
  </si>
  <si>
    <t>H 00067950</t>
  </si>
  <si>
    <t>H068837</t>
  </si>
  <si>
    <t>H067950</t>
  </si>
  <si>
    <t>D  2,498</t>
  </si>
  <si>
    <t>H 00068268</t>
  </si>
  <si>
    <t>D  2,681</t>
  </si>
  <si>
    <t>H 00068868</t>
  </si>
  <si>
    <t>D  2,807</t>
  </si>
  <si>
    <t>D  2,809</t>
  </si>
  <si>
    <t>H 00068904</t>
  </si>
  <si>
    <t>D  2,816</t>
  </si>
  <si>
    <t>H 00066351</t>
  </si>
  <si>
    <t>D  2,906</t>
  </si>
  <si>
    <t>H 00068862</t>
  </si>
  <si>
    <t>D  2,959</t>
  </si>
  <si>
    <t>H 00068958</t>
  </si>
  <si>
    <t>D  2,960</t>
  </si>
  <si>
    <t>H 00069476</t>
  </si>
  <si>
    <t>H068268</t>
  </si>
  <si>
    <t>H068868</t>
  </si>
  <si>
    <t>HO67527</t>
  </si>
  <si>
    <t>H066351</t>
  </si>
  <si>
    <t>H068862</t>
  </si>
  <si>
    <t>H068958</t>
  </si>
  <si>
    <t>H069476</t>
  </si>
  <si>
    <t>D  2,454</t>
  </si>
  <si>
    <t>H 00067565</t>
  </si>
  <si>
    <t>H067565</t>
  </si>
  <si>
    <t>D  2,682</t>
  </si>
  <si>
    <t>H 00068002</t>
  </si>
  <si>
    <t>D  2,903</t>
  </si>
  <si>
    <t>H 00068535</t>
  </si>
  <si>
    <t>H068002</t>
  </si>
  <si>
    <t>H068535</t>
  </si>
  <si>
    <t>H 00066569</t>
  </si>
  <si>
    <t>D  2,220</t>
  </si>
  <si>
    <t>D  3,096</t>
  </si>
  <si>
    <t>H 00066470</t>
  </si>
  <si>
    <t>H066470</t>
  </si>
  <si>
    <t>D  3,012</t>
  </si>
  <si>
    <t>H 00069702</t>
  </si>
  <si>
    <t>D  3,182</t>
  </si>
  <si>
    <t>H 00069370</t>
  </si>
  <si>
    <t>D  3,183</t>
  </si>
  <si>
    <t>H 00069429</t>
  </si>
  <si>
    <t>D  3,195</t>
  </si>
  <si>
    <t>H 00068319</t>
  </si>
  <si>
    <t>D  3,256</t>
  </si>
  <si>
    <t>H 00066363</t>
  </si>
  <si>
    <t>D  3,349</t>
  </si>
  <si>
    <t>H 00069808</t>
  </si>
  <si>
    <t>H069702</t>
  </si>
  <si>
    <t>H069370</t>
  </si>
  <si>
    <t>H069429</t>
  </si>
  <si>
    <t>H068319</t>
  </si>
  <si>
    <t>H066363</t>
  </si>
  <si>
    <t>H069808</t>
  </si>
  <si>
    <t>H 00068992</t>
  </si>
  <si>
    <t>D  3,097</t>
  </si>
  <si>
    <t>H 00069404</t>
  </si>
  <si>
    <t>D  3,136</t>
  </si>
  <si>
    <t>H 00069275</t>
  </si>
  <si>
    <t>H068992</t>
  </si>
  <si>
    <t>H069404</t>
  </si>
  <si>
    <t>H069275</t>
  </si>
  <si>
    <t>D  3,358</t>
  </si>
  <si>
    <t>H 00069763</t>
  </si>
  <si>
    <t>CONCILIACION CTA 211 Y 212 DICIEMBRE 2016</t>
  </si>
  <si>
    <t>D    611</t>
  </si>
  <si>
    <t>D  1,816</t>
  </si>
  <si>
    <t>H 00069896</t>
  </si>
  <si>
    <t>H069896</t>
  </si>
  <si>
    <t>D  2,319</t>
  </si>
  <si>
    <t>H 00070101</t>
  </si>
  <si>
    <t>D  2,320</t>
  </si>
  <si>
    <t>H 00070056</t>
  </si>
  <si>
    <t>H070101</t>
  </si>
  <si>
    <t>H070056</t>
  </si>
  <si>
    <t>H 00069166</t>
  </si>
  <si>
    <t>D  2,315</t>
  </si>
  <si>
    <t>D  3,314</t>
  </si>
  <si>
    <t>D  3,417</t>
  </si>
  <si>
    <t>D  3,419</t>
  </si>
  <si>
    <t>H 00070198</t>
  </si>
  <si>
    <t>H 00069109</t>
  </si>
  <si>
    <t>H 00069930</t>
  </si>
  <si>
    <t>H070198</t>
  </si>
  <si>
    <t>H069109</t>
  </si>
  <si>
    <t>H069930</t>
  </si>
  <si>
    <t>D  3,303</t>
  </si>
  <si>
    <t>D  3,304</t>
  </si>
  <si>
    <t>D  3,306</t>
  </si>
  <si>
    <t>D  3,307</t>
  </si>
  <si>
    <t>D  3,308</t>
  </si>
  <si>
    <t>D  3,309</t>
  </si>
  <si>
    <t>D  3,310</t>
  </si>
  <si>
    <t>D  3,312</t>
  </si>
  <si>
    <t>D  3,415</t>
  </si>
  <si>
    <t>D  3,420</t>
  </si>
  <si>
    <t>D  3,427</t>
  </si>
  <si>
    <t>D  3,529</t>
  </si>
  <si>
    <t>H 00069564</t>
  </si>
  <si>
    <t>H 00069524</t>
  </si>
  <si>
    <t>H 00070140</t>
  </si>
  <si>
    <t>H 00069592</t>
  </si>
  <si>
    <t>H 00070183</t>
  </si>
  <si>
    <t>H 00069752</t>
  </si>
  <si>
    <t>H 00069871</t>
  </si>
  <si>
    <t>H 00069623</t>
  </si>
  <si>
    <t>H 00071089</t>
  </si>
  <si>
    <t>H 00069897</t>
  </si>
  <si>
    <t>H 00069511</t>
  </si>
  <si>
    <t>H 00070013</t>
  </si>
  <si>
    <t>HI69702</t>
  </si>
  <si>
    <t>H069564</t>
  </si>
  <si>
    <t>H069524</t>
  </si>
  <si>
    <t>H070140</t>
  </si>
  <si>
    <t>H069592</t>
  </si>
  <si>
    <t>H070183</t>
  </si>
  <si>
    <t>H069752</t>
  </si>
  <si>
    <t>H069871</t>
  </si>
  <si>
    <t>H071089</t>
  </si>
  <si>
    <t>H069897</t>
  </si>
  <si>
    <t>H069511</t>
  </si>
  <si>
    <t>H070013</t>
  </si>
  <si>
    <t>D  3,524</t>
  </si>
  <si>
    <t>D  3,315</t>
  </si>
  <si>
    <t>H 00070577</t>
  </si>
  <si>
    <t>H070577</t>
  </si>
  <si>
    <t>D  3,319</t>
  </si>
  <si>
    <t>H 00070091</t>
  </si>
  <si>
    <t>D  3,320</t>
  </si>
  <si>
    <t>H 00070102</t>
  </si>
  <si>
    <t>H070091</t>
  </si>
  <si>
    <t>H070102</t>
  </si>
  <si>
    <t>AXA SEGUROS, S.A DE C.V.</t>
  </si>
  <si>
    <t>D  3,423</t>
  </si>
  <si>
    <t>H 00070256</t>
  </si>
  <si>
    <t>D  3,425</t>
  </si>
  <si>
    <t>H 00069817</t>
  </si>
  <si>
    <t>D  3,426</t>
  </si>
  <si>
    <t>H 00070443</t>
  </si>
  <si>
    <t>H069817</t>
  </si>
  <si>
    <t>H070443</t>
  </si>
  <si>
    <t>D  3,531</t>
  </si>
  <si>
    <t>H 00070667</t>
  </si>
  <si>
    <t>H070667</t>
  </si>
  <si>
    <t>H069166</t>
  </si>
  <si>
    <t>H068871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</si>
</sst>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mm/yy"/>
    <numFmt numFmtId="165" formatCode="_-* #,##0.00_-;\-* #,##0.00_-;_-* \-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sz val="8"/>
      <color indexed="12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0"/>
      </patternFill>
    </fill>
    <fill>
      <patternFill patternType="solid">
        <fgColor rgb="FF0000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ill="0" applyBorder="0" applyAlignment="0" applyProtection="0"/>
  </cellStyleXfs>
  <cellXfs count="309">
    <xf numFmtId="0" fontId="0" fillId="0" borderId="0" xfId="0"/>
    <xf numFmtId="0" fontId="3" fillId="0" borderId="0" xfId="2" applyFont="1" applyFill="1" applyBorder="1"/>
    <xf numFmtId="0" fontId="3" fillId="0" borderId="0" xfId="2" applyNumberFormat="1" applyFont="1" applyFill="1" applyBorder="1"/>
    <xf numFmtId="0" fontId="3" fillId="0" borderId="0" xfId="0" applyFont="1" applyFill="1"/>
    <xf numFmtId="14" fontId="3" fillId="0" borderId="0" xfId="0" applyNumberFormat="1" applyFont="1" applyFill="1"/>
    <xf numFmtId="0" fontId="3" fillId="0" borderId="0" xfId="0" applyFont="1" applyFill="1" applyAlignment="1">
      <alignment horizontal="left"/>
    </xf>
    <xf numFmtId="43" fontId="3" fillId="0" borderId="0" xfId="1" applyFont="1" applyFill="1"/>
    <xf numFmtId="0" fontId="3" fillId="0" borderId="0" xfId="0" applyFont="1"/>
    <xf numFmtId="20" fontId="3" fillId="0" borderId="0" xfId="0" applyNumberFormat="1" applyFont="1" applyFill="1"/>
    <xf numFmtId="0" fontId="3" fillId="2" borderId="0" xfId="0" applyFont="1" applyFill="1"/>
    <xf numFmtId="0" fontId="4" fillId="0" borderId="0" xfId="0" applyFont="1"/>
    <xf numFmtId="0" fontId="3" fillId="3" borderId="0" xfId="0" applyFont="1" applyFill="1"/>
    <xf numFmtId="0" fontId="3" fillId="0" borderId="0" xfId="0" applyNumberFormat="1" applyFont="1"/>
    <xf numFmtId="43" fontId="3" fillId="0" borderId="0" xfId="1" applyFont="1"/>
    <xf numFmtId="0" fontId="5" fillId="4" borderId="0" xfId="3" applyFont="1" applyFill="1" applyBorder="1"/>
    <xf numFmtId="0" fontId="3" fillId="5" borderId="0" xfId="0" applyFont="1" applyFill="1"/>
    <xf numFmtId="0" fontId="3" fillId="0" borderId="0" xfId="1" applyNumberFormat="1" applyFont="1"/>
    <xf numFmtId="4" fontId="3" fillId="0" borderId="0" xfId="0" applyNumberFormat="1" applyFont="1" applyFill="1"/>
    <xf numFmtId="0" fontId="6" fillId="0" borderId="0" xfId="3" applyFont="1" applyFill="1" applyBorder="1" applyAlignment="1">
      <alignment horizontal="center"/>
    </xf>
    <xf numFmtId="49" fontId="6" fillId="0" borderId="0" xfId="3" applyNumberFormat="1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horizontal="center"/>
    </xf>
    <xf numFmtId="43" fontId="6" fillId="0" borderId="0" xfId="1" applyFont="1" applyFill="1" applyBorder="1" applyAlignment="1" applyProtection="1">
      <alignment horizontal="center"/>
    </xf>
    <xf numFmtId="165" fontId="6" fillId="0" borderId="0" xfId="4" applyNumberFormat="1" applyFont="1" applyFill="1" applyBorder="1" applyAlignment="1" applyProtection="1">
      <alignment horizontal="center"/>
    </xf>
    <xf numFmtId="0" fontId="6" fillId="0" borderId="0" xfId="3" applyFont="1" applyFill="1" applyBorder="1" applyAlignment="1">
      <alignment horizontal="left"/>
    </xf>
    <xf numFmtId="0" fontId="6" fillId="0" borderId="0" xfId="3" applyFont="1" applyFill="1" applyBorder="1"/>
    <xf numFmtId="49" fontId="6" fillId="0" borderId="0" xfId="3" applyNumberFormat="1" applyFont="1" applyFill="1" applyBorder="1"/>
    <xf numFmtId="43" fontId="6" fillId="0" borderId="0" xfId="1" applyFont="1" applyFill="1" applyBorder="1" applyAlignment="1" applyProtection="1"/>
    <xf numFmtId="165" fontId="6" fillId="0" borderId="0" xfId="4" applyNumberFormat="1" applyFont="1" applyFill="1" applyBorder="1" applyAlignment="1" applyProtection="1"/>
    <xf numFmtId="165" fontId="6" fillId="0" borderId="0" xfId="4" applyNumberFormat="1" applyFont="1" applyFill="1" applyBorder="1" applyAlignment="1" applyProtection="1">
      <alignment horizontal="left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4" fontId="4" fillId="0" borderId="0" xfId="3" applyNumberFormat="1" applyFont="1" applyBorder="1"/>
    <xf numFmtId="43" fontId="4" fillId="0" borderId="0" xfId="1" applyFont="1" applyFill="1"/>
    <xf numFmtId="43" fontId="4" fillId="0" borderId="0" xfId="1" applyFont="1"/>
    <xf numFmtId="43" fontId="7" fillId="0" borderId="0" xfId="1" applyFont="1" applyFill="1" applyBorder="1" applyAlignment="1" applyProtection="1"/>
    <xf numFmtId="43" fontId="3" fillId="0" borderId="0" xfId="1" applyFont="1" applyBorder="1" applyAlignment="1"/>
    <xf numFmtId="0" fontId="3" fillId="0" borderId="0" xfId="1" applyNumberFormat="1" applyFont="1" applyFill="1"/>
    <xf numFmtId="0" fontId="3" fillId="0" borderId="0" xfId="0" applyFont="1" applyBorder="1" applyAlignment="1"/>
    <xf numFmtId="14" fontId="3" fillId="0" borderId="0" xfId="0" applyNumberFormat="1" applyFont="1" applyBorder="1" applyAlignment="1"/>
    <xf numFmtId="43" fontId="3" fillId="0" borderId="0" xfId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/>
    <xf numFmtId="14" fontId="3" fillId="0" borderId="0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/>
    </xf>
    <xf numFmtId="0" fontId="3" fillId="0" borderId="0" xfId="1" applyNumberFormat="1" applyFont="1" applyBorder="1" applyAlignment="1"/>
    <xf numFmtId="14" fontId="3" fillId="0" borderId="0" xfId="0" applyNumberFormat="1" applyFont="1" applyAlignment="1">
      <alignment horizontal="left"/>
    </xf>
    <xf numFmtId="0" fontId="3" fillId="0" borderId="0" xfId="0" applyNumberFormat="1" applyFont="1" applyBorder="1" applyAlignment="1"/>
    <xf numFmtId="14" fontId="3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43" fontId="8" fillId="0" borderId="0" xfId="1" applyFont="1"/>
    <xf numFmtId="0" fontId="8" fillId="0" borderId="0" xfId="0" applyFont="1"/>
    <xf numFmtId="14" fontId="8" fillId="0" borderId="0" xfId="0" applyNumberFormat="1" applyFont="1"/>
    <xf numFmtId="43" fontId="9" fillId="0" borderId="0" xfId="1" applyFont="1" applyFill="1" applyBorder="1" applyAlignment="1" applyProtection="1"/>
    <xf numFmtId="4" fontId="3" fillId="0" borderId="0" xfId="0" applyNumberFormat="1" applyFont="1"/>
    <xf numFmtId="14" fontId="3" fillId="0" borderId="0" xfId="0" applyNumberFormat="1" applyFont="1"/>
    <xf numFmtId="43" fontId="3" fillId="0" borderId="0" xfId="1" applyFont="1" applyAlignment="1">
      <alignment horizontal="right" vertical="center" wrapText="1"/>
    </xf>
    <xf numFmtId="43" fontId="3" fillId="0" borderId="0" xfId="1" applyFont="1" applyBorder="1" applyAlignment="1">
      <alignment horizontal="center"/>
    </xf>
    <xf numFmtId="43" fontId="3" fillId="0" borderId="0" xfId="1" applyFont="1" applyAlignment="1">
      <alignment horizontal="center" vertical="center" wrapText="1"/>
    </xf>
    <xf numFmtId="0" fontId="8" fillId="0" borderId="0" xfId="1" applyNumberFormat="1" applyFont="1"/>
    <xf numFmtId="0" fontId="3" fillId="0" borderId="0" xfId="0" applyFont="1" applyAlignment="1">
      <alignment horizontal="right"/>
    </xf>
    <xf numFmtId="43" fontId="3" fillId="0" borderId="0" xfId="0" applyNumberFormat="1" applyFont="1"/>
    <xf numFmtId="0" fontId="3" fillId="0" borderId="0" xfId="0" applyFont="1" applyFill="1" applyAlignment="1">
      <alignment horizontal="right"/>
    </xf>
    <xf numFmtId="0" fontId="3" fillId="0" borderId="0" xfId="0" applyNumberFormat="1" applyFont="1" applyFill="1"/>
    <xf numFmtId="0" fontId="4" fillId="0" borderId="0" xfId="1" applyNumberFormat="1" applyFont="1"/>
    <xf numFmtId="0" fontId="6" fillId="0" borderId="0" xfId="1" applyNumberFormat="1" applyFont="1" applyFill="1" applyBorder="1"/>
    <xf numFmtId="43" fontId="3" fillId="0" borderId="0" xfId="1" applyFont="1" applyFill="1" applyAlignment="1">
      <alignment horizontal="center"/>
    </xf>
    <xf numFmtId="43" fontId="3" fillId="6" borderId="0" xfId="1" applyFont="1" applyFill="1"/>
    <xf numFmtId="4" fontId="6" fillId="0" borderId="0" xfId="1" applyNumberFormat="1" applyFont="1" applyFill="1" applyBorder="1" applyAlignment="1" applyProtection="1"/>
    <xf numFmtId="43" fontId="3" fillId="0" borderId="0" xfId="1" applyFont="1" applyAlignment="1">
      <alignment horizontal="center"/>
    </xf>
    <xf numFmtId="43" fontId="3" fillId="0" borderId="0" xfId="1" applyFont="1" applyFill="1" applyBorder="1" applyAlignment="1" applyProtection="1"/>
    <xf numFmtId="49" fontId="3" fillId="0" borderId="0" xfId="3" applyNumberFormat="1" applyFont="1" applyFill="1" applyBorder="1"/>
    <xf numFmtId="0" fontId="10" fillId="0" borderId="0" xfId="0" applyFont="1"/>
    <xf numFmtId="14" fontId="10" fillId="0" borderId="0" xfId="0" applyNumberFormat="1" applyFont="1"/>
    <xf numFmtId="4" fontId="10" fillId="0" borderId="0" xfId="0" applyNumberFormat="1" applyFont="1"/>
    <xf numFmtId="0" fontId="6" fillId="0" borderId="0" xfId="3" applyNumberFormat="1" applyFont="1" applyFill="1" applyBorder="1" applyAlignment="1">
      <alignment horizontal="center"/>
    </xf>
    <xf numFmtId="43" fontId="3" fillId="0" borderId="0" xfId="1" applyFont="1" applyFill="1" applyBorder="1" applyAlignment="1" applyProtection="1">
      <alignment horizontal="center"/>
    </xf>
    <xf numFmtId="43" fontId="4" fillId="0" borderId="0" xfId="1" applyFont="1" applyFill="1" applyBorder="1" applyAlignment="1" applyProtection="1">
      <alignment horizontal="center"/>
    </xf>
    <xf numFmtId="43" fontId="8" fillId="0" borderId="1" xfId="1" applyFont="1" applyBorder="1"/>
    <xf numFmtId="0" fontId="8" fillId="0" borderId="0" xfId="0" applyNumberFormat="1" applyFont="1"/>
    <xf numFmtId="4" fontId="8" fillId="0" borderId="0" xfId="0" applyNumberFormat="1" applyFont="1"/>
    <xf numFmtId="43" fontId="3" fillId="0" borderId="0" xfId="1" applyNumberFormat="1" applyFont="1"/>
    <xf numFmtId="0" fontId="3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left"/>
    </xf>
    <xf numFmtId="14" fontId="3" fillId="0" borderId="0" xfId="0" applyNumberFormat="1" applyFont="1" applyFill="1" applyAlignment="1">
      <alignment horizontal="left"/>
    </xf>
    <xf numFmtId="43" fontId="3" fillId="0" borderId="1" xfId="1" applyFont="1" applyFill="1" applyBorder="1"/>
    <xf numFmtId="43" fontId="3" fillId="0" borderId="1" xfId="1" applyFont="1" applyBorder="1"/>
    <xf numFmtId="43" fontId="4" fillId="7" borderId="0" xfId="1" applyFont="1" applyFill="1"/>
    <xf numFmtId="43" fontId="4" fillId="0" borderId="1" xfId="1" applyFont="1" applyFill="1" applyBorder="1" applyAlignment="1" applyProtection="1">
      <alignment horizontal="center"/>
    </xf>
    <xf numFmtId="43" fontId="4" fillId="0" borderId="1" xfId="1" applyFont="1" applyBorder="1"/>
    <xf numFmtId="43" fontId="3" fillId="0" borderId="1" xfId="1" applyFont="1" applyFill="1" applyBorder="1" applyAlignment="1" applyProtection="1">
      <alignment horizontal="center"/>
    </xf>
    <xf numFmtId="43" fontId="3" fillId="0" borderId="1" xfId="1" applyFont="1" applyBorder="1" applyAlignment="1">
      <alignment horizontal="right"/>
    </xf>
    <xf numFmtId="43" fontId="8" fillId="0" borderId="0" xfId="1" applyFont="1" applyFill="1"/>
    <xf numFmtId="43" fontId="8" fillId="0" borderId="1" xfId="1" applyFont="1" applyFill="1" applyBorder="1"/>
    <xf numFmtId="14" fontId="3" fillId="0" borderId="0" xfId="0" applyNumberFormat="1" applyFont="1" applyAlignment="1">
      <alignment horizontal="right"/>
    </xf>
    <xf numFmtId="14" fontId="3" fillId="0" borderId="0" xfId="0" applyNumberFormat="1" applyFont="1" applyFill="1" applyAlignment="1">
      <alignment horizontal="right"/>
    </xf>
    <xf numFmtId="43" fontId="3" fillId="0" borderId="0" xfId="1" applyFont="1" applyAlignment="1">
      <alignment horizontal="right"/>
    </xf>
    <xf numFmtId="43" fontId="3" fillId="0" borderId="0" xfId="1" applyFont="1" applyFill="1" applyAlignment="1">
      <alignment horizontal="right"/>
    </xf>
    <xf numFmtId="43" fontId="8" fillId="0" borderId="0" xfId="1" applyNumberFormat="1" applyFont="1"/>
    <xf numFmtId="43" fontId="3" fillId="0" borderId="0" xfId="0" applyNumberFormat="1" applyFont="1" applyAlignment="1">
      <alignment horizontal="left"/>
    </xf>
    <xf numFmtId="43" fontId="3" fillId="0" borderId="0" xfId="1" applyFont="1" applyFill="1" applyBorder="1"/>
    <xf numFmtId="0" fontId="5" fillId="4" borderId="0" xfId="3" applyNumberFormat="1" applyFont="1" applyFill="1" applyBorder="1"/>
    <xf numFmtId="43" fontId="3" fillId="6" borderId="0" xfId="1" applyNumberFormat="1" applyFont="1" applyFill="1"/>
    <xf numFmtId="43" fontId="3" fillId="0" borderId="0" xfId="1" applyNumberFormat="1" applyFont="1" applyAlignment="1">
      <alignment horizontal="center"/>
    </xf>
    <xf numFmtId="43" fontId="3" fillId="0" borderId="0" xfId="1" applyFont="1" applyFill="1" applyAlignment="1"/>
    <xf numFmtId="0" fontId="3" fillId="0" borderId="0" xfId="0" applyFont="1" applyFill="1" applyAlignment="1">
      <alignment horizontal="center"/>
    </xf>
    <xf numFmtId="165" fontId="3" fillId="0" borderId="0" xfId="4" applyNumberFormat="1" applyFont="1" applyFill="1" applyBorder="1" applyAlignment="1" applyProtection="1"/>
    <xf numFmtId="4" fontId="6" fillId="0" borderId="0" xfId="4" applyNumberFormat="1" applyFont="1" applyFill="1" applyBorder="1" applyAlignment="1" applyProtection="1"/>
    <xf numFmtId="0" fontId="3" fillId="0" borderId="0" xfId="0" applyFont="1" applyAlignment="1">
      <alignment horizontal="center"/>
    </xf>
    <xf numFmtId="0" fontId="3" fillId="0" borderId="0" xfId="3" applyFont="1" applyFill="1" applyBorder="1" applyAlignment="1">
      <alignment horizontal="left"/>
    </xf>
    <xf numFmtId="14" fontId="3" fillId="0" borderId="0" xfId="3" applyNumberFormat="1" applyFont="1" applyFill="1" applyBorder="1" applyAlignment="1">
      <alignment horizontal="left"/>
    </xf>
    <xf numFmtId="0" fontId="3" fillId="0" borderId="0" xfId="3" applyFont="1" applyFill="1" applyBorder="1"/>
    <xf numFmtId="165" fontId="3" fillId="0" borderId="0" xfId="4" applyNumberFormat="1" applyFont="1" applyFill="1" applyBorder="1" applyAlignment="1" applyProtection="1">
      <alignment horizontal="center"/>
    </xf>
    <xf numFmtId="4" fontId="3" fillId="0" borderId="0" xfId="4" applyNumberFormat="1" applyFont="1" applyFill="1" applyBorder="1" applyAlignment="1" applyProtection="1"/>
    <xf numFmtId="43" fontId="7" fillId="7" borderId="0" xfId="1" applyFont="1" applyFill="1" applyBorder="1" applyAlignment="1" applyProtection="1"/>
    <xf numFmtId="43" fontId="7" fillId="0" borderId="1" xfId="1" applyFont="1" applyFill="1" applyBorder="1" applyAlignment="1" applyProtection="1"/>
    <xf numFmtId="0" fontId="5" fillId="4" borderId="0" xfId="4" applyNumberFormat="1" applyFont="1" applyFill="1" applyBorder="1" applyAlignment="1" applyProtection="1"/>
    <xf numFmtId="165" fontId="5" fillId="4" borderId="0" xfId="4" applyNumberFormat="1" applyFont="1" applyFill="1" applyBorder="1" applyAlignment="1" applyProtection="1">
      <alignment horizontal="left"/>
    </xf>
    <xf numFmtId="0" fontId="5" fillId="4" borderId="0" xfId="4" applyNumberFormat="1" applyFont="1" applyFill="1" applyBorder="1" applyAlignment="1" applyProtection="1">
      <alignment horizontal="left"/>
    </xf>
    <xf numFmtId="0" fontId="6" fillId="0" borderId="0" xfId="3" applyNumberFormat="1" applyFont="1" applyFill="1" applyBorder="1" applyAlignment="1">
      <alignment horizontal="left"/>
    </xf>
    <xf numFmtId="0" fontId="3" fillId="0" borderId="0" xfId="3" applyNumberFormat="1" applyFont="1" applyFill="1" applyBorder="1" applyAlignment="1">
      <alignment horizontal="left"/>
    </xf>
    <xf numFmtId="43" fontId="3" fillId="0" borderId="0" xfId="1" applyFont="1" applyFill="1" applyBorder="1" applyAlignment="1">
      <alignment horizontal="right"/>
    </xf>
    <xf numFmtId="4" fontId="4" fillId="0" borderId="0" xfId="3" applyNumberFormat="1" applyFont="1" applyFill="1" applyBorder="1"/>
    <xf numFmtId="164" fontId="4" fillId="0" borderId="0" xfId="3" applyNumberFormat="1" applyFont="1" applyFill="1" applyBorder="1" applyAlignment="1">
      <alignment horizontal="center"/>
    </xf>
    <xf numFmtId="0" fontId="3" fillId="0" borderId="0" xfId="0" applyFont="1" applyFill="1"/>
    <xf numFmtId="14" fontId="3" fillId="0" borderId="0" xfId="0" applyNumberFormat="1" applyFont="1" applyFill="1"/>
    <xf numFmtId="0" fontId="3" fillId="0" borderId="0" xfId="0" applyFont="1" applyFill="1" applyAlignment="1">
      <alignment horizontal="left"/>
    </xf>
    <xf numFmtId="43" fontId="3" fillId="0" borderId="0" xfId="1" applyFont="1" applyFill="1"/>
    <xf numFmtId="0" fontId="3" fillId="0" borderId="0" xfId="0" applyFont="1"/>
    <xf numFmtId="0" fontId="3" fillId="2" borderId="0" xfId="0" applyFont="1" applyFill="1"/>
    <xf numFmtId="0" fontId="4" fillId="0" borderId="0" xfId="0" applyFont="1"/>
    <xf numFmtId="0" fontId="3" fillId="3" borderId="0" xfId="0" applyFont="1" applyFill="1"/>
    <xf numFmtId="0" fontId="3" fillId="0" borderId="0" xfId="0" applyNumberFormat="1" applyFont="1"/>
    <xf numFmtId="43" fontId="3" fillId="0" borderId="0" xfId="1" applyFont="1"/>
    <xf numFmtId="0" fontId="5" fillId="4" borderId="0" xfId="3" applyFont="1" applyFill="1" applyBorder="1"/>
    <xf numFmtId="0" fontId="3" fillId="5" borderId="0" xfId="0" applyFont="1" applyFill="1"/>
    <xf numFmtId="0" fontId="3" fillId="0" borderId="0" xfId="1" applyNumberFormat="1" applyFont="1"/>
    <xf numFmtId="4" fontId="3" fillId="0" borderId="0" xfId="0" applyNumberFormat="1" applyFont="1" applyFill="1"/>
    <xf numFmtId="0" fontId="6" fillId="0" borderId="0" xfId="3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horizontal="center"/>
    </xf>
    <xf numFmtId="43" fontId="6" fillId="0" borderId="0" xfId="1" applyFont="1" applyFill="1" applyBorder="1" applyAlignment="1" applyProtection="1">
      <alignment horizontal="center"/>
    </xf>
    <xf numFmtId="165" fontId="6" fillId="0" borderId="0" xfId="4" applyNumberFormat="1" applyFont="1" applyFill="1" applyBorder="1" applyAlignment="1" applyProtection="1">
      <alignment horizontal="center"/>
    </xf>
    <xf numFmtId="0" fontId="6" fillId="0" borderId="0" xfId="3" applyFont="1" applyFill="1" applyBorder="1" applyAlignment="1">
      <alignment horizontal="left"/>
    </xf>
    <xf numFmtId="0" fontId="6" fillId="0" borderId="0" xfId="3" applyFont="1" applyFill="1" applyBorder="1"/>
    <xf numFmtId="49" fontId="6" fillId="0" borderId="0" xfId="3" applyNumberFormat="1" applyFont="1" applyFill="1" applyBorder="1"/>
    <xf numFmtId="43" fontId="6" fillId="0" borderId="0" xfId="1" applyFont="1" applyFill="1" applyBorder="1" applyAlignment="1" applyProtection="1"/>
    <xf numFmtId="165" fontId="6" fillId="0" borderId="0" xfId="4" applyNumberFormat="1" applyFont="1" applyFill="1" applyBorder="1" applyAlignment="1" applyProtection="1"/>
    <xf numFmtId="165" fontId="6" fillId="0" borderId="0" xfId="4" applyNumberFormat="1" applyFont="1" applyFill="1" applyBorder="1" applyAlignment="1" applyProtection="1">
      <alignment horizontal="left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4" fontId="4" fillId="0" borderId="0" xfId="3" applyNumberFormat="1" applyFont="1" applyBorder="1"/>
    <xf numFmtId="43" fontId="4" fillId="0" borderId="0" xfId="1" applyFont="1" applyFill="1"/>
    <xf numFmtId="43" fontId="7" fillId="0" borderId="0" xfId="1" applyFont="1" applyFill="1" applyBorder="1" applyAlignment="1" applyProtection="1"/>
    <xf numFmtId="43" fontId="3" fillId="0" borderId="0" xfId="1" applyFont="1" applyBorder="1" applyAlignment="1"/>
    <xf numFmtId="0" fontId="3" fillId="0" borderId="0" xfId="1" applyNumberFormat="1" applyFont="1" applyFill="1"/>
    <xf numFmtId="0" fontId="3" fillId="0" borderId="0" xfId="0" applyFont="1" applyBorder="1" applyAlignment="1"/>
    <xf numFmtId="14" fontId="3" fillId="0" borderId="0" xfId="0" applyNumberFormat="1" applyFont="1" applyBorder="1" applyAlignment="1"/>
    <xf numFmtId="43" fontId="3" fillId="0" borderId="0" xfId="1" applyFont="1" applyBorder="1" applyAlignment="1">
      <alignment horizontal="right"/>
    </xf>
    <xf numFmtId="4" fontId="3" fillId="0" borderId="0" xfId="0" applyNumberFormat="1" applyFont="1" applyBorder="1" applyAlignment="1"/>
    <xf numFmtId="14" fontId="3" fillId="0" borderId="0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center"/>
    </xf>
    <xf numFmtId="0" fontId="3" fillId="0" borderId="0" xfId="1" applyNumberFormat="1" applyFont="1" applyBorder="1" applyAlignment="1"/>
    <xf numFmtId="14" fontId="3" fillId="0" borderId="0" xfId="0" applyNumberFormat="1" applyFont="1" applyAlignment="1">
      <alignment horizontal="left"/>
    </xf>
    <xf numFmtId="0" fontId="3" fillId="0" borderId="0" xfId="0" applyNumberFormat="1" applyFont="1" applyBorder="1" applyAlignment="1"/>
    <xf numFmtId="14" fontId="3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43" fontId="8" fillId="0" borderId="0" xfId="1" applyFont="1"/>
    <xf numFmtId="0" fontId="8" fillId="0" borderId="0" xfId="0" applyFont="1"/>
    <xf numFmtId="14" fontId="8" fillId="0" borderId="0" xfId="0" applyNumberFormat="1" applyFont="1"/>
    <xf numFmtId="4" fontId="3" fillId="0" borderId="0" xfId="0" applyNumberFormat="1" applyFont="1"/>
    <xf numFmtId="14" fontId="3" fillId="0" borderId="0" xfId="0" applyNumberFormat="1" applyFont="1"/>
    <xf numFmtId="0" fontId="8" fillId="0" borderId="0" xfId="1" applyNumberFormat="1" applyFont="1"/>
    <xf numFmtId="43" fontId="3" fillId="0" borderId="0" xfId="0" applyNumberFormat="1" applyFont="1"/>
    <xf numFmtId="0" fontId="3" fillId="0" borderId="0" xfId="0" applyNumberFormat="1" applyFont="1" applyFill="1"/>
    <xf numFmtId="0" fontId="4" fillId="0" borderId="0" xfId="1" applyNumberFormat="1" applyFont="1"/>
    <xf numFmtId="0" fontId="6" fillId="0" borderId="0" xfId="1" applyNumberFormat="1" applyFont="1" applyFill="1" applyBorder="1"/>
    <xf numFmtId="4" fontId="6" fillId="0" borderId="0" xfId="1" applyNumberFormat="1" applyFont="1" applyFill="1" applyBorder="1" applyAlignment="1" applyProtection="1"/>
    <xf numFmtId="43" fontId="3" fillId="0" borderId="0" xfId="1" applyFont="1" applyFill="1" applyBorder="1" applyAlignment="1" applyProtection="1"/>
    <xf numFmtId="0" fontId="6" fillId="0" borderId="0" xfId="3" applyNumberFormat="1" applyFont="1" applyFill="1" applyBorder="1" applyAlignment="1">
      <alignment horizontal="center"/>
    </xf>
    <xf numFmtId="43" fontId="3" fillId="0" borderId="0" xfId="1" applyFont="1" applyFill="1" applyBorder="1" applyAlignment="1" applyProtection="1">
      <alignment horizontal="center"/>
    </xf>
    <xf numFmtId="43" fontId="4" fillId="0" borderId="0" xfId="1" applyFont="1" applyFill="1" applyBorder="1" applyAlignment="1" applyProtection="1">
      <alignment horizontal="center"/>
    </xf>
    <xf numFmtId="0" fontId="8" fillId="0" borderId="0" xfId="0" applyNumberFormat="1" applyFont="1"/>
    <xf numFmtId="43" fontId="3" fillId="0" borderId="0" xfId="1" applyNumberFormat="1" applyFont="1"/>
    <xf numFmtId="0" fontId="3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left"/>
    </xf>
    <xf numFmtId="43" fontId="3" fillId="0" borderId="1" xfId="1" applyFont="1" applyFill="1" applyBorder="1"/>
    <xf numFmtId="43" fontId="4" fillId="0" borderId="1" xfId="1" applyFont="1" applyFill="1" applyBorder="1"/>
    <xf numFmtId="43" fontId="3" fillId="0" borderId="0" xfId="1" applyFont="1" applyFill="1" applyBorder="1" applyAlignment="1"/>
    <xf numFmtId="43" fontId="3" fillId="0" borderId="0" xfId="0" applyNumberFormat="1" applyFont="1" applyFill="1"/>
    <xf numFmtId="14" fontId="3" fillId="0" borderId="0" xfId="0" applyNumberFormat="1" applyFont="1" applyAlignment="1">
      <alignment horizontal="right"/>
    </xf>
    <xf numFmtId="43" fontId="3" fillId="0" borderId="0" xfId="1" applyFont="1" applyAlignment="1">
      <alignment horizontal="right"/>
    </xf>
    <xf numFmtId="43" fontId="3" fillId="0" borderId="0" xfId="1" applyFont="1" applyFill="1" applyAlignment="1">
      <alignment horizontal="right"/>
    </xf>
    <xf numFmtId="43" fontId="8" fillId="0" borderId="0" xfId="0" applyNumberFormat="1" applyFont="1"/>
    <xf numFmtId="43" fontId="3" fillId="0" borderId="0" xfId="1" applyNumberFormat="1" applyFont="1" applyFill="1"/>
    <xf numFmtId="43" fontId="6" fillId="0" borderId="0" xfId="4" applyNumberFormat="1" applyFont="1" applyFill="1" applyBorder="1" applyAlignment="1" applyProtection="1">
      <alignment horizontal="left"/>
    </xf>
    <xf numFmtId="43" fontId="6" fillId="0" borderId="0" xfId="1" applyNumberFormat="1" applyFont="1" applyFill="1" applyBorder="1" applyAlignment="1" applyProtection="1"/>
    <xf numFmtId="43" fontId="6" fillId="0" borderId="0" xfId="4" applyNumberFormat="1" applyFont="1" applyFill="1" applyBorder="1" applyAlignment="1" applyProtection="1"/>
    <xf numFmtId="0" fontId="5" fillId="4" borderId="0" xfId="3" applyNumberFormat="1" applyFont="1" applyFill="1" applyBorder="1"/>
    <xf numFmtId="0" fontId="3" fillId="5" borderId="0" xfId="0" applyNumberFormat="1" applyFont="1" applyFill="1"/>
    <xf numFmtId="0" fontId="6" fillId="0" borderId="0" xfId="3" applyNumberFormat="1" applyFont="1" applyFill="1" applyBorder="1"/>
    <xf numFmtId="0" fontId="3" fillId="0" borderId="0" xfId="0" applyNumberFormat="1" applyFont="1" applyAlignment="1">
      <alignment horizontal="left"/>
    </xf>
    <xf numFmtId="0" fontId="3" fillId="2" borderId="0" xfId="0" applyNumberFormat="1" applyFont="1" applyFill="1"/>
    <xf numFmtId="0" fontId="3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3" fillId="0" borderId="0" xfId="3" applyNumberFormat="1" applyFont="1" applyFill="1" applyBorder="1"/>
    <xf numFmtId="43" fontId="7" fillId="0" borderId="0" xfId="1" applyNumberFormat="1" applyFont="1" applyFill="1" applyBorder="1" applyAlignment="1" applyProtection="1"/>
    <xf numFmtId="43" fontId="8" fillId="0" borderId="0" xfId="1" applyNumberFormat="1" applyFont="1" applyFill="1"/>
    <xf numFmtId="43" fontId="9" fillId="0" borderId="0" xfId="1" applyNumberFormat="1" applyFont="1" applyFill="1" applyBorder="1" applyAlignment="1" applyProtection="1"/>
    <xf numFmtId="43" fontId="8" fillId="0" borderId="1" xfId="1" applyNumberFormat="1" applyFont="1" applyFill="1" applyBorder="1"/>
    <xf numFmtId="43" fontId="3" fillId="0" borderId="1" xfId="1" applyNumberFormat="1" applyFont="1" applyFill="1" applyBorder="1"/>
    <xf numFmtId="43" fontId="3" fillId="0" borderId="0" xfId="1" applyNumberFormat="1" applyFont="1" applyFill="1" applyAlignment="1">
      <alignment horizontal="right"/>
    </xf>
    <xf numFmtId="43" fontId="4" fillId="0" borderId="1" xfId="1" applyNumberFormat="1" applyFont="1" applyFill="1" applyBorder="1"/>
    <xf numFmtId="43" fontId="3" fillId="0" borderId="0" xfId="1" applyNumberFormat="1" applyFont="1" applyFill="1" applyAlignment="1">
      <alignment horizontal="center"/>
    </xf>
    <xf numFmtId="43" fontId="3" fillId="0" borderId="0" xfId="1" applyNumberFormat="1" applyFont="1" applyFill="1" applyBorder="1" applyAlignment="1" applyProtection="1"/>
    <xf numFmtId="43" fontId="6" fillId="0" borderId="0" xfId="4" applyNumberFormat="1" applyFont="1" applyFill="1" applyBorder="1" applyAlignment="1" applyProtection="1">
      <alignment horizontal="center"/>
    </xf>
    <xf numFmtId="43" fontId="6" fillId="0" borderId="0" xfId="1" applyNumberFormat="1" applyFont="1" applyFill="1" applyBorder="1" applyAlignment="1" applyProtection="1">
      <alignment horizontal="center"/>
    </xf>
    <xf numFmtId="43" fontId="3" fillId="0" borderId="0" xfId="1" applyNumberFormat="1" applyFont="1" applyFill="1" applyBorder="1" applyAlignment="1" applyProtection="1">
      <alignment horizontal="center"/>
    </xf>
    <xf numFmtId="43" fontId="3" fillId="0" borderId="1" xfId="1" applyNumberFormat="1" applyFont="1" applyFill="1" applyBorder="1" applyAlignment="1" applyProtection="1">
      <alignment horizontal="center"/>
    </xf>
    <xf numFmtId="43" fontId="3" fillId="0" borderId="0" xfId="1" applyFont="1" applyFill="1" applyAlignment="1"/>
    <xf numFmtId="4" fontId="6" fillId="0" borderId="0" xfId="4" applyNumberFormat="1" applyFont="1" applyFill="1" applyBorder="1" applyAlignment="1" applyProtection="1"/>
    <xf numFmtId="43" fontId="7" fillId="0" borderId="1" xfId="1" applyFont="1" applyFill="1" applyBorder="1" applyAlignment="1" applyProtection="1"/>
    <xf numFmtId="0" fontId="5" fillId="4" borderId="0" xfId="4" applyNumberFormat="1" applyFont="1" applyFill="1" applyBorder="1" applyAlignment="1" applyProtection="1"/>
    <xf numFmtId="165" fontId="5" fillId="4" borderId="0" xfId="4" applyNumberFormat="1" applyFont="1" applyFill="1" applyBorder="1" applyAlignment="1" applyProtection="1">
      <alignment horizontal="left"/>
    </xf>
    <xf numFmtId="165" fontId="5" fillId="8" borderId="0" xfId="4" applyNumberFormat="1" applyFont="1" applyFill="1" applyBorder="1" applyAlignment="1" applyProtection="1">
      <alignment horizontal="left"/>
    </xf>
    <xf numFmtId="0" fontId="5" fillId="8" borderId="0" xfId="3" applyFont="1" applyFill="1" applyBorder="1"/>
    <xf numFmtId="0" fontId="3" fillId="9" borderId="0" xfId="0" applyFont="1" applyFill="1"/>
    <xf numFmtId="0" fontId="5" fillId="8" borderId="0" xfId="4" applyNumberFormat="1" applyFont="1" applyFill="1" applyBorder="1" applyAlignment="1" applyProtection="1"/>
    <xf numFmtId="0" fontId="5" fillId="8" borderId="0" xfId="3" applyNumberFormat="1" applyFont="1" applyFill="1" applyBorder="1"/>
    <xf numFmtId="0" fontId="3" fillId="9" borderId="0" xfId="0" applyNumberFormat="1" applyFont="1" applyFill="1"/>
    <xf numFmtId="43" fontId="4" fillId="0" borderId="0" xfId="1" applyNumberFormat="1" applyFont="1" applyFill="1"/>
    <xf numFmtId="43" fontId="4" fillId="0" borderId="0" xfId="1" applyNumberFormat="1" applyFont="1" applyFill="1" applyBorder="1" applyAlignment="1" applyProtection="1">
      <alignment horizontal="center"/>
    </xf>
    <xf numFmtId="0" fontId="8" fillId="0" borderId="0" xfId="0" applyFont="1" applyFill="1"/>
    <xf numFmtId="4" fontId="3" fillId="0" borderId="0" xfId="3" applyNumberFormat="1" applyFont="1" applyFill="1" applyBorder="1"/>
    <xf numFmtId="43" fontId="8" fillId="0" borderId="0" xfId="0" applyNumberFormat="1" applyFont="1" applyFill="1"/>
    <xf numFmtId="4" fontId="8" fillId="0" borderId="0" xfId="0" applyNumberFormat="1" applyFont="1" applyFill="1"/>
    <xf numFmtId="0" fontId="11" fillId="0" borderId="0" xfId="0" applyFont="1"/>
    <xf numFmtId="43" fontId="12" fillId="0" borderId="0" xfId="1" applyFont="1"/>
    <xf numFmtId="43" fontId="12" fillId="0" borderId="1" xfId="1" applyFont="1" applyBorder="1"/>
    <xf numFmtId="43" fontId="11" fillId="0" borderId="0" xfId="1" applyFont="1"/>
    <xf numFmtId="0" fontId="13" fillId="0" borderId="0" xfId="2" applyFont="1" applyFill="1" applyBorder="1"/>
    <xf numFmtId="0" fontId="13" fillId="0" borderId="0" xfId="2" applyNumberFormat="1" applyFont="1" applyFill="1" applyBorder="1"/>
    <xf numFmtId="0" fontId="13" fillId="0" borderId="0" xfId="0" applyFont="1" applyFill="1"/>
    <xf numFmtId="20" fontId="13" fillId="0" borderId="0" xfId="0" applyNumberFormat="1" applyFont="1" applyFill="1"/>
    <xf numFmtId="0" fontId="13" fillId="0" borderId="0" xfId="0" applyFont="1" applyFill="1" applyAlignment="1">
      <alignment horizontal="left"/>
    </xf>
    <xf numFmtId="43" fontId="13" fillId="0" borderId="0" xfId="1" applyFont="1" applyFill="1"/>
    <xf numFmtId="164" fontId="4" fillId="0" borderId="0" xfId="3" applyNumberFormat="1" applyFont="1" applyFill="1" applyBorder="1" applyAlignment="1">
      <alignment horizontal="center"/>
    </xf>
    <xf numFmtId="43" fontId="3" fillId="0" borderId="1" xfId="1" applyFont="1" applyFill="1" applyBorder="1" applyAlignment="1">
      <alignment horizontal="right"/>
    </xf>
    <xf numFmtId="43" fontId="3" fillId="0" borderId="2" xfId="1" applyFont="1" applyFill="1" applyBorder="1"/>
    <xf numFmtId="0" fontId="3" fillId="0" borderId="0" xfId="2" applyFont="1" applyFill="1" applyBorder="1" applyAlignment="1">
      <alignment horizontal="left"/>
    </xf>
    <xf numFmtId="0" fontId="3" fillId="5" borderId="0" xfId="0" applyFont="1" applyFill="1" applyAlignment="1">
      <alignment horizontal="left"/>
    </xf>
    <xf numFmtId="49" fontId="6" fillId="0" borderId="0" xfId="3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49" fontId="3" fillId="0" borderId="0" xfId="3" applyNumberFormat="1" applyFont="1" applyFill="1" applyBorder="1" applyAlignment="1">
      <alignment horizontal="left"/>
    </xf>
    <xf numFmtId="0" fontId="3" fillId="0" borderId="0" xfId="2" applyNumberFormat="1" applyFont="1" applyFill="1" applyBorder="1" applyAlignment="1">
      <alignment horizontal="left"/>
    </xf>
    <xf numFmtId="0" fontId="3" fillId="5" borderId="0" xfId="0" applyNumberFormat="1" applyFont="1" applyFill="1" applyAlignment="1">
      <alignment horizontal="left"/>
    </xf>
    <xf numFmtId="0" fontId="8" fillId="0" borderId="0" xfId="0" applyNumberFormat="1" applyFont="1" applyAlignment="1">
      <alignment horizontal="left"/>
    </xf>
    <xf numFmtId="0" fontId="3" fillId="2" borderId="0" xfId="0" applyNumberFormat="1" applyFont="1" applyFill="1" applyAlignment="1">
      <alignment horizontal="left"/>
    </xf>
    <xf numFmtId="164" fontId="4" fillId="0" borderId="0" xfId="3" applyNumberFormat="1" applyFont="1" applyFill="1" applyBorder="1" applyAlignment="1">
      <alignment horizontal="left"/>
    </xf>
    <xf numFmtId="14" fontId="3" fillId="0" borderId="0" xfId="3" applyNumberFormat="1" applyFont="1" applyFill="1" applyBorder="1" applyAlignment="1">
      <alignment horizontal="right"/>
    </xf>
    <xf numFmtId="0" fontId="3" fillId="0" borderId="0" xfId="3" applyNumberFormat="1" applyFont="1" applyFill="1" applyBorder="1" applyAlignment="1">
      <alignment horizontal="center"/>
    </xf>
    <xf numFmtId="0" fontId="3" fillId="0" borderId="0" xfId="1" applyNumberFormat="1" applyFont="1" applyFill="1" applyBorder="1"/>
    <xf numFmtId="14" fontId="3" fillId="0" borderId="0" xfId="3" applyNumberFormat="1" applyFont="1" applyFill="1" applyBorder="1" applyAlignment="1">
      <alignment horizontal="center"/>
    </xf>
    <xf numFmtId="0" fontId="3" fillId="0" borderId="0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center"/>
    </xf>
    <xf numFmtId="0" fontId="3" fillId="7" borderId="0" xfId="0" applyFont="1" applyFill="1"/>
    <xf numFmtId="14" fontId="3" fillId="7" borderId="0" xfId="0" applyNumberFormat="1" applyFont="1" applyFill="1"/>
    <xf numFmtId="43" fontId="3" fillId="7" borderId="0" xfId="1" applyFont="1" applyFill="1" applyAlignment="1">
      <alignment horizontal="right"/>
    </xf>
    <xf numFmtId="0" fontId="8" fillId="0" borderId="0" xfId="0" applyNumberFormat="1" applyFont="1" applyFill="1"/>
    <xf numFmtId="14" fontId="8" fillId="0" borderId="0" xfId="0" applyNumberFormat="1" applyFont="1" applyFill="1"/>
    <xf numFmtId="0" fontId="8" fillId="0" borderId="0" xfId="0" applyFont="1" applyFill="1" applyAlignment="1">
      <alignment horizontal="left"/>
    </xf>
    <xf numFmtId="0" fontId="8" fillId="0" borderId="0" xfId="1" applyNumberFormat="1" applyFont="1" applyFill="1"/>
    <xf numFmtId="0" fontId="3" fillId="0" borderId="0" xfId="0" applyFont="1" applyFill="1" applyBorder="1" applyAlignment="1"/>
    <xf numFmtId="0" fontId="3" fillId="0" borderId="0" xfId="0" applyNumberFormat="1" applyFont="1" applyFill="1" applyBorder="1" applyAlignment="1">
      <alignment horizontal="left"/>
    </xf>
    <xf numFmtId="14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/>
    <xf numFmtId="43" fontId="3" fillId="0" borderId="0" xfId="0" applyNumberFormat="1" applyFont="1" applyFill="1" applyBorder="1" applyAlignment="1">
      <alignment horizontal="right"/>
    </xf>
    <xf numFmtId="0" fontId="3" fillId="9" borderId="0" xfId="0" applyNumberFormat="1" applyFont="1" applyFill="1" applyAlignment="1">
      <alignment horizontal="left"/>
    </xf>
    <xf numFmtId="0" fontId="5" fillId="8" borderId="0" xfId="4" applyNumberFormat="1" applyFont="1" applyFill="1" applyBorder="1" applyAlignment="1" applyProtection="1">
      <alignment horizontal="left"/>
    </xf>
    <xf numFmtId="0" fontId="3" fillId="9" borderId="0" xfId="0" applyFont="1" applyFill="1" applyAlignment="1">
      <alignment horizontal="left"/>
    </xf>
    <xf numFmtId="164" fontId="4" fillId="0" borderId="0" xfId="3" applyNumberFormat="1" applyFont="1" applyFill="1" applyBorder="1" applyAlignment="1">
      <alignment horizontal="center"/>
    </xf>
    <xf numFmtId="43" fontId="15" fillId="0" borderId="0" xfId="1" applyFont="1" applyFill="1"/>
    <xf numFmtId="0" fontId="15" fillId="0" borderId="0" xfId="0" applyFont="1"/>
    <xf numFmtId="14" fontId="15" fillId="0" borderId="0" xfId="0" applyNumberFormat="1" applyFont="1"/>
    <xf numFmtId="43" fontId="15" fillId="0" borderId="0" xfId="1" applyNumberFormat="1" applyFont="1"/>
    <xf numFmtId="164" fontId="4" fillId="0" borderId="0" xfId="3" applyNumberFormat="1" applyFont="1" applyFill="1" applyBorder="1" applyAlignment="1">
      <alignment horizontal="center"/>
    </xf>
    <xf numFmtId="43" fontId="16" fillId="0" borderId="0" xfId="1" applyFont="1" applyFill="1"/>
    <xf numFmtId="43" fontId="3" fillId="0" borderId="0" xfId="1" applyFont="1" applyAlignment="1">
      <alignment horizontal="left"/>
    </xf>
    <xf numFmtId="164" fontId="4" fillId="0" borderId="0" xfId="3" applyNumberFormat="1" applyFont="1" applyFill="1" applyBorder="1" applyAlignment="1">
      <alignment horizontal="center"/>
    </xf>
    <xf numFmtId="43" fontId="17" fillId="0" borderId="0" xfId="1" applyFont="1" applyFill="1" applyBorder="1" applyAlignment="1" applyProtection="1"/>
    <xf numFmtId="43" fontId="6" fillId="0" borderId="0" xfId="1" applyFont="1" applyFill="1" applyBorder="1" applyAlignment="1">
      <alignment horizontal="center"/>
    </xf>
    <xf numFmtId="43" fontId="4" fillId="0" borderId="0" xfId="1" applyFont="1" applyFill="1" applyBorder="1"/>
    <xf numFmtId="43" fontId="6" fillId="0" borderId="0" xfId="1" applyFont="1" applyFill="1" applyBorder="1"/>
    <xf numFmtId="43" fontId="4" fillId="7" borderId="0" xfId="1" applyNumberFormat="1" applyFont="1" applyFill="1"/>
    <xf numFmtId="43" fontId="3" fillId="7" borderId="0" xfId="1" applyNumberFormat="1" applyFont="1" applyFill="1"/>
    <xf numFmtId="43" fontId="3" fillId="7" borderId="0" xfId="0" applyNumberFormat="1" applyFont="1" applyFill="1"/>
    <xf numFmtId="43" fontId="4" fillId="7" borderId="0" xfId="1" applyNumberFormat="1" applyFont="1" applyFill="1" applyBorder="1" applyAlignment="1" applyProtection="1">
      <alignment horizontal="center"/>
    </xf>
    <xf numFmtId="43" fontId="3" fillId="7" borderId="0" xfId="1" applyFont="1" applyFill="1" applyAlignment="1"/>
    <xf numFmtId="43" fontId="3" fillId="7" borderId="0" xfId="1" applyFont="1" applyFill="1" applyBorder="1" applyAlignment="1"/>
    <xf numFmtId="0" fontId="8" fillId="0" borderId="0" xfId="0" applyFont="1" applyBorder="1"/>
    <xf numFmtId="43" fontId="4" fillId="0" borderId="0" xfId="1" applyFont="1" applyFill="1" applyBorder="1" applyAlignment="1"/>
    <xf numFmtId="16" fontId="8" fillId="0" borderId="0" xfId="0" applyNumberFormat="1" applyFont="1"/>
    <xf numFmtId="16" fontId="3" fillId="0" borderId="0" xfId="0" applyNumberFormat="1" applyFont="1"/>
    <xf numFmtId="0" fontId="4" fillId="0" borderId="0" xfId="3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0" fontId="14" fillId="0" borderId="0" xfId="3" applyFont="1" applyFill="1" applyBorder="1" applyAlignment="1">
      <alignment horizontal="center"/>
    </xf>
  </cellXfs>
  <cellStyles count="5">
    <cellStyle name="Millares" xfId="1" builtinId="3"/>
    <cellStyle name="Millares_Hoja14" xfId="4"/>
    <cellStyle name="Normal" xfId="0" builtinId="0"/>
    <cellStyle name="Normal_253-CYA 10" xfId="3"/>
    <cellStyle name="Normal_Hoja14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1019175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52400"/>
          <a:ext cx="762000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</xdr:row>
      <xdr:rowOff>0</xdr:rowOff>
    </xdr:from>
    <xdr:to>
      <xdr:col>2</xdr:col>
      <xdr:colOff>0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1049" y="161925"/>
          <a:ext cx="962026" cy="5810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</xdr:row>
      <xdr:rowOff>0</xdr:rowOff>
    </xdr:from>
    <xdr:to>
      <xdr:col>2</xdr:col>
      <xdr:colOff>0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1049" y="161925"/>
          <a:ext cx="962026" cy="5810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</xdr:row>
      <xdr:rowOff>0</xdr:rowOff>
    </xdr:from>
    <xdr:to>
      <xdr:col>2</xdr:col>
      <xdr:colOff>0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1049" y="161925"/>
          <a:ext cx="962026" cy="5810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1019175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52400"/>
          <a:ext cx="762000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1019175</xdr:colOff>
      <xdr:row>4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52400"/>
          <a:ext cx="762000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1019175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52400"/>
          <a:ext cx="762000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1019175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52400"/>
          <a:ext cx="762000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2</xdr:col>
      <xdr:colOff>9525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1050" y="9525"/>
          <a:ext cx="762000" cy="4191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1019175</xdr:colOff>
      <xdr:row>4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5" y="152400"/>
          <a:ext cx="762000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0</xdr:row>
      <xdr:rowOff>57151</xdr:rowOff>
    </xdr:from>
    <xdr:to>
      <xdr:col>1</xdr:col>
      <xdr:colOff>933450</xdr:colOff>
      <xdr:row>3</xdr:row>
      <xdr:rowOff>123826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57151"/>
          <a:ext cx="942975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</xdr:row>
      <xdr:rowOff>0</xdr:rowOff>
    </xdr:from>
    <xdr:to>
      <xdr:col>2</xdr:col>
      <xdr:colOff>0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1049" y="161925"/>
          <a:ext cx="962026" cy="5810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1"/>
  <sheetViews>
    <sheetView workbookViewId="0">
      <selection activeCell="E276" sqref="E276"/>
    </sheetView>
  </sheetViews>
  <sheetFormatPr baseColWidth="10" defaultRowHeight="11.25" outlineLevelRow="1"/>
  <cols>
    <col min="1" max="1" width="11.5703125" style="7" bestFit="1" customWidth="1"/>
    <col min="2" max="2" width="11.42578125" style="7"/>
    <col min="3" max="3" width="9.85546875" style="7" bestFit="1" customWidth="1"/>
    <col min="4" max="4" width="12.85546875" style="7" customWidth="1"/>
    <col min="5" max="5" width="31.5703125" style="12" bestFit="1" customWidth="1"/>
    <col min="6" max="6" width="10.7109375" style="7" bestFit="1" customWidth="1"/>
    <col min="7" max="7" width="7.85546875" style="7" bestFit="1" customWidth="1"/>
    <col min="8" max="8" width="10.7109375" style="7" bestFit="1" customWidth="1"/>
    <col min="9" max="9" width="10.7109375" style="13" bestFit="1" customWidth="1"/>
    <col min="10" max="10" width="11.140625" style="7" bestFit="1" customWidth="1"/>
    <col min="11" max="16384" width="11.42578125" style="7"/>
  </cols>
  <sheetData>
    <row r="1" spans="1:12">
      <c r="A1" s="1"/>
      <c r="B1" s="1"/>
      <c r="C1" s="1"/>
      <c r="D1" s="1"/>
      <c r="E1" s="2"/>
      <c r="F1" s="3"/>
      <c r="G1" s="8"/>
      <c r="H1" s="5"/>
      <c r="I1" s="6"/>
      <c r="J1" s="6"/>
      <c r="K1" s="9"/>
      <c r="L1" s="10" t="s">
        <v>0</v>
      </c>
    </row>
    <row r="2" spans="1:12">
      <c r="A2" s="306" t="s">
        <v>1</v>
      </c>
      <c r="B2" s="306"/>
      <c r="C2" s="306"/>
      <c r="D2" s="306"/>
      <c r="E2" s="306"/>
      <c r="F2" s="306"/>
      <c r="G2" s="306"/>
      <c r="H2" s="306"/>
      <c r="I2" s="306"/>
      <c r="J2" s="306"/>
      <c r="K2" s="11"/>
      <c r="L2" s="10" t="s">
        <v>2</v>
      </c>
    </row>
    <row r="3" spans="1:12">
      <c r="A3" s="306" t="s">
        <v>377</v>
      </c>
      <c r="B3" s="306"/>
      <c r="C3" s="306"/>
      <c r="D3" s="306"/>
      <c r="E3" s="306"/>
      <c r="F3" s="306"/>
      <c r="G3" s="306"/>
      <c r="H3" s="306"/>
      <c r="I3" s="306"/>
      <c r="J3" s="306"/>
    </row>
    <row r="4" spans="1:12">
      <c r="A4" s="307"/>
      <c r="B4" s="307"/>
      <c r="C4" s="307"/>
      <c r="D4" s="307"/>
      <c r="E4" s="307"/>
      <c r="F4" s="307"/>
      <c r="G4" s="307"/>
      <c r="H4" s="307"/>
      <c r="I4" s="307"/>
      <c r="J4" s="307"/>
    </row>
    <row r="5" spans="1:12">
      <c r="A5" s="18"/>
      <c r="B5" s="18"/>
      <c r="C5" s="18"/>
      <c r="D5" s="19"/>
      <c r="E5" s="20"/>
      <c r="F5" s="32"/>
      <c r="G5" s="22"/>
      <c r="H5" s="22"/>
      <c r="I5" s="21"/>
      <c r="J5" s="78"/>
    </row>
    <row r="6" spans="1:12">
      <c r="A6" s="118" t="s">
        <v>449</v>
      </c>
      <c r="B6" s="117" t="s">
        <v>450</v>
      </c>
      <c r="C6" s="14"/>
      <c r="D6" s="15"/>
      <c r="E6" s="20"/>
      <c r="F6" s="32"/>
      <c r="G6" s="22"/>
      <c r="H6" s="22"/>
      <c r="I6" s="21"/>
      <c r="J6" s="78"/>
    </row>
    <row r="7" spans="1:12" hidden="1" outlineLevel="1">
      <c r="A7" s="18" t="s">
        <v>5</v>
      </c>
      <c r="B7" s="18" t="s">
        <v>6</v>
      </c>
      <c r="C7" s="18" t="s">
        <v>7</v>
      </c>
      <c r="D7" s="19" t="s">
        <v>8</v>
      </c>
      <c r="E7" s="20" t="s">
        <v>9</v>
      </c>
      <c r="F7" s="21" t="s">
        <v>10</v>
      </c>
      <c r="G7" s="22" t="s">
        <v>5</v>
      </c>
      <c r="H7" s="22" t="s">
        <v>6</v>
      </c>
      <c r="I7" s="21" t="s">
        <v>11</v>
      </c>
      <c r="J7" s="21" t="s">
        <v>19</v>
      </c>
    </row>
    <row r="8" spans="1:12" hidden="1" outlineLevel="1">
      <c r="A8" s="18"/>
      <c r="B8" s="18"/>
      <c r="C8" s="18"/>
      <c r="D8" s="19"/>
      <c r="E8" s="20"/>
      <c r="F8" s="32"/>
      <c r="G8" s="22"/>
      <c r="H8" s="22"/>
      <c r="I8" s="21"/>
      <c r="J8" s="78"/>
    </row>
    <row r="9" spans="1:12" hidden="1" outlineLevel="1">
      <c r="A9" s="52" t="s">
        <v>451</v>
      </c>
      <c r="B9" s="53">
        <v>42398</v>
      </c>
      <c r="C9" s="52" t="s">
        <v>452</v>
      </c>
      <c r="D9" s="52" t="s">
        <v>453</v>
      </c>
      <c r="E9" s="52" t="s">
        <v>76</v>
      </c>
      <c r="F9" s="81">
        <v>3500</v>
      </c>
      <c r="G9" s="22"/>
      <c r="H9" s="22"/>
      <c r="I9" s="21"/>
      <c r="J9" s="77">
        <f>+F9-I9</f>
        <v>3500</v>
      </c>
    </row>
    <row r="10" spans="1:12" hidden="1" outlineLevel="1">
      <c r="A10" s="18"/>
      <c r="B10" s="18"/>
      <c r="C10" s="18"/>
      <c r="D10" s="19"/>
      <c r="E10" s="20"/>
      <c r="F10" s="32"/>
      <c r="G10" s="22"/>
      <c r="H10" s="22"/>
      <c r="I10" s="21"/>
      <c r="J10" s="78"/>
    </row>
    <row r="11" spans="1:12" hidden="1" outlineLevel="1">
      <c r="A11" s="18"/>
      <c r="B11" s="18"/>
      <c r="C11" s="18"/>
      <c r="D11" s="19"/>
      <c r="E11" s="20"/>
      <c r="F11" s="32" t="s">
        <v>15</v>
      </c>
      <c r="G11" s="22"/>
      <c r="H11" s="22"/>
      <c r="I11" s="21"/>
      <c r="J11" s="78">
        <f>+J9</f>
        <v>3500</v>
      </c>
    </row>
    <row r="12" spans="1:12" ht="12" hidden="1" outlineLevel="1" thickBot="1">
      <c r="A12" s="18"/>
      <c r="B12" s="18"/>
      <c r="C12" s="18"/>
      <c r="D12" s="19"/>
      <c r="E12" s="20"/>
      <c r="F12" s="32" t="s">
        <v>16</v>
      </c>
      <c r="G12" s="22"/>
      <c r="H12" s="22"/>
      <c r="I12" s="21"/>
      <c r="J12" s="79">
        <v>3500</v>
      </c>
    </row>
    <row r="13" spans="1:12" ht="12" hidden="1" outlineLevel="1" thickTop="1">
      <c r="A13" s="18"/>
      <c r="B13" s="18"/>
      <c r="C13" s="18"/>
      <c r="D13" s="19"/>
      <c r="E13" s="20"/>
      <c r="F13" s="32" t="s">
        <v>17</v>
      </c>
      <c r="G13" s="22"/>
      <c r="H13" s="22"/>
      <c r="I13" s="21"/>
      <c r="J13" s="78">
        <f>+J11-J12</f>
        <v>0</v>
      </c>
    </row>
    <row r="14" spans="1:12" hidden="1" outlineLevel="1"/>
    <row r="15" spans="1:12" collapsed="1">
      <c r="A15" s="118" t="s">
        <v>454</v>
      </c>
      <c r="B15" s="117" t="s">
        <v>455</v>
      </c>
      <c r="C15" s="14"/>
      <c r="D15" s="15"/>
      <c r="E15" s="20"/>
      <c r="F15" s="32"/>
      <c r="G15" s="22"/>
      <c r="H15" s="22"/>
      <c r="I15" s="21"/>
      <c r="J15" s="78"/>
    </row>
    <row r="16" spans="1:12" hidden="1" outlineLevel="1">
      <c r="A16" s="18" t="s">
        <v>5</v>
      </c>
      <c r="B16" s="18" t="s">
        <v>6</v>
      </c>
      <c r="C16" s="18" t="s">
        <v>7</v>
      </c>
      <c r="D16" s="19" t="s">
        <v>8</v>
      </c>
      <c r="E16" s="20" t="s">
        <v>9</v>
      </c>
      <c r="F16" s="21" t="s">
        <v>10</v>
      </c>
      <c r="G16" s="22" t="s">
        <v>5</v>
      </c>
      <c r="H16" s="22" t="s">
        <v>6</v>
      </c>
      <c r="I16" s="21" t="s">
        <v>11</v>
      </c>
      <c r="J16" s="21" t="s">
        <v>19</v>
      </c>
    </row>
    <row r="17" spans="1:10" hidden="1" outlineLevel="1">
      <c r="A17" s="18"/>
      <c r="B17" s="18"/>
      <c r="C17" s="18"/>
      <c r="D17" s="19"/>
      <c r="E17" s="20"/>
      <c r="F17" s="32"/>
      <c r="G17" s="22"/>
      <c r="H17" s="22"/>
      <c r="I17" s="21"/>
      <c r="J17" s="78"/>
    </row>
    <row r="18" spans="1:10" hidden="1" outlineLevel="1">
      <c r="A18" s="52" t="s">
        <v>456</v>
      </c>
      <c r="B18" s="53">
        <v>42399</v>
      </c>
      <c r="C18" s="52" t="s">
        <v>457</v>
      </c>
      <c r="D18" s="52" t="s">
        <v>458</v>
      </c>
      <c r="E18" s="52" t="s">
        <v>459</v>
      </c>
      <c r="F18" s="51">
        <v>1500.11</v>
      </c>
      <c r="G18" s="22"/>
      <c r="H18" s="22"/>
      <c r="I18" s="21"/>
      <c r="J18" s="78">
        <f>+F18-I18</f>
        <v>1500.11</v>
      </c>
    </row>
    <row r="19" spans="1:10" hidden="1" outlineLevel="1">
      <c r="A19" s="18"/>
      <c r="B19" s="18"/>
      <c r="C19" s="18"/>
      <c r="D19" s="19"/>
      <c r="E19" s="20"/>
      <c r="F19" s="32"/>
      <c r="G19" s="22"/>
      <c r="H19" s="22"/>
      <c r="I19" s="21"/>
      <c r="J19" s="78"/>
    </row>
    <row r="20" spans="1:10" hidden="1" outlineLevel="1">
      <c r="A20" s="18"/>
      <c r="B20" s="18"/>
      <c r="C20" s="18"/>
      <c r="D20" s="19"/>
      <c r="E20" s="20"/>
      <c r="F20" s="32"/>
      <c r="G20" s="22"/>
      <c r="H20" s="22"/>
      <c r="I20" s="21"/>
      <c r="J20" s="78"/>
    </row>
    <row r="21" spans="1:10" hidden="1" outlineLevel="1">
      <c r="A21" s="18"/>
      <c r="B21" s="18"/>
      <c r="C21" s="18"/>
      <c r="D21" s="19"/>
      <c r="E21" s="20"/>
      <c r="F21" s="32" t="s">
        <v>15</v>
      </c>
      <c r="G21" s="22"/>
      <c r="H21" s="22"/>
      <c r="I21" s="21"/>
      <c r="J21" s="78">
        <f>+J18</f>
        <v>1500.11</v>
      </c>
    </row>
    <row r="22" spans="1:10" ht="12" hidden="1" outlineLevel="1" thickBot="1">
      <c r="A22" s="18"/>
      <c r="B22" s="18"/>
      <c r="C22" s="18"/>
      <c r="D22" s="19"/>
      <c r="E22" s="20"/>
      <c r="F22" s="32" t="s">
        <v>16</v>
      </c>
      <c r="G22" s="22"/>
      <c r="H22" s="22"/>
      <c r="I22" s="21"/>
      <c r="J22" s="79">
        <v>1500.11</v>
      </c>
    </row>
    <row r="23" spans="1:10" ht="12" hidden="1" outlineLevel="1" thickTop="1">
      <c r="A23" s="18"/>
      <c r="B23" s="18"/>
      <c r="C23" s="18"/>
      <c r="D23" s="19"/>
      <c r="E23" s="20"/>
      <c r="F23" s="32" t="s">
        <v>17</v>
      </c>
      <c r="G23" s="22"/>
      <c r="H23" s="22"/>
      <c r="I23" s="21"/>
      <c r="J23" s="78">
        <f>+J21-J22</f>
        <v>0</v>
      </c>
    </row>
    <row r="24" spans="1:10" s="129" customFormat="1" hidden="1" outlineLevel="1">
      <c r="A24" s="139"/>
      <c r="B24" s="139"/>
      <c r="C24" s="139"/>
      <c r="D24" s="19"/>
      <c r="E24" s="140"/>
      <c r="F24" s="152"/>
      <c r="G24" s="142"/>
      <c r="H24" s="142"/>
      <c r="I24" s="141"/>
      <c r="J24" s="182"/>
    </row>
    <row r="25" spans="1:10" collapsed="1">
      <c r="A25" s="118" t="s">
        <v>3</v>
      </c>
      <c r="B25" s="117" t="s">
        <v>4</v>
      </c>
      <c r="C25" s="14"/>
      <c r="D25" s="15"/>
      <c r="E25" s="16"/>
      <c r="F25" s="3"/>
      <c r="G25" s="17"/>
      <c r="H25" s="5"/>
      <c r="I25" s="6"/>
      <c r="J25" s="6"/>
    </row>
    <row r="26" spans="1:10" hidden="1" outlineLevel="1">
      <c r="A26" s="18" t="s">
        <v>5</v>
      </c>
      <c r="B26" s="18" t="s">
        <v>6</v>
      </c>
      <c r="C26" s="18" t="s">
        <v>7</v>
      </c>
      <c r="D26" s="19" t="s">
        <v>8</v>
      </c>
      <c r="E26" s="20" t="s">
        <v>9</v>
      </c>
      <c r="F26" s="21" t="s">
        <v>10</v>
      </c>
      <c r="G26" s="22" t="s">
        <v>5</v>
      </c>
      <c r="H26" s="22" t="s">
        <v>6</v>
      </c>
      <c r="I26" s="21" t="s">
        <v>11</v>
      </c>
      <c r="J26" s="21" t="s">
        <v>12</v>
      </c>
    </row>
    <row r="27" spans="1:10" hidden="1" outlineLevel="1">
      <c r="A27" s="23"/>
      <c r="B27" s="23"/>
      <c r="C27" s="24"/>
      <c r="D27" s="25"/>
      <c r="E27" s="20" t="s">
        <v>13</v>
      </c>
      <c r="F27" s="26"/>
      <c r="G27" s="27"/>
      <c r="H27" s="28"/>
      <c r="I27" s="26"/>
      <c r="J27" s="26"/>
    </row>
    <row r="28" spans="1:10" hidden="1" outlineLevel="1">
      <c r="A28" s="7" t="s">
        <v>378</v>
      </c>
      <c r="B28" s="29">
        <v>42383</v>
      </c>
      <c r="C28" s="7" t="s">
        <v>379</v>
      </c>
      <c r="D28" s="52" t="s">
        <v>380</v>
      </c>
      <c r="E28" s="7" t="s">
        <v>14</v>
      </c>
      <c r="F28" s="13">
        <v>1419</v>
      </c>
      <c r="H28" s="31"/>
      <c r="J28" s="13">
        <f>F28-I28</f>
        <v>1419</v>
      </c>
    </row>
    <row r="29" spans="1:10" hidden="1" outlineLevel="1">
      <c r="B29" s="29"/>
      <c r="D29" s="52"/>
      <c r="E29" s="7"/>
      <c r="H29" s="31"/>
      <c r="J29" s="13"/>
    </row>
    <row r="30" spans="1:10" hidden="1" outlineLevel="1">
      <c r="E30" s="16"/>
      <c r="F30" s="32" t="s">
        <v>15</v>
      </c>
      <c r="H30" s="30"/>
      <c r="J30" s="33">
        <f>SUM(J27:J28)</f>
        <v>1419</v>
      </c>
    </row>
    <row r="31" spans="1:10" ht="12" hidden="1" outlineLevel="1" thickBot="1">
      <c r="E31" s="16"/>
      <c r="F31" s="32" t="s">
        <v>16</v>
      </c>
      <c r="H31" s="30"/>
      <c r="J31" s="90">
        <v>1419</v>
      </c>
    </row>
    <row r="32" spans="1:10" ht="12" hidden="1" outlineLevel="1" thickTop="1">
      <c r="E32" s="16"/>
      <c r="F32" s="32" t="s">
        <v>17</v>
      </c>
      <c r="H32" s="30"/>
      <c r="J32" s="35">
        <f>+J30-J31</f>
        <v>0</v>
      </c>
    </row>
    <row r="33" spans="1:10" hidden="1" outlineLevel="1">
      <c r="E33" s="16"/>
    </row>
    <row r="34" spans="1:10" collapsed="1">
      <c r="A34" s="118" t="s">
        <v>681</v>
      </c>
      <c r="B34" s="117" t="s">
        <v>18</v>
      </c>
      <c r="C34" s="14"/>
      <c r="D34" s="15"/>
      <c r="E34" s="16"/>
      <c r="G34" s="13"/>
      <c r="H34" s="5"/>
      <c r="I34" s="6"/>
      <c r="J34" s="6"/>
    </row>
    <row r="35" spans="1:10" hidden="1" outlineLevel="1">
      <c r="A35" s="18" t="s">
        <v>5</v>
      </c>
      <c r="B35" s="18" t="s">
        <v>6</v>
      </c>
      <c r="C35" s="18" t="s">
        <v>7</v>
      </c>
      <c r="D35" s="19" t="s">
        <v>8</v>
      </c>
      <c r="E35" s="20" t="s">
        <v>9</v>
      </c>
      <c r="F35" s="21" t="s">
        <v>10</v>
      </c>
      <c r="G35" s="22" t="s">
        <v>5</v>
      </c>
      <c r="H35" s="22" t="s">
        <v>6</v>
      </c>
      <c r="I35" s="21" t="s">
        <v>11</v>
      </c>
      <c r="J35" s="21" t="s">
        <v>19</v>
      </c>
    </row>
    <row r="36" spans="1:10" hidden="1" outlineLevel="1">
      <c r="A36" s="3"/>
      <c r="B36" s="4"/>
      <c r="C36" s="3"/>
      <c r="D36" s="3"/>
      <c r="E36" s="20" t="s">
        <v>13</v>
      </c>
      <c r="F36" s="3"/>
      <c r="G36" s="3"/>
      <c r="H36" s="5"/>
      <c r="I36" s="6"/>
      <c r="J36" s="36">
        <v>122092.87</v>
      </c>
    </row>
    <row r="37" spans="1:10" hidden="1" outlineLevel="1">
      <c r="A37" s="3"/>
      <c r="B37" s="4"/>
      <c r="C37" s="3"/>
      <c r="D37" s="3"/>
      <c r="E37" s="37"/>
      <c r="F37" s="17"/>
      <c r="G37" s="38" t="s">
        <v>20</v>
      </c>
      <c r="H37" s="39">
        <v>41655</v>
      </c>
      <c r="I37" s="40">
        <v>18916.22</v>
      </c>
      <c r="J37" s="6">
        <f>+F37-I37</f>
        <v>-18916.22</v>
      </c>
    </row>
    <row r="38" spans="1:10" hidden="1" outlineLevel="1">
      <c r="A38" s="3"/>
      <c r="B38" s="4"/>
      <c r="C38" s="3"/>
      <c r="D38" s="3"/>
      <c r="E38" s="37"/>
      <c r="F38" s="17"/>
      <c r="G38" s="38" t="s">
        <v>21</v>
      </c>
      <c r="H38" s="39">
        <v>41663</v>
      </c>
      <c r="I38" s="40">
        <v>61343.16</v>
      </c>
      <c r="J38" s="6">
        <f t="shared" ref="J38:J51" si="0">+F38-I38</f>
        <v>-61343.16</v>
      </c>
    </row>
    <row r="39" spans="1:10" hidden="1" outlineLevel="1">
      <c r="A39" s="3"/>
      <c r="B39" s="4"/>
      <c r="C39" s="3"/>
      <c r="D39" s="41" t="s">
        <v>22</v>
      </c>
      <c r="E39" s="37"/>
      <c r="F39" s="17"/>
      <c r="G39" s="38" t="s">
        <v>23</v>
      </c>
      <c r="H39" s="39">
        <v>41698</v>
      </c>
      <c r="I39" s="40">
        <v>44.44</v>
      </c>
      <c r="J39" s="6">
        <f t="shared" si="0"/>
        <v>-44.44</v>
      </c>
    </row>
    <row r="40" spans="1:10" hidden="1" outlineLevel="1">
      <c r="A40" s="3"/>
      <c r="B40" s="4"/>
      <c r="C40" s="3"/>
      <c r="D40" s="41" t="s">
        <v>24</v>
      </c>
      <c r="E40" s="37"/>
      <c r="F40" s="17"/>
      <c r="G40" s="38" t="s">
        <v>25</v>
      </c>
      <c r="H40" s="39">
        <v>41724</v>
      </c>
      <c r="I40" s="36">
        <v>15012.58</v>
      </c>
      <c r="J40" s="6">
        <f t="shared" si="0"/>
        <v>-15012.58</v>
      </c>
    </row>
    <row r="41" spans="1:10" hidden="1" outlineLevel="1">
      <c r="A41" s="3"/>
      <c r="B41" s="4"/>
      <c r="C41" s="3"/>
      <c r="D41" s="41" t="s">
        <v>26</v>
      </c>
      <c r="E41" s="37"/>
      <c r="F41" s="17"/>
      <c r="G41" s="38" t="s">
        <v>27</v>
      </c>
      <c r="H41" s="39">
        <v>41731</v>
      </c>
      <c r="I41" s="40">
        <v>58530.5</v>
      </c>
      <c r="J41" s="6">
        <f t="shared" si="0"/>
        <v>-58530.5</v>
      </c>
    </row>
    <row r="42" spans="1:10" hidden="1" outlineLevel="1">
      <c r="A42" s="3"/>
      <c r="B42" s="4"/>
      <c r="C42" s="3"/>
      <c r="D42" s="41" t="s">
        <v>28</v>
      </c>
      <c r="E42" s="37"/>
      <c r="F42" s="17"/>
      <c r="G42" s="38" t="s">
        <v>29</v>
      </c>
      <c r="H42" s="39">
        <v>41844</v>
      </c>
      <c r="I42" s="36">
        <v>27284.41</v>
      </c>
      <c r="J42" s="6">
        <f t="shared" si="0"/>
        <v>-27284.41</v>
      </c>
    </row>
    <row r="43" spans="1:10" hidden="1" outlineLevel="1">
      <c r="A43" s="3"/>
      <c r="B43" s="4"/>
      <c r="C43" s="3"/>
      <c r="D43" s="41" t="s">
        <v>28</v>
      </c>
      <c r="E43" s="37"/>
      <c r="F43" s="17"/>
      <c r="G43" s="38" t="s">
        <v>30</v>
      </c>
      <c r="H43" s="39">
        <v>41851</v>
      </c>
      <c r="I43" s="40">
        <v>174.05</v>
      </c>
      <c r="J43" s="6">
        <f t="shared" si="0"/>
        <v>-174.05</v>
      </c>
    </row>
    <row r="44" spans="1:10" hidden="1" outlineLevel="1">
      <c r="A44" s="42" t="s">
        <v>31</v>
      </c>
      <c r="B44" s="43">
        <v>42118</v>
      </c>
      <c r="C44" s="83" t="s">
        <v>32</v>
      </c>
      <c r="D44" s="45" t="s">
        <v>33</v>
      </c>
      <c r="E44" s="46" t="s">
        <v>34</v>
      </c>
      <c r="F44" s="40">
        <v>362.99</v>
      </c>
      <c r="H44" s="47"/>
      <c r="I44" s="40">
        <v>362.99</v>
      </c>
      <c r="J44" s="6">
        <f t="shared" si="0"/>
        <v>0</v>
      </c>
    </row>
    <row r="45" spans="1:10" hidden="1" outlineLevel="1">
      <c r="A45" s="42" t="s">
        <v>35</v>
      </c>
      <c r="B45" s="43">
        <v>42233</v>
      </c>
      <c r="C45" s="83" t="s">
        <v>36</v>
      </c>
      <c r="D45" s="45" t="s">
        <v>37</v>
      </c>
      <c r="E45" s="46" t="s">
        <v>34</v>
      </c>
      <c r="F45" s="40">
        <v>72752.570000000007</v>
      </c>
      <c r="G45" s="38" t="s">
        <v>381</v>
      </c>
      <c r="H45" s="49">
        <v>42373</v>
      </c>
      <c r="I45" s="13">
        <v>72310.929999999993</v>
      </c>
      <c r="J45" s="6">
        <f t="shared" si="0"/>
        <v>441.64000000001397</v>
      </c>
    </row>
    <row r="46" spans="1:10" hidden="1" outlineLevel="1">
      <c r="A46" s="38" t="s">
        <v>38</v>
      </c>
      <c r="B46" s="43">
        <v>42276</v>
      </c>
      <c r="C46" s="83" t="s">
        <v>39</v>
      </c>
      <c r="D46" s="45" t="s">
        <v>40</v>
      </c>
      <c r="E46" s="46" t="s">
        <v>34</v>
      </c>
      <c r="F46" s="40">
        <v>14942.69</v>
      </c>
      <c r="H46" s="47"/>
      <c r="J46" s="6">
        <f t="shared" si="0"/>
        <v>14942.69</v>
      </c>
    </row>
    <row r="47" spans="1:10" hidden="1" outlineLevel="1">
      <c r="A47" s="38" t="s">
        <v>41</v>
      </c>
      <c r="B47" s="43">
        <v>42333</v>
      </c>
      <c r="C47" s="83" t="s">
        <v>42</v>
      </c>
      <c r="D47" s="45" t="s">
        <v>43</v>
      </c>
      <c r="E47" s="48" t="s">
        <v>34</v>
      </c>
      <c r="F47" s="40">
        <v>163420.88</v>
      </c>
      <c r="H47" s="47"/>
      <c r="J47" s="6">
        <f t="shared" si="0"/>
        <v>163420.88</v>
      </c>
    </row>
    <row r="48" spans="1:10" hidden="1" outlineLevel="1">
      <c r="A48" s="38" t="s">
        <v>44</v>
      </c>
      <c r="B48" s="49">
        <v>42357</v>
      </c>
      <c r="C48" s="84" t="s">
        <v>45</v>
      </c>
      <c r="D48" s="45" t="s">
        <v>46</v>
      </c>
      <c r="E48" s="48" t="s">
        <v>34</v>
      </c>
      <c r="F48" s="40">
        <v>72230.559999999998</v>
      </c>
      <c r="H48" s="47"/>
      <c r="J48" s="6">
        <f t="shared" si="0"/>
        <v>72230.559999999998</v>
      </c>
    </row>
    <row r="49" spans="1:10" hidden="1" outlineLevel="1">
      <c r="A49" s="38" t="s">
        <v>382</v>
      </c>
      <c r="B49" s="49">
        <v>42378</v>
      </c>
      <c r="C49" s="84" t="s">
        <v>383</v>
      </c>
      <c r="D49" s="45" t="s">
        <v>390</v>
      </c>
      <c r="E49" s="48" t="s">
        <v>34</v>
      </c>
      <c r="F49" s="40">
        <v>20232.78</v>
      </c>
      <c r="H49" s="47"/>
      <c r="J49" s="6">
        <f t="shared" si="0"/>
        <v>20232.78</v>
      </c>
    </row>
    <row r="50" spans="1:10" hidden="1" outlineLevel="1">
      <c r="A50" s="38" t="s">
        <v>384</v>
      </c>
      <c r="B50" s="49">
        <v>42384</v>
      </c>
      <c r="C50" s="84" t="s">
        <v>385</v>
      </c>
      <c r="D50" s="45" t="s">
        <v>388</v>
      </c>
      <c r="E50" s="48" t="s">
        <v>34</v>
      </c>
      <c r="F50" s="40">
        <v>13337.11</v>
      </c>
      <c r="H50" s="47"/>
      <c r="J50" s="6">
        <f t="shared" si="0"/>
        <v>13337.11</v>
      </c>
    </row>
    <row r="51" spans="1:10" hidden="1" outlineLevel="1">
      <c r="A51" s="38" t="s">
        <v>386</v>
      </c>
      <c r="B51" s="49">
        <v>42396</v>
      </c>
      <c r="C51" s="84" t="s">
        <v>387</v>
      </c>
      <c r="D51" s="45" t="s">
        <v>389</v>
      </c>
      <c r="E51" s="48" t="s">
        <v>34</v>
      </c>
      <c r="F51" s="40">
        <v>9727.3700000000008</v>
      </c>
      <c r="H51" s="47"/>
      <c r="J51" s="6">
        <f t="shared" si="0"/>
        <v>9727.3700000000008</v>
      </c>
    </row>
    <row r="52" spans="1:10" hidden="1" outlineLevel="1">
      <c r="A52" s="38"/>
      <c r="B52" s="49"/>
      <c r="C52" s="45"/>
      <c r="D52" s="45"/>
      <c r="E52" s="48"/>
      <c r="F52" s="40"/>
      <c r="H52" s="47"/>
      <c r="J52" s="6"/>
    </row>
    <row r="53" spans="1:10" hidden="1" outlineLevel="1">
      <c r="D53" s="3"/>
      <c r="E53" s="16"/>
      <c r="H53" s="47"/>
      <c r="J53" s="6"/>
    </row>
    <row r="54" spans="1:10" hidden="1" outlineLevel="1">
      <c r="D54" s="3"/>
      <c r="E54" s="16"/>
      <c r="F54" s="32" t="s">
        <v>15</v>
      </c>
      <c r="H54" s="30"/>
      <c r="J54" s="33">
        <f>SUM(J36:J51)</f>
        <v>235120.53999999998</v>
      </c>
    </row>
    <row r="55" spans="1:10" ht="12" hidden="1" outlineLevel="1" thickBot="1">
      <c r="D55" s="3"/>
      <c r="E55" s="16"/>
      <c r="F55" s="32" t="s">
        <v>16</v>
      </c>
      <c r="H55" s="30"/>
      <c r="J55" s="92">
        <v>235120.54</v>
      </c>
    </row>
    <row r="56" spans="1:10" ht="12" hidden="1" outlineLevel="1" thickTop="1">
      <c r="D56" s="3"/>
      <c r="E56" s="16"/>
      <c r="F56" s="32" t="s">
        <v>17</v>
      </c>
      <c r="H56" s="30"/>
      <c r="J56" s="35">
        <f>+J54-J55</f>
        <v>0</v>
      </c>
    </row>
    <row r="57" spans="1:10" hidden="1" outlineLevel="1">
      <c r="E57" s="16"/>
    </row>
    <row r="58" spans="1:10" collapsed="1">
      <c r="A58" s="118" t="s">
        <v>48</v>
      </c>
      <c r="B58" s="117" t="s">
        <v>49</v>
      </c>
      <c r="C58" s="14"/>
      <c r="D58" s="15"/>
      <c r="E58" s="16"/>
      <c r="G58" s="13"/>
      <c r="H58" s="5"/>
      <c r="I58" s="6"/>
      <c r="J58" s="6"/>
    </row>
    <row r="59" spans="1:10" hidden="1" outlineLevel="1">
      <c r="A59" s="18" t="s">
        <v>5</v>
      </c>
      <c r="B59" s="18" t="s">
        <v>6</v>
      </c>
      <c r="C59" s="18" t="s">
        <v>7</v>
      </c>
      <c r="D59" s="19" t="s">
        <v>8</v>
      </c>
      <c r="E59" s="20" t="s">
        <v>9</v>
      </c>
      <c r="F59" s="21" t="s">
        <v>10</v>
      </c>
      <c r="G59" s="22" t="s">
        <v>5</v>
      </c>
      <c r="H59" s="22" t="s">
        <v>6</v>
      </c>
      <c r="I59" s="21" t="s">
        <v>11</v>
      </c>
      <c r="J59" s="21" t="s">
        <v>19</v>
      </c>
    </row>
    <row r="60" spans="1:10" hidden="1" outlineLevel="1">
      <c r="A60" s="3"/>
      <c r="B60" s="3"/>
      <c r="C60" s="3"/>
      <c r="D60" s="3"/>
      <c r="E60" s="20" t="s">
        <v>13</v>
      </c>
      <c r="F60" s="3"/>
      <c r="G60" s="17"/>
      <c r="H60" s="5"/>
      <c r="I60" s="6"/>
      <c r="J60" s="55">
        <v>37164.730000000003</v>
      </c>
    </row>
    <row r="61" spans="1:10" hidden="1" outlineLevel="1">
      <c r="A61" s="3"/>
      <c r="B61" s="3"/>
      <c r="C61" s="3"/>
      <c r="D61" s="30" t="s">
        <v>50</v>
      </c>
      <c r="E61" s="20"/>
      <c r="F61" s="3"/>
      <c r="G61" s="7" t="s">
        <v>51</v>
      </c>
      <c r="H61" s="56">
        <v>41281</v>
      </c>
      <c r="I61" s="57">
        <v>14072.68</v>
      </c>
      <c r="J61" s="58">
        <f>+F61-I61</f>
        <v>-14072.68</v>
      </c>
    </row>
    <row r="62" spans="1:10" hidden="1" outlineLevel="1">
      <c r="A62" s="3"/>
      <c r="B62" s="3"/>
      <c r="C62" s="3"/>
      <c r="D62" s="7" t="s">
        <v>52</v>
      </c>
      <c r="E62" s="20"/>
      <c r="F62" s="3"/>
      <c r="G62" s="7" t="s">
        <v>53</v>
      </c>
      <c r="H62" s="56">
        <v>41284</v>
      </c>
      <c r="I62" s="57">
        <v>4436.7700000000004</v>
      </c>
      <c r="J62" s="58">
        <f t="shared" ref="J62:J67" si="1">+F62-I62</f>
        <v>-4436.7700000000004</v>
      </c>
    </row>
    <row r="63" spans="1:10" hidden="1" outlineLevel="1">
      <c r="A63" s="3"/>
      <c r="B63" s="3"/>
      <c r="C63" s="3"/>
      <c r="D63" s="7" t="s">
        <v>54</v>
      </c>
      <c r="E63" s="20"/>
      <c r="F63" s="3"/>
      <c r="G63" s="7" t="s">
        <v>55</v>
      </c>
      <c r="H63" s="56">
        <v>41297</v>
      </c>
      <c r="I63" s="59">
        <v>12102.88</v>
      </c>
      <c r="J63" s="58">
        <f t="shared" si="1"/>
        <v>-12102.88</v>
      </c>
    </row>
    <row r="64" spans="1:10" hidden="1" outlineLevel="1">
      <c r="A64" s="3"/>
      <c r="B64" s="3"/>
      <c r="C64" s="3"/>
      <c r="D64" s="3"/>
      <c r="E64" s="20"/>
      <c r="F64" s="3"/>
      <c r="G64" s="7" t="s">
        <v>56</v>
      </c>
      <c r="H64" s="56">
        <v>41517</v>
      </c>
      <c r="I64" s="57">
        <v>702.64</v>
      </c>
      <c r="J64" s="58">
        <f t="shared" si="1"/>
        <v>-702.64</v>
      </c>
    </row>
    <row r="65" spans="1:10" hidden="1" outlineLevel="1">
      <c r="A65" s="3"/>
      <c r="B65" s="3"/>
      <c r="C65" s="3"/>
      <c r="D65" s="7" t="s">
        <v>57</v>
      </c>
      <c r="E65" s="20"/>
      <c r="F65" s="3"/>
      <c r="G65" s="7" t="s">
        <v>58</v>
      </c>
      <c r="H65" s="56">
        <v>41517</v>
      </c>
      <c r="I65" s="13">
        <v>6376.54</v>
      </c>
      <c r="J65" s="58">
        <f t="shared" si="1"/>
        <v>-6376.54</v>
      </c>
    </row>
    <row r="66" spans="1:10" hidden="1" outlineLevel="1">
      <c r="A66" s="7" t="s">
        <v>59</v>
      </c>
      <c r="B66" s="56">
        <v>41988</v>
      </c>
      <c r="C66" s="7" t="s">
        <v>60</v>
      </c>
      <c r="D66" s="30" t="s">
        <v>61</v>
      </c>
      <c r="E66" s="16" t="s">
        <v>34</v>
      </c>
      <c r="F66" s="13">
        <v>9749.7099999999991</v>
      </c>
      <c r="G66" s="17" t="s">
        <v>473</v>
      </c>
      <c r="H66" s="85">
        <v>42369</v>
      </c>
      <c r="I66" s="6">
        <v>468</v>
      </c>
      <c r="J66" s="58">
        <f t="shared" si="1"/>
        <v>9281.7099999999991</v>
      </c>
    </row>
    <row r="67" spans="1:10" hidden="1" outlineLevel="1">
      <c r="A67" s="7" t="s">
        <v>62</v>
      </c>
      <c r="B67" s="56">
        <v>41990</v>
      </c>
      <c r="C67" s="7" t="s">
        <v>63</v>
      </c>
      <c r="D67" s="30" t="s">
        <v>64</v>
      </c>
      <c r="E67" s="16" t="s">
        <v>34</v>
      </c>
      <c r="F67" s="13">
        <v>92316.160000000003</v>
      </c>
      <c r="G67" s="17"/>
      <c r="H67" s="5"/>
      <c r="I67" s="6"/>
      <c r="J67" s="58">
        <f t="shared" si="1"/>
        <v>92316.160000000003</v>
      </c>
    </row>
    <row r="68" spans="1:10" hidden="1" outlineLevel="1">
      <c r="A68" s="7" t="s">
        <v>65</v>
      </c>
      <c r="B68" s="56">
        <v>42017</v>
      </c>
      <c r="C68" s="7" t="s">
        <v>66</v>
      </c>
      <c r="D68" s="30" t="s">
        <v>67</v>
      </c>
      <c r="E68" s="16" t="s">
        <v>34</v>
      </c>
      <c r="F68" s="13">
        <v>25072.45</v>
      </c>
      <c r="G68" s="7" t="s">
        <v>417</v>
      </c>
      <c r="H68" s="56">
        <v>42400</v>
      </c>
      <c r="I68" s="6">
        <v>631.11</v>
      </c>
      <c r="J68" s="58">
        <f>+F68-I68</f>
        <v>24441.34</v>
      </c>
    </row>
    <row r="69" spans="1:10" hidden="1" outlineLevel="1">
      <c r="A69" s="7" t="s">
        <v>68</v>
      </c>
      <c r="B69" s="56">
        <v>42205</v>
      </c>
      <c r="C69" s="7" t="s">
        <v>69</v>
      </c>
      <c r="D69" s="30" t="s">
        <v>70</v>
      </c>
      <c r="E69" s="16" t="s">
        <v>34</v>
      </c>
      <c r="F69" s="13">
        <v>28223.52</v>
      </c>
      <c r="G69" s="17"/>
      <c r="H69" s="5"/>
      <c r="I69" s="6"/>
      <c r="J69" s="58">
        <f>+F69-I69</f>
        <v>28223.52</v>
      </c>
    </row>
    <row r="70" spans="1:10" hidden="1" outlineLevel="1">
      <c r="A70" s="7" t="s">
        <v>71</v>
      </c>
      <c r="B70" s="56">
        <v>42349</v>
      </c>
      <c r="C70" s="7" t="s">
        <v>72</v>
      </c>
      <c r="D70" s="30">
        <v>56727</v>
      </c>
      <c r="E70" s="7" t="s">
        <v>34</v>
      </c>
      <c r="F70" s="13">
        <v>5150.47</v>
      </c>
      <c r="G70" s="17"/>
      <c r="H70" s="5"/>
      <c r="I70" s="6"/>
      <c r="J70" s="58">
        <f>+F70-I70</f>
        <v>5150.47</v>
      </c>
    </row>
    <row r="71" spans="1:10" hidden="1" outlineLevel="1">
      <c r="A71" s="7" t="s">
        <v>73</v>
      </c>
      <c r="B71" s="56">
        <v>42359</v>
      </c>
      <c r="C71" s="7" t="s">
        <v>74</v>
      </c>
      <c r="D71" s="30" t="s">
        <v>75</v>
      </c>
      <c r="E71" s="7" t="s">
        <v>34</v>
      </c>
      <c r="F71" s="13">
        <v>43246.44</v>
      </c>
      <c r="G71" s="17"/>
      <c r="H71" s="5"/>
      <c r="I71" s="6"/>
      <c r="J71" s="58">
        <f>+F71-I71</f>
        <v>43246.44</v>
      </c>
    </row>
    <row r="72" spans="1:10" hidden="1" outlineLevel="1">
      <c r="A72" s="7" t="s">
        <v>391</v>
      </c>
      <c r="B72" s="56">
        <v>42390</v>
      </c>
      <c r="C72" s="7" t="s">
        <v>392</v>
      </c>
      <c r="D72" s="30" t="s">
        <v>402</v>
      </c>
      <c r="E72" s="7" t="s">
        <v>34</v>
      </c>
      <c r="F72" s="82">
        <v>489.39</v>
      </c>
      <c r="G72" s="17"/>
      <c r="H72" s="5"/>
      <c r="I72" s="6"/>
      <c r="J72" s="58">
        <f t="shared" ref="J72:J81" si="2">+F72-I72</f>
        <v>489.39</v>
      </c>
    </row>
    <row r="73" spans="1:10" hidden="1" outlineLevel="1">
      <c r="A73" s="7" t="s">
        <v>393</v>
      </c>
      <c r="B73" s="56">
        <v>42391</v>
      </c>
      <c r="C73" s="7" t="s">
        <v>394</v>
      </c>
      <c r="D73" s="30">
        <v>58591</v>
      </c>
      <c r="E73" s="7" t="s">
        <v>34</v>
      </c>
      <c r="F73" s="82">
        <v>13506.7</v>
      </c>
      <c r="G73" s="17"/>
      <c r="H73" s="5"/>
      <c r="I73" s="6"/>
      <c r="J73" s="58">
        <f t="shared" si="2"/>
        <v>13506.7</v>
      </c>
    </row>
    <row r="74" spans="1:10" hidden="1" outlineLevel="1">
      <c r="A74" s="7" t="s">
        <v>258</v>
      </c>
      <c r="B74" s="56">
        <v>42391</v>
      </c>
      <c r="C74" s="7" t="s">
        <v>395</v>
      </c>
      <c r="D74" s="30">
        <v>59176</v>
      </c>
      <c r="E74" s="7" t="s">
        <v>34</v>
      </c>
      <c r="F74" s="82">
        <v>22599.53</v>
      </c>
      <c r="G74" s="17"/>
      <c r="H74" s="5"/>
      <c r="I74" s="6"/>
      <c r="J74" s="58">
        <f t="shared" si="2"/>
        <v>22599.53</v>
      </c>
    </row>
    <row r="75" spans="1:10" hidden="1" outlineLevel="1">
      <c r="A75" s="7" t="s">
        <v>396</v>
      </c>
      <c r="B75" s="56">
        <v>42396</v>
      </c>
      <c r="C75" s="7" t="s">
        <v>397</v>
      </c>
      <c r="D75" s="30" t="s">
        <v>403</v>
      </c>
      <c r="E75" s="7" t="s">
        <v>34</v>
      </c>
      <c r="F75" s="82">
        <v>7781.99</v>
      </c>
      <c r="G75" s="17"/>
      <c r="H75" s="5"/>
      <c r="I75" s="6"/>
      <c r="J75" s="58">
        <f t="shared" si="2"/>
        <v>7781.99</v>
      </c>
    </row>
    <row r="76" spans="1:10" hidden="1" outlineLevel="1">
      <c r="A76" s="7" t="s">
        <v>398</v>
      </c>
      <c r="B76" s="56">
        <v>42396</v>
      </c>
      <c r="C76" s="7" t="s">
        <v>399</v>
      </c>
      <c r="D76" s="30" t="s">
        <v>404</v>
      </c>
      <c r="E76" s="7" t="s">
        <v>34</v>
      </c>
      <c r="F76" s="82">
        <v>12131.06</v>
      </c>
      <c r="G76" s="17"/>
      <c r="H76" s="5"/>
      <c r="I76" s="6"/>
      <c r="J76" s="58">
        <f t="shared" si="2"/>
        <v>12131.06</v>
      </c>
    </row>
    <row r="77" spans="1:10" hidden="1" outlineLevel="1">
      <c r="A77" s="7" t="s">
        <v>400</v>
      </c>
      <c r="B77" s="56">
        <v>42396</v>
      </c>
      <c r="C77" s="7" t="s">
        <v>401</v>
      </c>
      <c r="D77" s="30" t="s">
        <v>405</v>
      </c>
      <c r="E77" s="7" t="s">
        <v>34</v>
      </c>
      <c r="F77" s="82">
        <v>27339.040000000001</v>
      </c>
      <c r="G77" s="17"/>
      <c r="H77" s="5"/>
      <c r="I77" s="6"/>
      <c r="J77" s="58">
        <f t="shared" si="2"/>
        <v>27339.040000000001</v>
      </c>
    </row>
    <row r="78" spans="1:10" hidden="1" outlineLevel="1">
      <c r="A78" s="7" t="s">
        <v>406</v>
      </c>
      <c r="B78" s="56">
        <v>42398</v>
      </c>
      <c r="C78" s="7" t="s">
        <v>407</v>
      </c>
      <c r="D78" s="30" t="s">
        <v>414</v>
      </c>
      <c r="E78" s="7" t="s">
        <v>34</v>
      </c>
      <c r="F78" s="82">
        <v>17026.689999999999</v>
      </c>
      <c r="G78" s="17"/>
      <c r="H78" s="5"/>
      <c r="I78" s="6"/>
      <c r="J78" s="58">
        <f t="shared" si="2"/>
        <v>17026.689999999999</v>
      </c>
    </row>
    <row r="79" spans="1:10" hidden="1" outlineLevel="1">
      <c r="A79" s="7" t="s">
        <v>408</v>
      </c>
      <c r="B79" s="56">
        <v>42399</v>
      </c>
      <c r="C79" s="7" t="s">
        <v>409</v>
      </c>
      <c r="D79" s="30" t="s">
        <v>415</v>
      </c>
      <c r="E79" s="7" t="s">
        <v>34</v>
      </c>
      <c r="F79" s="82">
        <v>110539.56</v>
      </c>
      <c r="G79" s="17"/>
      <c r="H79" s="5"/>
      <c r="I79" s="6"/>
      <c r="J79" s="58">
        <f t="shared" si="2"/>
        <v>110539.56</v>
      </c>
    </row>
    <row r="80" spans="1:10" hidden="1" outlineLevel="1">
      <c r="A80" s="7" t="s">
        <v>410</v>
      </c>
      <c r="B80" s="56">
        <v>42399</v>
      </c>
      <c r="C80" s="7" t="s">
        <v>411</v>
      </c>
      <c r="D80" s="30" t="s">
        <v>416</v>
      </c>
      <c r="E80" s="7" t="s">
        <v>34</v>
      </c>
      <c r="F80" s="82">
        <v>2853.68</v>
      </c>
      <c r="G80" s="17"/>
      <c r="H80" s="5"/>
      <c r="I80" s="6"/>
      <c r="J80" s="58">
        <f t="shared" si="2"/>
        <v>2853.68</v>
      </c>
    </row>
    <row r="81" spans="1:10" hidden="1" outlineLevel="1">
      <c r="A81" s="7" t="s">
        <v>412</v>
      </c>
      <c r="B81" s="56">
        <v>42399</v>
      </c>
      <c r="C81" s="7" t="s">
        <v>413</v>
      </c>
      <c r="D81" s="30">
        <v>57963</v>
      </c>
      <c r="E81" s="7" t="s">
        <v>34</v>
      </c>
      <c r="F81" s="82">
        <v>27329.01</v>
      </c>
      <c r="G81" s="17"/>
      <c r="H81" s="5"/>
      <c r="I81" s="6">
        <v>32.86</v>
      </c>
      <c r="J81" s="58">
        <f t="shared" si="2"/>
        <v>27296.149999999998</v>
      </c>
    </row>
    <row r="82" spans="1:10" hidden="1" outlineLevel="1">
      <c r="B82" s="56"/>
      <c r="D82" s="30"/>
      <c r="E82" s="7"/>
      <c r="F82" s="13"/>
      <c r="G82" s="17"/>
      <c r="H82" s="5"/>
      <c r="I82" s="6"/>
      <c r="J82" s="58"/>
    </row>
    <row r="83" spans="1:10" hidden="1" outlineLevel="1">
      <c r="A83" s="52"/>
      <c r="B83" s="53"/>
      <c r="C83" s="52"/>
      <c r="D83" s="52"/>
      <c r="E83" s="60"/>
      <c r="F83" s="55"/>
      <c r="H83" s="30"/>
      <c r="J83" s="13"/>
    </row>
    <row r="84" spans="1:10" hidden="1" outlineLevel="1">
      <c r="E84" s="16"/>
      <c r="F84" s="32" t="s">
        <v>15</v>
      </c>
      <c r="H84" s="30"/>
      <c r="J84" s="33">
        <f>+SUM(J60:J82)</f>
        <v>443696.65</v>
      </c>
    </row>
    <row r="85" spans="1:10" ht="12" hidden="1" outlineLevel="1" thickBot="1">
      <c r="E85" s="16"/>
      <c r="F85" s="32" t="s">
        <v>16</v>
      </c>
      <c r="H85" s="30"/>
      <c r="J85" s="87">
        <v>443696.64000000001</v>
      </c>
    </row>
    <row r="86" spans="1:10" ht="12" hidden="1" outlineLevel="1" thickTop="1">
      <c r="E86" s="16"/>
      <c r="F86" s="32" t="s">
        <v>17</v>
      </c>
      <c r="H86" s="30"/>
      <c r="J86" s="35">
        <f>+J84-J85</f>
        <v>1.0000000009313226E-2</v>
      </c>
    </row>
    <row r="87" spans="1:10" hidden="1" outlineLevel="1">
      <c r="A87" s="18"/>
      <c r="B87" s="18"/>
      <c r="C87" s="18"/>
      <c r="D87" s="19"/>
      <c r="E87" s="20"/>
      <c r="F87" s="32"/>
      <c r="G87" s="22"/>
      <c r="H87" s="22"/>
      <c r="I87" s="21"/>
      <c r="J87" s="78"/>
    </row>
    <row r="88" spans="1:10" collapsed="1">
      <c r="A88" s="118" t="s">
        <v>460</v>
      </c>
      <c r="B88" s="102" t="s">
        <v>461</v>
      </c>
      <c r="C88" s="14"/>
      <c r="D88" s="15"/>
      <c r="E88" s="20"/>
      <c r="F88" s="32"/>
      <c r="G88" s="22"/>
      <c r="H88" s="22"/>
      <c r="I88" s="21"/>
      <c r="J88" s="78"/>
    </row>
    <row r="89" spans="1:10" hidden="1" outlineLevel="1">
      <c r="A89" s="18" t="s">
        <v>5</v>
      </c>
      <c r="B89" s="18" t="s">
        <v>6</v>
      </c>
      <c r="C89" s="18" t="s">
        <v>7</v>
      </c>
      <c r="D89" s="19" t="s">
        <v>8</v>
      </c>
      <c r="E89" s="20" t="s">
        <v>9</v>
      </c>
      <c r="F89" s="21" t="s">
        <v>10</v>
      </c>
      <c r="G89" s="22" t="s">
        <v>5</v>
      </c>
      <c r="H89" s="22" t="s">
        <v>6</v>
      </c>
      <c r="I89" s="21" t="s">
        <v>11</v>
      </c>
      <c r="J89" s="21" t="s">
        <v>19</v>
      </c>
    </row>
    <row r="90" spans="1:10" hidden="1" outlineLevel="1">
      <c r="A90" s="18"/>
      <c r="B90" s="18"/>
      <c r="C90" s="18"/>
      <c r="D90" s="19"/>
      <c r="E90" s="20"/>
      <c r="F90" s="32"/>
      <c r="G90" s="22"/>
      <c r="H90" s="22"/>
      <c r="I90" s="21"/>
      <c r="J90" s="78"/>
    </row>
    <row r="91" spans="1:10" hidden="1" outlineLevel="1">
      <c r="A91" s="52" t="s">
        <v>462</v>
      </c>
      <c r="B91" s="53">
        <v>42399</v>
      </c>
      <c r="C91" s="52" t="s">
        <v>463</v>
      </c>
      <c r="D91" s="52" t="s">
        <v>464</v>
      </c>
      <c r="E91" s="52" t="s">
        <v>76</v>
      </c>
      <c r="F91" s="51">
        <v>2800.01</v>
      </c>
      <c r="G91" s="22"/>
      <c r="H91" s="22"/>
      <c r="I91" s="21"/>
      <c r="J91" s="78">
        <f>+F91-I91</f>
        <v>2800.01</v>
      </c>
    </row>
    <row r="92" spans="1:10" hidden="1" outlineLevel="1">
      <c r="A92" s="18"/>
      <c r="B92" s="18"/>
      <c r="C92" s="18"/>
      <c r="D92" s="19"/>
      <c r="E92" s="20"/>
      <c r="F92" s="32"/>
      <c r="G92" s="22"/>
      <c r="H92" s="22"/>
      <c r="I92" s="21"/>
      <c r="J92" s="78"/>
    </row>
    <row r="93" spans="1:10" hidden="1" outlineLevel="1">
      <c r="A93" s="18"/>
      <c r="B93" s="18"/>
      <c r="C93" s="18"/>
      <c r="D93" s="19"/>
      <c r="E93" s="20"/>
      <c r="F93" s="32"/>
      <c r="G93" s="22"/>
      <c r="H93" s="22"/>
      <c r="I93" s="21"/>
      <c r="J93" s="78"/>
    </row>
    <row r="94" spans="1:10" hidden="1" outlineLevel="1">
      <c r="A94" s="18"/>
      <c r="B94" s="18"/>
      <c r="C94" s="18"/>
      <c r="D94" s="19"/>
      <c r="E94" s="20"/>
      <c r="F94" s="32" t="s">
        <v>15</v>
      </c>
      <c r="G94" s="22"/>
      <c r="H94" s="22"/>
      <c r="I94" s="21"/>
      <c r="J94" s="78">
        <f>+J91</f>
        <v>2800.01</v>
      </c>
    </row>
    <row r="95" spans="1:10" ht="12" hidden="1" outlineLevel="1" thickBot="1">
      <c r="A95" s="18"/>
      <c r="B95" s="18"/>
      <c r="C95" s="18"/>
      <c r="D95" s="19"/>
      <c r="E95" s="20"/>
      <c r="F95" s="32" t="s">
        <v>16</v>
      </c>
      <c r="G95" s="22"/>
      <c r="H95" s="22"/>
      <c r="I95" s="21"/>
      <c r="J95" s="79">
        <v>2800.01</v>
      </c>
    </row>
    <row r="96" spans="1:10" ht="12" hidden="1" outlineLevel="1" thickTop="1">
      <c r="A96" s="18"/>
      <c r="B96" s="18"/>
      <c r="C96" s="18"/>
      <c r="D96" s="19"/>
      <c r="E96" s="20"/>
      <c r="F96" s="32" t="s">
        <v>17</v>
      </c>
      <c r="G96" s="22"/>
      <c r="H96" s="22"/>
      <c r="I96" s="21"/>
      <c r="J96" s="78">
        <f>+J94-J95</f>
        <v>0</v>
      </c>
    </row>
    <row r="97" spans="1:10" hidden="1" outlineLevel="1"/>
    <row r="98" spans="1:10" collapsed="1">
      <c r="A98" s="118" t="s">
        <v>372</v>
      </c>
      <c r="B98" s="117" t="s">
        <v>373</v>
      </c>
      <c r="C98" s="14"/>
      <c r="D98" s="15"/>
      <c r="E98" s="20"/>
      <c r="F98" s="21"/>
      <c r="G98" s="22"/>
      <c r="H98" s="22"/>
      <c r="I98" s="21"/>
      <c r="J98" s="21"/>
    </row>
    <row r="99" spans="1:10" hidden="1" outlineLevel="1">
      <c r="A99" s="18" t="s">
        <v>5</v>
      </c>
      <c r="B99" s="18" t="s">
        <v>6</v>
      </c>
      <c r="C99" s="18" t="s">
        <v>7</v>
      </c>
      <c r="D99" s="19" t="s">
        <v>8</v>
      </c>
      <c r="E99" s="20" t="s">
        <v>9</v>
      </c>
      <c r="F99" s="21" t="s">
        <v>10</v>
      </c>
      <c r="G99" s="22" t="s">
        <v>5</v>
      </c>
      <c r="H99" s="22" t="s">
        <v>6</v>
      </c>
      <c r="I99" s="21" t="s">
        <v>11</v>
      </c>
      <c r="J99" s="21" t="s">
        <v>19</v>
      </c>
    </row>
    <row r="100" spans="1:10" hidden="1" outlineLevel="1">
      <c r="A100" s="18"/>
      <c r="B100" s="18"/>
      <c r="C100" s="18"/>
      <c r="D100" s="19"/>
      <c r="E100" s="20"/>
      <c r="F100" s="21"/>
      <c r="G100" s="22"/>
      <c r="H100" s="22"/>
      <c r="I100" s="21"/>
      <c r="J100" s="21"/>
    </row>
    <row r="101" spans="1:10" hidden="1" outlineLevel="1">
      <c r="A101" s="7" t="s">
        <v>374</v>
      </c>
      <c r="B101" s="56">
        <v>42350</v>
      </c>
      <c r="C101" s="7" t="s">
        <v>375</v>
      </c>
      <c r="D101" s="7" t="s">
        <v>376</v>
      </c>
      <c r="E101" s="7" t="s">
        <v>76</v>
      </c>
      <c r="F101" s="13">
        <v>1828.52</v>
      </c>
      <c r="G101" s="22"/>
      <c r="H101" s="22"/>
      <c r="I101" s="21"/>
      <c r="J101" s="77">
        <f>+F101-I101</f>
        <v>1828.52</v>
      </c>
    </row>
    <row r="102" spans="1:10" hidden="1" outlineLevel="1">
      <c r="A102" s="18"/>
      <c r="B102" s="18"/>
      <c r="C102" s="18"/>
      <c r="D102" s="19"/>
      <c r="E102" s="20"/>
      <c r="F102" s="21"/>
      <c r="G102" s="22"/>
      <c r="H102" s="22"/>
      <c r="I102" s="21"/>
      <c r="J102" s="21"/>
    </row>
    <row r="103" spans="1:10" hidden="1" outlineLevel="1">
      <c r="A103" s="18"/>
      <c r="B103" s="18"/>
      <c r="C103" s="18"/>
      <c r="D103" s="19"/>
      <c r="E103" s="20"/>
      <c r="F103" s="21"/>
      <c r="G103" s="22"/>
      <c r="H103" s="22"/>
      <c r="I103" s="21"/>
      <c r="J103" s="21"/>
    </row>
    <row r="104" spans="1:10" hidden="1" outlineLevel="1">
      <c r="A104" s="18"/>
      <c r="B104" s="18"/>
      <c r="C104" s="18"/>
      <c r="D104" s="19"/>
      <c r="E104" s="20"/>
      <c r="F104" s="32" t="s">
        <v>15</v>
      </c>
      <c r="G104" s="22"/>
      <c r="H104" s="22"/>
      <c r="I104" s="21"/>
      <c r="J104" s="78">
        <f>+J101</f>
        <v>1828.52</v>
      </c>
    </row>
    <row r="105" spans="1:10" ht="12" hidden="1" outlineLevel="1" thickBot="1">
      <c r="A105" s="18"/>
      <c r="B105" s="18"/>
      <c r="C105" s="18"/>
      <c r="D105" s="19"/>
      <c r="E105" s="20"/>
      <c r="F105" s="32" t="s">
        <v>16</v>
      </c>
      <c r="G105" s="22"/>
      <c r="H105" s="22"/>
      <c r="I105" s="21"/>
      <c r="J105" s="89">
        <v>1828.52</v>
      </c>
    </row>
    <row r="106" spans="1:10" ht="12" hidden="1" outlineLevel="1" thickTop="1">
      <c r="A106" s="18"/>
      <c r="B106" s="18"/>
      <c r="C106" s="18"/>
      <c r="D106" s="19"/>
      <c r="E106" s="20"/>
      <c r="F106" s="32" t="s">
        <v>17</v>
      </c>
      <c r="G106" s="22"/>
      <c r="H106" s="22"/>
      <c r="I106" s="21"/>
      <c r="J106" s="78">
        <f>+J104-J105</f>
        <v>0</v>
      </c>
    </row>
    <row r="107" spans="1:10" hidden="1" outlineLevel="1">
      <c r="E107" s="16"/>
    </row>
    <row r="108" spans="1:10" collapsed="1">
      <c r="A108" s="118" t="s">
        <v>356</v>
      </c>
      <c r="B108" s="117" t="s">
        <v>357</v>
      </c>
      <c r="C108" s="14"/>
      <c r="D108" s="15"/>
      <c r="E108" s="16"/>
      <c r="F108" s="3"/>
      <c r="G108" s="17"/>
      <c r="H108" s="5"/>
      <c r="I108" s="6"/>
      <c r="J108" s="6"/>
    </row>
    <row r="109" spans="1:10" hidden="1" outlineLevel="1">
      <c r="A109" s="18" t="s">
        <v>5</v>
      </c>
      <c r="B109" s="18" t="s">
        <v>6</v>
      </c>
      <c r="C109" s="18" t="s">
        <v>7</v>
      </c>
      <c r="D109" s="19" t="s">
        <v>8</v>
      </c>
      <c r="E109" s="76" t="s">
        <v>9</v>
      </c>
      <c r="F109" s="21" t="s">
        <v>10</v>
      </c>
      <c r="G109" s="22" t="s">
        <v>5</v>
      </c>
      <c r="H109" s="22" t="s">
        <v>6</v>
      </c>
      <c r="I109" s="21" t="s">
        <v>11</v>
      </c>
      <c r="J109" s="21" t="s">
        <v>19</v>
      </c>
    </row>
    <row r="110" spans="1:10" hidden="1" outlineLevel="1">
      <c r="A110" s="7" t="s">
        <v>358</v>
      </c>
      <c r="B110" s="56">
        <v>42308</v>
      </c>
      <c r="C110" s="7">
        <v>29048</v>
      </c>
      <c r="D110" s="7" t="s">
        <v>359</v>
      </c>
      <c r="E110" s="12" t="s">
        <v>76</v>
      </c>
      <c r="F110" s="55">
        <v>3035.3</v>
      </c>
      <c r="J110" s="62">
        <f>+F110-I110</f>
        <v>3035.3</v>
      </c>
    </row>
    <row r="111" spans="1:10" hidden="1" outlineLevel="1"/>
    <row r="112" spans="1:10" hidden="1" outlineLevel="1"/>
    <row r="113" spans="1:10" hidden="1" outlineLevel="1">
      <c r="F113" s="32" t="s">
        <v>15</v>
      </c>
      <c r="J113" s="13">
        <f>+J110</f>
        <v>3035.3</v>
      </c>
    </row>
    <row r="114" spans="1:10" ht="12" hidden="1" outlineLevel="1" thickBot="1">
      <c r="F114" s="32" t="s">
        <v>16</v>
      </c>
      <c r="J114" s="87">
        <v>3035.3</v>
      </c>
    </row>
    <row r="115" spans="1:10" ht="12" hidden="1" outlineLevel="1" thickTop="1">
      <c r="F115" s="32" t="s">
        <v>17</v>
      </c>
      <c r="J115" s="62">
        <f>+J113-J114</f>
        <v>0</v>
      </c>
    </row>
    <row r="116" spans="1:10" hidden="1" outlineLevel="1">
      <c r="E116" s="16"/>
    </row>
    <row r="117" spans="1:10" collapsed="1">
      <c r="A117" s="118" t="s">
        <v>81</v>
      </c>
      <c r="B117" s="117" t="s">
        <v>82</v>
      </c>
      <c r="C117" s="14"/>
      <c r="D117" s="15"/>
      <c r="E117" s="16"/>
      <c r="G117" s="13"/>
      <c r="H117" s="5"/>
      <c r="I117" s="6"/>
      <c r="J117" s="6"/>
    </row>
    <row r="118" spans="1:10" hidden="1" outlineLevel="1">
      <c r="A118" s="18" t="s">
        <v>5</v>
      </c>
      <c r="B118" s="18" t="s">
        <v>6</v>
      </c>
      <c r="C118" s="18" t="s">
        <v>7</v>
      </c>
      <c r="D118" s="19" t="s">
        <v>8</v>
      </c>
      <c r="E118" s="20" t="s">
        <v>9</v>
      </c>
      <c r="F118" s="21" t="s">
        <v>10</v>
      </c>
      <c r="G118" s="22" t="s">
        <v>5</v>
      </c>
      <c r="H118" s="22" t="s">
        <v>6</v>
      </c>
      <c r="I118" s="21" t="s">
        <v>11</v>
      </c>
      <c r="J118" s="21" t="s">
        <v>19</v>
      </c>
    </row>
    <row r="119" spans="1:10" hidden="1" outlineLevel="1">
      <c r="A119" s="3"/>
      <c r="B119" s="3"/>
      <c r="C119" s="3"/>
      <c r="D119" s="3"/>
      <c r="E119" s="20" t="s">
        <v>13</v>
      </c>
      <c r="F119" s="3"/>
      <c r="G119" s="17"/>
      <c r="H119" s="5"/>
      <c r="I119" s="6"/>
      <c r="J119" s="6">
        <v>0</v>
      </c>
    </row>
    <row r="120" spans="1:10" hidden="1" outlineLevel="1">
      <c r="A120" s="7" t="s">
        <v>83</v>
      </c>
      <c r="B120" s="56">
        <v>42173</v>
      </c>
      <c r="C120" s="7" t="s">
        <v>84</v>
      </c>
      <c r="D120" s="7" t="s">
        <v>85</v>
      </c>
      <c r="E120" s="16" t="s">
        <v>76</v>
      </c>
      <c r="F120" s="55">
        <v>9880.36</v>
      </c>
      <c r="H120" s="30"/>
      <c r="J120" s="35">
        <f>F120-I120</f>
        <v>9880.36</v>
      </c>
    </row>
    <row r="121" spans="1:10" hidden="1" outlineLevel="1">
      <c r="B121" s="56"/>
      <c r="E121" s="16"/>
      <c r="F121" s="32"/>
      <c r="H121" s="30"/>
      <c r="J121" s="35"/>
    </row>
    <row r="122" spans="1:10" hidden="1" outlineLevel="1">
      <c r="B122" s="56"/>
      <c r="E122" s="16"/>
      <c r="F122" s="32" t="s">
        <v>15</v>
      </c>
      <c r="H122" s="30"/>
      <c r="J122" s="34">
        <f>SUM(J119:J120)</f>
        <v>9880.36</v>
      </c>
    </row>
    <row r="123" spans="1:10" ht="12" hidden="1" outlineLevel="1" thickBot="1">
      <c r="B123" s="56"/>
      <c r="E123" s="16"/>
      <c r="F123" s="32" t="s">
        <v>16</v>
      </c>
      <c r="H123" s="30"/>
      <c r="J123" s="90">
        <v>9880.36</v>
      </c>
    </row>
    <row r="124" spans="1:10" ht="12" hidden="1" outlineLevel="1" thickTop="1">
      <c r="B124" s="56"/>
      <c r="E124" s="16"/>
      <c r="F124" s="32" t="s">
        <v>17</v>
      </c>
      <c r="H124" s="30"/>
      <c r="J124" s="35">
        <f>+J122-J123</f>
        <v>0</v>
      </c>
    </row>
    <row r="125" spans="1:10" hidden="1" outlineLevel="1">
      <c r="E125" s="16"/>
    </row>
    <row r="126" spans="1:10" collapsed="1">
      <c r="A126" s="118" t="s">
        <v>86</v>
      </c>
      <c r="B126" s="117" t="s">
        <v>87</v>
      </c>
      <c r="C126" s="14"/>
      <c r="D126" s="9"/>
      <c r="E126" s="16"/>
      <c r="F126" s="3"/>
      <c r="G126" s="17"/>
      <c r="H126" s="5"/>
      <c r="I126" s="6"/>
      <c r="J126" s="6"/>
    </row>
    <row r="127" spans="1:10" hidden="1" outlineLevel="1">
      <c r="A127" s="18" t="s">
        <v>5</v>
      </c>
      <c r="B127" s="18" t="s">
        <v>6</v>
      </c>
      <c r="C127" s="18" t="s">
        <v>7</v>
      </c>
      <c r="D127" s="19" t="s">
        <v>8</v>
      </c>
      <c r="E127" s="20" t="s">
        <v>9</v>
      </c>
      <c r="F127" s="21" t="s">
        <v>10</v>
      </c>
      <c r="G127" s="22" t="s">
        <v>5</v>
      </c>
      <c r="H127" s="22" t="s">
        <v>6</v>
      </c>
      <c r="I127" s="21" t="s">
        <v>11</v>
      </c>
      <c r="J127" s="21" t="s">
        <v>19</v>
      </c>
    </row>
    <row r="128" spans="1:10" hidden="1" outlineLevel="1">
      <c r="D128" s="61"/>
      <c r="J128" s="62"/>
    </row>
    <row r="129" spans="1:10" hidden="1" outlineLevel="1">
      <c r="A129" s="7" t="s">
        <v>88</v>
      </c>
      <c r="B129" s="56">
        <v>41904</v>
      </c>
      <c r="C129" s="7" t="s">
        <v>89</v>
      </c>
      <c r="D129" s="61">
        <v>45159</v>
      </c>
      <c r="E129" s="12" t="s">
        <v>34</v>
      </c>
      <c r="F129" s="6">
        <v>2468.4</v>
      </c>
      <c r="H129" s="56"/>
      <c r="J129" s="55">
        <f>+F129-I129</f>
        <v>2468.4</v>
      </c>
    </row>
    <row r="130" spans="1:10" hidden="1" outlineLevel="1">
      <c r="A130" s="7" t="s">
        <v>90</v>
      </c>
      <c r="B130" s="56">
        <v>41909</v>
      </c>
      <c r="C130" s="7" t="s">
        <v>91</v>
      </c>
      <c r="D130" s="61" t="s">
        <v>92</v>
      </c>
      <c r="E130" s="12" t="s">
        <v>34</v>
      </c>
      <c r="F130" s="6">
        <v>10785</v>
      </c>
      <c r="H130" s="56"/>
      <c r="J130" s="55">
        <f t="shared" ref="J130:J136" si="3">+F130-I130</f>
        <v>10785</v>
      </c>
    </row>
    <row r="131" spans="1:10" hidden="1" outlineLevel="1">
      <c r="A131" s="7" t="s">
        <v>93</v>
      </c>
      <c r="B131" s="56">
        <v>41911</v>
      </c>
      <c r="C131" s="7" t="s">
        <v>94</v>
      </c>
      <c r="D131" s="61" t="s">
        <v>95</v>
      </c>
      <c r="E131" s="12" t="s">
        <v>34</v>
      </c>
      <c r="F131" s="6">
        <v>5490</v>
      </c>
      <c r="H131" s="56"/>
      <c r="I131" s="6"/>
      <c r="J131" s="55">
        <f t="shared" si="3"/>
        <v>5490</v>
      </c>
    </row>
    <row r="132" spans="1:10" hidden="1" outlineLevel="1">
      <c r="A132" s="7" t="s">
        <v>96</v>
      </c>
      <c r="B132" s="56">
        <v>41929</v>
      </c>
      <c r="C132" s="7" t="s">
        <v>97</v>
      </c>
      <c r="D132" s="61" t="s">
        <v>98</v>
      </c>
      <c r="E132" s="12" t="s">
        <v>34</v>
      </c>
      <c r="F132" s="6">
        <v>2863.34</v>
      </c>
      <c r="H132" s="56"/>
      <c r="I132" s="6"/>
      <c r="J132" s="55">
        <f t="shared" si="3"/>
        <v>2863.34</v>
      </c>
    </row>
    <row r="133" spans="1:10" hidden="1" outlineLevel="1">
      <c r="A133" s="7" t="s">
        <v>99</v>
      </c>
      <c r="B133" s="56">
        <v>41949</v>
      </c>
      <c r="C133" s="7" t="s">
        <v>100</v>
      </c>
      <c r="D133" s="61" t="s">
        <v>101</v>
      </c>
      <c r="E133" s="12" t="s">
        <v>34</v>
      </c>
      <c r="F133" s="6">
        <v>5335</v>
      </c>
      <c r="H133" s="56"/>
      <c r="I133" s="6"/>
      <c r="J133" s="55">
        <f t="shared" si="3"/>
        <v>5335</v>
      </c>
    </row>
    <row r="134" spans="1:10" hidden="1" outlineLevel="1">
      <c r="A134" s="7" t="s">
        <v>102</v>
      </c>
      <c r="B134" s="56">
        <v>42030</v>
      </c>
      <c r="C134" s="7" t="s">
        <v>103</v>
      </c>
      <c r="D134" s="61" t="s">
        <v>104</v>
      </c>
      <c r="E134" s="12" t="s">
        <v>34</v>
      </c>
      <c r="F134" s="62">
        <v>54035.27</v>
      </c>
      <c r="G134" s="3" t="s">
        <v>105</v>
      </c>
      <c r="H134" s="4">
        <v>42094</v>
      </c>
      <c r="I134" s="6">
        <v>48497.27</v>
      </c>
      <c r="J134" s="55">
        <f t="shared" si="3"/>
        <v>5538</v>
      </c>
    </row>
    <row r="135" spans="1:10" hidden="1" outlineLevel="1">
      <c r="A135" s="7" t="s">
        <v>106</v>
      </c>
      <c r="B135" s="56">
        <v>42035</v>
      </c>
      <c r="C135" s="7" t="s">
        <v>107</v>
      </c>
      <c r="D135" s="61" t="s">
        <v>108</v>
      </c>
      <c r="E135" s="12" t="s">
        <v>34</v>
      </c>
      <c r="F135" s="62">
        <v>22247.96</v>
      </c>
      <c r="G135" s="3" t="s">
        <v>105</v>
      </c>
      <c r="H135" s="4">
        <v>42094</v>
      </c>
      <c r="I135" s="6">
        <v>15797.96</v>
      </c>
      <c r="J135" s="55">
        <f t="shared" si="3"/>
        <v>6450</v>
      </c>
    </row>
    <row r="136" spans="1:10" hidden="1" outlineLevel="1">
      <c r="A136" s="3" t="s">
        <v>109</v>
      </c>
      <c r="B136" s="4">
        <v>42052</v>
      </c>
      <c r="C136" s="3" t="s">
        <v>110</v>
      </c>
      <c r="D136" s="63" t="s">
        <v>111</v>
      </c>
      <c r="E136" s="64" t="s">
        <v>34</v>
      </c>
      <c r="F136" s="6">
        <v>69850.86</v>
      </c>
      <c r="G136" s="3" t="s">
        <v>105</v>
      </c>
      <c r="H136" s="4">
        <v>42094</v>
      </c>
      <c r="I136" s="6">
        <v>55960.86</v>
      </c>
      <c r="J136" s="55">
        <f t="shared" si="3"/>
        <v>13890</v>
      </c>
    </row>
    <row r="137" spans="1:10" hidden="1" outlineLevel="1">
      <c r="A137" s="3"/>
      <c r="B137" s="4"/>
      <c r="C137" s="3"/>
      <c r="D137" s="3"/>
      <c r="E137" s="64"/>
      <c r="F137" s="17"/>
      <c r="H137" s="56"/>
      <c r="I137" s="6"/>
      <c r="J137" s="55"/>
    </row>
    <row r="138" spans="1:10" hidden="1" outlineLevel="1"/>
    <row r="139" spans="1:10" hidden="1" outlineLevel="1">
      <c r="F139" s="32" t="s">
        <v>15</v>
      </c>
      <c r="J139" s="34">
        <f>+SUM(J129:J136)</f>
        <v>52819.740000000005</v>
      </c>
    </row>
    <row r="140" spans="1:10" ht="12" hidden="1" outlineLevel="1" thickBot="1">
      <c r="F140" s="32" t="s">
        <v>16</v>
      </c>
      <c r="J140" s="90">
        <v>52819.74</v>
      </c>
    </row>
    <row r="141" spans="1:10" ht="12" hidden="1" outlineLevel="1" thickTop="1">
      <c r="F141" s="32" t="s">
        <v>17</v>
      </c>
      <c r="J141" s="35">
        <f>+J139-J140</f>
        <v>0</v>
      </c>
    </row>
    <row r="142" spans="1:10" hidden="1" outlineLevel="1">
      <c r="E142" s="16"/>
    </row>
    <row r="143" spans="1:10" collapsed="1">
      <c r="A143" s="118" t="s">
        <v>360</v>
      </c>
      <c r="B143" s="117" t="s">
        <v>361</v>
      </c>
      <c r="C143" s="14"/>
      <c r="D143" s="15"/>
      <c r="E143" s="16"/>
      <c r="F143" s="3"/>
      <c r="G143" s="17"/>
      <c r="H143" s="5"/>
      <c r="I143" s="6"/>
      <c r="J143" s="6"/>
    </row>
    <row r="144" spans="1:10" hidden="1" outlineLevel="1">
      <c r="A144" s="18" t="s">
        <v>5</v>
      </c>
      <c r="B144" s="18" t="s">
        <v>6</v>
      </c>
      <c r="C144" s="18" t="s">
        <v>7</v>
      </c>
      <c r="D144" s="19" t="s">
        <v>8</v>
      </c>
      <c r="E144" s="76" t="s">
        <v>9</v>
      </c>
      <c r="F144" s="21" t="s">
        <v>10</v>
      </c>
      <c r="G144" s="22" t="s">
        <v>5</v>
      </c>
      <c r="H144" s="22" t="s">
        <v>6</v>
      </c>
      <c r="I144" s="21" t="s">
        <v>11</v>
      </c>
      <c r="J144" s="21" t="s">
        <v>19</v>
      </c>
    </row>
    <row r="145" spans="1:10" hidden="1" outlineLevel="1">
      <c r="A145" s="7" t="s">
        <v>362</v>
      </c>
      <c r="B145" s="56">
        <v>42308</v>
      </c>
      <c r="C145" s="7" t="s">
        <v>363</v>
      </c>
      <c r="D145" s="7" t="s">
        <v>364</v>
      </c>
      <c r="E145" s="12" t="s">
        <v>76</v>
      </c>
      <c r="F145" s="55">
        <v>1110.75</v>
      </c>
      <c r="G145" s="22"/>
      <c r="H145" s="22"/>
      <c r="I145" s="21"/>
      <c r="J145" s="77">
        <f>+F145</f>
        <v>1110.75</v>
      </c>
    </row>
    <row r="146" spans="1:10" hidden="1" outlineLevel="1">
      <c r="B146" s="56"/>
      <c r="F146" s="13"/>
      <c r="G146" s="22"/>
      <c r="H146" s="22"/>
      <c r="I146" s="21"/>
      <c r="J146" s="77"/>
    </row>
    <row r="147" spans="1:10" hidden="1" outlineLevel="1">
      <c r="B147" s="56"/>
      <c r="F147" s="32" t="s">
        <v>15</v>
      </c>
      <c r="G147" s="22"/>
      <c r="H147" s="22"/>
      <c r="I147" s="21"/>
      <c r="J147" s="77">
        <f>+J145</f>
        <v>1110.75</v>
      </c>
    </row>
    <row r="148" spans="1:10" ht="12" hidden="1" outlineLevel="1" thickBot="1">
      <c r="B148" s="56"/>
      <c r="F148" s="32" t="s">
        <v>16</v>
      </c>
      <c r="G148" s="22"/>
      <c r="H148" s="22"/>
      <c r="I148" s="21"/>
      <c r="J148" s="91">
        <v>1110.75</v>
      </c>
    </row>
    <row r="149" spans="1:10" ht="12" hidden="1" outlineLevel="1" thickTop="1">
      <c r="B149" s="56"/>
      <c r="F149" s="32" t="s">
        <v>17</v>
      </c>
      <c r="G149" s="22"/>
      <c r="H149" s="22"/>
      <c r="I149" s="21"/>
      <c r="J149" s="77">
        <f>+J147-J148</f>
        <v>0</v>
      </c>
    </row>
    <row r="150" spans="1:10" hidden="1" outlineLevel="1">
      <c r="E150" s="16"/>
    </row>
    <row r="151" spans="1:10" collapsed="1">
      <c r="A151" s="118" t="s">
        <v>112</v>
      </c>
      <c r="B151" s="117" t="s">
        <v>113</v>
      </c>
      <c r="C151" s="14"/>
      <c r="D151" s="15"/>
      <c r="E151" s="65"/>
      <c r="F151" s="3"/>
      <c r="G151" s="17"/>
      <c r="H151" s="5"/>
      <c r="I151" s="6"/>
      <c r="J151" s="6"/>
    </row>
    <row r="152" spans="1:10" hidden="1" outlineLevel="1">
      <c r="A152" s="18" t="s">
        <v>5</v>
      </c>
      <c r="B152" s="18" t="s">
        <v>6</v>
      </c>
      <c r="C152" s="18" t="s">
        <v>7</v>
      </c>
      <c r="D152" s="19" t="s">
        <v>8</v>
      </c>
      <c r="E152" s="20" t="s">
        <v>9</v>
      </c>
      <c r="F152" s="21" t="s">
        <v>10</v>
      </c>
      <c r="G152" s="22" t="s">
        <v>5</v>
      </c>
      <c r="H152" s="22" t="s">
        <v>6</v>
      </c>
      <c r="I152" s="21" t="s">
        <v>11</v>
      </c>
      <c r="J152" s="21" t="s">
        <v>19</v>
      </c>
    </row>
    <row r="153" spans="1:10" hidden="1" outlineLevel="1">
      <c r="A153" s="3"/>
      <c r="B153" s="3"/>
      <c r="C153" s="3"/>
      <c r="D153" s="3"/>
      <c r="E153" s="20" t="s">
        <v>13</v>
      </c>
      <c r="F153" s="3"/>
      <c r="G153" s="17"/>
      <c r="H153" s="5"/>
      <c r="I153" s="6"/>
      <c r="J153" s="6">
        <v>3309.88</v>
      </c>
    </row>
    <row r="154" spans="1:10" hidden="1" outlineLevel="1">
      <c r="A154" s="23"/>
      <c r="B154" s="23"/>
      <c r="C154" s="24"/>
      <c r="D154" s="25"/>
      <c r="E154" s="66"/>
      <c r="F154" s="26"/>
      <c r="G154" s="27"/>
      <c r="H154" s="28"/>
      <c r="I154" s="26"/>
      <c r="J154" s="26"/>
    </row>
    <row r="155" spans="1:10" hidden="1" outlineLevel="1">
      <c r="A155" s="23"/>
      <c r="B155" s="23"/>
      <c r="C155" s="24"/>
      <c r="D155" s="25"/>
      <c r="E155" s="66"/>
      <c r="F155" s="32" t="s">
        <v>15</v>
      </c>
      <c r="H155" s="30"/>
      <c r="J155" s="34">
        <v>3309.88</v>
      </c>
    </row>
    <row r="156" spans="1:10" ht="12" hidden="1" outlineLevel="1" thickBot="1">
      <c r="A156" s="23"/>
      <c r="B156" s="23"/>
      <c r="C156" s="24"/>
      <c r="D156" s="25"/>
      <c r="E156" s="66"/>
      <c r="F156" s="32" t="s">
        <v>16</v>
      </c>
      <c r="H156" s="30"/>
      <c r="J156" s="90">
        <v>3309.88</v>
      </c>
    </row>
    <row r="157" spans="1:10" ht="12" hidden="1" outlineLevel="1" thickTop="1">
      <c r="E157" s="16"/>
      <c r="F157" s="32" t="s">
        <v>17</v>
      </c>
      <c r="H157" s="30"/>
      <c r="J157" s="35">
        <f>+J155-J156</f>
        <v>0</v>
      </c>
    </row>
    <row r="158" spans="1:10" hidden="1" outlineLevel="1">
      <c r="E158" s="16"/>
    </row>
    <row r="159" spans="1:10" collapsed="1">
      <c r="A159" s="118" t="s">
        <v>114</v>
      </c>
      <c r="B159" s="117" t="s">
        <v>115</v>
      </c>
      <c r="C159" s="14"/>
      <c r="D159" s="15"/>
      <c r="E159" s="16"/>
      <c r="F159" s="3"/>
      <c r="G159" s="17"/>
      <c r="H159" s="5"/>
      <c r="I159" s="6"/>
      <c r="J159" s="6"/>
    </row>
    <row r="160" spans="1:10" hidden="1" outlineLevel="1">
      <c r="A160" s="18" t="s">
        <v>5</v>
      </c>
      <c r="B160" s="18" t="s">
        <v>6</v>
      </c>
      <c r="C160" s="18" t="s">
        <v>7</v>
      </c>
      <c r="D160" s="19" t="s">
        <v>8</v>
      </c>
      <c r="E160" s="20" t="s">
        <v>9</v>
      </c>
      <c r="F160" s="21" t="s">
        <v>10</v>
      </c>
      <c r="G160" s="22" t="s">
        <v>5</v>
      </c>
      <c r="H160" s="22" t="s">
        <v>6</v>
      </c>
      <c r="I160" s="21" t="s">
        <v>11</v>
      </c>
      <c r="J160" s="21" t="s">
        <v>19</v>
      </c>
    </row>
    <row r="161" spans="1:10" hidden="1" outlineLevel="1">
      <c r="A161" s="23"/>
      <c r="B161" s="23"/>
      <c r="C161" s="24"/>
      <c r="D161" s="25"/>
      <c r="E161" s="20" t="s">
        <v>13</v>
      </c>
      <c r="F161" s="26"/>
      <c r="G161" s="27"/>
      <c r="H161" s="28"/>
      <c r="I161" s="6"/>
      <c r="J161" s="26">
        <v>0</v>
      </c>
    </row>
    <row r="162" spans="1:10" hidden="1" outlineLevel="1">
      <c r="A162" s="7" t="s">
        <v>116</v>
      </c>
      <c r="B162" s="56">
        <v>42327</v>
      </c>
      <c r="C162" s="7" t="s">
        <v>117</v>
      </c>
      <c r="D162" s="7" t="s">
        <v>118</v>
      </c>
      <c r="E162" s="12" t="s">
        <v>34</v>
      </c>
      <c r="F162" s="13">
        <v>19952.48</v>
      </c>
      <c r="H162" s="56"/>
      <c r="J162" s="13">
        <f>F162-I162</f>
        <v>19952.48</v>
      </c>
    </row>
    <row r="163" spans="1:10" hidden="1" outlineLevel="1">
      <c r="A163" s="23"/>
      <c r="B163" s="23"/>
      <c r="C163" s="24"/>
      <c r="D163" s="25"/>
      <c r="E163" s="66"/>
      <c r="F163" s="26"/>
      <c r="G163" s="27"/>
      <c r="H163" s="28"/>
      <c r="I163" s="26"/>
      <c r="J163" s="26"/>
    </row>
    <row r="164" spans="1:10" hidden="1" outlineLevel="1">
      <c r="A164" s="23"/>
      <c r="B164" s="23"/>
      <c r="C164" s="24"/>
      <c r="D164" s="25"/>
      <c r="E164" s="66"/>
      <c r="F164" s="32" t="s">
        <v>15</v>
      </c>
      <c r="H164" s="30"/>
      <c r="J164" s="33">
        <f>SUM(J161:J163)</f>
        <v>19952.48</v>
      </c>
    </row>
    <row r="165" spans="1:10" ht="12" hidden="1" outlineLevel="1" thickBot="1">
      <c r="A165" s="23"/>
      <c r="B165" s="23"/>
      <c r="C165" s="24"/>
      <c r="D165" s="25"/>
      <c r="E165" s="66"/>
      <c r="F165" s="32" t="s">
        <v>16</v>
      </c>
      <c r="H165" s="30"/>
      <c r="J165" s="90">
        <v>19952.48</v>
      </c>
    </row>
    <row r="166" spans="1:10" ht="12" hidden="1" outlineLevel="1" thickTop="1">
      <c r="E166" s="16"/>
      <c r="F166" s="32" t="s">
        <v>17</v>
      </c>
      <c r="H166" s="30"/>
      <c r="J166" s="35">
        <f>+J164-J165</f>
        <v>0</v>
      </c>
    </row>
    <row r="167" spans="1:10" hidden="1" outlineLevel="1">
      <c r="E167" s="16"/>
    </row>
    <row r="168" spans="1:10" collapsed="1">
      <c r="A168" s="118" t="s">
        <v>119</v>
      </c>
      <c r="B168" s="117" t="s">
        <v>87</v>
      </c>
      <c r="C168" s="14"/>
      <c r="D168" s="9"/>
      <c r="E168" s="16"/>
      <c r="F168" s="3"/>
      <c r="G168" s="17"/>
      <c r="H168" s="5"/>
      <c r="I168" s="6"/>
      <c r="J168" s="6"/>
    </row>
    <row r="169" spans="1:10" hidden="1" outlineLevel="1">
      <c r="A169" s="18" t="s">
        <v>5</v>
      </c>
      <c r="B169" s="18" t="s">
        <v>6</v>
      </c>
      <c r="C169" s="18" t="s">
        <v>7</v>
      </c>
      <c r="D169" s="19" t="s">
        <v>8</v>
      </c>
      <c r="E169" s="20" t="s">
        <v>9</v>
      </c>
      <c r="F169" s="21" t="s">
        <v>10</v>
      </c>
      <c r="G169" s="22" t="s">
        <v>5</v>
      </c>
      <c r="H169" s="22" t="s">
        <v>6</v>
      </c>
      <c r="I169" s="21" t="s">
        <v>11</v>
      </c>
      <c r="J169" s="21" t="s">
        <v>19</v>
      </c>
    </row>
    <row r="170" spans="1:10" hidden="1" outlineLevel="1">
      <c r="A170" s="23"/>
      <c r="B170" s="23"/>
      <c r="C170" s="24"/>
      <c r="D170" s="25"/>
      <c r="E170" s="20" t="s">
        <v>13</v>
      </c>
      <c r="F170" s="26"/>
      <c r="H170" s="30"/>
      <c r="J170" s="17">
        <v>75107.91</v>
      </c>
    </row>
    <row r="171" spans="1:10" hidden="1" outlineLevel="1">
      <c r="B171" s="56"/>
      <c r="D171" s="3" t="s">
        <v>120</v>
      </c>
      <c r="E171" s="16"/>
      <c r="F171" s="55"/>
      <c r="G171" s="3" t="s">
        <v>121</v>
      </c>
      <c r="H171" s="4">
        <v>41394</v>
      </c>
      <c r="I171" s="67">
        <v>26676.11</v>
      </c>
      <c r="J171" s="13">
        <f>+F171-I171</f>
        <v>-26676.11</v>
      </c>
    </row>
    <row r="172" spans="1:10" hidden="1" outlineLevel="1">
      <c r="B172" s="56"/>
      <c r="D172" s="3" t="s">
        <v>122</v>
      </c>
      <c r="E172" s="16"/>
      <c r="F172" s="55"/>
      <c r="G172" s="3" t="s">
        <v>123</v>
      </c>
      <c r="H172" s="4">
        <v>41498</v>
      </c>
      <c r="I172" s="67">
        <v>8505.42</v>
      </c>
      <c r="J172" s="13">
        <f t="shared" ref="J172:J215" si="4">+F172-I172</f>
        <v>-8505.42</v>
      </c>
    </row>
    <row r="173" spans="1:10" hidden="1" outlineLevel="1">
      <c r="B173" s="56"/>
      <c r="D173" s="3" t="s">
        <v>124</v>
      </c>
      <c r="E173" s="16"/>
      <c r="F173" s="55"/>
      <c r="G173" s="3" t="s">
        <v>125</v>
      </c>
      <c r="H173" s="4">
        <v>41520</v>
      </c>
      <c r="I173" s="67">
        <v>2728.81</v>
      </c>
      <c r="J173" s="13">
        <f>+F173-I173</f>
        <v>-2728.81</v>
      </c>
    </row>
    <row r="174" spans="1:10" hidden="1" outlineLevel="1">
      <c r="B174" s="56"/>
      <c r="D174" s="3"/>
      <c r="E174" s="16"/>
      <c r="F174" s="55"/>
      <c r="G174" s="3" t="s">
        <v>126</v>
      </c>
      <c r="H174" s="4">
        <v>41547</v>
      </c>
      <c r="I174" s="67">
        <v>25981.06</v>
      </c>
      <c r="J174" s="13">
        <f>+F174-I174</f>
        <v>-25981.06</v>
      </c>
    </row>
    <row r="175" spans="1:10" hidden="1" outlineLevel="1">
      <c r="A175" s="3" t="s">
        <v>127</v>
      </c>
      <c r="B175" s="4">
        <v>41941</v>
      </c>
      <c r="C175" s="3" t="s">
        <v>128</v>
      </c>
      <c r="D175" s="3" t="s">
        <v>129</v>
      </c>
      <c r="E175" s="37" t="s">
        <v>34</v>
      </c>
      <c r="F175" s="6">
        <v>8658</v>
      </c>
      <c r="H175" s="56"/>
      <c r="J175" s="13">
        <f t="shared" si="4"/>
        <v>8658</v>
      </c>
    </row>
    <row r="176" spans="1:10" hidden="1" outlineLevel="1">
      <c r="A176" s="3" t="s">
        <v>130</v>
      </c>
      <c r="B176" s="4">
        <v>41942</v>
      </c>
      <c r="C176" s="3" t="s">
        <v>131</v>
      </c>
      <c r="D176" s="3" t="s">
        <v>132</v>
      </c>
      <c r="E176" s="37" t="s">
        <v>34</v>
      </c>
      <c r="F176" s="6">
        <v>4734</v>
      </c>
      <c r="H176" s="56"/>
      <c r="J176" s="13">
        <f t="shared" si="4"/>
        <v>4734</v>
      </c>
    </row>
    <row r="177" spans="1:10" hidden="1" outlineLevel="1">
      <c r="A177" s="3" t="s">
        <v>133</v>
      </c>
      <c r="B177" s="4">
        <v>41942</v>
      </c>
      <c r="C177" s="3" t="s">
        <v>134</v>
      </c>
      <c r="D177" s="3" t="s">
        <v>135</v>
      </c>
      <c r="E177" s="37" t="s">
        <v>34</v>
      </c>
      <c r="F177" s="6">
        <v>685.26</v>
      </c>
      <c r="H177" s="56"/>
      <c r="J177" s="13">
        <f t="shared" si="4"/>
        <v>685.26</v>
      </c>
    </row>
    <row r="178" spans="1:10" hidden="1" outlineLevel="1">
      <c r="A178" s="3" t="s">
        <v>136</v>
      </c>
      <c r="B178" s="4">
        <v>41942</v>
      </c>
      <c r="C178" s="3" t="s">
        <v>137</v>
      </c>
      <c r="D178" s="3" t="s">
        <v>138</v>
      </c>
      <c r="E178" s="37" t="s">
        <v>34</v>
      </c>
      <c r="F178" s="6">
        <v>8691</v>
      </c>
      <c r="H178" s="56"/>
      <c r="J178" s="13">
        <f t="shared" si="4"/>
        <v>8691</v>
      </c>
    </row>
    <row r="179" spans="1:10" hidden="1" outlineLevel="1">
      <c r="A179" s="3" t="s">
        <v>139</v>
      </c>
      <c r="B179" s="4">
        <v>41951</v>
      </c>
      <c r="C179" s="3" t="s">
        <v>140</v>
      </c>
      <c r="D179" s="3" t="s">
        <v>141</v>
      </c>
      <c r="E179" s="37" t="s">
        <v>34</v>
      </c>
      <c r="F179" s="6">
        <v>10315</v>
      </c>
      <c r="H179" s="56"/>
      <c r="J179" s="13">
        <f t="shared" si="4"/>
        <v>10315</v>
      </c>
    </row>
    <row r="180" spans="1:10" hidden="1" outlineLevel="1">
      <c r="A180" s="3" t="s">
        <v>142</v>
      </c>
      <c r="B180" s="4">
        <v>41951</v>
      </c>
      <c r="C180" s="3" t="s">
        <v>143</v>
      </c>
      <c r="D180" s="3" t="s">
        <v>144</v>
      </c>
      <c r="E180" s="37" t="s">
        <v>34</v>
      </c>
      <c r="F180" s="6">
        <v>8096.7</v>
      </c>
      <c r="H180" s="56"/>
      <c r="J180" s="13">
        <f t="shared" si="4"/>
        <v>8096.7</v>
      </c>
    </row>
    <row r="181" spans="1:10" hidden="1" outlineLevel="1">
      <c r="A181" s="3" t="s">
        <v>145</v>
      </c>
      <c r="B181" s="4">
        <v>41962</v>
      </c>
      <c r="C181" s="3" t="s">
        <v>146</v>
      </c>
      <c r="D181" s="3" t="s">
        <v>147</v>
      </c>
      <c r="E181" s="37" t="s">
        <v>34</v>
      </c>
      <c r="F181" s="6">
        <v>8055</v>
      </c>
      <c r="H181" s="47"/>
      <c r="I181" s="6"/>
      <c r="J181" s="13">
        <f t="shared" si="4"/>
        <v>8055</v>
      </c>
    </row>
    <row r="182" spans="1:10" hidden="1" outlineLevel="1">
      <c r="A182" s="3" t="s">
        <v>148</v>
      </c>
      <c r="B182" s="4">
        <v>41962</v>
      </c>
      <c r="C182" s="3" t="s">
        <v>149</v>
      </c>
      <c r="D182" s="3" t="s">
        <v>150</v>
      </c>
      <c r="E182" s="37" t="s">
        <v>34</v>
      </c>
      <c r="F182" s="6">
        <v>2620</v>
      </c>
      <c r="H182" s="56"/>
      <c r="J182" s="13">
        <f t="shared" si="4"/>
        <v>2620</v>
      </c>
    </row>
    <row r="183" spans="1:10" hidden="1" outlineLevel="1">
      <c r="A183" s="3" t="s">
        <v>151</v>
      </c>
      <c r="B183" s="4">
        <v>41971</v>
      </c>
      <c r="C183" s="3" t="s">
        <v>152</v>
      </c>
      <c r="D183" s="3" t="s">
        <v>153</v>
      </c>
      <c r="E183" s="37" t="s">
        <v>34</v>
      </c>
      <c r="F183" s="6">
        <v>11615</v>
      </c>
      <c r="H183" s="47"/>
      <c r="J183" s="13">
        <f t="shared" si="4"/>
        <v>11615</v>
      </c>
    </row>
    <row r="184" spans="1:10" hidden="1" outlineLevel="1">
      <c r="A184" s="3" t="s">
        <v>154</v>
      </c>
      <c r="B184" s="4">
        <v>41971</v>
      </c>
      <c r="C184" s="3" t="s">
        <v>155</v>
      </c>
      <c r="D184" s="3" t="s">
        <v>156</v>
      </c>
      <c r="E184" s="37" t="s">
        <v>34</v>
      </c>
      <c r="F184" s="6">
        <v>6702</v>
      </c>
      <c r="H184" s="56"/>
      <c r="J184" s="13">
        <f t="shared" si="4"/>
        <v>6702</v>
      </c>
    </row>
    <row r="185" spans="1:10" hidden="1" outlineLevel="1">
      <c r="A185" s="3" t="s">
        <v>157</v>
      </c>
      <c r="B185" s="4">
        <v>41988</v>
      </c>
      <c r="C185" s="3" t="s">
        <v>158</v>
      </c>
      <c r="D185" s="3" t="s">
        <v>159</v>
      </c>
      <c r="E185" s="37" t="s">
        <v>34</v>
      </c>
      <c r="F185" s="6">
        <v>14637</v>
      </c>
      <c r="H185" s="56"/>
      <c r="J185" s="13">
        <f t="shared" si="4"/>
        <v>14637</v>
      </c>
    </row>
    <row r="186" spans="1:10" hidden="1" outlineLevel="1">
      <c r="A186" s="3" t="s">
        <v>160</v>
      </c>
      <c r="B186" s="4">
        <v>41988</v>
      </c>
      <c r="C186" s="3" t="s">
        <v>161</v>
      </c>
      <c r="D186" s="3" t="s">
        <v>162</v>
      </c>
      <c r="E186" s="37" t="s">
        <v>34</v>
      </c>
      <c r="F186" s="6">
        <v>6774</v>
      </c>
      <c r="H186" s="56"/>
      <c r="J186" s="13">
        <f t="shared" si="4"/>
        <v>6774</v>
      </c>
    </row>
    <row r="187" spans="1:10" hidden="1" outlineLevel="1">
      <c r="A187" s="3" t="s">
        <v>163</v>
      </c>
      <c r="B187" s="4">
        <v>42004</v>
      </c>
      <c r="C187" s="3" t="s">
        <v>164</v>
      </c>
      <c r="D187" s="5">
        <v>24083</v>
      </c>
      <c r="E187" s="37" t="s">
        <v>165</v>
      </c>
      <c r="F187" s="6">
        <v>32143</v>
      </c>
      <c r="G187" s="55"/>
      <c r="H187" s="31"/>
      <c r="J187" s="13">
        <f t="shared" si="4"/>
        <v>32143</v>
      </c>
    </row>
    <row r="188" spans="1:10" hidden="1" outlineLevel="1">
      <c r="A188" s="3" t="s">
        <v>166</v>
      </c>
      <c r="B188" s="4">
        <v>42006</v>
      </c>
      <c r="C188" s="3" t="s">
        <v>167</v>
      </c>
      <c r="D188" s="3" t="s">
        <v>168</v>
      </c>
      <c r="E188" s="37" t="s">
        <v>34</v>
      </c>
      <c r="F188" s="6">
        <v>3005.7</v>
      </c>
      <c r="H188" s="56"/>
      <c r="J188" s="13">
        <f t="shared" si="4"/>
        <v>3005.7</v>
      </c>
    </row>
    <row r="189" spans="1:10" hidden="1" outlineLevel="1">
      <c r="A189" s="3" t="s">
        <v>169</v>
      </c>
      <c r="B189" s="4">
        <v>42020</v>
      </c>
      <c r="C189" s="3" t="s">
        <v>170</v>
      </c>
      <c r="D189" s="3">
        <v>48074</v>
      </c>
      <c r="E189" s="37" t="s">
        <v>34</v>
      </c>
      <c r="F189" s="6">
        <v>7299</v>
      </c>
      <c r="H189" s="56"/>
      <c r="J189" s="13">
        <f t="shared" si="4"/>
        <v>7299</v>
      </c>
    </row>
    <row r="190" spans="1:10" hidden="1" outlineLevel="1">
      <c r="A190" s="3" t="s">
        <v>171</v>
      </c>
      <c r="B190" s="4">
        <v>42023</v>
      </c>
      <c r="C190" s="3" t="s">
        <v>172</v>
      </c>
      <c r="D190" s="3" t="s">
        <v>173</v>
      </c>
      <c r="E190" s="37" t="s">
        <v>76</v>
      </c>
      <c r="F190" s="6">
        <v>7648</v>
      </c>
      <c r="H190" s="31"/>
      <c r="J190" s="13">
        <f t="shared" si="4"/>
        <v>7648</v>
      </c>
    </row>
    <row r="191" spans="1:10" hidden="1" outlineLevel="1">
      <c r="A191" s="3" t="s">
        <v>174</v>
      </c>
      <c r="B191" s="4">
        <v>42033</v>
      </c>
      <c r="C191" s="3" t="s">
        <v>175</v>
      </c>
      <c r="D191" s="3" t="s">
        <v>176</v>
      </c>
      <c r="E191" s="37" t="s">
        <v>34</v>
      </c>
      <c r="F191" s="6">
        <v>7496.7</v>
      </c>
      <c r="H191" s="56"/>
      <c r="J191" s="13">
        <f t="shared" si="4"/>
        <v>7496.7</v>
      </c>
    </row>
    <row r="192" spans="1:10" hidden="1" outlineLevel="1">
      <c r="A192" s="3" t="s">
        <v>177</v>
      </c>
      <c r="B192" s="4">
        <v>42056</v>
      </c>
      <c r="C192" s="3" t="s">
        <v>178</v>
      </c>
      <c r="D192" s="3" t="s">
        <v>179</v>
      </c>
      <c r="E192" s="37" t="s">
        <v>34</v>
      </c>
      <c r="F192" s="6">
        <f>7286.1+810.6</f>
        <v>8096.7000000000007</v>
      </c>
      <c r="H192" s="56"/>
      <c r="J192" s="13">
        <f t="shared" si="4"/>
        <v>8096.7000000000007</v>
      </c>
    </row>
    <row r="193" spans="1:10" hidden="1" outlineLevel="1">
      <c r="A193" s="3" t="s">
        <v>180</v>
      </c>
      <c r="B193" s="4">
        <v>42072</v>
      </c>
      <c r="C193" s="3" t="s">
        <v>181</v>
      </c>
      <c r="D193" s="3" t="s">
        <v>182</v>
      </c>
      <c r="E193" s="37" t="s">
        <v>34</v>
      </c>
      <c r="F193" s="6">
        <v>2319.6</v>
      </c>
      <c r="H193" s="56"/>
      <c r="J193" s="13">
        <f t="shared" si="4"/>
        <v>2319.6</v>
      </c>
    </row>
    <row r="194" spans="1:10" hidden="1" outlineLevel="1">
      <c r="A194" s="3" t="s">
        <v>183</v>
      </c>
      <c r="B194" s="4">
        <v>42080</v>
      </c>
      <c r="C194" s="3" t="s">
        <v>184</v>
      </c>
      <c r="D194" s="3" t="s">
        <v>185</v>
      </c>
      <c r="E194" s="37" t="s">
        <v>34</v>
      </c>
      <c r="F194" s="6">
        <v>6000</v>
      </c>
      <c r="H194" s="56"/>
      <c r="J194" s="13">
        <f t="shared" si="4"/>
        <v>6000</v>
      </c>
    </row>
    <row r="195" spans="1:10" hidden="1" outlineLevel="1">
      <c r="A195" s="3" t="s">
        <v>186</v>
      </c>
      <c r="B195" s="4">
        <v>42094</v>
      </c>
      <c r="C195" s="3" t="s">
        <v>187</v>
      </c>
      <c r="D195" s="3" t="s">
        <v>188</v>
      </c>
      <c r="E195" s="37" t="s">
        <v>34</v>
      </c>
      <c r="F195" s="6">
        <v>12255</v>
      </c>
      <c r="H195" s="56"/>
      <c r="J195" s="13">
        <f t="shared" si="4"/>
        <v>12255</v>
      </c>
    </row>
    <row r="196" spans="1:10" hidden="1" outlineLevel="1">
      <c r="A196" s="3" t="s">
        <v>189</v>
      </c>
      <c r="B196" s="4">
        <v>42104</v>
      </c>
      <c r="C196" s="3" t="s">
        <v>190</v>
      </c>
      <c r="D196" s="3" t="s">
        <v>191</v>
      </c>
      <c r="E196" s="37" t="s">
        <v>34</v>
      </c>
      <c r="F196" s="6">
        <v>552.04999999999995</v>
      </c>
      <c r="H196" s="56"/>
      <c r="J196" s="13">
        <f t="shared" si="4"/>
        <v>552.04999999999995</v>
      </c>
    </row>
    <row r="197" spans="1:10" hidden="1" outlineLevel="1">
      <c r="A197" s="3" t="s">
        <v>192</v>
      </c>
      <c r="B197" s="4">
        <v>42115</v>
      </c>
      <c r="C197" s="3" t="s">
        <v>193</v>
      </c>
      <c r="D197" s="3" t="s">
        <v>194</v>
      </c>
      <c r="E197" s="37" t="s">
        <v>34</v>
      </c>
      <c r="F197" s="6">
        <v>9370.01</v>
      </c>
      <c r="H197" s="56"/>
      <c r="J197" s="13">
        <f t="shared" si="4"/>
        <v>9370.01</v>
      </c>
    </row>
    <row r="198" spans="1:10" hidden="1" outlineLevel="1">
      <c r="A198" s="3" t="s">
        <v>195</v>
      </c>
      <c r="B198" s="4">
        <v>42116</v>
      </c>
      <c r="C198" s="3" t="s">
        <v>196</v>
      </c>
      <c r="D198" s="3" t="s">
        <v>197</v>
      </c>
      <c r="E198" s="37" t="s">
        <v>34</v>
      </c>
      <c r="F198" s="6">
        <v>6051</v>
      </c>
      <c r="H198" s="56"/>
      <c r="J198" s="13">
        <f t="shared" si="4"/>
        <v>6051</v>
      </c>
    </row>
    <row r="199" spans="1:10" hidden="1" outlineLevel="1">
      <c r="A199" s="3" t="s">
        <v>198</v>
      </c>
      <c r="B199" s="4">
        <v>42158</v>
      </c>
      <c r="C199" s="3" t="s">
        <v>199</v>
      </c>
      <c r="D199" s="5">
        <v>52716</v>
      </c>
      <c r="E199" s="37" t="s">
        <v>34</v>
      </c>
      <c r="F199" s="6">
        <v>10050</v>
      </c>
      <c r="H199" s="56"/>
      <c r="J199" s="13">
        <f t="shared" si="4"/>
        <v>10050</v>
      </c>
    </row>
    <row r="200" spans="1:10" hidden="1" outlineLevel="1">
      <c r="A200" s="3" t="s">
        <v>200</v>
      </c>
      <c r="B200" s="4">
        <v>42174</v>
      </c>
      <c r="C200" s="3" t="s">
        <v>201</v>
      </c>
      <c r="D200" s="5">
        <v>52663</v>
      </c>
      <c r="E200" s="37" t="s">
        <v>34</v>
      </c>
      <c r="F200" s="6">
        <v>30516.71</v>
      </c>
      <c r="G200" s="3" t="s">
        <v>202</v>
      </c>
      <c r="H200" s="4">
        <v>42308</v>
      </c>
      <c r="I200" s="6">
        <f>21080.13+361.58</f>
        <v>21441.710000000003</v>
      </c>
      <c r="J200" s="13">
        <f t="shared" si="4"/>
        <v>9074.9999999999964</v>
      </c>
    </row>
    <row r="201" spans="1:10" hidden="1" outlineLevel="1">
      <c r="A201" s="3" t="s">
        <v>203</v>
      </c>
      <c r="B201" s="4">
        <v>42208</v>
      </c>
      <c r="C201" s="3" t="s">
        <v>204</v>
      </c>
      <c r="D201" s="5" t="s">
        <v>205</v>
      </c>
      <c r="E201" s="37" t="s">
        <v>34</v>
      </c>
      <c r="F201" s="6">
        <v>18777.93</v>
      </c>
      <c r="G201" s="3" t="s">
        <v>202</v>
      </c>
      <c r="H201" s="4">
        <v>42308</v>
      </c>
      <c r="I201" s="6">
        <v>15540.32</v>
      </c>
      <c r="J201" s="13">
        <f t="shared" si="4"/>
        <v>3237.6100000000006</v>
      </c>
    </row>
    <row r="202" spans="1:10" hidden="1" outlineLevel="1">
      <c r="A202" s="3" t="s">
        <v>206</v>
      </c>
      <c r="B202" s="4">
        <v>42216</v>
      </c>
      <c r="C202" s="3" t="s">
        <v>207</v>
      </c>
      <c r="D202" s="3" t="s">
        <v>208</v>
      </c>
      <c r="E202" s="37" t="s">
        <v>34</v>
      </c>
      <c r="F202" s="68">
        <v>12482.67</v>
      </c>
      <c r="G202" s="3" t="s">
        <v>209</v>
      </c>
      <c r="H202" s="4">
        <v>42313</v>
      </c>
      <c r="I202" s="6">
        <v>1032.67</v>
      </c>
      <c r="J202" s="13">
        <f t="shared" si="4"/>
        <v>11450</v>
      </c>
    </row>
    <row r="203" spans="1:10" hidden="1" outlineLevel="1">
      <c r="A203" s="3" t="s">
        <v>210</v>
      </c>
      <c r="B203" s="4">
        <v>42233</v>
      </c>
      <c r="C203" s="3" t="s">
        <v>211</v>
      </c>
      <c r="D203" s="3" t="s">
        <v>212</v>
      </c>
      <c r="E203" s="37" t="s">
        <v>34</v>
      </c>
      <c r="F203" s="6">
        <v>4592.0600000000004</v>
      </c>
      <c r="G203" s="3" t="s">
        <v>213</v>
      </c>
      <c r="H203" s="4">
        <v>42293</v>
      </c>
      <c r="I203" s="67">
        <v>3800.26</v>
      </c>
      <c r="J203" s="13">
        <f t="shared" si="4"/>
        <v>791.80000000000018</v>
      </c>
    </row>
    <row r="204" spans="1:10" hidden="1" outlineLevel="1">
      <c r="A204" s="3" t="s">
        <v>214</v>
      </c>
      <c r="B204" s="4">
        <v>42235</v>
      </c>
      <c r="C204" s="3" t="s">
        <v>215</v>
      </c>
      <c r="D204" s="3" t="s">
        <v>216</v>
      </c>
      <c r="E204" s="37" t="s">
        <v>34</v>
      </c>
      <c r="F204" s="6">
        <v>7956.76</v>
      </c>
      <c r="H204" s="56"/>
      <c r="J204" s="13">
        <f t="shared" si="4"/>
        <v>7956.76</v>
      </c>
    </row>
    <row r="205" spans="1:10" hidden="1" outlineLevel="1">
      <c r="A205" s="3" t="s">
        <v>217</v>
      </c>
      <c r="B205" s="4">
        <v>42264</v>
      </c>
      <c r="C205" s="3" t="s">
        <v>218</v>
      </c>
      <c r="D205" s="3" t="s">
        <v>219</v>
      </c>
      <c r="E205" s="37" t="s">
        <v>34</v>
      </c>
      <c r="F205" s="6">
        <v>14701.5</v>
      </c>
      <c r="G205" s="3" t="s">
        <v>202</v>
      </c>
      <c r="H205" s="4">
        <v>42308</v>
      </c>
      <c r="I205" s="6">
        <v>14700.9</v>
      </c>
      <c r="J205" s="13">
        <f t="shared" si="4"/>
        <v>0.6000000000003638</v>
      </c>
    </row>
    <row r="206" spans="1:10" hidden="1" outlineLevel="1">
      <c r="A206" s="3" t="s">
        <v>220</v>
      </c>
      <c r="B206" s="4">
        <v>42300</v>
      </c>
      <c r="C206" s="3" t="s">
        <v>221</v>
      </c>
      <c r="D206" s="3" t="s">
        <v>222</v>
      </c>
      <c r="E206" s="37" t="s">
        <v>34</v>
      </c>
      <c r="F206" s="6">
        <v>86049.1</v>
      </c>
      <c r="G206" s="3" t="s">
        <v>223</v>
      </c>
      <c r="H206" s="4">
        <v>42369</v>
      </c>
      <c r="I206" s="6">
        <v>78069.100000000006</v>
      </c>
      <c r="J206" s="13">
        <f t="shared" si="4"/>
        <v>7980</v>
      </c>
    </row>
    <row r="207" spans="1:10" hidden="1" outlineLevel="1">
      <c r="A207" s="3" t="s">
        <v>224</v>
      </c>
      <c r="B207" s="4">
        <v>42307</v>
      </c>
      <c r="C207" s="3" t="s">
        <v>225</v>
      </c>
      <c r="D207" s="3" t="s">
        <v>226</v>
      </c>
      <c r="E207" s="37" t="s">
        <v>34</v>
      </c>
      <c r="F207" s="6">
        <v>36142.54</v>
      </c>
      <c r="G207" s="3" t="s">
        <v>223</v>
      </c>
      <c r="H207" s="4">
        <v>42369</v>
      </c>
      <c r="I207" s="6">
        <v>27445.84</v>
      </c>
      <c r="J207" s="13">
        <f t="shared" si="4"/>
        <v>8696.7000000000007</v>
      </c>
    </row>
    <row r="208" spans="1:10" hidden="1" outlineLevel="1">
      <c r="A208" s="3" t="s">
        <v>227</v>
      </c>
      <c r="B208" s="4">
        <v>42333</v>
      </c>
      <c r="C208" s="3" t="s">
        <v>228</v>
      </c>
      <c r="D208" s="3" t="s">
        <v>229</v>
      </c>
      <c r="E208" s="64" t="s">
        <v>34</v>
      </c>
      <c r="F208" s="6">
        <v>5946.43</v>
      </c>
      <c r="H208" s="56"/>
      <c r="J208" s="13">
        <f t="shared" si="4"/>
        <v>5946.43</v>
      </c>
    </row>
    <row r="209" spans="1:13" hidden="1" outlineLevel="1">
      <c r="A209" s="3" t="s">
        <v>230</v>
      </c>
      <c r="B209" s="4">
        <v>42335</v>
      </c>
      <c r="C209" s="3" t="s">
        <v>231</v>
      </c>
      <c r="D209" s="3" t="s">
        <v>232</v>
      </c>
      <c r="E209" s="64" t="s">
        <v>34</v>
      </c>
      <c r="F209" s="6">
        <v>67274.81</v>
      </c>
      <c r="H209" s="56"/>
      <c r="J209" s="13">
        <f t="shared" si="4"/>
        <v>67274.81</v>
      </c>
    </row>
    <row r="210" spans="1:13" hidden="1" outlineLevel="1">
      <c r="A210" s="3" t="s">
        <v>233</v>
      </c>
      <c r="B210" s="4">
        <v>42353</v>
      </c>
      <c r="C210" s="3" t="s">
        <v>234</v>
      </c>
      <c r="D210" s="3" t="s">
        <v>235</v>
      </c>
      <c r="E210" s="64" t="s">
        <v>34</v>
      </c>
      <c r="F210" s="6">
        <v>9387.07</v>
      </c>
      <c r="H210" s="56"/>
      <c r="J210" s="13">
        <f t="shared" si="4"/>
        <v>9387.07</v>
      </c>
    </row>
    <row r="211" spans="1:13" hidden="1" outlineLevel="1">
      <c r="A211" s="3" t="s">
        <v>236</v>
      </c>
      <c r="B211" s="4">
        <v>42359</v>
      </c>
      <c r="C211" s="3" t="s">
        <v>237</v>
      </c>
      <c r="D211" s="3" t="s">
        <v>238</v>
      </c>
      <c r="E211" s="64" t="s">
        <v>34</v>
      </c>
      <c r="F211" s="6">
        <v>24073.599999999999</v>
      </c>
      <c r="H211" s="56"/>
      <c r="J211" s="13">
        <f t="shared" si="4"/>
        <v>24073.599999999999</v>
      </c>
    </row>
    <row r="212" spans="1:13" hidden="1" outlineLevel="1">
      <c r="A212" s="3" t="s">
        <v>418</v>
      </c>
      <c r="B212" s="4">
        <v>42389</v>
      </c>
      <c r="C212" s="3" t="s">
        <v>419</v>
      </c>
      <c r="D212" s="5">
        <v>58679</v>
      </c>
      <c r="E212" s="3" t="s">
        <v>34</v>
      </c>
      <c r="F212" s="6">
        <v>13907.6</v>
      </c>
      <c r="H212" s="56"/>
      <c r="J212" s="13">
        <f t="shared" si="4"/>
        <v>13907.6</v>
      </c>
    </row>
    <row r="213" spans="1:13" hidden="1" outlineLevel="1">
      <c r="A213" s="3" t="s">
        <v>420</v>
      </c>
      <c r="B213" s="4">
        <v>42391</v>
      </c>
      <c r="C213" s="3" t="s">
        <v>421</v>
      </c>
      <c r="D213" s="5" t="s">
        <v>426</v>
      </c>
      <c r="E213" s="3" t="s">
        <v>34</v>
      </c>
      <c r="F213" s="6">
        <v>17998.13</v>
      </c>
      <c r="H213" s="56"/>
      <c r="J213" s="13">
        <f t="shared" si="4"/>
        <v>17998.13</v>
      </c>
    </row>
    <row r="214" spans="1:13" hidden="1" outlineLevel="1">
      <c r="A214" s="3" t="s">
        <v>422</v>
      </c>
      <c r="B214" s="4">
        <v>42391</v>
      </c>
      <c r="C214" s="3" t="s">
        <v>423</v>
      </c>
      <c r="D214" s="5" t="s">
        <v>427</v>
      </c>
      <c r="E214" s="3" t="s">
        <v>34</v>
      </c>
      <c r="F214" s="6">
        <v>4915.5600000000004</v>
      </c>
      <c r="H214" s="56"/>
      <c r="J214" s="13">
        <f t="shared" si="4"/>
        <v>4915.5600000000004</v>
      </c>
    </row>
    <row r="215" spans="1:13" hidden="1" outlineLevel="1">
      <c r="A215" s="3" t="s">
        <v>424</v>
      </c>
      <c r="B215" s="4">
        <v>42398</v>
      </c>
      <c r="C215" s="3" t="s">
        <v>425</v>
      </c>
      <c r="D215" s="5" t="s">
        <v>428</v>
      </c>
      <c r="E215" s="3" t="s">
        <v>34</v>
      </c>
      <c r="F215" s="6">
        <v>11329.81</v>
      </c>
      <c r="H215" s="56"/>
      <c r="J215" s="13">
        <f t="shared" si="4"/>
        <v>11329.81</v>
      </c>
    </row>
    <row r="216" spans="1:13" hidden="1" outlineLevel="1">
      <c r="A216" s="3"/>
      <c r="B216" s="4"/>
      <c r="C216" s="3"/>
      <c r="D216" s="3"/>
      <c r="E216" s="64"/>
      <c r="F216" s="6"/>
      <c r="H216" s="56"/>
      <c r="J216" s="13"/>
    </row>
    <row r="217" spans="1:13" hidden="1" outlineLevel="1">
      <c r="E217" s="16"/>
      <c r="F217" s="32" t="s">
        <v>15</v>
      </c>
      <c r="H217" s="30"/>
      <c r="J217" s="33">
        <f>SUM(J170:J216)</f>
        <v>419107.70999999996</v>
      </c>
      <c r="M217" s="13"/>
    </row>
    <row r="218" spans="1:13" ht="12" hidden="1" outlineLevel="1" thickBot="1">
      <c r="E218" s="16"/>
      <c r="F218" s="32" t="s">
        <v>16</v>
      </c>
      <c r="H218" s="30"/>
      <c r="J218" s="86">
        <v>419107.19</v>
      </c>
      <c r="M218" s="62"/>
    </row>
    <row r="219" spans="1:13" ht="12" hidden="1" outlineLevel="1" thickTop="1">
      <c r="E219" s="16"/>
      <c r="F219" s="32" t="s">
        <v>17</v>
      </c>
      <c r="H219" s="30"/>
      <c r="J219" s="35">
        <f>+J217-J218</f>
        <v>0.51999999996041879</v>
      </c>
    </row>
    <row r="220" spans="1:13" hidden="1" outlineLevel="1">
      <c r="E220" s="16"/>
      <c r="F220" s="32"/>
      <c r="H220" s="30"/>
      <c r="J220" s="35"/>
    </row>
    <row r="221" spans="1:13" collapsed="1">
      <c r="A221" s="118" t="s">
        <v>242</v>
      </c>
      <c r="B221" s="117" t="s">
        <v>243</v>
      </c>
      <c r="C221" s="14"/>
      <c r="D221" s="15"/>
      <c r="E221" s="16"/>
      <c r="F221" s="3"/>
      <c r="G221" s="17"/>
      <c r="H221" s="5"/>
      <c r="I221" s="6"/>
      <c r="J221" s="6"/>
    </row>
    <row r="222" spans="1:13" hidden="1" outlineLevel="1">
      <c r="A222" s="18" t="s">
        <v>5</v>
      </c>
      <c r="B222" s="18" t="s">
        <v>6</v>
      </c>
      <c r="C222" s="18" t="s">
        <v>7</v>
      </c>
      <c r="D222" s="19" t="s">
        <v>8</v>
      </c>
      <c r="E222" s="20" t="s">
        <v>9</v>
      </c>
      <c r="F222" s="21" t="s">
        <v>10</v>
      </c>
      <c r="G222" s="22" t="s">
        <v>5</v>
      </c>
      <c r="H222" s="22" t="s">
        <v>6</v>
      </c>
      <c r="I222" s="21" t="s">
        <v>11</v>
      </c>
      <c r="J222" s="21" t="s">
        <v>19</v>
      </c>
    </row>
    <row r="223" spans="1:13" hidden="1" outlineLevel="1">
      <c r="A223" s="23"/>
      <c r="B223" s="23"/>
      <c r="C223" s="24"/>
      <c r="D223" s="25"/>
      <c r="E223" s="20" t="s">
        <v>241</v>
      </c>
      <c r="F223" s="26"/>
      <c r="G223" s="27"/>
      <c r="H223" s="28"/>
      <c r="I223" s="26"/>
      <c r="J223" s="69"/>
    </row>
    <row r="224" spans="1:13" hidden="1" outlineLevel="1">
      <c r="A224" s="7" t="s">
        <v>244</v>
      </c>
      <c r="B224" s="56">
        <v>42056</v>
      </c>
      <c r="C224" s="7" t="s">
        <v>245</v>
      </c>
      <c r="D224" s="7" t="s">
        <v>246</v>
      </c>
      <c r="E224" s="16" t="s">
        <v>34</v>
      </c>
      <c r="F224" s="13">
        <v>16241</v>
      </c>
      <c r="G224" s="52"/>
      <c r="H224" s="53"/>
      <c r="I224" s="51"/>
      <c r="J224" s="13">
        <f>+F224-I224</f>
        <v>16241</v>
      </c>
    </row>
    <row r="225" spans="1:12" hidden="1" outlineLevel="1">
      <c r="A225" s="7" t="s">
        <v>247</v>
      </c>
      <c r="B225" s="56">
        <v>42149</v>
      </c>
      <c r="C225" s="7" t="s">
        <v>248</v>
      </c>
      <c r="D225" s="7" t="s">
        <v>34</v>
      </c>
      <c r="E225" s="16" t="s">
        <v>249</v>
      </c>
      <c r="F225" s="13">
        <v>36874.089999999997</v>
      </c>
      <c r="H225" s="28"/>
      <c r="I225" s="26"/>
      <c r="J225" s="13">
        <f>+F225-I225</f>
        <v>36874.089999999997</v>
      </c>
    </row>
    <row r="226" spans="1:12" hidden="1" outlineLevel="1">
      <c r="A226" s="7" t="s">
        <v>250</v>
      </c>
      <c r="B226" s="56">
        <v>42241</v>
      </c>
      <c r="C226" s="7" t="s">
        <v>251</v>
      </c>
      <c r="D226" s="7" t="s">
        <v>252</v>
      </c>
      <c r="E226" s="16" t="s">
        <v>34</v>
      </c>
      <c r="F226" s="13">
        <v>3855.56</v>
      </c>
      <c r="H226" s="47"/>
      <c r="J226" s="13">
        <f>+F226-I226</f>
        <v>3855.56</v>
      </c>
    </row>
    <row r="227" spans="1:12" hidden="1" outlineLevel="1">
      <c r="A227" s="7" t="s">
        <v>253</v>
      </c>
      <c r="B227" s="56">
        <v>42359</v>
      </c>
      <c r="C227" s="7" t="s">
        <v>254</v>
      </c>
      <c r="D227" s="7" t="s">
        <v>255</v>
      </c>
      <c r="E227" s="7" t="s">
        <v>34</v>
      </c>
      <c r="F227" s="13">
        <v>15671.23</v>
      </c>
      <c r="H227" s="47"/>
      <c r="J227" s="13">
        <f>+F227-I227</f>
        <v>15671.23</v>
      </c>
    </row>
    <row r="228" spans="1:12" hidden="1" outlineLevel="1">
      <c r="A228" s="7" t="s">
        <v>429</v>
      </c>
      <c r="B228" s="56">
        <v>42399</v>
      </c>
      <c r="C228" s="7" t="s">
        <v>430</v>
      </c>
      <c r="D228" s="7">
        <v>59297</v>
      </c>
      <c r="E228" s="7" t="s">
        <v>34</v>
      </c>
      <c r="F228" s="13">
        <v>35671.68</v>
      </c>
      <c r="H228" s="47"/>
      <c r="J228" s="13">
        <f>+F228-I228</f>
        <v>35671.68</v>
      </c>
    </row>
    <row r="229" spans="1:12" hidden="1" outlineLevel="1">
      <c r="B229" s="56"/>
      <c r="E229" s="16"/>
      <c r="F229" s="55"/>
      <c r="H229" s="47"/>
      <c r="J229" s="13"/>
    </row>
    <row r="230" spans="1:12" hidden="1" outlineLevel="1">
      <c r="A230" s="23"/>
      <c r="B230" s="23"/>
      <c r="C230" s="24"/>
      <c r="D230" s="25"/>
      <c r="E230" s="66"/>
      <c r="F230" s="26"/>
      <c r="G230" s="27"/>
      <c r="H230" s="28"/>
      <c r="I230" s="26"/>
      <c r="J230" s="26"/>
    </row>
    <row r="231" spans="1:12" hidden="1" outlineLevel="1">
      <c r="A231" s="23"/>
      <c r="B231" s="23"/>
      <c r="C231" s="24"/>
      <c r="D231" s="25"/>
      <c r="E231" s="66"/>
      <c r="F231" s="32" t="s">
        <v>15</v>
      </c>
      <c r="H231" s="30"/>
      <c r="J231" s="33">
        <f>+SUM(J224:J228)</f>
        <v>108313.56</v>
      </c>
      <c r="L231" s="51"/>
    </row>
    <row r="232" spans="1:12" ht="12" hidden="1" outlineLevel="1" thickBot="1">
      <c r="A232" s="23"/>
      <c r="B232" s="23"/>
      <c r="C232" s="24"/>
      <c r="D232" s="25"/>
      <c r="E232" s="66"/>
      <c r="F232" s="32" t="s">
        <v>16</v>
      </c>
      <c r="H232" s="30"/>
      <c r="J232" s="87">
        <v>108313.56</v>
      </c>
    </row>
    <row r="233" spans="1:12" ht="12" hidden="1" outlineLevel="1" thickTop="1">
      <c r="A233" s="23"/>
      <c r="B233" s="23"/>
      <c r="C233" s="24"/>
      <c r="D233" s="25"/>
      <c r="E233" s="66"/>
      <c r="F233" s="32" t="s">
        <v>17</v>
      </c>
      <c r="H233" s="30"/>
      <c r="J233" s="35">
        <f>+J231-J232</f>
        <v>0</v>
      </c>
      <c r="L233" s="62"/>
    </row>
    <row r="234" spans="1:12" hidden="1" outlineLevel="1">
      <c r="E234" s="16"/>
    </row>
    <row r="235" spans="1:12" collapsed="1">
      <c r="A235" s="118" t="s">
        <v>256</v>
      </c>
      <c r="B235" s="117" t="s">
        <v>257</v>
      </c>
      <c r="C235" s="14"/>
      <c r="D235" s="15"/>
      <c r="E235" s="65"/>
      <c r="F235" s="3"/>
      <c r="G235" s="17"/>
      <c r="H235" s="5"/>
      <c r="I235" s="6"/>
      <c r="J235" s="6"/>
    </row>
    <row r="236" spans="1:12" hidden="1" outlineLevel="1">
      <c r="A236" s="18" t="s">
        <v>5</v>
      </c>
      <c r="B236" s="18" t="s">
        <v>6</v>
      </c>
      <c r="C236" s="18" t="s">
        <v>7</v>
      </c>
      <c r="D236" s="19" t="s">
        <v>8</v>
      </c>
      <c r="E236" s="20" t="s">
        <v>9</v>
      </c>
      <c r="F236" s="21" t="s">
        <v>10</v>
      </c>
      <c r="G236" s="22" t="s">
        <v>5</v>
      </c>
      <c r="H236" s="22" t="s">
        <v>6</v>
      </c>
      <c r="I236" s="21" t="s">
        <v>11</v>
      </c>
      <c r="J236" s="21" t="s">
        <v>19</v>
      </c>
    </row>
    <row r="237" spans="1:12" hidden="1" outlineLevel="1">
      <c r="A237" s="3"/>
      <c r="B237" s="3"/>
      <c r="C237" s="3"/>
      <c r="D237" s="3"/>
      <c r="E237" s="20" t="s">
        <v>241</v>
      </c>
      <c r="F237" s="3"/>
      <c r="G237" s="3"/>
      <c r="H237" s="5"/>
      <c r="I237" s="6"/>
      <c r="J237" s="6"/>
    </row>
    <row r="238" spans="1:12" hidden="1" outlineLevel="1">
      <c r="A238" s="7" t="s">
        <v>258</v>
      </c>
      <c r="B238" s="56">
        <v>42030</v>
      </c>
      <c r="C238" s="7" t="s">
        <v>259</v>
      </c>
      <c r="D238" s="7" t="s">
        <v>260</v>
      </c>
      <c r="E238" s="16" t="s">
        <v>76</v>
      </c>
      <c r="F238" s="13">
        <v>990</v>
      </c>
      <c r="G238" s="7" t="s">
        <v>261</v>
      </c>
      <c r="H238" s="56">
        <v>42361</v>
      </c>
      <c r="I238" s="51">
        <v>483.96</v>
      </c>
      <c r="J238" s="13">
        <f t="shared" ref="J238:J252" si="5">+F238-I238</f>
        <v>506.04</v>
      </c>
    </row>
    <row r="239" spans="1:12" hidden="1" outlineLevel="1">
      <c r="A239" s="7" t="s">
        <v>262</v>
      </c>
      <c r="B239" s="56">
        <v>42030</v>
      </c>
      <c r="C239" s="7" t="s">
        <v>263</v>
      </c>
      <c r="D239" s="7" t="s">
        <v>264</v>
      </c>
      <c r="E239" s="16" t="s">
        <v>76</v>
      </c>
      <c r="F239" s="13">
        <v>1780</v>
      </c>
      <c r="G239" s="52"/>
      <c r="H239" s="53"/>
      <c r="I239" s="6"/>
      <c r="J239" s="13">
        <f t="shared" si="5"/>
        <v>1780</v>
      </c>
    </row>
    <row r="240" spans="1:12" hidden="1" outlineLevel="1">
      <c r="A240" s="7" t="s">
        <v>265</v>
      </c>
      <c r="B240" s="56">
        <v>42034</v>
      </c>
      <c r="C240" s="7" t="s">
        <v>266</v>
      </c>
      <c r="D240" s="7" t="s">
        <v>267</v>
      </c>
      <c r="E240" s="16" t="s">
        <v>76</v>
      </c>
      <c r="F240" s="13">
        <v>1840</v>
      </c>
      <c r="G240" s="52"/>
      <c r="H240" s="53"/>
      <c r="J240" s="13">
        <f t="shared" si="5"/>
        <v>1840</v>
      </c>
    </row>
    <row r="241" spans="1:10" hidden="1" outlineLevel="1">
      <c r="A241" s="3" t="s">
        <v>268</v>
      </c>
      <c r="B241" s="4">
        <v>42062</v>
      </c>
      <c r="C241" s="3" t="s">
        <v>269</v>
      </c>
      <c r="D241" s="3" t="s">
        <v>270</v>
      </c>
      <c r="E241" s="37" t="s">
        <v>76</v>
      </c>
      <c r="F241" s="6">
        <v>1025</v>
      </c>
      <c r="H241" s="56"/>
      <c r="J241" s="13">
        <f t="shared" si="5"/>
        <v>1025</v>
      </c>
    </row>
    <row r="242" spans="1:10" hidden="1" outlineLevel="1">
      <c r="A242" s="3" t="s">
        <v>271</v>
      </c>
      <c r="B242" s="4">
        <v>42073</v>
      </c>
      <c r="C242" s="3" t="s">
        <v>272</v>
      </c>
      <c r="D242" s="3" t="s">
        <v>273</v>
      </c>
      <c r="E242" s="37" t="s">
        <v>76</v>
      </c>
      <c r="F242" s="6">
        <v>3030</v>
      </c>
      <c r="H242" s="56"/>
      <c r="J242" s="13">
        <f t="shared" si="5"/>
        <v>3030</v>
      </c>
    </row>
    <row r="243" spans="1:10" hidden="1" outlineLevel="1">
      <c r="A243" s="7" t="s">
        <v>274</v>
      </c>
      <c r="B243" s="56">
        <v>42118</v>
      </c>
      <c r="C243" s="7" t="s">
        <v>275</v>
      </c>
      <c r="D243" s="7" t="s">
        <v>276</v>
      </c>
      <c r="E243" s="16" t="s">
        <v>76</v>
      </c>
      <c r="F243" s="13">
        <v>1025</v>
      </c>
      <c r="H243" s="56"/>
      <c r="J243" s="13">
        <f t="shared" si="5"/>
        <v>1025</v>
      </c>
    </row>
    <row r="244" spans="1:10" hidden="1" outlineLevel="1">
      <c r="A244" s="7" t="s">
        <v>277</v>
      </c>
      <c r="B244" s="56">
        <v>42143</v>
      </c>
      <c r="C244" s="7" t="s">
        <v>278</v>
      </c>
      <c r="D244" s="7" t="s">
        <v>279</v>
      </c>
      <c r="E244" s="16" t="s">
        <v>76</v>
      </c>
      <c r="F244" s="13">
        <v>1025</v>
      </c>
      <c r="H244" s="56"/>
      <c r="J244" s="13">
        <f t="shared" si="5"/>
        <v>1025</v>
      </c>
    </row>
    <row r="245" spans="1:10" hidden="1" outlineLevel="1">
      <c r="A245" s="7" t="s">
        <v>280</v>
      </c>
      <c r="B245" s="56">
        <v>42208</v>
      </c>
      <c r="C245" s="7" t="s">
        <v>281</v>
      </c>
      <c r="D245" s="7" t="s">
        <v>282</v>
      </c>
      <c r="E245" s="16" t="s">
        <v>76</v>
      </c>
      <c r="F245" s="13">
        <v>3030</v>
      </c>
      <c r="H245" s="56"/>
      <c r="J245" s="13">
        <f t="shared" si="5"/>
        <v>3030</v>
      </c>
    </row>
    <row r="246" spans="1:10" hidden="1" outlineLevel="1">
      <c r="A246" s="3" t="s">
        <v>283</v>
      </c>
      <c r="B246" s="4">
        <v>42209</v>
      </c>
      <c r="C246" s="3" t="s">
        <v>284</v>
      </c>
      <c r="D246" s="3" t="s">
        <v>285</v>
      </c>
      <c r="E246" s="37" t="s">
        <v>76</v>
      </c>
      <c r="F246" s="6">
        <v>1840</v>
      </c>
      <c r="H246" s="56"/>
      <c r="J246" s="13">
        <f t="shared" si="5"/>
        <v>1840</v>
      </c>
    </row>
    <row r="247" spans="1:10" hidden="1" outlineLevel="1">
      <c r="A247" s="3" t="s">
        <v>286</v>
      </c>
      <c r="B247" s="4">
        <v>42216</v>
      </c>
      <c r="C247" s="3" t="s">
        <v>287</v>
      </c>
      <c r="D247" s="3" t="s">
        <v>288</v>
      </c>
      <c r="E247" s="37" t="s">
        <v>76</v>
      </c>
      <c r="F247" s="6">
        <v>1840</v>
      </c>
      <c r="H247" s="56"/>
      <c r="J247" s="13">
        <f t="shared" si="5"/>
        <v>1840</v>
      </c>
    </row>
    <row r="248" spans="1:10" hidden="1" outlineLevel="1">
      <c r="A248" s="7" t="s">
        <v>289</v>
      </c>
      <c r="B248" s="56">
        <v>42255</v>
      </c>
      <c r="C248" s="7" t="s">
        <v>290</v>
      </c>
      <c r="D248" s="7" t="s">
        <v>291</v>
      </c>
      <c r="E248" s="16" t="s">
        <v>76</v>
      </c>
      <c r="F248" s="13">
        <v>989.99</v>
      </c>
      <c r="H248" s="56"/>
      <c r="I248" s="6"/>
      <c r="J248" s="13">
        <f t="shared" si="5"/>
        <v>989.99</v>
      </c>
    </row>
    <row r="249" spans="1:10" hidden="1" outlineLevel="1">
      <c r="A249" s="7" t="s">
        <v>292</v>
      </c>
      <c r="B249" s="56">
        <v>42255</v>
      </c>
      <c r="C249" s="7" t="s">
        <v>293</v>
      </c>
      <c r="D249" s="7" t="s">
        <v>294</v>
      </c>
      <c r="E249" s="16" t="s">
        <v>76</v>
      </c>
      <c r="F249" s="13">
        <v>990</v>
      </c>
      <c r="H249" s="56"/>
      <c r="I249" s="6"/>
      <c r="J249" s="13">
        <f t="shared" si="5"/>
        <v>990</v>
      </c>
    </row>
    <row r="250" spans="1:10" hidden="1" outlineLevel="1">
      <c r="A250" s="7" t="s">
        <v>292</v>
      </c>
      <c r="B250" s="56">
        <v>42255</v>
      </c>
      <c r="C250" s="7" t="s">
        <v>293</v>
      </c>
      <c r="D250" s="7" t="s">
        <v>294</v>
      </c>
      <c r="E250" s="16" t="s">
        <v>76</v>
      </c>
      <c r="F250" s="13">
        <v>35</v>
      </c>
      <c r="H250" s="56"/>
      <c r="I250" s="6"/>
      <c r="J250" s="13">
        <f t="shared" si="5"/>
        <v>35</v>
      </c>
    </row>
    <row r="251" spans="1:10" hidden="1" outlineLevel="1">
      <c r="A251" s="7" t="s">
        <v>295</v>
      </c>
      <c r="B251" s="56">
        <v>42255</v>
      </c>
      <c r="C251" s="7" t="s">
        <v>296</v>
      </c>
      <c r="D251" s="7" t="s">
        <v>297</v>
      </c>
      <c r="E251" s="16" t="s">
        <v>76</v>
      </c>
      <c r="F251" s="13">
        <v>5613.39</v>
      </c>
      <c r="H251" s="56"/>
      <c r="I251" s="6"/>
      <c r="J251" s="13">
        <f t="shared" si="5"/>
        <v>5613.39</v>
      </c>
    </row>
    <row r="252" spans="1:10" hidden="1" outlineLevel="1">
      <c r="A252" s="7" t="s">
        <v>295</v>
      </c>
      <c r="B252" s="56">
        <v>42255</v>
      </c>
      <c r="C252" s="7" t="s">
        <v>296</v>
      </c>
      <c r="D252" s="7" t="s">
        <v>297</v>
      </c>
      <c r="E252" s="16" t="s">
        <v>76</v>
      </c>
      <c r="F252" s="13">
        <v>1994.52</v>
      </c>
      <c r="H252" s="56"/>
      <c r="I252" s="6"/>
      <c r="J252" s="13">
        <f t="shared" si="5"/>
        <v>1994.52</v>
      </c>
    </row>
    <row r="253" spans="1:10" hidden="1" outlineLevel="1">
      <c r="B253" s="56"/>
      <c r="E253" s="16"/>
      <c r="F253" s="55"/>
      <c r="H253" s="56"/>
      <c r="J253" s="6"/>
    </row>
    <row r="254" spans="1:10" hidden="1" outlineLevel="1">
      <c r="E254" s="16"/>
      <c r="F254" s="32" t="s">
        <v>15</v>
      </c>
      <c r="H254" s="30"/>
      <c r="J254" s="34">
        <f>+SUM(J237:J253)</f>
        <v>26563.940000000002</v>
      </c>
    </row>
    <row r="255" spans="1:10" ht="12" hidden="1" outlineLevel="1" thickBot="1">
      <c r="E255" s="16"/>
      <c r="F255" s="32" t="s">
        <v>16</v>
      </c>
      <c r="H255" s="30"/>
      <c r="J255" s="87">
        <v>26563.94</v>
      </c>
    </row>
    <row r="256" spans="1:10" ht="12" hidden="1" outlineLevel="1" thickTop="1">
      <c r="E256" s="16"/>
      <c r="F256" s="32" t="s">
        <v>17</v>
      </c>
      <c r="H256" s="30"/>
      <c r="J256" s="35">
        <f>+J254-J255</f>
        <v>0</v>
      </c>
    </row>
    <row r="257" spans="1:10" hidden="1" outlineLevel="1">
      <c r="F257" s="32"/>
      <c r="J257" s="13"/>
    </row>
    <row r="258" spans="1:10" collapsed="1">
      <c r="A258" s="118" t="s">
        <v>677</v>
      </c>
      <c r="B258" s="102" t="s">
        <v>680</v>
      </c>
      <c r="C258" s="14"/>
      <c r="D258" s="15"/>
      <c r="E258" s="20"/>
      <c r="F258" s="32"/>
      <c r="G258" s="22"/>
      <c r="H258" s="22"/>
      <c r="I258" s="21"/>
      <c r="J258" s="78"/>
    </row>
    <row r="259" spans="1:10" hidden="1" outlineLevel="1">
      <c r="A259" s="23" t="s">
        <v>672</v>
      </c>
      <c r="B259" s="23" t="s">
        <v>6</v>
      </c>
      <c r="C259" s="24" t="s">
        <v>7</v>
      </c>
      <c r="D259" s="25" t="s">
        <v>8</v>
      </c>
      <c r="E259" s="24" t="s">
        <v>9</v>
      </c>
      <c r="F259" s="26" t="s">
        <v>10</v>
      </c>
      <c r="G259" s="27" t="s">
        <v>672</v>
      </c>
      <c r="H259" s="27" t="s">
        <v>6</v>
      </c>
      <c r="I259" s="108" t="s">
        <v>11</v>
      </c>
      <c r="J259" s="26" t="s">
        <v>12</v>
      </c>
    </row>
    <row r="260" spans="1:10" hidden="1" outlineLevel="1">
      <c r="E260" s="7"/>
      <c r="F260" s="3"/>
      <c r="H260" s="32"/>
      <c r="I260" s="7"/>
      <c r="J260" s="35"/>
    </row>
    <row r="261" spans="1:10" hidden="1" outlineLevel="1">
      <c r="A261" s="7" t="s">
        <v>678</v>
      </c>
      <c r="B261" s="56">
        <v>42186</v>
      </c>
      <c r="C261" s="7">
        <v>53798</v>
      </c>
      <c r="D261" s="7" t="s">
        <v>679</v>
      </c>
      <c r="E261" s="7" t="s">
        <v>34</v>
      </c>
      <c r="F261" s="6">
        <v>1840</v>
      </c>
      <c r="H261" s="32"/>
      <c r="J261" s="35">
        <f>+F261-I261</f>
        <v>1840</v>
      </c>
    </row>
    <row r="262" spans="1:10" hidden="1" outlineLevel="1">
      <c r="E262" s="7"/>
      <c r="F262" s="3"/>
      <c r="H262" s="32"/>
      <c r="I262" s="7"/>
      <c r="J262" s="35"/>
    </row>
    <row r="263" spans="1:10" hidden="1" outlineLevel="1">
      <c r="E263" s="7"/>
      <c r="F263" s="3"/>
      <c r="H263" s="32" t="s">
        <v>15</v>
      </c>
      <c r="I263" s="7"/>
      <c r="J263" s="115">
        <f>+J261</f>
        <v>1840</v>
      </c>
    </row>
    <row r="264" spans="1:10" ht="12" hidden="1" outlineLevel="1" thickBot="1">
      <c r="E264" s="7"/>
      <c r="F264" s="3"/>
      <c r="H264" s="32" t="s">
        <v>16</v>
      </c>
      <c r="I264" s="7"/>
      <c r="J264" s="116">
        <v>1840</v>
      </c>
    </row>
    <row r="265" spans="1:10" ht="12" hidden="1" outlineLevel="1" thickTop="1">
      <c r="E265" s="7"/>
      <c r="F265" s="3"/>
      <c r="H265" s="32" t="s">
        <v>17</v>
      </c>
      <c r="I265" s="7"/>
      <c r="J265" s="35">
        <f>+J263-J264</f>
        <v>0</v>
      </c>
    </row>
    <row r="266" spans="1:10" s="129" customFormat="1" hidden="1" outlineLevel="1">
      <c r="B266" s="172"/>
      <c r="E266" s="133"/>
      <c r="F266" s="152"/>
      <c r="G266" s="142"/>
      <c r="H266" s="142"/>
      <c r="I266" s="141"/>
      <c r="J266" s="181"/>
    </row>
    <row r="267" spans="1:10" collapsed="1">
      <c r="A267" s="118" t="s">
        <v>365</v>
      </c>
      <c r="B267" s="117" t="s">
        <v>366</v>
      </c>
      <c r="C267" s="14"/>
      <c r="D267" s="15"/>
      <c r="F267" s="13"/>
      <c r="G267" s="22"/>
      <c r="H267" s="22"/>
      <c r="I267" s="21"/>
      <c r="J267" s="77"/>
    </row>
    <row r="268" spans="1:10" hidden="1" outlineLevel="1">
      <c r="A268" s="18" t="s">
        <v>5</v>
      </c>
      <c r="B268" s="18" t="s">
        <v>6</v>
      </c>
      <c r="C268" s="18" t="s">
        <v>7</v>
      </c>
      <c r="D268" s="19" t="s">
        <v>8</v>
      </c>
      <c r="E268" s="76" t="s">
        <v>9</v>
      </c>
      <c r="F268" s="21" t="s">
        <v>10</v>
      </c>
      <c r="G268" s="22" t="s">
        <v>5</v>
      </c>
      <c r="H268" s="22" t="s">
        <v>6</v>
      </c>
      <c r="I268" s="21" t="s">
        <v>11</v>
      </c>
      <c r="J268" s="21" t="s">
        <v>19</v>
      </c>
    </row>
    <row r="269" spans="1:10" hidden="1" outlineLevel="1">
      <c r="A269" s="7" t="s">
        <v>367</v>
      </c>
      <c r="B269" s="56">
        <v>42318</v>
      </c>
      <c r="C269" s="7" t="s">
        <v>368</v>
      </c>
      <c r="D269" s="7" t="s">
        <v>369</v>
      </c>
      <c r="E269" s="12" t="s">
        <v>76</v>
      </c>
      <c r="F269" s="13">
        <v>2072.6</v>
      </c>
      <c r="G269" s="22"/>
      <c r="H269" s="22"/>
      <c r="I269" s="21"/>
      <c r="J269" s="77">
        <f>+F269</f>
        <v>2072.6</v>
      </c>
    </row>
    <row r="270" spans="1:10" hidden="1" outlineLevel="1">
      <c r="A270" s="52"/>
      <c r="B270" s="53"/>
      <c r="C270" s="52"/>
      <c r="D270" s="52"/>
      <c r="E270" s="80"/>
      <c r="F270" s="51"/>
      <c r="G270" s="22"/>
      <c r="H270" s="22"/>
      <c r="I270" s="21"/>
      <c r="J270" s="77"/>
    </row>
    <row r="271" spans="1:10" hidden="1" outlineLevel="1">
      <c r="A271" s="52"/>
      <c r="B271" s="53"/>
      <c r="C271" s="52"/>
      <c r="D271" s="52"/>
      <c r="E271" s="80"/>
      <c r="F271" s="51"/>
      <c r="G271" s="22"/>
      <c r="H271" s="22"/>
      <c r="I271" s="21"/>
      <c r="J271" s="77"/>
    </row>
    <row r="272" spans="1:10" hidden="1" outlineLevel="1">
      <c r="A272" s="52"/>
      <c r="B272" s="53"/>
      <c r="C272" s="52"/>
      <c r="D272" s="52"/>
      <c r="E272" s="80"/>
      <c r="F272" s="32" t="s">
        <v>15</v>
      </c>
      <c r="G272" s="22"/>
      <c r="H272" s="22"/>
      <c r="I272" s="21"/>
      <c r="J272" s="77">
        <f>+J269</f>
        <v>2072.6</v>
      </c>
    </row>
    <row r="273" spans="1:12" ht="12" hidden="1" outlineLevel="1" thickBot="1">
      <c r="A273" s="52"/>
      <c r="B273" s="53"/>
      <c r="C273" s="52"/>
      <c r="D273" s="52"/>
      <c r="E273" s="80"/>
      <c r="F273" s="32" t="s">
        <v>16</v>
      </c>
      <c r="G273" s="22"/>
      <c r="H273" s="22"/>
      <c r="I273" s="21"/>
      <c r="J273" s="87">
        <v>2072.6</v>
      </c>
    </row>
    <row r="274" spans="1:12" ht="12" hidden="1" outlineLevel="1" thickTop="1">
      <c r="A274" s="52"/>
      <c r="B274" s="53"/>
      <c r="C274" s="52"/>
      <c r="D274" s="52"/>
      <c r="E274" s="80"/>
      <c r="F274" s="32" t="s">
        <v>17</v>
      </c>
      <c r="G274" s="22"/>
      <c r="H274" s="22"/>
      <c r="I274" s="21"/>
      <c r="J274" s="77">
        <f>+J272-J273</f>
        <v>0</v>
      </c>
    </row>
    <row r="275" spans="1:12" hidden="1" outlineLevel="1">
      <c r="E275" s="16"/>
    </row>
    <row r="276" spans="1:12" collapsed="1">
      <c r="A276" s="118" t="s">
        <v>298</v>
      </c>
      <c r="B276" s="117" t="s">
        <v>299</v>
      </c>
      <c r="C276" s="14"/>
      <c r="D276" s="15"/>
      <c r="E276" s="7"/>
      <c r="F276" s="3"/>
      <c r="G276" s="17"/>
      <c r="H276" s="106"/>
      <c r="I276" s="3"/>
      <c r="J276" s="3"/>
    </row>
    <row r="277" spans="1:12" hidden="1" outlineLevel="1">
      <c r="A277" s="23" t="s">
        <v>672</v>
      </c>
      <c r="B277" s="23" t="s">
        <v>6</v>
      </c>
      <c r="C277" s="24" t="s">
        <v>7</v>
      </c>
      <c r="D277" s="25" t="s">
        <v>8</v>
      </c>
      <c r="E277" s="24" t="s">
        <v>9</v>
      </c>
      <c r="F277" s="26" t="s">
        <v>10</v>
      </c>
      <c r="G277" s="27" t="s">
        <v>672</v>
      </c>
      <c r="H277" s="22" t="s">
        <v>6</v>
      </c>
      <c r="I277" s="108" t="s">
        <v>11</v>
      </c>
      <c r="J277" s="26" t="s">
        <v>12</v>
      </c>
    </row>
    <row r="278" spans="1:12" hidden="1" outlineLevel="1">
      <c r="A278" s="23"/>
      <c r="B278" s="23"/>
      <c r="C278" s="24"/>
      <c r="D278" s="25"/>
      <c r="E278" s="24"/>
      <c r="F278" s="26"/>
      <c r="G278" s="27"/>
      <c r="H278" s="22"/>
      <c r="I278" s="108"/>
      <c r="J278" s="26">
        <v>13932.88</v>
      </c>
    </row>
    <row r="279" spans="1:12" hidden="1" outlineLevel="1">
      <c r="A279" s="110" t="s">
        <v>306</v>
      </c>
      <c r="B279" s="111">
        <v>42326</v>
      </c>
      <c r="C279" s="112">
        <v>57552</v>
      </c>
      <c r="D279" s="72" t="s">
        <v>675</v>
      </c>
      <c r="E279" s="112"/>
      <c r="F279" s="71">
        <v>2547.64</v>
      </c>
      <c r="G279" s="107"/>
      <c r="H279" s="113"/>
      <c r="I279" s="114">
        <v>1909.64</v>
      </c>
      <c r="J279" s="71">
        <f>+F279-I279</f>
        <v>637.99999999999977</v>
      </c>
    </row>
    <row r="280" spans="1:12" hidden="1" outlineLevel="1">
      <c r="A280" s="23"/>
      <c r="B280" s="23"/>
      <c r="C280" s="24"/>
      <c r="D280" s="25"/>
      <c r="E280" s="24"/>
      <c r="F280" s="26"/>
      <c r="G280" s="27"/>
      <c r="H280" s="22"/>
      <c r="I280" s="108"/>
      <c r="J280" s="26"/>
    </row>
    <row r="281" spans="1:12" hidden="1" outlineLevel="1">
      <c r="A281" s="23"/>
      <c r="B281" s="23"/>
      <c r="C281" s="24"/>
      <c r="D281" s="25"/>
      <c r="E281" s="24"/>
      <c r="F281" s="32" t="s">
        <v>15</v>
      </c>
      <c r="H281" s="109"/>
      <c r="I281" s="7"/>
      <c r="J281" s="88">
        <f>SUM(J278:J280)</f>
        <v>14570.88</v>
      </c>
    </row>
    <row r="282" spans="1:12" ht="12" hidden="1" outlineLevel="1" thickBot="1">
      <c r="A282" s="23"/>
      <c r="B282" s="23"/>
      <c r="C282" s="24"/>
      <c r="D282" s="25"/>
      <c r="E282" s="24"/>
      <c r="F282" s="32" t="s">
        <v>16</v>
      </c>
      <c r="H282" s="109"/>
      <c r="I282" s="7"/>
      <c r="J282" s="90">
        <v>14570.88</v>
      </c>
    </row>
    <row r="283" spans="1:12" ht="12" hidden="1" outlineLevel="1" thickTop="1">
      <c r="E283" s="7"/>
      <c r="F283" s="32" t="s">
        <v>17</v>
      </c>
      <c r="H283" s="109"/>
      <c r="I283" s="7"/>
      <c r="J283" s="35">
        <f>+J281-J282</f>
        <v>0</v>
      </c>
    </row>
    <row r="284" spans="1:12" hidden="1" outlineLevel="1">
      <c r="E284" s="16"/>
    </row>
    <row r="285" spans="1:12" collapsed="1">
      <c r="A285" s="118" t="s">
        <v>309</v>
      </c>
      <c r="B285" s="117" t="s">
        <v>310</v>
      </c>
      <c r="C285" s="14"/>
      <c r="D285" s="15"/>
      <c r="E285" s="16"/>
      <c r="F285" s="3"/>
      <c r="G285" s="17"/>
      <c r="H285" s="5"/>
      <c r="I285" s="6"/>
      <c r="J285" s="6"/>
    </row>
    <row r="286" spans="1:12" hidden="1" outlineLevel="1">
      <c r="A286" s="18" t="s">
        <v>5</v>
      </c>
      <c r="B286" s="18" t="s">
        <v>6</v>
      </c>
      <c r="C286" s="18" t="s">
        <v>7</v>
      </c>
      <c r="D286" s="19" t="s">
        <v>8</v>
      </c>
      <c r="E286" s="20" t="s">
        <v>9</v>
      </c>
      <c r="F286" s="21" t="s">
        <v>10</v>
      </c>
      <c r="G286" s="22" t="s">
        <v>5</v>
      </c>
      <c r="H286" s="22" t="s">
        <v>6</v>
      </c>
      <c r="I286" s="21" t="s">
        <v>11</v>
      </c>
      <c r="J286" s="21" t="s">
        <v>19</v>
      </c>
    </row>
    <row r="287" spans="1:12" hidden="1" outlineLevel="1">
      <c r="A287" s="23"/>
      <c r="B287" s="23"/>
      <c r="C287" s="24"/>
      <c r="D287" s="25"/>
      <c r="E287" s="20" t="s">
        <v>241</v>
      </c>
      <c r="F287" s="26"/>
      <c r="G287" s="27"/>
      <c r="H287" s="28"/>
      <c r="I287" s="26"/>
      <c r="J287" s="26">
        <v>0</v>
      </c>
    </row>
    <row r="288" spans="1:12" hidden="1" outlineLevel="1">
      <c r="A288" s="7" t="s">
        <v>311</v>
      </c>
      <c r="B288" s="56">
        <v>42151</v>
      </c>
      <c r="C288" s="7" t="s">
        <v>312</v>
      </c>
      <c r="D288" s="7" t="s">
        <v>313</v>
      </c>
      <c r="E288" s="16" t="s">
        <v>34</v>
      </c>
      <c r="F288" s="55">
        <v>13953.72</v>
      </c>
      <c r="G288" s="7" t="s">
        <v>314</v>
      </c>
      <c r="H288" s="56">
        <v>42215</v>
      </c>
      <c r="I288" s="13">
        <v>11547.91</v>
      </c>
      <c r="J288" s="13">
        <f>F288-I288</f>
        <v>2405.8099999999995</v>
      </c>
      <c r="L288" s="62"/>
    </row>
    <row r="289" spans="1:10" hidden="1" outlineLevel="1">
      <c r="A289" s="7" t="s">
        <v>315</v>
      </c>
      <c r="B289" s="56">
        <v>42173</v>
      </c>
      <c r="C289" s="7" t="s">
        <v>316</v>
      </c>
      <c r="D289" s="7" t="s">
        <v>317</v>
      </c>
      <c r="E289" s="16" t="s">
        <v>34</v>
      </c>
      <c r="F289" s="55">
        <v>14259.76</v>
      </c>
      <c r="G289" s="27"/>
      <c r="H289" s="28"/>
      <c r="I289" s="26"/>
      <c r="J289" s="13">
        <f>F289-I289</f>
        <v>14259.76</v>
      </c>
    </row>
    <row r="290" spans="1:10" hidden="1" outlineLevel="1">
      <c r="A290" s="7" t="s">
        <v>318</v>
      </c>
      <c r="B290" s="56">
        <v>42298</v>
      </c>
      <c r="C290" s="7" t="s">
        <v>319</v>
      </c>
      <c r="D290" s="7" t="s">
        <v>320</v>
      </c>
      <c r="E290" s="16" t="s">
        <v>34</v>
      </c>
      <c r="F290" s="13">
        <v>13617.96</v>
      </c>
      <c r="G290" s="27"/>
      <c r="H290" s="28"/>
      <c r="I290" s="26"/>
      <c r="J290" s="13">
        <f>F290-I290</f>
        <v>13617.96</v>
      </c>
    </row>
    <row r="291" spans="1:10" hidden="1" outlineLevel="1">
      <c r="B291" s="56"/>
      <c r="E291" s="16"/>
      <c r="F291" s="55"/>
      <c r="G291" s="27"/>
      <c r="H291" s="28"/>
      <c r="I291" s="26"/>
      <c r="J291" s="13"/>
    </row>
    <row r="292" spans="1:10" hidden="1" outlineLevel="1">
      <c r="A292" s="23"/>
      <c r="B292" s="23"/>
      <c r="C292" s="24"/>
      <c r="D292" s="25"/>
      <c r="E292" s="66"/>
      <c r="F292" s="32" t="s">
        <v>15</v>
      </c>
      <c r="H292" s="30"/>
      <c r="J292" s="34">
        <f>SUM(J287:J290)</f>
        <v>30283.53</v>
      </c>
    </row>
    <row r="293" spans="1:10" ht="12" hidden="1" outlineLevel="1" thickBot="1">
      <c r="A293" s="23"/>
      <c r="B293" s="23"/>
      <c r="C293" s="24"/>
      <c r="D293" s="25"/>
      <c r="E293" s="66"/>
      <c r="F293" s="32" t="s">
        <v>16</v>
      </c>
      <c r="H293" s="30"/>
      <c r="J293" s="87">
        <v>30283.53</v>
      </c>
    </row>
    <row r="294" spans="1:10" ht="12" hidden="1" outlineLevel="1" thickTop="1">
      <c r="A294" s="23"/>
      <c r="B294" s="23"/>
      <c r="C294" s="24"/>
      <c r="D294" s="25"/>
      <c r="E294" s="66"/>
      <c r="F294" s="32" t="s">
        <v>17</v>
      </c>
      <c r="H294" s="30"/>
      <c r="J294" s="35">
        <f>+J292-J293</f>
        <v>0</v>
      </c>
    </row>
    <row r="295" spans="1:10" hidden="1" outlineLevel="1">
      <c r="E295" s="16"/>
    </row>
    <row r="296" spans="1:10" collapsed="1">
      <c r="A296" s="118" t="s">
        <v>325</v>
      </c>
      <c r="B296" s="117" t="s">
        <v>326</v>
      </c>
      <c r="C296" s="14"/>
      <c r="D296" s="15"/>
      <c r="E296" s="16"/>
      <c r="F296" s="3"/>
      <c r="G296" s="17"/>
      <c r="H296" s="5"/>
      <c r="I296" s="6"/>
      <c r="J296" s="6"/>
    </row>
    <row r="297" spans="1:10" hidden="1" outlineLevel="1">
      <c r="A297" s="18" t="s">
        <v>5</v>
      </c>
      <c r="B297" s="18" t="s">
        <v>6</v>
      </c>
      <c r="C297" s="18" t="s">
        <v>7</v>
      </c>
      <c r="D297" s="19" t="s">
        <v>8</v>
      </c>
      <c r="E297" s="20" t="s">
        <v>9</v>
      </c>
      <c r="F297" s="21" t="s">
        <v>10</v>
      </c>
      <c r="G297" s="22" t="s">
        <v>5</v>
      </c>
      <c r="H297" s="22" t="s">
        <v>6</v>
      </c>
      <c r="I297" s="21" t="s">
        <v>11</v>
      </c>
      <c r="J297" s="21" t="s">
        <v>19</v>
      </c>
    </row>
    <row r="298" spans="1:10" hidden="1" outlineLevel="1">
      <c r="E298" s="20" t="s">
        <v>13</v>
      </c>
      <c r="F298" s="55"/>
      <c r="H298" s="30"/>
      <c r="J298" s="13">
        <f>F298-I298</f>
        <v>0</v>
      </c>
    </row>
    <row r="299" spans="1:10" hidden="1" outlineLevel="1">
      <c r="A299" s="7" t="s">
        <v>327</v>
      </c>
      <c r="B299" s="56">
        <v>42338</v>
      </c>
      <c r="C299" s="7" t="s">
        <v>328</v>
      </c>
      <c r="D299" s="7" t="s">
        <v>329</v>
      </c>
      <c r="E299" s="12" t="s">
        <v>34</v>
      </c>
      <c r="F299" s="13">
        <v>8927.41</v>
      </c>
      <c r="H299" s="56"/>
      <c r="J299" s="13">
        <f>+F299-I299</f>
        <v>8927.41</v>
      </c>
    </row>
    <row r="300" spans="1:10" hidden="1" outlineLevel="1">
      <c r="A300" s="7" t="s">
        <v>330</v>
      </c>
      <c r="B300" s="56">
        <v>42359</v>
      </c>
      <c r="C300" s="7" t="s">
        <v>331</v>
      </c>
      <c r="D300" s="7" t="s">
        <v>332</v>
      </c>
      <c r="E300" s="7" t="s">
        <v>34</v>
      </c>
      <c r="F300" s="13">
        <v>12738.25</v>
      </c>
      <c r="H300" s="56"/>
      <c r="J300" s="13">
        <f>+F300-I300</f>
        <v>12738.25</v>
      </c>
    </row>
    <row r="301" spans="1:10" hidden="1" outlineLevel="1">
      <c r="A301" s="7" t="s">
        <v>431</v>
      </c>
      <c r="B301" s="56">
        <v>42378</v>
      </c>
      <c r="C301" s="7" t="s">
        <v>432</v>
      </c>
      <c r="D301" s="30" t="s">
        <v>437</v>
      </c>
      <c r="E301" s="7" t="s">
        <v>34</v>
      </c>
      <c r="F301" s="13">
        <v>12496.53</v>
      </c>
      <c r="H301" s="56"/>
      <c r="J301" s="13">
        <f>+F301-I301</f>
        <v>12496.53</v>
      </c>
    </row>
    <row r="302" spans="1:10" hidden="1" outlineLevel="1">
      <c r="A302" s="7" t="s">
        <v>433</v>
      </c>
      <c r="B302" s="56">
        <v>42390</v>
      </c>
      <c r="C302" s="7" t="s">
        <v>434</v>
      </c>
      <c r="D302" s="30" t="s">
        <v>438</v>
      </c>
      <c r="E302" s="7" t="s">
        <v>34</v>
      </c>
      <c r="F302" s="13">
        <v>31777.43</v>
      </c>
      <c r="H302" s="56"/>
      <c r="J302" s="13">
        <f>+F302-I302</f>
        <v>31777.43</v>
      </c>
    </row>
    <row r="303" spans="1:10" hidden="1" outlineLevel="1">
      <c r="A303" s="7" t="s">
        <v>435</v>
      </c>
      <c r="B303" s="56">
        <v>42390</v>
      </c>
      <c r="C303" s="7" t="s">
        <v>436</v>
      </c>
      <c r="D303" s="30" t="s">
        <v>439</v>
      </c>
      <c r="E303" s="7" t="s">
        <v>34</v>
      </c>
      <c r="F303" s="13">
        <v>18104.11</v>
      </c>
      <c r="H303" s="56"/>
      <c r="J303" s="13">
        <f>+F303-I303</f>
        <v>18104.11</v>
      </c>
    </row>
    <row r="304" spans="1:10" hidden="1" outlineLevel="1">
      <c r="B304" s="56"/>
      <c r="E304" s="7"/>
      <c r="F304" s="13"/>
      <c r="H304" s="56"/>
      <c r="J304" s="13"/>
    </row>
    <row r="305" spans="1:10" hidden="1" outlineLevel="1">
      <c r="E305" s="16"/>
      <c r="F305" s="32" t="s">
        <v>15</v>
      </c>
      <c r="H305" s="30"/>
      <c r="J305" s="34">
        <f>SUM(J298:J303)</f>
        <v>84043.73</v>
      </c>
    </row>
    <row r="306" spans="1:10" ht="12" hidden="1" outlineLevel="1" thickBot="1">
      <c r="E306" s="16"/>
      <c r="F306" s="32" t="s">
        <v>16</v>
      </c>
      <c r="H306" s="30"/>
      <c r="J306" s="87">
        <v>84044.32</v>
      </c>
    </row>
    <row r="307" spans="1:10" ht="12" hidden="1" outlineLevel="1" thickTop="1">
      <c r="E307" s="16"/>
      <c r="F307" s="32" t="s">
        <v>17</v>
      </c>
      <c r="H307" s="30"/>
      <c r="J307" s="35">
        <f>+J305-J306</f>
        <v>-0.59000000001105946</v>
      </c>
    </row>
    <row r="308" spans="1:10" hidden="1" outlineLevel="1">
      <c r="A308" s="18"/>
      <c r="B308" s="18"/>
      <c r="C308" s="18"/>
      <c r="D308" s="19"/>
      <c r="E308" s="20"/>
      <c r="F308" s="32"/>
      <c r="G308" s="22"/>
      <c r="H308" s="22"/>
      <c r="I308" s="21"/>
      <c r="J308" s="78"/>
    </row>
    <row r="309" spans="1:10" collapsed="1">
      <c r="A309" s="118" t="s">
        <v>465</v>
      </c>
      <c r="B309" s="102" t="s">
        <v>466</v>
      </c>
      <c r="C309" s="14"/>
      <c r="D309" s="15"/>
      <c r="E309" s="20"/>
      <c r="F309" s="32"/>
      <c r="G309" s="22"/>
      <c r="H309" s="22"/>
      <c r="I309" s="21"/>
      <c r="J309" s="78"/>
    </row>
    <row r="310" spans="1:10" hidden="1" outlineLevel="1">
      <c r="A310" s="18" t="s">
        <v>5</v>
      </c>
      <c r="B310" s="18" t="s">
        <v>6</v>
      </c>
      <c r="C310" s="18" t="s">
        <v>7</v>
      </c>
      <c r="D310" s="19" t="s">
        <v>8</v>
      </c>
      <c r="E310" s="20" t="s">
        <v>9</v>
      </c>
      <c r="F310" s="21" t="s">
        <v>10</v>
      </c>
      <c r="G310" s="22" t="s">
        <v>5</v>
      </c>
      <c r="H310" s="22" t="s">
        <v>6</v>
      </c>
      <c r="I310" s="21" t="s">
        <v>11</v>
      </c>
      <c r="J310" s="21" t="s">
        <v>19</v>
      </c>
    </row>
    <row r="311" spans="1:10" hidden="1" outlineLevel="1">
      <c r="A311" s="18"/>
      <c r="B311" s="18"/>
      <c r="C311" s="18"/>
      <c r="D311" s="19"/>
      <c r="E311" s="20"/>
      <c r="F311" s="32"/>
      <c r="G311" s="22"/>
      <c r="H311" s="22"/>
      <c r="I311" s="21"/>
      <c r="J311" s="78"/>
    </row>
    <row r="312" spans="1:10" hidden="1" outlineLevel="1">
      <c r="A312" s="52" t="s">
        <v>467</v>
      </c>
      <c r="B312" s="53">
        <v>42382</v>
      </c>
      <c r="C312" s="52" t="s">
        <v>468</v>
      </c>
      <c r="D312" s="52" t="s">
        <v>471</v>
      </c>
      <c r="E312" s="52" t="s">
        <v>76</v>
      </c>
      <c r="F312" s="51">
        <v>2160</v>
      </c>
      <c r="G312" s="21"/>
      <c r="H312" s="21"/>
      <c r="I312" s="21"/>
      <c r="J312" s="78">
        <f>+F312-I312</f>
        <v>2160</v>
      </c>
    </row>
    <row r="313" spans="1:10" hidden="1" outlineLevel="1">
      <c r="A313" s="52" t="s">
        <v>469</v>
      </c>
      <c r="B313" s="53">
        <v>42384</v>
      </c>
      <c r="C313" s="52" t="s">
        <v>470</v>
      </c>
      <c r="D313" s="52" t="s">
        <v>472</v>
      </c>
      <c r="E313" s="52" t="s">
        <v>76</v>
      </c>
      <c r="F313" s="51">
        <v>6030.39</v>
      </c>
      <c r="G313" s="21"/>
      <c r="H313" s="21"/>
      <c r="I313" s="21"/>
      <c r="J313" s="78">
        <f>+F313-I313</f>
        <v>6030.39</v>
      </c>
    </row>
    <row r="314" spans="1:10" hidden="1" outlineLevel="1"/>
    <row r="315" spans="1:10" hidden="1" outlineLevel="1">
      <c r="F315" s="32" t="s">
        <v>15</v>
      </c>
      <c r="J315" s="13">
        <f>+SUM(J312:J313)</f>
        <v>8190.39</v>
      </c>
    </row>
    <row r="316" spans="1:10" ht="12" hidden="1" outlineLevel="1" thickBot="1">
      <c r="F316" s="32" t="s">
        <v>16</v>
      </c>
      <c r="J316" s="79">
        <v>8190.39</v>
      </c>
    </row>
    <row r="317" spans="1:10" ht="12" hidden="1" outlineLevel="1" thickTop="1">
      <c r="F317" s="32" t="s">
        <v>17</v>
      </c>
      <c r="J317" s="13">
        <f>+J315-J316</f>
        <v>0</v>
      </c>
    </row>
    <row r="318" spans="1:10" hidden="1" outlineLevel="1">
      <c r="E318" s="16"/>
      <c r="F318" s="32"/>
      <c r="H318" s="30"/>
      <c r="J318" s="35"/>
    </row>
    <row r="319" spans="1:10" collapsed="1">
      <c r="A319" s="118" t="s">
        <v>333</v>
      </c>
      <c r="B319" s="117" t="s">
        <v>334</v>
      </c>
      <c r="C319" s="14"/>
      <c r="D319" s="15"/>
      <c r="E319" s="16"/>
      <c r="F319" s="3"/>
      <c r="G319" s="17"/>
      <c r="H319" s="5"/>
      <c r="I319" s="6"/>
      <c r="J319" s="6"/>
    </row>
    <row r="320" spans="1:10" hidden="1" outlineLevel="1">
      <c r="A320" s="18" t="s">
        <v>5</v>
      </c>
      <c r="B320" s="18" t="s">
        <v>6</v>
      </c>
      <c r="C320" s="18" t="s">
        <v>7</v>
      </c>
      <c r="D320" s="19" t="s">
        <v>8</v>
      </c>
      <c r="E320" s="20" t="s">
        <v>9</v>
      </c>
      <c r="F320" s="21" t="s">
        <v>10</v>
      </c>
      <c r="G320" s="22" t="s">
        <v>5</v>
      </c>
      <c r="H320" s="22" t="s">
        <v>6</v>
      </c>
      <c r="I320" s="21" t="s">
        <v>11</v>
      </c>
      <c r="J320" s="21" t="s">
        <v>19</v>
      </c>
    </row>
    <row r="321" spans="1:10" hidden="1" outlineLevel="1">
      <c r="A321" s="23"/>
      <c r="B321" s="23"/>
      <c r="C321" s="24"/>
      <c r="D321" s="25"/>
      <c r="E321" s="20" t="s">
        <v>13</v>
      </c>
      <c r="F321" s="55"/>
      <c r="G321" s="27"/>
      <c r="H321" s="28"/>
      <c r="I321" s="26"/>
      <c r="J321" s="26">
        <f t="shared" ref="J321:J328" si="6">+F321-I321</f>
        <v>0</v>
      </c>
    </row>
    <row r="322" spans="1:10" hidden="1" outlineLevel="1">
      <c r="A322" s="7" t="s">
        <v>335</v>
      </c>
      <c r="B322" s="56">
        <v>42009</v>
      </c>
      <c r="C322" s="7" t="s">
        <v>336</v>
      </c>
      <c r="D322" s="7" t="s">
        <v>337</v>
      </c>
      <c r="E322" s="16" t="s">
        <v>338</v>
      </c>
      <c r="F322" s="55">
        <v>2583.19</v>
      </c>
      <c r="H322" s="56"/>
      <c r="J322" s="71">
        <f t="shared" si="6"/>
        <v>2583.19</v>
      </c>
    </row>
    <row r="323" spans="1:10" hidden="1" outlineLevel="1">
      <c r="A323" s="7" t="s">
        <v>339</v>
      </c>
      <c r="B323" s="56">
        <v>42280</v>
      </c>
      <c r="C323" s="7" t="s">
        <v>340</v>
      </c>
      <c r="D323" s="7" t="s">
        <v>341</v>
      </c>
      <c r="E323" s="16" t="s">
        <v>76</v>
      </c>
      <c r="F323" s="13">
        <v>4024.69</v>
      </c>
      <c r="H323" s="56"/>
      <c r="J323" s="71">
        <f t="shared" si="6"/>
        <v>4024.69</v>
      </c>
    </row>
    <row r="324" spans="1:10" hidden="1" outlineLevel="1">
      <c r="A324" s="7" t="s">
        <v>342</v>
      </c>
      <c r="B324" s="56">
        <v>42292</v>
      </c>
      <c r="C324" s="7" t="s">
        <v>343</v>
      </c>
      <c r="D324" s="7" t="s">
        <v>344</v>
      </c>
      <c r="E324" s="16" t="s">
        <v>76</v>
      </c>
      <c r="F324" s="13">
        <v>2719.41</v>
      </c>
      <c r="H324" s="56"/>
      <c r="I324" s="13">
        <v>2719.41</v>
      </c>
      <c r="J324" s="71">
        <f t="shared" si="6"/>
        <v>0</v>
      </c>
    </row>
    <row r="325" spans="1:10" hidden="1" outlineLevel="1">
      <c r="A325" s="7" t="s">
        <v>345</v>
      </c>
      <c r="B325" s="56">
        <v>42349</v>
      </c>
      <c r="C325" s="7" t="s">
        <v>346</v>
      </c>
      <c r="D325" s="7" t="s">
        <v>347</v>
      </c>
      <c r="E325" s="12" t="s">
        <v>76</v>
      </c>
      <c r="F325" s="13">
        <v>3038.52</v>
      </c>
      <c r="H325" s="56"/>
      <c r="I325" s="13">
        <v>3038.52</v>
      </c>
      <c r="J325" s="71">
        <f t="shared" si="6"/>
        <v>0</v>
      </c>
    </row>
    <row r="326" spans="1:10" hidden="1" outlineLevel="1">
      <c r="A326" s="7" t="s">
        <v>348</v>
      </c>
      <c r="B326" s="56">
        <v>42349</v>
      </c>
      <c r="C326" s="7" t="s">
        <v>346</v>
      </c>
      <c r="D326" s="7" t="s">
        <v>349</v>
      </c>
      <c r="E326" s="12" t="s">
        <v>76</v>
      </c>
      <c r="F326" s="13">
        <v>8932</v>
      </c>
      <c r="H326" s="56"/>
      <c r="I326" s="13">
        <v>8932</v>
      </c>
      <c r="J326" s="71">
        <f t="shared" si="6"/>
        <v>0</v>
      </c>
    </row>
    <row r="327" spans="1:10" hidden="1" outlineLevel="1">
      <c r="A327" s="7" t="s">
        <v>350</v>
      </c>
      <c r="B327" s="56">
        <v>42349</v>
      </c>
      <c r="C327" s="7" t="s">
        <v>346</v>
      </c>
      <c r="D327" s="7" t="s">
        <v>351</v>
      </c>
      <c r="E327" s="12" t="s">
        <v>76</v>
      </c>
      <c r="F327" s="13">
        <v>835.94</v>
      </c>
      <c r="H327" s="56"/>
      <c r="I327" s="13">
        <v>835.94</v>
      </c>
      <c r="J327" s="71">
        <f t="shared" si="6"/>
        <v>0</v>
      </c>
    </row>
    <row r="328" spans="1:10" hidden="1" outlineLevel="1">
      <c r="A328" s="7" t="s">
        <v>352</v>
      </c>
      <c r="B328" s="56">
        <v>42349</v>
      </c>
      <c r="C328" s="7" t="s">
        <v>346</v>
      </c>
      <c r="D328" s="7" t="s">
        <v>353</v>
      </c>
      <c r="E328" s="12" t="s">
        <v>76</v>
      </c>
      <c r="F328" s="13">
        <v>9071.2999999999993</v>
      </c>
      <c r="H328" s="56"/>
      <c r="I328" s="13">
        <v>9071.2999999999993</v>
      </c>
      <c r="J328" s="71">
        <f t="shared" si="6"/>
        <v>0</v>
      </c>
    </row>
    <row r="329" spans="1:10" hidden="1" outlineLevel="1">
      <c r="B329" s="56"/>
      <c r="E329" s="16"/>
      <c r="F329" s="13"/>
      <c r="H329" s="56"/>
      <c r="J329" s="71"/>
    </row>
    <row r="330" spans="1:10" hidden="1" outlineLevel="1">
      <c r="E330" s="16"/>
      <c r="F330" s="55"/>
      <c r="H330" s="31"/>
      <c r="J330" s="13"/>
    </row>
    <row r="331" spans="1:10" hidden="1" outlineLevel="1">
      <c r="E331" s="16"/>
      <c r="F331" s="32" t="s">
        <v>15</v>
      </c>
      <c r="H331" s="30"/>
      <c r="J331" s="34">
        <f>+SUM(J321:J330)</f>
        <v>6607.88</v>
      </c>
    </row>
    <row r="332" spans="1:10" ht="12" hidden="1" outlineLevel="1" thickBot="1">
      <c r="E332" s="16"/>
      <c r="F332" s="32" t="s">
        <v>16</v>
      </c>
      <c r="H332" s="30"/>
      <c r="J332" s="87">
        <v>6607.88</v>
      </c>
    </row>
    <row r="333" spans="1:10" ht="12" hidden="1" outlineLevel="1" thickTop="1">
      <c r="E333" s="16"/>
      <c r="F333" s="32" t="s">
        <v>17</v>
      </c>
      <c r="H333" s="30"/>
      <c r="J333" s="35">
        <f>+J331-J332</f>
        <v>0</v>
      </c>
    </row>
    <row r="334" spans="1:10" s="129" customFormat="1" hidden="1" outlineLevel="1">
      <c r="E334" s="137"/>
      <c r="F334" s="152"/>
      <c r="H334" s="150"/>
      <c r="I334" s="134"/>
      <c r="J334" s="154"/>
    </row>
    <row r="335" spans="1:10" collapsed="1">
      <c r="A335" s="118" t="s">
        <v>370</v>
      </c>
      <c r="B335" s="117" t="s">
        <v>371</v>
      </c>
      <c r="C335" s="14"/>
      <c r="D335" s="15"/>
    </row>
    <row r="336" spans="1:10" hidden="1" outlineLevel="1">
      <c r="A336" s="18" t="s">
        <v>5</v>
      </c>
      <c r="B336" s="18" t="s">
        <v>6</v>
      </c>
      <c r="C336" s="18" t="s">
        <v>7</v>
      </c>
      <c r="D336" s="19" t="s">
        <v>8</v>
      </c>
      <c r="E336" s="20" t="s">
        <v>9</v>
      </c>
      <c r="F336" s="21" t="s">
        <v>10</v>
      </c>
      <c r="G336" s="22" t="s">
        <v>5</v>
      </c>
      <c r="H336" s="22" t="s">
        <v>6</v>
      </c>
      <c r="I336" s="21" t="s">
        <v>11</v>
      </c>
      <c r="J336" s="21" t="s">
        <v>19</v>
      </c>
    </row>
    <row r="337" spans="1:10" hidden="1" outlineLevel="1">
      <c r="A337" s="7" t="s">
        <v>440</v>
      </c>
      <c r="B337" s="56">
        <v>42373</v>
      </c>
      <c r="C337" s="7" t="s">
        <v>441</v>
      </c>
      <c r="D337" s="7" t="s">
        <v>446</v>
      </c>
      <c r="E337" s="7" t="s">
        <v>76</v>
      </c>
      <c r="F337" s="13">
        <v>1025</v>
      </c>
      <c r="J337" s="62">
        <f>+F337-I337</f>
        <v>1025</v>
      </c>
    </row>
    <row r="338" spans="1:10" hidden="1" outlineLevel="1">
      <c r="A338" s="7" t="s">
        <v>442</v>
      </c>
      <c r="B338" s="56">
        <v>42375</v>
      </c>
      <c r="C338" s="7" t="s">
        <v>443</v>
      </c>
      <c r="D338" s="7" t="s">
        <v>447</v>
      </c>
      <c r="E338" s="7" t="s">
        <v>76</v>
      </c>
      <c r="F338" s="13">
        <v>1025</v>
      </c>
      <c r="J338" s="62">
        <f>+F338-I338</f>
        <v>1025</v>
      </c>
    </row>
    <row r="339" spans="1:10" hidden="1" outlineLevel="1">
      <c r="A339" s="7" t="s">
        <v>444</v>
      </c>
      <c r="B339" s="56">
        <v>42381</v>
      </c>
      <c r="C339" s="7" t="s">
        <v>445</v>
      </c>
      <c r="D339" s="7" t="s">
        <v>448</v>
      </c>
      <c r="E339" s="7" t="s">
        <v>76</v>
      </c>
      <c r="F339" s="13">
        <v>1025</v>
      </c>
      <c r="J339" s="62">
        <f>+F339-I339</f>
        <v>1025</v>
      </c>
    </row>
    <row r="340" spans="1:10" hidden="1" outlineLevel="1">
      <c r="B340" s="56"/>
      <c r="F340" s="13"/>
      <c r="J340" s="62"/>
    </row>
    <row r="341" spans="1:10" hidden="1" outlineLevel="1"/>
    <row r="342" spans="1:10" hidden="1" outlineLevel="1">
      <c r="F342" s="32" t="s">
        <v>15</v>
      </c>
      <c r="J342" s="6">
        <f>+SUM(J337:J341)</f>
        <v>3075</v>
      </c>
    </row>
    <row r="343" spans="1:10" ht="12" hidden="1" outlineLevel="1" thickBot="1">
      <c r="F343" s="32" t="s">
        <v>16</v>
      </c>
      <c r="J343" s="86">
        <v>3075</v>
      </c>
    </row>
    <row r="344" spans="1:10" ht="12" hidden="1" outlineLevel="1" thickTop="1">
      <c r="F344" s="32" t="s">
        <v>17</v>
      </c>
      <c r="J344" s="6">
        <f>+J342-J343</f>
        <v>0</v>
      </c>
    </row>
    <row r="345" spans="1:10" s="129" customFormat="1" collapsed="1">
      <c r="E345" s="133"/>
      <c r="F345" s="152"/>
      <c r="I345" s="134"/>
      <c r="J345" s="128"/>
    </row>
    <row r="346" spans="1:10" s="129" customFormat="1">
      <c r="E346" s="133"/>
      <c r="F346" s="152"/>
      <c r="I346" s="134"/>
      <c r="J346" s="128"/>
    </row>
    <row r="347" spans="1:10" s="129" customFormat="1">
      <c r="E347" s="133"/>
      <c r="F347" s="152"/>
      <c r="I347" s="134"/>
      <c r="J347" s="128"/>
    </row>
    <row r="348" spans="1:10" s="129" customFormat="1">
      <c r="E348" s="133"/>
      <c r="F348" s="152"/>
      <c r="I348" s="134"/>
      <c r="J348" s="128"/>
    </row>
    <row r="349" spans="1:10">
      <c r="D349" s="3"/>
      <c r="E349" s="16"/>
      <c r="F349" s="32"/>
      <c r="H349" s="30"/>
      <c r="J349" s="35"/>
    </row>
    <row r="350" spans="1:10">
      <c r="A350" s="226" t="s">
        <v>47</v>
      </c>
      <c r="B350" s="229" t="s">
        <v>18</v>
      </c>
      <c r="C350" s="227"/>
      <c r="D350" s="228"/>
      <c r="E350" s="16"/>
      <c r="F350" s="32"/>
      <c r="H350" s="30"/>
      <c r="J350" s="35"/>
    </row>
    <row r="351" spans="1:10" hidden="1" outlineLevel="1">
      <c r="A351" s="18" t="s">
        <v>5</v>
      </c>
      <c r="B351" s="18" t="s">
        <v>6</v>
      </c>
      <c r="C351" s="18" t="s">
        <v>7</v>
      </c>
      <c r="D351" s="19" t="s">
        <v>8</v>
      </c>
      <c r="E351" s="20" t="s">
        <v>9</v>
      </c>
      <c r="F351" s="21" t="s">
        <v>10</v>
      </c>
      <c r="G351" s="22" t="s">
        <v>5</v>
      </c>
      <c r="H351" s="22" t="s">
        <v>6</v>
      </c>
      <c r="I351" s="21" t="s">
        <v>11</v>
      </c>
      <c r="J351" s="21" t="s">
        <v>19</v>
      </c>
    </row>
    <row r="352" spans="1:10" hidden="1" outlineLevel="1">
      <c r="A352" s="3"/>
      <c r="B352" s="4"/>
      <c r="C352" s="3"/>
      <c r="D352" s="3"/>
      <c r="E352" s="20" t="s">
        <v>13</v>
      </c>
      <c r="F352" s="3"/>
      <c r="G352" s="3"/>
      <c r="H352" s="5"/>
      <c r="I352" s="6"/>
      <c r="J352" s="51">
        <v>271023.26</v>
      </c>
    </row>
    <row r="353" spans="1:10" hidden="1" outlineLevel="1">
      <c r="D353" s="3"/>
      <c r="E353" s="16"/>
      <c r="F353" s="32"/>
      <c r="G353" s="52"/>
      <c r="H353" s="53"/>
      <c r="I353" s="51"/>
      <c r="J353" s="54"/>
    </row>
    <row r="354" spans="1:10" hidden="1" outlineLevel="1">
      <c r="D354" s="3"/>
      <c r="E354" s="16"/>
      <c r="F354" s="32"/>
      <c r="H354" s="30"/>
      <c r="J354" s="35"/>
    </row>
    <row r="355" spans="1:10" hidden="1" outlineLevel="1">
      <c r="D355" s="3"/>
      <c r="E355" s="16"/>
      <c r="F355" s="32" t="s">
        <v>15</v>
      </c>
      <c r="H355" s="30"/>
      <c r="J355" s="33">
        <f>+SUM(J352:J353)</f>
        <v>271023.26</v>
      </c>
    </row>
    <row r="356" spans="1:10" ht="12" hidden="1" outlineLevel="1" thickBot="1">
      <c r="D356" s="3"/>
      <c r="E356" s="16"/>
      <c r="F356" s="32" t="s">
        <v>16</v>
      </c>
      <c r="H356" s="30"/>
      <c r="J356" s="79">
        <v>271023.26</v>
      </c>
    </row>
    <row r="357" spans="1:10" ht="12" hidden="1" outlineLevel="1" thickTop="1">
      <c r="D357" s="3"/>
      <c r="E357" s="16"/>
      <c r="F357" s="32" t="s">
        <v>17</v>
      </c>
      <c r="H357" s="30"/>
      <c r="J357" s="35">
        <f>+J355-J356</f>
        <v>0</v>
      </c>
    </row>
    <row r="358" spans="1:10" hidden="1" outlineLevel="1">
      <c r="E358" s="16"/>
      <c r="F358" s="32"/>
      <c r="H358" s="30"/>
      <c r="J358" s="35"/>
    </row>
    <row r="359" spans="1:10" collapsed="1">
      <c r="A359" s="226" t="s">
        <v>48</v>
      </c>
      <c r="B359" s="229" t="s">
        <v>49</v>
      </c>
      <c r="C359" s="227"/>
      <c r="D359" s="228"/>
      <c r="E359" s="16"/>
      <c r="F359" s="32"/>
      <c r="H359" s="30"/>
      <c r="J359" s="35"/>
    </row>
    <row r="360" spans="1:10" hidden="1" outlineLevel="1">
      <c r="A360" s="18" t="s">
        <v>5</v>
      </c>
      <c r="B360" s="18" t="s">
        <v>6</v>
      </c>
      <c r="C360" s="18" t="s">
        <v>7</v>
      </c>
      <c r="D360" s="19" t="s">
        <v>8</v>
      </c>
      <c r="E360" s="20" t="s">
        <v>9</v>
      </c>
      <c r="F360" s="21" t="s">
        <v>10</v>
      </c>
      <c r="G360" s="22" t="s">
        <v>5</v>
      </c>
      <c r="H360" s="22" t="s">
        <v>6</v>
      </c>
      <c r="I360" s="21" t="s">
        <v>11</v>
      </c>
      <c r="J360" s="21" t="s">
        <v>19</v>
      </c>
    </row>
    <row r="361" spans="1:10" hidden="1" outlineLevel="1">
      <c r="E361" s="16"/>
      <c r="F361" s="32"/>
      <c r="H361" s="30"/>
      <c r="J361" s="35"/>
    </row>
    <row r="362" spans="1:10" hidden="1" outlineLevel="1">
      <c r="A362" s="52" t="s">
        <v>77</v>
      </c>
      <c r="B362" s="53">
        <v>42007</v>
      </c>
      <c r="C362" s="52" t="s">
        <v>78</v>
      </c>
      <c r="D362" s="52" t="s">
        <v>79</v>
      </c>
      <c r="E362" s="60" t="s">
        <v>80</v>
      </c>
      <c r="F362" s="51">
        <v>7377.21</v>
      </c>
      <c r="H362" s="30"/>
      <c r="I362" s="13">
        <v>6651.45</v>
      </c>
      <c r="J362" s="35">
        <f>+F362-I362</f>
        <v>725.76000000000022</v>
      </c>
    </row>
    <row r="363" spans="1:10" hidden="1" outlineLevel="1">
      <c r="E363" s="16"/>
      <c r="F363" s="32"/>
      <c r="H363" s="30"/>
      <c r="J363" s="35"/>
    </row>
    <row r="364" spans="1:10" hidden="1" outlineLevel="1">
      <c r="E364" s="16"/>
      <c r="F364" s="32"/>
      <c r="H364" s="30"/>
      <c r="J364" s="35"/>
    </row>
    <row r="365" spans="1:10" hidden="1" outlineLevel="1">
      <c r="E365" s="16"/>
      <c r="F365" s="32" t="s">
        <v>15</v>
      </c>
      <c r="H365" s="30"/>
      <c r="J365" s="35">
        <f>+SUM(J361:J362)</f>
        <v>725.76000000000022</v>
      </c>
    </row>
    <row r="366" spans="1:10" ht="12" hidden="1" outlineLevel="1" thickBot="1">
      <c r="E366" s="16"/>
      <c r="F366" s="32" t="s">
        <v>16</v>
      </c>
      <c r="H366" s="30"/>
      <c r="J366" s="79">
        <v>725.76</v>
      </c>
    </row>
    <row r="367" spans="1:10" ht="12" hidden="1" outlineLevel="1" thickTop="1">
      <c r="E367" s="16"/>
      <c r="F367" s="32" t="s">
        <v>17</v>
      </c>
      <c r="H367" s="30"/>
      <c r="J367" s="35">
        <f>+J365-J366</f>
        <v>0</v>
      </c>
    </row>
    <row r="368" spans="1:10" hidden="1" outlineLevel="1">
      <c r="A368" s="23"/>
      <c r="B368" s="23"/>
      <c r="C368" s="24"/>
      <c r="D368" s="25"/>
      <c r="E368" s="66"/>
      <c r="F368" s="32"/>
      <c r="H368" s="30"/>
      <c r="J368" s="35"/>
    </row>
    <row r="369" spans="1:10" collapsed="1">
      <c r="A369" s="226" t="s">
        <v>321</v>
      </c>
      <c r="B369" s="229" t="s">
        <v>310</v>
      </c>
      <c r="C369" s="227"/>
      <c r="D369" s="228"/>
      <c r="E369" s="66"/>
      <c r="F369" s="32"/>
      <c r="H369" s="30"/>
      <c r="J369" s="35"/>
    </row>
    <row r="370" spans="1:10" hidden="1" outlineLevel="1">
      <c r="A370" s="18" t="s">
        <v>5</v>
      </c>
      <c r="B370" s="18" t="s">
        <v>6</v>
      </c>
      <c r="C370" s="18" t="s">
        <v>7</v>
      </c>
      <c r="D370" s="19" t="s">
        <v>8</v>
      </c>
      <c r="E370" s="20" t="s">
        <v>9</v>
      </c>
      <c r="F370" s="21" t="s">
        <v>10</v>
      </c>
      <c r="G370" s="22" t="s">
        <v>5</v>
      </c>
      <c r="H370" s="22" t="s">
        <v>6</v>
      </c>
      <c r="I370" s="21" t="s">
        <v>11</v>
      </c>
      <c r="J370" s="21" t="s">
        <v>19</v>
      </c>
    </row>
    <row r="371" spans="1:10" hidden="1" outlineLevel="1">
      <c r="A371" s="23"/>
      <c r="B371" s="23"/>
      <c r="C371" s="24"/>
      <c r="D371" s="25"/>
      <c r="E371" s="66"/>
      <c r="F371" s="32"/>
      <c r="H371" s="30"/>
      <c r="J371" s="35"/>
    </row>
    <row r="372" spans="1:10" hidden="1" outlineLevel="1">
      <c r="A372" s="52" t="s">
        <v>322</v>
      </c>
      <c r="B372" s="53">
        <v>42338</v>
      </c>
      <c r="C372" s="52" t="s">
        <v>323</v>
      </c>
      <c r="D372" s="52" t="s">
        <v>324</v>
      </c>
      <c r="E372" s="80" t="s">
        <v>80</v>
      </c>
      <c r="F372" s="81">
        <v>66202.12</v>
      </c>
      <c r="H372" s="30"/>
      <c r="J372" s="35">
        <f>+F372-I372</f>
        <v>66202.12</v>
      </c>
    </row>
    <row r="373" spans="1:10" hidden="1" outlineLevel="1">
      <c r="A373" s="52"/>
      <c r="B373" s="53"/>
      <c r="C373" s="52"/>
      <c r="D373" s="52"/>
      <c r="E373" s="60"/>
      <c r="F373" s="51"/>
      <c r="H373" s="30"/>
      <c r="J373" s="35"/>
    </row>
    <row r="374" spans="1:10" hidden="1" outlineLevel="1">
      <c r="A374" s="23"/>
      <c r="B374" s="23"/>
      <c r="C374" s="24"/>
      <c r="D374" s="25"/>
      <c r="E374" s="66"/>
      <c r="F374" s="32"/>
      <c r="H374" s="30"/>
      <c r="J374" s="35"/>
    </row>
    <row r="375" spans="1:10" hidden="1" outlineLevel="1">
      <c r="A375" s="23"/>
      <c r="B375" s="23"/>
      <c r="C375" s="24"/>
      <c r="D375" s="25"/>
      <c r="E375" s="66"/>
      <c r="F375" s="32" t="s">
        <v>15</v>
      </c>
      <c r="H375" s="30"/>
      <c r="J375" s="34">
        <f>+SUM(J371:J372)</f>
        <v>66202.12</v>
      </c>
    </row>
    <row r="376" spans="1:10" ht="12" hidden="1" outlineLevel="1" thickBot="1">
      <c r="A376" s="23"/>
      <c r="B376" s="23"/>
      <c r="C376" s="24"/>
      <c r="D376" s="25"/>
      <c r="E376" s="66"/>
      <c r="F376" s="32" t="s">
        <v>16</v>
      </c>
      <c r="H376" s="30"/>
      <c r="J376" s="79">
        <v>66202.12</v>
      </c>
    </row>
    <row r="377" spans="1:10" ht="12" hidden="1" outlineLevel="1" thickTop="1">
      <c r="E377" s="16"/>
      <c r="F377" s="32" t="s">
        <v>17</v>
      </c>
      <c r="H377" s="30"/>
      <c r="J377" s="35">
        <f>+J375-J376</f>
        <v>0</v>
      </c>
    </row>
    <row r="378" spans="1:10" hidden="1" outlineLevel="1">
      <c r="E378" s="16"/>
    </row>
    <row r="379" spans="1:10" collapsed="1">
      <c r="A379" s="226" t="s">
        <v>354</v>
      </c>
      <c r="B379" s="229" t="s">
        <v>355</v>
      </c>
      <c r="C379" s="227"/>
      <c r="D379" s="228"/>
      <c r="E379" s="16"/>
    </row>
    <row r="380" spans="1:10" hidden="1" outlineLevel="1">
      <c r="A380" s="18" t="s">
        <v>5</v>
      </c>
      <c r="B380" s="18" t="s">
        <v>6</v>
      </c>
      <c r="C380" s="18" t="s">
        <v>7</v>
      </c>
      <c r="D380" s="19" t="s">
        <v>8</v>
      </c>
      <c r="E380" s="20" t="s">
        <v>9</v>
      </c>
      <c r="F380" s="21" t="s">
        <v>10</v>
      </c>
      <c r="G380" s="22" t="s">
        <v>5</v>
      </c>
      <c r="H380" s="22" t="s">
        <v>6</v>
      </c>
      <c r="I380" s="21" t="s">
        <v>11</v>
      </c>
      <c r="J380" s="21" t="s">
        <v>19</v>
      </c>
    </row>
    <row r="381" spans="1:10" hidden="1" outlineLevel="1">
      <c r="E381" s="20" t="s">
        <v>13</v>
      </c>
      <c r="J381" s="51">
        <v>8624.9699999999993</v>
      </c>
    </row>
    <row r="382" spans="1:10" hidden="1" outlineLevel="1">
      <c r="E382" s="16"/>
    </row>
    <row r="383" spans="1:10" hidden="1" outlineLevel="1">
      <c r="E383" s="16"/>
      <c r="F383" s="32" t="s">
        <v>15</v>
      </c>
      <c r="H383" s="30"/>
      <c r="J383" s="34">
        <f>+SUM(J379:J382)</f>
        <v>8624.9699999999993</v>
      </c>
    </row>
    <row r="384" spans="1:10" ht="12" hidden="1" outlineLevel="1" thickBot="1">
      <c r="E384" s="16"/>
      <c r="F384" s="32" t="s">
        <v>16</v>
      </c>
      <c r="H384" s="30"/>
      <c r="J384" s="79">
        <v>8624.9699999999993</v>
      </c>
    </row>
    <row r="385" spans="2:10" ht="12" hidden="1" outlineLevel="1" thickTop="1">
      <c r="E385" s="16"/>
      <c r="F385" s="32" t="s">
        <v>17</v>
      </c>
      <c r="H385" s="30"/>
      <c r="J385" s="35">
        <f>+J383-J384</f>
        <v>0</v>
      </c>
    </row>
    <row r="386" spans="2:10" collapsed="1">
      <c r="F386" s="32"/>
      <c r="J386" s="13"/>
    </row>
    <row r="387" spans="2:10">
      <c r="B387" s="12"/>
    </row>
    <row r="389" spans="2:10">
      <c r="I389" s="32" t="s">
        <v>15</v>
      </c>
      <c r="J389" s="62">
        <f>+J315+J94+J21+J11+J104+J342+J272+J147+J113+J383+J331+J305+J375+J292+J281+J254+J231+J217+J164+J155+J139+J122+J365+J84+J355+J54+J30+J263</f>
        <v>1831218.6700000002</v>
      </c>
    </row>
    <row r="390" spans="2:10" ht="12" thickBot="1">
      <c r="I390" s="32" t="s">
        <v>16</v>
      </c>
      <c r="J390" s="79">
        <v>1831218.73</v>
      </c>
    </row>
    <row r="391" spans="2:10" ht="12" thickTop="1">
      <c r="I391" s="32" t="s">
        <v>17</v>
      </c>
      <c r="J391" s="62">
        <f>+J389-J390</f>
        <v>-5.9999999823048711E-2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260"/>
  <sheetViews>
    <sheetView workbookViewId="0">
      <selection activeCell="D113" sqref="D113"/>
    </sheetView>
  </sheetViews>
  <sheetFormatPr baseColWidth="10" defaultRowHeight="11.25" outlineLevelRow="1"/>
  <cols>
    <col min="1" max="1" width="11.42578125" style="169"/>
    <col min="2" max="2" width="14.7109375" style="169" customWidth="1"/>
    <col min="3" max="3" width="11.5703125" style="169" customWidth="1"/>
    <col min="4" max="4" width="8" style="169" bestFit="1" customWidth="1"/>
    <col min="5" max="5" width="26.7109375" style="169" customWidth="1"/>
    <col min="6" max="6" width="10.7109375" style="234" bestFit="1" customWidth="1"/>
    <col min="7" max="7" width="7.85546875" style="169" bestFit="1" customWidth="1"/>
    <col min="8" max="8" width="8.7109375" style="169" bestFit="1" customWidth="1"/>
    <col min="9" max="9" width="11.140625" style="169" bestFit="1" customWidth="1"/>
    <col min="10" max="10" width="12.42578125" style="169" bestFit="1" customWidth="1"/>
    <col min="11" max="11" width="6.85546875" style="169" customWidth="1"/>
    <col min="12" max="12" width="11.5703125" style="169" bestFit="1" customWidth="1"/>
    <col min="13" max="16384" width="11.42578125" style="169"/>
  </cols>
  <sheetData>
    <row r="1" spans="1:12" ht="12.75">
      <c r="A1" s="242"/>
      <c r="B1" s="242"/>
      <c r="C1" s="243"/>
      <c r="D1" s="243"/>
      <c r="E1" s="243"/>
      <c r="F1" s="244"/>
      <c r="G1" s="245"/>
      <c r="H1" s="246"/>
      <c r="I1" s="247"/>
      <c r="J1" s="247"/>
      <c r="K1" s="130"/>
      <c r="L1" s="131" t="s">
        <v>0</v>
      </c>
    </row>
    <row r="2" spans="1:12" ht="12.75">
      <c r="A2" s="308" t="s">
        <v>1</v>
      </c>
      <c r="B2" s="308"/>
      <c r="C2" s="308"/>
      <c r="D2" s="308"/>
      <c r="E2" s="308"/>
      <c r="F2" s="308"/>
      <c r="G2" s="308"/>
      <c r="H2" s="308"/>
      <c r="I2" s="308"/>
      <c r="J2" s="308"/>
      <c r="K2" s="228"/>
      <c r="L2" s="131" t="s">
        <v>2</v>
      </c>
    </row>
    <row r="3" spans="1:12" ht="12.75">
      <c r="A3" s="308" t="s">
        <v>1048</v>
      </c>
      <c r="B3" s="308"/>
      <c r="C3" s="308"/>
      <c r="D3" s="308"/>
      <c r="E3" s="308"/>
      <c r="F3" s="308"/>
      <c r="G3" s="308"/>
      <c r="H3" s="308"/>
      <c r="I3" s="308"/>
      <c r="J3" s="308"/>
    </row>
    <row r="4" spans="1:12" ht="20.25" customHeight="1">
      <c r="A4" s="307"/>
      <c r="B4" s="307"/>
      <c r="C4" s="307"/>
      <c r="D4" s="307"/>
      <c r="E4" s="307"/>
      <c r="F4" s="307"/>
      <c r="G4" s="307"/>
      <c r="H4" s="307"/>
      <c r="I4" s="307"/>
      <c r="J4" s="307"/>
    </row>
    <row r="5" spans="1:12">
      <c r="A5" s="283"/>
      <c r="B5" s="283"/>
      <c r="C5" s="283"/>
      <c r="D5" s="283"/>
      <c r="E5" s="283"/>
      <c r="F5" s="283"/>
      <c r="G5" s="283"/>
      <c r="H5" s="283"/>
      <c r="I5" s="283"/>
      <c r="J5" s="283"/>
    </row>
    <row r="6" spans="1:12">
      <c r="A6" s="225" t="s">
        <v>3</v>
      </c>
      <c r="B6" s="224" t="s">
        <v>1049</v>
      </c>
      <c r="C6" s="199"/>
      <c r="D6" s="200"/>
      <c r="E6" s="137"/>
      <c r="F6" s="125"/>
      <c r="G6" s="138"/>
      <c r="H6" s="127"/>
      <c r="I6" s="128"/>
      <c r="J6" s="128"/>
    </row>
    <row r="7" spans="1:12" hidden="1" outlineLevel="1">
      <c r="A7" s="139" t="s">
        <v>5</v>
      </c>
      <c r="B7" s="139" t="s">
        <v>6</v>
      </c>
      <c r="C7" s="180" t="s">
        <v>7</v>
      </c>
      <c r="D7" s="180" t="s">
        <v>8</v>
      </c>
      <c r="E7" s="140" t="s">
        <v>9</v>
      </c>
      <c r="F7" s="141" t="s">
        <v>10</v>
      </c>
      <c r="G7" s="142" t="s">
        <v>5</v>
      </c>
      <c r="H7" s="142" t="s">
        <v>6</v>
      </c>
      <c r="I7" s="141" t="s">
        <v>11</v>
      </c>
      <c r="J7" s="141" t="s">
        <v>12</v>
      </c>
    </row>
    <row r="8" spans="1:12" hidden="1" outlineLevel="1">
      <c r="A8" s="143"/>
      <c r="B8" s="143"/>
      <c r="C8" s="201"/>
      <c r="D8" s="201"/>
      <c r="E8" s="140" t="s">
        <v>13</v>
      </c>
      <c r="F8" s="146"/>
      <c r="G8" s="147"/>
      <c r="H8" s="148"/>
      <c r="I8" s="146"/>
      <c r="J8" s="146">
        <v>0</v>
      </c>
    </row>
    <row r="9" spans="1:12" hidden="1" outlineLevel="1">
      <c r="B9" s="191"/>
      <c r="D9" s="183"/>
      <c r="F9" s="195"/>
      <c r="G9" s="174"/>
      <c r="H9" s="174"/>
      <c r="I9" s="184"/>
      <c r="J9" s="195"/>
    </row>
    <row r="10" spans="1:12" hidden="1" outlineLevel="1">
      <c r="A10" s="160" t="s">
        <v>1050</v>
      </c>
      <c r="B10" s="149">
        <v>42657</v>
      </c>
      <c r="C10" s="133" t="s">
        <v>1051</v>
      </c>
      <c r="D10" s="133" t="s">
        <v>1052</v>
      </c>
      <c r="E10" s="133" t="s">
        <v>766</v>
      </c>
      <c r="F10" s="128">
        <v>4523.4399999999996</v>
      </c>
      <c r="H10" s="151"/>
      <c r="J10" s="128">
        <f>+F10</f>
        <v>4523.4399999999996</v>
      </c>
    </row>
    <row r="11" spans="1:12" hidden="1" outlineLevel="1">
      <c r="A11" s="160" t="s">
        <v>1053</v>
      </c>
      <c r="B11" s="149">
        <v>42660</v>
      </c>
      <c r="C11" s="133" t="s">
        <v>1054</v>
      </c>
      <c r="D11" s="133" t="s">
        <v>1055</v>
      </c>
      <c r="E11" s="133" t="s">
        <v>766</v>
      </c>
      <c r="F11" s="128">
        <v>5251.67</v>
      </c>
      <c r="H11" s="151"/>
      <c r="J11" s="128">
        <f t="shared" ref="J11" si="0">+F11</f>
        <v>5251.67</v>
      </c>
    </row>
    <row r="12" spans="1:12" hidden="1" outlineLevel="1">
      <c r="A12" s="160"/>
      <c r="B12" s="149"/>
      <c r="C12" s="133"/>
      <c r="D12" s="133"/>
      <c r="E12" s="133"/>
      <c r="F12" s="128"/>
      <c r="H12" s="151"/>
      <c r="J12" s="128"/>
    </row>
    <row r="13" spans="1:12" hidden="1" outlineLevel="1">
      <c r="E13" s="137"/>
      <c r="F13" s="123" t="s">
        <v>15</v>
      </c>
      <c r="H13" s="150"/>
      <c r="J13" s="153">
        <f>+SUM(J10:J11)</f>
        <v>9775.11</v>
      </c>
    </row>
    <row r="14" spans="1:12" ht="12" hidden="1" outlineLevel="1" thickBot="1">
      <c r="E14" s="137"/>
      <c r="F14" s="123" t="s">
        <v>16</v>
      </c>
      <c r="H14" s="150"/>
      <c r="J14" s="188">
        <v>9775.11</v>
      </c>
    </row>
    <row r="15" spans="1:12" ht="12" hidden="1" outlineLevel="1" thickTop="1">
      <c r="E15" s="137"/>
      <c r="F15" s="123" t="s">
        <v>17</v>
      </c>
      <c r="H15" s="150"/>
      <c r="J15" s="154">
        <f>+J13-J14</f>
        <v>0</v>
      </c>
    </row>
    <row r="16" spans="1:12" hidden="1" outlineLevel="1"/>
    <row r="17" spans="1:10" collapsed="1">
      <c r="A17" s="225" t="s">
        <v>673</v>
      </c>
      <c r="B17" s="224" t="s">
        <v>18</v>
      </c>
      <c r="C17" s="199"/>
      <c r="D17" s="200"/>
      <c r="E17" s="137"/>
      <c r="G17" s="134"/>
      <c r="H17" s="127"/>
      <c r="I17" s="128"/>
      <c r="J17" s="128"/>
    </row>
    <row r="18" spans="1:10" s="234" customFormat="1" hidden="1" outlineLevel="1">
      <c r="A18" s="139" t="s">
        <v>5</v>
      </c>
      <c r="B18" s="139" t="s">
        <v>6</v>
      </c>
      <c r="C18" s="139" t="s">
        <v>7</v>
      </c>
      <c r="D18" s="19" t="s">
        <v>8</v>
      </c>
      <c r="E18" s="140" t="s">
        <v>9</v>
      </c>
      <c r="F18" s="141" t="s">
        <v>10</v>
      </c>
      <c r="G18" s="142" t="s">
        <v>5</v>
      </c>
      <c r="H18" s="142" t="s">
        <v>6</v>
      </c>
      <c r="I18" s="141" t="s">
        <v>11</v>
      </c>
      <c r="J18" s="141" t="s">
        <v>19</v>
      </c>
    </row>
    <row r="19" spans="1:10" s="234" customFormat="1" hidden="1" outlineLevel="1">
      <c r="A19" s="125"/>
      <c r="B19" s="126"/>
      <c r="C19" s="125"/>
      <c r="D19" s="125"/>
      <c r="E19" s="140" t="s">
        <v>13</v>
      </c>
      <c r="F19" s="125"/>
      <c r="G19" s="125"/>
      <c r="H19" s="127"/>
      <c r="I19" s="128"/>
      <c r="J19" s="189">
        <v>122092.87</v>
      </c>
    </row>
    <row r="20" spans="1:10" s="234" customFormat="1" hidden="1" outlineLevel="1">
      <c r="A20" s="125"/>
      <c r="B20" s="126"/>
      <c r="C20" s="125"/>
      <c r="D20" s="125"/>
      <c r="E20" s="156"/>
      <c r="F20" s="138"/>
      <c r="G20" s="157" t="s">
        <v>20</v>
      </c>
      <c r="H20" s="158">
        <v>41655</v>
      </c>
      <c r="I20" s="159">
        <v>18916.22</v>
      </c>
      <c r="J20" s="128">
        <f>+F20-I20</f>
        <v>-18916.22</v>
      </c>
    </row>
    <row r="21" spans="1:10" s="234" customFormat="1" hidden="1" outlineLevel="1">
      <c r="A21" s="125"/>
      <c r="B21" s="126"/>
      <c r="C21" s="125"/>
      <c r="D21" s="125"/>
      <c r="E21" s="156"/>
      <c r="F21" s="138"/>
      <c r="G21" s="157" t="s">
        <v>21</v>
      </c>
      <c r="H21" s="158">
        <v>41663</v>
      </c>
      <c r="I21" s="159">
        <v>61343.16</v>
      </c>
      <c r="J21" s="128">
        <f t="shared" ref="J21:J29" si="1">+F21-I21</f>
        <v>-61343.16</v>
      </c>
    </row>
    <row r="22" spans="1:10" s="234" customFormat="1" hidden="1" outlineLevel="1">
      <c r="A22" s="125"/>
      <c r="B22" s="126"/>
      <c r="C22" s="125"/>
      <c r="D22" s="41" t="s">
        <v>22</v>
      </c>
      <c r="E22" s="156"/>
      <c r="F22" s="138"/>
      <c r="G22" s="157" t="s">
        <v>23</v>
      </c>
      <c r="H22" s="158">
        <v>41698</v>
      </c>
      <c r="I22" s="159">
        <v>44.44</v>
      </c>
      <c r="J22" s="128">
        <f t="shared" si="1"/>
        <v>-44.44</v>
      </c>
    </row>
    <row r="23" spans="1:10" s="234" customFormat="1" hidden="1" outlineLevel="1">
      <c r="A23" s="125"/>
      <c r="B23" s="126"/>
      <c r="C23" s="125"/>
      <c r="D23" s="41" t="s">
        <v>24</v>
      </c>
      <c r="E23" s="156"/>
      <c r="F23" s="138"/>
      <c r="G23" s="157" t="s">
        <v>25</v>
      </c>
      <c r="H23" s="158">
        <v>41724</v>
      </c>
      <c r="I23" s="155">
        <v>15012.58</v>
      </c>
      <c r="J23" s="128">
        <f t="shared" si="1"/>
        <v>-15012.58</v>
      </c>
    </row>
    <row r="24" spans="1:10" s="234" customFormat="1" hidden="1" outlineLevel="1">
      <c r="A24" s="125"/>
      <c r="B24" s="126"/>
      <c r="C24" s="125"/>
      <c r="D24" s="41" t="s">
        <v>26</v>
      </c>
      <c r="E24" s="156"/>
      <c r="F24" s="138"/>
      <c r="G24" s="157" t="s">
        <v>27</v>
      </c>
      <c r="H24" s="158">
        <v>41731</v>
      </c>
      <c r="I24" s="159">
        <v>58530.5</v>
      </c>
      <c r="J24" s="128">
        <f t="shared" si="1"/>
        <v>-58530.5</v>
      </c>
    </row>
    <row r="25" spans="1:10" s="234" customFormat="1" hidden="1" outlineLevel="1">
      <c r="A25" s="125"/>
      <c r="B25" s="126"/>
      <c r="C25" s="125"/>
      <c r="D25" s="41" t="s">
        <v>28</v>
      </c>
      <c r="E25" s="156"/>
      <c r="F25" s="138"/>
      <c r="G25" s="157" t="s">
        <v>29</v>
      </c>
      <c r="H25" s="158">
        <v>41844</v>
      </c>
      <c r="I25" s="155">
        <v>27284.41</v>
      </c>
      <c r="J25" s="128">
        <f t="shared" si="1"/>
        <v>-27284.41</v>
      </c>
    </row>
    <row r="26" spans="1:10" s="234" customFormat="1" hidden="1" outlineLevel="1">
      <c r="A26" s="125"/>
      <c r="B26" s="126"/>
      <c r="C26" s="125"/>
      <c r="D26" s="41" t="s">
        <v>28</v>
      </c>
      <c r="E26" s="156"/>
      <c r="F26" s="138"/>
      <c r="G26" s="157" t="s">
        <v>30</v>
      </c>
      <c r="H26" s="158">
        <v>41851</v>
      </c>
      <c r="I26" s="159">
        <v>174.05</v>
      </c>
      <c r="J26" s="128">
        <f t="shared" si="1"/>
        <v>-174.05</v>
      </c>
    </row>
    <row r="27" spans="1:10" hidden="1" outlineLevel="1">
      <c r="A27" s="160" t="s">
        <v>35</v>
      </c>
      <c r="B27" s="161">
        <v>42233</v>
      </c>
      <c r="C27" s="185" t="s">
        <v>36</v>
      </c>
      <c r="D27" s="162" t="s">
        <v>37</v>
      </c>
      <c r="E27" s="163" t="s">
        <v>34</v>
      </c>
      <c r="F27" s="159">
        <v>72752.570000000007</v>
      </c>
      <c r="G27" s="157" t="s">
        <v>381</v>
      </c>
      <c r="H27" s="166">
        <v>42373</v>
      </c>
      <c r="I27" s="134">
        <v>72310.929999999993</v>
      </c>
      <c r="J27" s="128">
        <f t="shared" si="1"/>
        <v>441.64000000001397</v>
      </c>
    </row>
    <row r="28" spans="1:10" hidden="1" outlineLevel="1">
      <c r="A28" s="157" t="s">
        <v>1008</v>
      </c>
      <c r="B28" s="166">
        <v>42401</v>
      </c>
      <c r="C28" s="165"/>
      <c r="D28" s="162"/>
      <c r="E28" s="165" t="s">
        <v>1010</v>
      </c>
      <c r="F28" s="159">
        <v>58770.85</v>
      </c>
      <c r="G28" s="129"/>
      <c r="H28" s="164"/>
      <c r="I28" s="134"/>
      <c r="J28" s="128">
        <f t="shared" si="1"/>
        <v>58770.85</v>
      </c>
    </row>
    <row r="29" spans="1:10" hidden="1" outlineLevel="1">
      <c r="A29" s="160" t="s">
        <v>1047</v>
      </c>
      <c r="B29" s="166">
        <v>42626</v>
      </c>
      <c r="C29" s="162" t="s">
        <v>1046</v>
      </c>
      <c r="D29" s="162" t="s">
        <v>1046</v>
      </c>
      <c r="E29" s="165" t="s">
        <v>34</v>
      </c>
      <c r="F29" s="159">
        <v>19537</v>
      </c>
      <c r="G29" s="129"/>
      <c r="H29" s="164"/>
      <c r="I29" s="58"/>
      <c r="J29" s="128">
        <f t="shared" si="1"/>
        <v>19537</v>
      </c>
    </row>
    <row r="30" spans="1:10" hidden="1" outlineLevel="1">
      <c r="A30" s="129"/>
      <c r="B30" s="129"/>
      <c r="C30" s="129"/>
      <c r="D30" s="125"/>
      <c r="E30" s="137"/>
      <c r="F30" s="129"/>
      <c r="G30" s="129"/>
      <c r="H30" s="164"/>
      <c r="I30" s="134"/>
      <c r="J30" s="128"/>
    </row>
    <row r="31" spans="1:10" hidden="1" outlineLevel="1">
      <c r="A31" s="129"/>
      <c r="B31" s="129"/>
      <c r="C31" s="129"/>
      <c r="D31" s="125"/>
      <c r="E31" s="137"/>
      <c r="F31" s="152" t="s">
        <v>15</v>
      </c>
      <c r="G31" s="129"/>
      <c r="H31" s="150"/>
      <c r="I31" s="134"/>
      <c r="J31" s="153">
        <f>+SUM(J19:J29)</f>
        <v>19536.999999999993</v>
      </c>
    </row>
    <row r="32" spans="1:10" ht="12" hidden="1" outlineLevel="1" thickBot="1">
      <c r="A32" s="129"/>
      <c r="B32" s="129"/>
      <c r="C32" s="129"/>
      <c r="D32" s="125"/>
      <c r="E32" s="137"/>
      <c r="F32" s="152" t="s">
        <v>16</v>
      </c>
      <c r="G32" s="129"/>
      <c r="H32" s="150"/>
      <c r="I32" s="134"/>
      <c r="J32" s="249">
        <v>19537</v>
      </c>
    </row>
    <row r="33" spans="1:11" ht="12" hidden="1" outlineLevel="1" thickTop="1">
      <c r="A33" s="129"/>
      <c r="B33" s="129"/>
      <c r="C33" s="129"/>
      <c r="D33" s="125"/>
      <c r="E33" s="137"/>
      <c r="F33" s="152" t="s">
        <v>17</v>
      </c>
      <c r="G33" s="129"/>
      <c r="H33" s="150"/>
      <c r="I33" s="134"/>
      <c r="J33" s="154">
        <f>+J31-J32</f>
        <v>0</v>
      </c>
    </row>
    <row r="34" spans="1:11" hidden="1" outlineLevel="1">
      <c r="A34" s="129"/>
      <c r="B34" s="129"/>
      <c r="C34" s="129"/>
      <c r="D34" s="125"/>
      <c r="E34" s="137"/>
      <c r="F34" s="152"/>
      <c r="G34" s="129"/>
      <c r="H34" s="150"/>
      <c r="I34" s="134"/>
      <c r="J34" s="154"/>
    </row>
    <row r="35" spans="1:11" collapsed="1">
      <c r="A35" s="225" t="s">
        <v>48</v>
      </c>
      <c r="B35" s="224" t="s">
        <v>49</v>
      </c>
      <c r="C35" s="199"/>
      <c r="D35" s="200"/>
      <c r="E35" s="137"/>
      <c r="G35" s="134"/>
      <c r="H35" s="127"/>
      <c r="I35" s="128"/>
      <c r="J35" s="128"/>
    </row>
    <row r="36" spans="1:11" hidden="1" outlineLevel="1">
      <c r="A36" s="139" t="s">
        <v>5</v>
      </c>
      <c r="B36" s="139" t="s">
        <v>6</v>
      </c>
      <c r="C36" s="139" t="s">
        <v>7</v>
      </c>
      <c r="D36" s="19" t="s">
        <v>8</v>
      </c>
      <c r="E36" s="140" t="s">
        <v>9</v>
      </c>
      <c r="F36" s="141" t="s">
        <v>10</v>
      </c>
      <c r="G36" s="142" t="s">
        <v>5</v>
      </c>
      <c r="H36" s="142" t="s">
        <v>6</v>
      </c>
      <c r="I36" s="141" t="s">
        <v>11</v>
      </c>
      <c r="J36" s="141" t="s">
        <v>19</v>
      </c>
      <c r="K36" s="129"/>
    </row>
    <row r="37" spans="1:11" hidden="1" outlineLevel="1">
      <c r="A37" s="125"/>
      <c r="B37" s="125"/>
      <c r="C37" s="125"/>
      <c r="D37" s="125"/>
      <c r="E37" s="140" t="s">
        <v>13</v>
      </c>
      <c r="F37" s="125"/>
      <c r="G37" s="138"/>
      <c r="H37" s="127"/>
      <c r="I37" s="193"/>
      <c r="J37" s="221">
        <v>37164.730000000003</v>
      </c>
      <c r="K37" s="129"/>
    </row>
    <row r="38" spans="1:11" hidden="1" outlineLevel="1">
      <c r="A38" s="125"/>
      <c r="B38" s="125"/>
      <c r="C38" s="125"/>
      <c r="D38" s="150" t="s">
        <v>50</v>
      </c>
      <c r="E38" s="140"/>
      <c r="F38" s="128"/>
      <c r="G38" s="129" t="s">
        <v>51</v>
      </c>
      <c r="H38" s="191">
        <v>41281</v>
      </c>
      <c r="I38" s="57">
        <v>14072.68</v>
      </c>
      <c r="J38" s="189">
        <f>+F38-I38</f>
        <v>-14072.68</v>
      </c>
      <c r="K38" s="129"/>
    </row>
    <row r="39" spans="1:11" hidden="1" outlineLevel="1">
      <c r="A39" s="125"/>
      <c r="B39" s="125"/>
      <c r="C39" s="125"/>
      <c r="D39" s="129" t="s">
        <v>52</v>
      </c>
      <c r="E39" s="140"/>
      <c r="F39" s="128"/>
      <c r="G39" s="129" t="s">
        <v>53</v>
      </c>
      <c r="H39" s="191">
        <v>41284</v>
      </c>
      <c r="I39" s="57">
        <v>4436.7700000000004</v>
      </c>
      <c r="J39" s="189">
        <f t="shared" ref="J39:J43" si="2">+F39-I39</f>
        <v>-4436.7700000000004</v>
      </c>
      <c r="K39" s="129"/>
    </row>
    <row r="40" spans="1:11" hidden="1" outlineLevel="1">
      <c r="A40" s="125"/>
      <c r="B40" s="125"/>
      <c r="C40" s="125"/>
      <c r="D40" s="129" t="s">
        <v>54</v>
      </c>
      <c r="E40" s="140"/>
      <c r="F40" s="128"/>
      <c r="G40" s="129" t="s">
        <v>55</v>
      </c>
      <c r="H40" s="191">
        <v>41297</v>
      </c>
      <c r="I40" s="57">
        <v>12102.88</v>
      </c>
      <c r="J40" s="189">
        <f t="shared" si="2"/>
        <v>-12102.88</v>
      </c>
      <c r="K40" s="129"/>
    </row>
    <row r="41" spans="1:11" hidden="1" outlineLevel="1">
      <c r="A41" s="125"/>
      <c r="B41" s="125"/>
      <c r="C41" s="125"/>
      <c r="D41" s="125"/>
      <c r="E41" s="140"/>
      <c r="F41" s="128"/>
      <c r="G41" s="129" t="s">
        <v>56</v>
      </c>
      <c r="H41" s="191">
        <v>41517</v>
      </c>
      <c r="I41" s="57">
        <v>702.64</v>
      </c>
      <c r="J41" s="189">
        <f t="shared" si="2"/>
        <v>-702.64</v>
      </c>
      <c r="K41" s="129"/>
    </row>
    <row r="42" spans="1:11" hidden="1" outlineLevel="1">
      <c r="A42" s="125"/>
      <c r="B42" s="125"/>
      <c r="C42" s="125"/>
      <c r="D42" s="129" t="s">
        <v>57</v>
      </c>
      <c r="E42" s="140"/>
      <c r="F42" s="128"/>
      <c r="G42" s="129" t="s">
        <v>58</v>
      </c>
      <c r="H42" s="191">
        <v>41517</v>
      </c>
      <c r="I42" s="192">
        <v>6376.54</v>
      </c>
      <c r="J42" s="189">
        <f t="shared" si="2"/>
        <v>-6376.54</v>
      </c>
      <c r="K42" s="129"/>
    </row>
    <row r="43" spans="1:11" hidden="1" outlineLevel="1">
      <c r="A43" s="129" t="s">
        <v>62</v>
      </c>
      <c r="B43" s="172">
        <v>41990</v>
      </c>
      <c r="C43" s="129" t="s">
        <v>63</v>
      </c>
      <c r="D43" s="150" t="s">
        <v>64</v>
      </c>
      <c r="E43" s="137" t="s">
        <v>34</v>
      </c>
      <c r="F43" s="134">
        <v>92316.160000000003</v>
      </c>
      <c r="G43" s="138"/>
      <c r="H43" s="63"/>
      <c r="I43" s="193">
        <v>83084.55</v>
      </c>
      <c r="J43" s="189">
        <f t="shared" si="2"/>
        <v>9231.61</v>
      </c>
      <c r="K43" s="129"/>
    </row>
    <row r="44" spans="1:11" hidden="1" outlineLevel="1">
      <c r="A44" s="129" t="s">
        <v>65</v>
      </c>
      <c r="B44" s="172">
        <v>42017</v>
      </c>
      <c r="C44" s="129" t="s">
        <v>66</v>
      </c>
      <c r="D44" s="150" t="s">
        <v>67</v>
      </c>
      <c r="E44" s="137" t="s">
        <v>34</v>
      </c>
      <c r="F44" s="134">
        <v>25072.45</v>
      </c>
      <c r="G44" s="129" t="s">
        <v>417</v>
      </c>
      <c r="H44" s="191">
        <v>42400</v>
      </c>
      <c r="I44" s="193">
        <f>631.11+383.62+7.37+16835.24</f>
        <v>17857.34</v>
      </c>
      <c r="J44" s="189">
        <f>+F44-I44</f>
        <v>7215.1100000000006</v>
      </c>
      <c r="K44" s="129"/>
    </row>
    <row r="45" spans="1:11" hidden="1" outlineLevel="1">
      <c r="A45" s="129" t="s">
        <v>68</v>
      </c>
      <c r="B45" s="172">
        <v>42205</v>
      </c>
      <c r="C45" s="129" t="s">
        <v>69</v>
      </c>
      <c r="D45" s="150" t="s">
        <v>70</v>
      </c>
      <c r="E45" s="137" t="s">
        <v>34</v>
      </c>
      <c r="F45" s="134">
        <v>28223.52</v>
      </c>
      <c r="G45" s="138"/>
      <c r="H45" s="127"/>
      <c r="I45" s="128">
        <v>1121.72</v>
      </c>
      <c r="J45" s="189">
        <f>+F45-I45</f>
        <v>27101.8</v>
      </c>
      <c r="K45" s="129" t="s">
        <v>1012</v>
      </c>
    </row>
    <row r="46" spans="1:11" hidden="1" outlineLevel="1">
      <c r="A46" s="129" t="s">
        <v>71</v>
      </c>
      <c r="B46" s="172">
        <v>42349</v>
      </c>
      <c r="C46" s="129" t="s">
        <v>72</v>
      </c>
      <c r="D46" s="150">
        <v>56727</v>
      </c>
      <c r="E46" s="129" t="s">
        <v>34</v>
      </c>
      <c r="F46" s="134">
        <v>5150.47</v>
      </c>
      <c r="G46" s="138"/>
      <c r="H46" s="127"/>
      <c r="I46" s="128"/>
      <c r="J46" s="189">
        <f>+F46-I46</f>
        <v>5150.47</v>
      </c>
      <c r="K46" s="129"/>
    </row>
    <row r="47" spans="1:11" hidden="1" outlineLevel="1">
      <c r="A47" s="129"/>
      <c r="B47" s="172"/>
      <c r="C47" s="129"/>
      <c r="D47" s="150"/>
      <c r="E47" s="129"/>
      <c r="F47" s="134"/>
      <c r="G47" s="268" t="s">
        <v>1011</v>
      </c>
      <c r="H47" s="269">
        <v>42423</v>
      </c>
      <c r="I47" s="270">
        <v>9334.57</v>
      </c>
      <c r="J47" s="189">
        <f t="shared" ref="J47:J64" si="3">+F47-I47</f>
        <v>-9334.57</v>
      </c>
      <c r="K47" s="129"/>
    </row>
    <row r="48" spans="1:11" hidden="1" outlineLevel="1">
      <c r="A48" s="129"/>
      <c r="B48" s="172"/>
      <c r="C48" s="129"/>
      <c r="D48" s="202"/>
      <c r="E48" s="129"/>
      <c r="F48" s="134"/>
      <c r="G48" s="129" t="s">
        <v>889</v>
      </c>
      <c r="H48" s="172">
        <v>42601</v>
      </c>
      <c r="I48" s="193">
        <v>1795.32</v>
      </c>
      <c r="J48" s="189">
        <f t="shared" si="3"/>
        <v>-1795.32</v>
      </c>
      <c r="K48" s="129"/>
    </row>
    <row r="49" spans="1:11" hidden="1" outlineLevel="1">
      <c r="A49" s="129" t="s">
        <v>882</v>
      </c>
      <c r="B49" s="172">
        <v>42608</v>
      </c>
      <c r="C49" s="129" t="s">
        <v>885</v>
      </c>
      <c r="D49" s="202">
        <v>29798</v>
      </c>
      <c r="E49" s="129" t="s">
        <v>165</v>
      </c>
      <c r="F49" s="134">
        <v>16276</v>
      </c>
      <c r="G49" s="125"/>
      <c r="H49" s="126"/>
      <c r="I49" s="193"/>
      <c r="J49" s="189">
        <f t="shared" si="3"/>
        <v>16276</v>
      </c>
      <c r="K49" s="129"/>
    </row>
    <row r="50" spans="1:11" hidden="1" outlineLevel="1">
      <c r="A50" s="129" t="s">
        <v>883</v>
      </c>
      <c r="B50" s="172">
        <v>42609</v>
      </c>
      <c r="C50" s="129" t="s">
        <v>884</v>
      </c>
      <c r="D50" s="202">
        <v>29811</v>
      </c>
      <c r="E50" s="129" t="s">
        <v>165</v>
      </c>
      <c r="F50" s="134">
        <v>559.63</v>
      </c>
      <c r="G50" s="125"/>
      <c r="H50" s="126"/>
      <c r="I50" s="193"/>
      <c r="J50" s="189">
        <f t="shared" si="3"/>
        <v>559.63</v>
      </c>
      <c r="K50" s="129"/>
    </row>
    <row r="51" spans="1:11" hidden="1" outlineLevel="1">
      <c r="A51" s="129" t="s">
        <v>1056</v>
      </c>
      <c r="B51" s="172">
        <v>42657</v>
      </c>
      <c r="C51" s="129" t="s">
        <v>848</v>
      </c>
      <c r="D51" s="202" t="s">
        <v>1062</v>
      </c>
      <c r="E51" s="129" t="s">
        <v>34</v>
      </c>
      <c r="F51" s="134">
        <v>272673.24</v>
      </c>
      <c r="G51" s="125"/>
      <c r="H51" s="126"/>
      <c r="I51" s="193"/>
      <c r="J51" s="189">
        <f t="shared" si="3"/>
        <v>272673.24</v>
      </c>
      <c r="K51" s="129"/>
    </row>
    <row r="52" spans="1:11" hidden="1" outlineLevel="1">
      <c r="A52" s="129" t="s">
        <v>691</v>
      </c>
      <c r="B52" s="172">
        <v>42663</v>
      </c>
      <c r="C52" s="129" t="s">
        <v>1057</v>
      </c>
      <c r="D52" s="202" t="s">
        <v>1063</v>
      </c>
      <c r="E52" s="129" t="s">
        <v>34</v>
      </c>
      <c r="F52" s="134">
        <v>8844.51</v>
      </c>
      <c r="G52" s="125"/>
      <c r="H52" s="126"/>
      <c r="I52" s="193"/>
      <c r="J52" s="189">
        <f t="shared" si="3"/>
        <v>8844.51</v>
      </c>
      <c r="K52" s="129"/>
    </row>
    <row r="53" spans="1:11" hidden="1" outlineLevel="1">
      <c r="A53" s="129" t="s">
        <v>1058</v>
      </c>
      <c r="B53" s="172">
        <v>42663</v>
      </c>
      <c r="C53" s="129" t="s">
        <v>939</v>
      </c>
      <c r="D53" s="202">
        <v>30526</v>
      </c>
      <c r="E53" s="129" t="s">
        <v>165</v>
      </c>
      <c r="F53" s="134">
        <v>1354.85</v>
      </c>
      <c r="G53" s="125"/>
      <c r="H53" s="126"/>
      <c r="I53" s="193"/>
      <c r="J53" s="189">
        <f t="shared" si="3"/>
        <v>1354.85</v>
      </c>
      <c r="K53" s="129"/>
    </row>
    <row r="54" spans="1:11" hidden="1" outlineLevel="1">
      <c r="A54" s="129" t="s">
        <v>1059</v>
      </c>
      <c r="B54" s="172">
        <v>42663</v>
      </c>
      <c r="C54" s="129" t="s">
        <v>939</v>
      </c>
      <c r="D54" s="202">
        <v>30527</v>
      </c>
      <c r="E54" s="129" t="s">
        <v>165</v>
      </c>
      <c r="F54" s="134">
        <v>27832.44</v>
      </c>
      <c r="G54" s="125"/>
      <c r="H54" s="126"/>
      <c r="I54" s="193"/>
      <c r="J54" s="189">
        <f t="shared" si="3"/>
        <v>27832.44</v>
      </c>
      <c r="K54" s="129"/>
    </row>
    <row r="55" spans="1:11" hidden="1" outlineLevel="1">
      <c r="A55" s="129" t="s">
        <v>1060</v>
      </c>
      <c r="B55" s="172">
        <v>42663</v>
      </c>
      <c r="C55" s="129" t="s">
        <v>1061</v>
      </c>
      <c r="D55" s="202">
        <v>30535</v>
      </c>
      <c r="E55" s="129" t="s">
        <v>165</v>
      </c>
      <c r="F55" s="134">
        <v>1102.6400000000001</v>
      </c>
      <c r="G55" s="125"/>
      <c r="H55" s="126"/>
      <c r="I55" s="193"/>
      <c r="J55" s="189">
        <f t="shared" si="3"/>
        <v>1102.6400000000001</v>
      </c>
      <c r="K55" s="129"/>
    </row>
    <row r="56" spans="1:11" hidden="1" outlineLevel="1">
      <c r="A56" s="129" t="s">
        <v>1072</v>
      </c>
      <c r="B56" s="172">
        <v>42668</v>
      </c>
      <c r="C56" s="129" t="s">
        <v>1073</v>
      </c>
      <c r="D56" s="202" t="s">
        <v>1074</v>
      </c>
      <c r="E56" s="129" t="s">
        <v>34</v>
      </c>
      <c r="F56" s="134">
        <v>25989.5</v>
      </c>
      <c r="G56" s="125"/>
      <c r="H56" s="126"/>
      <c r="I56" s="193"/>
      <c r="J56" s="189">
        <f t="shared" si="3"/>
        <v>25989.5</v>
      </c>
      <c r="K56" s="129"/>
    </row>
    <row r="57" spans="1:11" hidden="1" outlineLevel="1">
      <c r="A57" s="129" t="s">
        <v>58</v>
      </c>
      <c r="B57" s="172">
        <v>42668</v>
      </c>
      <c r="C57" s="129" t="s">
        <v>1074</v>
      </c>
      <c r="D57" s="202">
        <v>30558</v>
      </c>
      <c r="E57" s="129" t="s">
        <v>165</v>
      </c>
      <c r="F57" s="134">
        <v>3187.77</v>
      </c>
      <c r="G57" s="125"/>
      <c r="H57" s="126"/>
      <c r="I57" s="193"/>
      <c r="J57" s="189">
        <f t="shared" si="3"/>
        <v>3187.77</v>
      </c>
      <c r="K57" s="129"/>
    </row>
    <row r="58" spans="1:11" hidden="1" outlineLevel="1">
      <c r="A58" s="129" t="s">
        <v>1075</v>
      </c>
      <c r="B58" s="172">
        <v>42669</v>
      </c>
      <c r="C58" s="129" t="s">
        <v>1076</v>
      </c>
      <c r="D58" s="202" t="s">
        <v>1077</v>
      </c>
      <c r="E58" s="129" t="s">
        <v>34</v>
      </c>
      <c r="F58" s="134">
        <v>20975.8</v>
      </c>
      <c r="G58" s="125"/>
      <c r="H58" s="126"/>
      <c r="I58" s="193"/>
      <c r="J58" s="189">
        <f t="shared" si="3"/>
        <v>20975.8</v>
      </c>
      <c r="K58" s="129"/>
    </row>
    <row r="59" spans="1:11" hidden="1" outlineLevel="1">
      <c r="A59" s="129" t="s">
        <v>1078</v>
      </c>
      <c r="B59" s="172">
        <v>42670</v>
      </c>
      <c r="C59" s="129" t="s">
        <v>1079</v>
      </c>
      <c r="D59" s="202" t="s">
        <v>1080</v>
      </c>
      <c r="E59" s="129" t="s">
        <v>34</v>
      </c>
      <c r="F59" s="134">
        <v>14552.66</v>
      </c>
      <c r="G59" s="125"/>
      <c r="H59" s="126"/>
      <c r="I59" s="193"/>
      <c r="J59" s="189">
        <f t="shared" si="3"/>
        <v>14552.66</v>
      </c>
      <c r="K59" s="129"/>
    </row>
    <row r="60" spans="1:11" hidden="1" outlineLevel="1">
      <c r="A60" s="129" t="s">
        <v>1081</v>
      </c>
      <c r="B60" s="172">
        <v>42671</v>
      </c>
      <c r="C60" s="129" t="s">
        <v>1082</v>
      </c>
      <c r="D60" s="202" t="s">
        <v>1083</v>
      </c>
      <c r="E60" s="129" t="s">
        <v>34</v>
      </c>
      <c r="F60" s="134">
        <v>10507.69</v>
      </c>
      <c r="G60" s="125"/>
      <c r="H60" s="126"/>
      <c r="I60" s="193"/>
      <c r="J60" s="189">
        <f t="shared" si="3"/>
        <v>10507.69</v>
      </c>
      <c r="K60" s="129"/>
    </row>
    <row r="61" spans="1:11" hidden="1" outlineLevel="1">
      <c r="A61" s="129" t="s">
        <v>1084</v>
      </c>
      <c r="B61" s="172">
        <v>42674</v>
      </c>
      <c r="C61" s="129" t="s">
        <v>1085</v>
      </c>
      <c r="D61" s="202" t="s">
        <v>1086</v>
      </c>
      <c r="E61" s="129" t="s">
        <v>34</v>
      </c>
      <c r="F61" s="134">
        <v>26195.11</v>
      </c>
      <c r="G61" s="125"/>
      <c r="H61" s="126"/>
      <c r="I61" s="193"/>
      <c r="J61" s="189">
        <f t="shared" si="3"/>
        <v>26195.11</v>
      </c>
      <c r="K61" s="129"/>
    </row>
    <row r="62" spans="1:11" hidden="1" outlineLevel="1">
      <c r="A62" s="129" t="s">
        <v>1087</v>
      </c>
      <c r="B62" s="172">
        <v>42674</v>
      </c>
      <c r="C62" s="129" t="s">
        <v>1088</v>
      </c>
      <c r="D62" s="202" t="s">
        <v>1093</v>
      </c>
      <c r="E62" s="129" t="s">
        <v>34</v>
      </c>
      <c r="F62" s="134">
        <v>25623.16</v>
      </c>
      <c r="G62" s="125"/>
      <c r="H62" s="126"/>
      <c r="I62" s="193"/>
      <c r="J62" s="189">
        <f t="shared" si="3"/>
        <v>25623.16</v>
      </c>
      <c r="K62" s="129"/>
    </row>
    <row r="63" spans="1:11" hidden="1" outlineLevel="1">
      <c r="A63" s="129" t="s">
        <v>1089</v>
      </c>
      <c r="B63" s="172">
        <v>42674</v>
      </c>
      <c r="C63" s="129" t="s">
        <v>1090</v>
      </c>
      <c r="D63" s="202" t="s">
        <v>1094</v>
      </c>
      <c r="E63" s="129" t="s">
        <v>34</v>
      </c>
      <c r="F63" s="134">
        <v>74488.94</v>
      </c>
      <c r="G63" s="125"/>
      <c r="H63" s="126"/>
      <c r="I63" s="193"/>
      <c r="J63" s="189">
        <f t="shared" si="3"/>
        <v>74488.94</v>
      </c>
      <c r="K63" s="129"/>
    </row>
    <row r="64" spans="1:11" hidden="1" outlineLevel="1">
      <c r="A64" s="129" t="s">
        <v>1091</v>
      </c>
      <c r="B64" s="172">
        <v>42674</v>
      </c>
      <c r="C64" s="129" t="s">
        <v>1092</v>
      </c>
      <c r="D64" s="202" t="s">
        <v>1095</v>
      </c>
      <c r="E64" s="129" t="s">
        <v>34</v>
      </c>
      <c r="F64" s="134">
        <v>18525.72</v>
      </c>
      <c r="G64" s="125"/>
      <c r="H64" s="126"/>
      <c r="I64" s="193"/>
      <c r="J64" s="189">
        <f t="shared" si="3"/>
        <v>18525.72</v>
      </c>
      <c r="K64" s="129"/>
    </row>
    <row r="65" spans="1:11" hidden="1" outlineLevel="1">
      <c r="A65" s="129"/>
      <c r="B65" s="172"/>
      <c r="C65" s="129"/>
      <c r="D65" s="202"/>
      <c r="E65" s="129"/>
      <c r="F65" s="134"/>
      <c r="G65" s="125"/>
      <c r="H65" s="126"/>
      <c r="I65" s="193"/>
      <c r="J65" s="189"/>
      <c r="K65" s="129"/>
    </row>
    <row r="66" spans="1:11" hidden="1" outlineLevel="1">
      <c r="A66" s="129"/>
      <c r="B66" s="172"/>
      <c r="C66" s="129"/>
      <c r="D66" s="202"/>
      <c r="E66" s="129"/>
      <c r="F66" s="134"/>
      <c r="G66" s="125"/>
      <c r="H66" s="126"/>
      <c r="I66" s="193"/>
      <c r="J66" s="189"/>
      <c r="K66" s="129"/>
    </row>
    <row r="67" spans="1:11" hidden="1" outlineLevel="1">
      <c r="A67" s="129"/>
      <c r="B67" s="172"/>
      <c r="C67" s="129"/>
      <c r="D67" s="202"/>
      <c r="E67" s="129"/>
      <c r="F67" s="152" t="s">
        <v>15</v>
      </c>
      <c r="G67" s="129"/>
      <c r="H67" s="150"/>
      <c r="I67" s="134"/>
      <c r="J67" s="153">
        <f>+SUM(J37:J64)</f>
        <v>585731.98</v>
      </c>
    </row>
    <row r="68" spans="1:11" ht="12" hidden="1" outlineLevel="1" thickBot="1">
      <c r="A68" s="129"/>
      <c r="B68" s="172"/>
      <c r="C68" s="129"/>
      <c r="D68" s="202"/>
      <c r="E68" s="129"/>
      <c r="F68" s="152" t="s">
        <v>16</v>
      </c>
      <c r="G68" s="129"/>
      <c r="H68" s="150"/>
      <c r="I68" s="134"/>
      <c r="J68" s="250">
        <v>585731.93000000005</v>
      </c>
    </row>
    <row r="69" spans="1:11" hidden="1" outlineLevel="1">
      <c r="A69" s="129"/>
      <c r="B69" s="172"/>
      <c r="C69" s="129"/>
      <c r="D69" s="202"/>
      <c r="E69" s="129"/>
      <c r="F69" s="152" t="s">
        <v>17</v>
      </c>
      <c r="G69" s="129"/>
      <c r="H69" s="150"/>
      <c r="I69" s="134"/>
      <c r="J69" s="154">
        <f>+J67-J68</f>
        <v>4.9999999930150807E-2</v>
      </c>
    </row>
    <row r="70" spans="1:11" hidden="1" outlineLevel="1">
      <c r="E70" s="137"/>
      <c r="F70" s="123"/>
      <c r="H70" s="150"/>
      <c r="J70" s="232"/>
    </row>
    <row r="71" spans="1:11" hidden="1" outlineLevel="1"/>
    <row r="72" spans="1:11" collapsed="1">
      <c r="A72" s="225" t="s">
        <v>356</v>
      </c>
      <c r="B72" s="224" t="s">
        <v>357</v>
      </c>
      <c r="C72" s="199"/>
      <c r="D72" s="200"/>
      <c r="E72" s="137"/>
      <c r="F72" s="125"/>
      <c r="G72" s="138"/>
      <c r="H72" s="127"/>
      <c r="I72" s="128"/>
      <c r="J72" s="128"/>
    </row>
    <row r="73" spans="1:11" hidden="1" outlineLevel="1">
      <c r="A73" s="139" t="s">
        <v>5</v>
      </c>
      <c r="B73" s="139" t="s">
        <v>6</v>
      </c>
      <c r="C73" s="180" t="s">
        <v>7</v>
      </c>
      <c r="D73" s="180" t="s">
        <v>8</v>
      </c>
      <c r="E73" s="180" t="s">
        <v>9</v>
      </c>
      <c r="F73" s="141" t="s">
        <v>10</v>
      </c>
      <c r="G73" s="142" t="s">
        <v>5</v>
      </c>
      <c r="H73" s="142" t="s">
        <v>6</v>
      </c>
      <c r="I73" s="141" t="s">
        <v>11</v>
      </c>
      <c r="J73" s="141" t="s">
        <v>19</v>
      </c>
    </row>
    <row r="74" spans="1:11" hidden="1" outlineLevel="1">
      <c r="A74" s="129" t="s">
        <v>358</v>
      </c>
      <c r="B74" s="172">
        <v>42308</v>
      </c>
      <c r="C74" s="133">
        <v>29048</v>
      </c>
      <c r="D74" s="133" t="s">
        <v>359</v>
      </c>
      <c r="E74" s="133" t="s">
        <v>76</v>
      </c>
      <c r="F74" s="190">
        <v>3035.3</v>
      </c>
      <c r="G74" s="174"/>
      <c r="H74" s="174"/>
      <c r="I74" s="184"/>
      <c r="J74" s="190">
        <f>+F74-I74</f>
        <v>3035.3</v>
      </c>
    </row>
    <row r="75" spans="1:11" hidden="1" outlineLevel="1">
      <c r="J75" s="190"/>
    </row>
    <row r="76" spans="1:11" hidden="1" outlineLevel="1">
      <c r="F76" s="123" t="s">
        <v>15</v>
      </c>
      <c r="J76" s="195">
        <f>+J74</f>
        <v>3035.3</v>
      </c>
    </row>
    <row r="77" spans="1:11" ht="12" hidden="1" outlineLevel="1" thickBot="1">
      <c r="F77" s="123" t="s">
        <v>16</v>
      </c>
      <c r="J77" s="212">
        <v>3035.3</v>
      </c>
    </row>
    <row r="78" spans="1:11" ht="12" hidden="1" outlineLevel="1" thickTop="1">
      <c r="F78" s="123" t="s">
        <v>17</v>
      </c>
      <c r="J78" s="190">
        <f>+J76-J77</f>
        <v>0</v>
      </c>
    </row>
    <row r="79" spans="1:11" hidden="1" outlineLevel="1"/>
    <row r="80" spans="1:11" collapsed="1">
      <c r="A80" s="225" t="s">
        <v>86</v>
      </c>
      <c r="B80" s="224" t="s">
        <v>87</v>
      </c>
      <c r="C80" s="199"/>
      <c r="D80" s="203"/>
      <c r="E80" s="137"/>
      <c r="F80" s="125"/>
      <c r="G80" s="138"/>
      <c r="H80" s="127"/>
      <c r="I80" s="128"/>
      <c r="J80" s="128"/>
    </row>
    <row r="81" spans="1:10" hidden="1" outlineLevel="1">
      <c r="A81" s="139" t="s">
        <v>5</v>
      </c>
      <c r="B81" s="139" t="s">
        <v>6</v>
      </c>
      <c r="C81" s="180" t="s">
        <v>7</v>
      </c>
      <c r="D81" s="180" t="s">
        <v>8</v>
      </c>
      <c r="E81" s="140" t="s">
        <v>9</v>
      </c>
      <c r="F81" s="141" t="s">
        <v>10</v>
      </c>
      <c r="G81" s="142" t="s">
        <v>5</v>
      </c>
      <c r="H81" s="142" t="s">
        <v>6</v>
      </c>
      <c r="I81" s="141" t="s">
        <v>11</v>
      </c>
      <c r="J81" s="141" t="s">
        <v>19</v>
      </c>
    </row>
    <row r="82" spans="1:10" hidden="1" outlineLevel="1">
      <c r="D82" s="204"/>
      <c r="I82" s="184"/>
      <c r="J82" s="190"/>
    </row>
    <row r="83" spans="1:10" hidden="1" outlineLevel="1">
      <c r="A83" s="129" t="s">
        <v>88</v>
      </c>
      <c r="B83" s="172">
        <v>41904</v>
      </c>
      <c r="C83" s="133" t="s">
        <v>89</v>
      </c>
      <c r="D83" s="204">
        <v>45159</v>
      </c>
      <c r="E83" s="133" t="s">
        <v>34</v>
      </c>
      <c r="F83" s="195">
        <v>2468.4</v>
      </c>
      <c r="H83" s="172"/>
      <c r="I83" s="184"/>
      <c r="J83" s="190">
        <f>+F83-I83</f>
        <v>2468.4</v>
      </c>
    </row>
    <row r="84" spans="1:10" hidden="1" outlineLevel="1">
      <c r="A84" s="129" t="s">
        <v>90</v>
      </c>
      <c r="B84" s="172">
        <v>41909</v>
      </c>
      <c r="C84" s="133" t="s">
        <v>91</v>
      </c>
      <c r="D84" s="204" t="s">
        <v>92</v>
      </c>
      <c r="E84" s="133" t="s">
        <v>34</v>
      </c>
      <c r="F84" s="195">
        <v>10785</v>
      </c>
      <c r="H84" s="172"/>
      <c r="I84" s="184"/>
      <c r="J84" s="190">
        <f t="shared" ref="J84:J91" si="4">+F84-I84</f>
        <v>10785</v>
      </c>
    </row>
    <row r="85" spans="1:10" hidden="1" outlineLevel="1">
      <c r="A85" s="129" t="s">
        <v>93</v>
      </c>
      <c r="B85" s="172">
        <v>41911</v>
      </c>
      <c r="C85" s="133" t="s">
        <v>94</v>
      </c>
      <c r="D85" s="204" t="s">
        <v>95</v>
      </c>
      <c r="E85" s="133" t="s">
        <v>34</v>
      </c>
      <c r="F85" s="195">
        <v>5490</v>
      </c>
      <c r="H85" s="172"/>
      <c r="I85" s="195"/>
      <c r="J85" s="190">
        <f t="shared" si="4"/>
        <v>5490</v>
      </c>
    </row>
    <row r="86" spans="1:10" hidden="1" outlineLevel="1">
      <c r="A86" s="129" t="s">
        <v>96</v>
      </c>
      <c r="B86" s="172">
        <v>41929</v>
      </c>
      <c r="C86" s="133" t="s">
        <v>97</v>
      </c>
      <c r="D86" s="204" t="s">
        <v>98</v>
      </c>
      <c r="E86" s="133" t="s">
        <v>34</v>
      </c>
      <c r="F86" s="195">
        <v>2863.34</v>
      </c>
      <c r="H86" s="172"/>
      <c r="I86" s="195"/>
      <c r="J86" s="190">
        <f t="shared" si="4"/>
        <v>2863.34</v>
      </c>
    </row>
    <row r="87" spans="1:10" hidden="1" outlineLevel="1">
      <c r="A87" s="129" t="s">
        <v>99</v>
      </c>
      <c r="B87" s="172">
        <v>41949</v>
      </c>
      <c r="C87" s="133" t="s">
        <v>100</v>
      </c>
      <c r="D87" s="204" t="s">
        <v>101</v>
      </c>
      <c r="E87" s="133" t="s">
        <v>34</v>
      </c>
      <c r="F87" s="195">
        <v>5335</v>
      </c>
      <c r="H87" s="172"/>
      <c r="I87" s="195"/>
      <c r="J87" s="190">
        <f t="shared" si="4"/>
        <v>5335</v>
      </c>
    </row>
    <row r="88" spans="1:10" hidden="1" outlineLevel="1">
      <c r="A88" s="129" t="s">
        <v>102</v>
      </c>
      <c r="B88" s="172">
        <v>42030</v>
      </c>
      <c r="C88" s="133" t="s">
        <v>103</v>
      </c>
      <c r="D88" s="204" t="s">
        <v>104</v>
      </c>
      <c r="E88" s="133" t="s">
        <v>34</v>
      </c>
      <c r="F88" s="190">
        <v>54035.27</v>
      </c>
      <c r="G88" s="125" t="s">
        <v>105</v>
      </c>
      <c r="H88" s="126">
        <v>42094</v>
      </c>
      <c r="I88" s="195">
        <v>48497.27</v>
      </c>
      <c r="J88" s="190">
        <f t="shared" si="4"/>
        <v>5538</v>
      </c>
    </row>
    <row r="89" spans="1:10" hidden="1" outlineLevel="1">
      <c r="A89" s="129" t="s">
        <v>106</v>
      </c>
      <c r="B89" s="172">
        <v>42035</v>
      </c>
      <c r="C89" s="133" t="s">
        <v>107</v>
      </c>
      <c r="D89" s="204" t="s">
        <v>108</v>
      </c>
      <c r="E89" s="133" t="s">
        <v>34</v>
      </c>
      <c r="F89" s="190">
        <v>22247.96</v>
      </c>
      <c r="G89" s="125" t="s">
        <v>105</v>
      </c>
      <c r="H89" s="126">
        <v>42094</v>
      </c>
      <c r="I89" s="195">
        <v>15797.96</v>
      </c>
      <c r="J89" s="190">
        <f t="shared" si="4"/>
        <v>6450</v>
      </c>
    </row>
    <row r="90" spans="1:10" hidden="1" outlineLevel="1">
      <c r="A90" s="125" t="s">
        <v>109</v>
      </c>
      <c r="B90" s="126">
        <v>42052</v>
      </c>
      <c r="C90" s="175" t="s">
        <v>110</v>
      </c>
      <c r="D90" s="205" t="s">
        <v>111</v>
      </c>
      <c r="E90" s="175" t="s">
        <v>34</v>
      </c>
      <c r="F90" s="195">
        <v>69850.86</v>
      </c>
      <c r="G90" s="125" t="s">
        <v>105</v>
      </c>
      <c r="H90" s="126">
        <v>42094</v>
      </c>
      <c r="I90" s="195">
        <v>55960.86</v>
      </c>
      <c r="J90" s="190">
        <f t="shared" si="4"/>
        <v>13890</v>
      </c>
    </row>
    <row r="91" spans="1:10" hidden="1" outlineLevel="1">
      <c r="A91" s="125"/>
      <c r="B91" s="126"/>
      <c r="C91" s="175"/>
      <c r="D91" s="205"/>
      <c r="E91" s="175"/>
      <c r="F91" s="195"/>
      <c r="G91" s="125"/>
      <c r="H91" s="126"/>
      <c r="I91" s="195"/>
      <c r="J91" s="190">
        <f t="shared" si="4"/>
        <v>0</v>
      </c>
    </row>
    <row r="92" spans="1:10" hidden="1" outlineLevel="1">
      <c r="A92" s="125"/>
      <c r="B92" s="126"/>
      <c r="C92" s="175"/>
      <c r="D92" s="175"/>
      <c r="E92" s="175"/>
      <c r="F92" s="138"/>
      <c r="H92" s="172"/>
      <c r="I92" s="195"/>
      <c r="J92" s="190"/>
    </row>
    <row r="93" spans="1:10" hidden="1" outlineLevel="1">
      <c r="F93" s="123" t="s">
        <v>15</v>
      </c>
      <c r="I93" s="184"/>
      <c r="J93" s="232">
        <f>+SUM(J83:J91)</f>
        <v>52819.740000000005</v>
      </c>
    </row>
    <row r="94" spans="1:10" ht="12" hidden="1" outlineLevel="1" thickBot="1">
      <c r="F94" s="123" t="s">
        <v>16</v>
      </c>
      <c r="I94" s="184"/>
      <c r="J94" s="214">
        <v>52819.74</v>
      </c>
    </row>
    <row r="95" spans="1:10" ht="12" hidden="1" outlineLevel="1" thickTop="1">
      <c r="F95" s="123" t="s">
        <v>17</v>
      </c>
      <c r="J95" s="154">
        <f>+J93-J94</f>
        <v>0</v>
      </c>
    </row>
    <row r="96" spans="1:10" hidden="1" outlineLevel="1"/>
    <row r="97" spans="1:10" collapsed="1">
      <c r="A97" s="225" t="s">
        <v>360</v>
      </c>
      <c r="B97" s="224" t="s">
        <v>361</v>
      </c>
      <c r="C97" s="199"/>
      <c r="D97" s="200"/>
      <c r="E97" s="137"/>
      <c r="F97" s="125"/>
      <c r="G97" s="138"/>
      <c r="H97" s="127"/>
      <c r="I97" s="128"/>
      <c r="J97" s="128"/>
    </row>
    <row r="98" spans="1:10" hidden="1" outlineLevel="1">
      <c r="A98" s="139" t="s">
        <v>5</v>
      </c>
      <c r="B98" s="139" t="s">
        <v>6</v>
      </c>
      <c r="C98" s="180" t="s">
        <v>7</v>
      </c>
      <c r="D98" s="180" t="s">
        <v>8</v>
      </c>
      <c r="E98" s="180" t="s">
        <v>9</v>
      </c>
      <c r="F98" s="141" t="s">
        <v>10</v>
      </c>
      <c r="G98" s="142" t="s">
        <v>5</v>
      </c>
      <c r="H98" s="142" t="s">
        <v>6</v>
      </c>
      <c r="I98" s="141" t="s">
        <v>11</v>
      </c>
      <c r="J98" s="141" t="s">
        <v>19</v>
      </c>
    </row>
    <row r="99" spans="1:10" hidden="1" outlineLevel="1">
      <c r="A99" s="129" t="s">
        <v>362</v>
      </c>
      <c r="B99" s="172">
        <v>42308</v>
      </c>
      <c r="C99" s="133" t="s">
        <v>363</v>
      </c>
      <c r="D99" s="133" t="s">
        <v>364</v>
      </c>
      <c r="E99" s="133" t="s">
        <v>76</v>
      </c>
      <c r="F99" s="190">
        <v>1110.75</v>
      </c>
      <c r="G99" s="217"/>
      <c r="H99" s="217"/>
      <c r="I99" s="218"/>
      <c r="J99" s="219">
        <f>+F99-I99</f>
        <v>1110.75</v>
      </c>
    </row>
    <row r="100" spans="1:10" hidden="1" outlineLevel="1">
      <c r="B100" s="172"/>
      <c r="F100" s="128"/>
      <c r="G100" s="142"/>
      <c r="H100" s="142"/>
      <c r="I100" s="141"/>
      <c r="J100" s="181"/>
    </row>
    <row r="101" spans="1:10" hidden="1" outlineLevel="1">
      <c r="B101" s="172"/>
      <c r="F101" s="123" t="s">
        <v>15</v>
      </c>
      <c r="G101" s="142"/>
      <c r="H101" s="142"/>
      <c r="I101" s="141"/>
      <c r="J101" s="233">
        <f>+J99</f>
        <v>1110.75</v>
      </c>
    </row>
    <row r="102" spans="1:10" ht="12" hidden="1" outlineLevel="1" thickBot="1">
      <c r="B102" s="172"/>
      <c r="F102" s="123" t="s">
        <v>16</v>
      </c>
      <c r="G102" s="142"/>
      <c r="H102" s="142"/>
      <c r="I102" s="141"/>
      <c r="J102" s="220">
        <v>1110.75</v>
      </c>
    </row>
    <row r="103" spans="1:10" ht="12" hidden="1" outlineLevel="1" thickTop="1">
      <c r="B103" s="172"/>
      <c r="F103" s="123" t="s">
        <v>17</v>
      </c>
      <c r="G103" s="142"/>
      <c r="H103" s="142"/>
      <c r="I103" s="141"/>
      <c r="J103" s="219">
        <f>+J101-J102</f>
        <v>0</v>
      </c>
    </row>
    <row r="104" spans="1:10" hidden="1" outlineLevel="1"/>
    <row r="105" spans="1:10" collapsed="1">
      <c r="A105" s="225" t="s">
        <v>112</v>
      </c>
      <c r="B105" s="224" t="s">
        <v>113</v>
      </c>
      <c r="C105" s="199"/>
      <c r="D105" s="200"/>
      <c r="E105" s="176"/>
      <c r="F105" s="125"/>
      <c r="G105" s="138"/>
      <c r="H105" s="127"/>
      <c r="I105" s="128"/>
      <c r="J105" s="128"/>
    </row>
    <row r="106" spans="1:10" hidden="1" outlineLevel="1">
      <c r="A106" s="139" t="s">
        <v>5</v>
      </c>
      <c r="B106" s="139" t="s">
        <v>6</v>
      </c>
      <c r="C106" s="180" t="s">
        <v>7</v>
      </c>
      <c r="D106" s="180" t="s">
        <v>8</v>
      </c>
      <c r="E106" s="140" t="s">
        <v>9</v>
      </c>
      <c r="F106" s="141" t="s">
        <v>10</v>
      </c>
      <c r="G106" s="142" t="s">
        <v>5</v>
      </c>
      <c r="H106" s="142" t="s">
        <v>6</v>
      </c>
      <c r="I106" s="141" t="s">
        <v>11</v>
      </c>
      <c r="J106" s="141" t="s">
        <v>19</v>
      </c>
    </row>
    <row r="107" spans="1:10" hidden="1" outlineLevel="1">
      <c r="A107" s="125"/>
      <c r="B107" s="125"/>
      <c r="C107" s="175"/>
      <c r="D107" s="175"/>
      <c r="E107" s="140" t="s">
        <v>13</v>
      </c>
      <c r="F107" s="125"/>
      <c r="G107" s="138"/>
      <c r="H107" s="127"/>
      <c r="I107" s="128"/>
      <c r="J107" s="195">
        <v>3309.88</v>
      </c>
    </row>
    <row r="108" spans="1:10" hidden="1" outlineLevel="1">
      <c r="A108" s="143"/>
      <c r="B108" s="143"/>
      <c r="C108" s="201"/>
      <c r="D108" s="201"/>
      <c r="E108" s="177"/>
      <c r="F108" s="146"/>
      <c r="G108" s="147"/>
      <c r="H108" s="148"/>
      <c r="I108" s="146"/>
      <c r="J108" s="197"/>
    </row>
    <row r="109" spans="1:10" hidden="1" outlineLevel="1">
      <c r="A109" s="143"/>
      <c r="B109" s="143"/>
      <c r="C109" s="201"/>
      <c r="D109" s="201"/>
      <c r="E109" s="177"/>
      <c r="F109" s="123" t="s">
        <v>15</v>
      </c>
      <c r="H109" s="150"/>
      <c r="J109" s="232">
        <f>+J107</f>
        <v>3309.88</v>
      </c>
    </row>
    <row r="110" spans="1:10" ht="12" hidden="1" outlineLevel="1" thickBot="1">
      <c r="A110" s="143"/>
      <c r="B110" s="143"/>
      <c r="C110" s="201"/>
      <c r="D110" s="201"/>
      <c r="E110" s="177"/>
      <c r="F110" s="123" t="s">
        <v>16</v>
      </c>
      <c r="H110" s="150"/>
      <c r="J110" s="212">
        <v>3309.88</v>
      </c>
    </row>
    <row r="111" spans="1:10" ht="12" hidden="1" outlineLevel="1" thickTop="1">
      <c r="E111" s="137"/>
      <c r="F111" s="123" t="s">
        <v>17</v>
      </c>
      <c r="H111" s="150"/>
      <c r="J111" s="208">
        <f>+J109-J110</f>
        <v>0</v>
      </c>
    </row>
    <row r="112" spans="1:10" hidden="1" outlineLevel="1"/>
    <row r="113" spans="1:10" collapsed="1">
      <c r="A113" s="225" t="s">
        <v>119</v>
      </c>
      <c r="B113" s="224" t="s">
        <v>87</v>
      </c>
      <c r="C113" s="199"/>
      <c r="D113" s="203"/>
      <c r="E113" s="137"/>
      <c r="F113" s="125"/>
      <c r="G113" s="138"/>
      <c r="H113" s="127"/>
      <c r="I113" s="128"/>
      <c r="J113" s="128"/>
    </row>
    <row r="114" spans="1:10" hidden="1" outlineLevel="1">
      <c r="A114" s="139" t="s">
        <v>5</v>
      </c>
      <c r="B114" s="139" t="s">
        <v>6</v>
      </c>
      <c r="C114" s="180" t="s">
        <v>7</v>
      </c>
      <c r="D114" s="180" t="s">
        <v>8</v>
      </c>
      <c r="E114" s="140" t="s">
        <v>9</v>
      </c>
      <c r="F114" s="141" t="s">
        <v>10</v>
      </c>
      <c r="G114" s="142" t="s">
        <v>5</v>
      </c>
      <c r="H114" s="142" t="s">
        <v>6</v>
      </c>
      <c r="I114" s="141" t="s">
        <v>11</v>
      </c>
      <c r="J114" s="141" t="s">
        <v>19</v>
      </c>
    </row>
    <row r="115" spans="1:10" hidden="1" outlineLevel="1">
      <c r="A115" s="143"/>
      <c r="B115" s="143"/>
      <c r="C115" s="201"/>
      <c r="D115" s="201"/>
      <c r="E115" s="140" t="s">
        <v>13</v>
      </c>
      <c r="F115" s="146"/>
      <c r="H115" s="150"/>
      <c r="I115" s="184"/>
      <c r="J115" s="190">
        <v>75107.91</v>
      </c>
    </row>
    <row r="116" spans="1:10" hidden="1" outlineLevel="1">
      <c r="B116" s="172"/>
      <c r="D116" s="175" t="s">
        <v>120</v>
      </c>
      <c r="E116" s="137"/>
      <c r="F116" s="138"/>
      <c r="G116" s="125" t="s">
        <v>121</v>
      </c>
      <c r="H116" s="126">
        <v>41394</v>
      </c>
      <c r="I116" s="215">
        <v>26676.11</v>
      </c>
      <c r="J116" s="195">
        <f>+F116-I116</f>
        <v>-26676.11</v>
      </c>
    </row>
    <row r="117" spans="1:10" hidden="1" outlineLevel="1">
      <c r="B117" s="172"/>
      <c r="D117" s="175" t="s">
        <v>122</v>
      </c>
      <c r="E117" s="137"/>
      <c r="F117" s="190"/>
      <c r="G117" s="125" t="s">
        <v>123</v>
      </c>
      <c r="H117" s="126">
        <v>41498</v>
      </c>
      <c r="I117" s="215">
        <v>8505.42</v>
      </c>
      <c r="J117" s="195">
        <f t="shared" ref="J117:J160" si="5">+F117-I117</f>
        <v>-8505.42</v>
      </c>
    </row>
    <row r="118" spans="1:10" hidden="1" outlineLevel="1">
      <c r="B118" s="172"/>
      <c r="D118" s="175" t="s">
        <v>124</v>
      </c>
      <c r="E118" s="137"/>
      <c r="F118" s="190"/>
      <c r="G118" s="125" t="s">
        <v>125</v>
      </c>
      <c r="H118" s="126">
        <v>41520</v>
      </c>
      <c r="I118" s="215">
        <v>2728.81</v>
      </c>
      <c r="J118" s="195">
        <f t="shared" si="5"/>
        <v>-2728.81</v>
      </c>
    </row>
    <row r="119" spans="1:10" hidden="1" outlineLevel="1">
      <c r="B119" s="172"/>
      <c r="D119" s="175"/>
      <c r="E119" s="137"/>
      <c r="F119" s="190"/>
      <c r="G119" s="125" t="s">
        <v>126</v>
      </c>
      <c r="H119" s="126">
        <v>41547</v>
      </c>
      <c r="I119" s="215">
        <v>25981.06</v>
      </c>
      <c r="J119" s="195">
        <f t="shared" si="5"/>
        <v>-25981.06</v>
      </c>
    </row>
    <row r="120" spans="1:10" hidden="1" outlineLevel="1">
      <c r="A120" s="125" t="s">
        <v>127</v>
      </c>
      <c r="B120" s="126">
        <v>41941</v>
      </c>
      <c r="C120" s="175" t="s">
        <v>128</v>
      </c>
      <c r="D120" s="175" t="s">
        <v>129</v>
      </c>
      <c r="E120" s="156" t="s">
        <v>34</v>
      </c>
      <c r="F120" s="195">
        <v>8658</v>
      </c>
      <c r="H120" s="172"/>
      <c r="I120" s="184"/>
      <c r="J120" s="195">
        <f t="shared" si="5"/>
        <v>8658</v>
      </c>
    </row>
    <row r="121" spans="1:10" hidden="1" outlineLevel="1">
      <c r="A121" s="125" t="s">
        <v>130</v>
      </c>
      <c r="B121" s="126">
        <v>41942</v>
      </c>
      <c r="C121" s="175" t="s">
        <v>131</v>
      </c>
      <c r="D121" s="175" t="s">
        <v>132</v>
      </c>
      <c r="E121" s="156" t="s">
        <v>34</v>
      </c>
      <c r="F121" s="195">
        <v>4734</v>
      </c>
      <c r="H121" s="172"/>
      <c r="I121" s="184"/>
      <c r="J121" s="195">
        <f t="shared" si="5"/>
        <v>4734</v>
      </c>
    </row>
    <row r="122" spans="1:10" hidden="1" outlineLevel="1">
      <c r="A122" s="125" t="s">
        <v>133</v>
      </c>
      <c r="B122" s="126">
        <v>41942</v>
      </c>
      <c r="C122" s="175" t="s">
        <v>134</v>
      </c>
      <c r="D122" s="175" t="s">
        <v>135</v>
      </c>
      <c r="E122" s="156" t="s">
        <v>34</v>
      </c>
      <c r="F122" s="195">
        <v>685.26</v>
      </c>
      <c r="H122" s="172"/>
      <c r="I122" s="184"/>
      <c r="J122" s="195">
        <f t="shared" si="5"/>
        <v>685.26</v>
      </c>
    </row>
    <row r="123" spans="1:10" hidden="1" outlineLevel="1">
      <c r="A123" s="125" t="s">
        <v>136</v>
      </c>
      <c r="B123" s="126">
        <v>41942</v>
      </c>
      <c r="C123" s="175" t="s">
        <v>137</v>
      </c>
      <c r="D123" s="175" t="s">
        <v>138</v>
      </c>
      <c r="E123" s="156" t="s">
        <v>34</v>
      </c>
      <c r="F123" s="195">
        <v>8691</v>
      </c>
      <c r="H123" s="172"/>
      <c r="I123" s="184"/>
      <c r="J123" s="195">
        <f t="shared" si="5"/>
        <v>8691</v>
      </c>
    </row>
    <row r="124" spans="1:10" hidden="1" outlineLevel="1">
      <c r="A124" s="125" t="s">
        <v>139</v>
      </c>
      <c r="B124" s="126">
        <v>41951</v>
      </c>
      <c r="C124" s="175" t="s">
        <v>140</v>
      </c>
      <c r="D124" s="175" t="s">
        <v>141</v>
      </c>
      <c r="E124" s="156" t="s">
        <v>34</v>
      </c>
      <c r="F124" s="195">
        <v>10315</v>
      </c>
      <c r="H124" s="172"/>
      <c r="I124" s="184"/>
      <c r="J124" s="195">
        <f t="shared" si="5"/>
        <v>10315</v>
      </c>
    </row>
    <row r="125" spans="1:10" hidden="1" outlineLevel="1">
      <c r="A125" s="125" t="s">
        <v>142</v>
      </c>
      <c r="B125" s="126">
        <v>41951</v>
      </c>
      <c r="C125" s="175" t="s">
        <v>143</v>
      </c>
      <c r="D125" s="175" t="s">
        <v>144</v>
      </c>
      <c r="E125" s="156" t="s">
        <v>34</v>
      </c>
      <c r="F125" s="195">
        <v>8096.7</v>
      </c>
      <c r="H125" s="172"/>
      <c r="I125" s="184"/>
      <c r="J125" s="195">
        <f t="shared" si="5"/>
        <v>8096.7</v>
      </c>
    </row>
    <row r="126" spans="1:10" hidden="1" outlineLevel="1">
      <c r="A126" s="125" t="s">
        <v>145</v>
      </c>
      <c r="B126" s="126">
        <v>41962</v>
      </c>
      <c r="C126" s="175" t="s">
        <v>146</v>
      </c>
      <c r="D126" s="175" t="s">
        <v>147</v>
      </c>
      <c r="E126" s="156" t="s">
        <v>34</v>
      </c>
      <c r="F126" s="195">
        <v>8055</v>
      </c>
      <c r="H126" s="164"/>
      <c r="I126" s="195"/>
      <c r="J126" s="195">
        <f t="shared" si="5"/>
        <v>8055</v>
      </c>
    </row>
    <row r="127" spans="1:10" hidden="1" outlineLevel="1">
      <c r="A127" s="125" t="s">
        <v>148</v>
      </c>
      <c r="B127" s="126">
        <v>41962</v>
      </c>
      <c r="C127" s="175" t="s">
        <v>149</v>
      </c>
      <c r="D127" s="175" t="s">
        <v>150</v>
      </c>
      <c r="E127" s="156" t="s">
        <v>34</v>
      </c>
      <c r="F127" s="195">
        <v>2620</v>
      </c>
      <c r="H127" s="172"/>
      <c r="I127" s="184"/>
      <c r="J127" s="195">
        <f t="shared" si="5"/>
        <v>2620</v>
      </c>
    </row>
    <row r="128" spans="1:10" hidden="1" outlineLevel="1">
      <c r="A128" s="125" t="s">
        <v>151</v>
      </c>
      <c r="B128" s="126">
        <v>41971</v>
      </c>
      <c r="C128" s="175" t="s">
        <v>152</v>
      </c>
      <c r="D128" s="175" t="s">
        <v>153</v>
      </c>
      <c r="E128" s="156" t="s">
        <v>34</v>
      </c>
      <c r="F128" s="195">
        <v>11615</v>
      </c>
      <c r="H128" s="164"/>
      <c r="I128" s="184"/>
      <c r="J128" s="195">
        <f t="shared" si="5"/>
        <v>11615</v>
      </c>
    </row>
    <row r="129" spans="1:10" hidden="1" outlineLevel="1">
      <c r="A129" s="125" t="s">
        <v>154</v>
      </c>
      <c r="B129" s="126">
        <v>41971</v>
      </c>
      <c r="C129" s="175" t="s">
        <v>155</v>
      </c>
      <c r="D129" s="175" t="s">
        <v>156</v>
      </c>
      <c r="E129" s="156" t="s">
        <v>34</v>
      </c>
      <c r="F129" s="195">
        <v>6702</v>
      </c>
      <c r="H129" s="172"/>
      <c r="I129" s="184"/>
      <c r="J129" s="195">
        <f t="shared" si="5"/>
        <v>6702</v>
      </c>
    </row>
    <row r="130" spans="1:10" hidden="1" outlineLevel="1">
      <c r="A130" s="125" t="s">
        <v>157</v>
      </c>
      <c r="B130" s="126">
        <v>41988</v>
      </c>
      <c r="C130" s="175" t="s">
        <v>158</v>
      </c>
      <c r="D130" s="175" t="s">
        <v>159</v>
      </c>
      <c r="E130" s="156" t="s">
        <v>34</v>
      </c>
      <c r="F130" s="195">
        <v>14637</v>
      </c>
      <c r="H130" s="172"/>
      <c r="I130" s="184"/>
      <c r="J130" s="195">
        <f t="shared" si="5"/>
        <v>14637</v>
      </c>
    </row>
    <row r="131" spans="1:10" hidden="1" outlineLevel="1">
      <c r="A131" s="125" t="s">
        <v>160</v>
      </c>
      <c r="B131" s="126">
        <v>41988</v>
      </c>
      <c r="C131" s="175" t="s">
        <v>161</v>
      </c>
      <c r="D131" s="175" t="s">
        <v>162</v>
      </c>
      <c r="E131" s="156" t="s">
        <v>34</v>
      </c>
      <c r="F131" s="195">
        <v>6774</v>
      </c>
      <c r="H131" s="172"/>
      <c r="I131" s="184"/>
      <c r="J131" s="195">
        <f t="shared" si="5"/>
        <v>6774</v>
      </c>
    </row>
    <row r="132" spans="1:10" hidden="1" outlineLevel="1">
      <c r="A132" s="125" t="s">
        <v>163</v>
      </c>
      <c r="B132" s="126">
        <v>42004</v>
      </c>
      <c r="C132" s="175" t="s">
        <v>164</v>
      </c>
      <c r="D132" s="206">
        <v>24083</v>
      </c>
      <c r="E132" s="156" t="s">
        <v>165</v>
      </c>
      <c r="F132" s="195">
        <v>32143</v>
      </c>
      <c r="G132" s="171"/>
      <c r="H132" s="151"/>
      <c r="I132" s="184"/>
      <c r="J132" s="195">
        <f t="shared" si="5"/>
        <v>32143</v>
      </c>
    </row>
    <row r="133" spans="1:10" hidden="1" outlineLevel="1">
      <c r="A133" s="125" t="s">
        <v>166</v>
      </c>
      <c r="B133" s="126">
        <v>42006</v>
      </c>
      <c r="C133" s="175" t="s">
        <v>167</v>
      </c>
      <c r="D133" s="175" t="s">
        <v>168</v>
      </c>
      <c r="E133" s="156" t="s">
        <v>34</v>
      </c>
      <c r="F133" s="195">
        <v>3005.7</v>
      </c>
      <c r="H133" s="172"/>
      <c r="I133" s="184"/>
      <c r="J133" s="195">
        <f t="shared" si="5"/>
        <v>3005.7</v>
      </c>
    </row>
    <row r="134" spans="1:10" hidden="1" outlineLevel="1">
      <c r="A134" s="125" t="s">
        <v>169</v>
      </c>
      <c r="B134" s="126">
        <v>42020</v>
      </c>
      <c r="C134" s="175" t="s">
        <v>170</v>
      </c>
      <c r="D134" s="175">
        <v>48074</v>
      </c>
      <c r="E134" s="156" t="s">
        <v>34</v>
      </c>
      <c r="F134" s="195">
        <v>7299</v>
      </c>
      <c r="H134" s="172"/>
      <c r="I134" s="184"/>
      <c r="J134" s="195">
        <f t="shared" si="5"/>
        <v>7299</v>
      </c>
    </row>
    <row r="135" spans="1:10" hidden="1" outlineLevel="1">
      <c r="A135" s="125" t="s">
        <v>171</v>
      </c>
      <c r="B135" s="126">
        <v>42023</v>
      </c>
      <c r="C135" s="175" t="s">
        <v>172</v>
      </c>
      <c r="D135" s="175" t="s">
        <v>173</v>
      </c>
      <c r="E135" s="156" t="s">
        <v>76</v>
      </c>
      <c r="F135" s="195">
        <v>7648</v>
      </c>
      <c r="H135" s="151"/>
      <c r="I135" s="184"/>
      <c r="J135" s="195">
        <f t="shared" si="5"/>
        <v>7648</v>
      </c>
    </row>
    <row r="136" spans="1:10" hidden="1" outlineLevel="1">
      <c r="A136" s="125" t="s">
        <v>174</v>
      </c>
      <c r="B136" s="126">
        <v>42033</v>
      </c>
      <c r="C136" s="175" t="s">
        <v>175</v>
      </c>
      <c r="D136" s="175" t="s">
        <v>176</v>
      </c>
      <c r="E136" s="156" t="s">
        <v>34</v>
      </c>
      <c r="F136" s="195">
        <v>7496.7</v>
      </c>
      <c r="H136" s="172"/>
      <c r="I136" s="184"/>
      <c r="J136" s="195">
        <f t="shared" si="5"/>
        <v>7496.7</v>
      </c>
    </row>
    <row r="137" spans="1:10" hidden="1" outlineLevel="1">
      <c r="A137" s="125" t="s">
        <v>177</v>
      </c>
      <c r="B137" s="126">
        <v>42056</v>
      </c>
      <c r="C137" s="175" t="s">
        <v>178</v>
      </c>
      <c r="D137" s="175" t="s">
        <v>179</v>
      </c>
      <c r="E137" s="156" t="s">
        <v>34</v>
      </c>
      <c r="F137" s="195">
        <v>8096.7000000000007</v>
      </c>
      <c r="H137" s="172"/>
      <c r="I137" s="184"/>
      <c r="J137" s="195">
        <f t="shared" si="5"/>
        <v>8096.7000000000007</v>
      </c>
    </row>
    <row r="138" spans="1:10" hidden="1" outlineLevel="1">
      <c r="A138" s="125" t="s">
        <v>180</v>
      </c>
      <c r="B138" s="126">
        <v>42072</v>
      </c>
      <c r="C138" s="175" t="s">
        <v>181</v>
      </c>
      <c r="D138" s="175" t="s">
        <v>182</v>
      </c>
      <c r="E138" s="156" t="s">
        <v>34</v>
      </c>
      <c r="F138" s="195">
        <v>2319.6</v>
      </c>
      <c r="H138" s="172"/>
      <c r="I138" s="184"/>
      <c r="J138" s="195">
        <f t="shared" si="5"/>
        <v>2319.6</v>
      </c>
    </row>
    <row r="139" spans="1:10" hidden="1" outlineLevel="1">
      <c r="A139" s="125" t="s">
        <v>183</v>
      </c>
      <c r="B139" s="126">
        <v>42080</v>
      </c>
      <c r="C139" s="175" t="s">
        <v>184</v>
      </c>
      <c r="D139" s="175" t="s">
        <v>185</v>
      </c>
      <c r="E139" s="156" t="s">
        <v>34</v>
      </c>
      <c r="F139" s="195">
        <v>6000</v>
      </c>
      <c r="H139" s="172"/>
      <c r="I139" s="184"/>
      <c r="J139" s="195">
        <f t="shared" si="5"/>
        <v>6000</v>
      </c>
    </row>
    <row r="140" spans="1:10" hidden="1" outlineLevel="1">
      <c r="A140" s="125" t="s">
        <v>186</v>
      </c>
      <c r="B140" s="126">
        <v>42094</v>
      </c>
      <c r="C140" s="175" t="s">
        <v>187</v>
      </c>
      <c r="D140" s="175" t="s">
        <v>188</v>
      </c>
      <c r="E140" s="156" t="s">
        <v>34</v>
      </c>
      <c r="F140" s="195">
        <v>12255</v>
      </c>
      <c r="H140" s="172"/>
      <c r="I140" s="184"/>
      <c r="J140" s="195">
        <f t="shared" si="5"/>
        <v>12255</v>
      </c>
    </row>
    <row r="141" spans="1:10" hidden="1" outlineLevel="1">
      <c r="A141" s="125" t="s">
        <v>189</v>
      </c>
      <c r="B141" s="126">
        <v>42104</v>
      </c>
      <c r="C141" s="175" t="s">
        <v>190</v>
      </c>
      <c r="D141" s="175" t="s">
        <v>191</v>
      </c>
      <c r="E141" s="156" t="s">
        <v>34</v>
      </c>
      <c r="F141" s="195">
        <v>552.04999999999995</v>
      </c>
      <c r="H141" s="172"/>
      <c r="I141" s="184"/>
      <c r="J141" s="195">
        <f t="shared" si="5"/>
        <v>552.04999999999995</v>
      </c>
    </row>
    <row r="142" spans="1:10" hidden="1" outlineLevel="1">
      <c r="A142" s="125" t="s">
        <v>192</v>
      </c>
      <c r="B142" s="126">
        <v>42115</v>
      </c>
      <c r="C142" s="175" t="s">
        <v>193</v>
      </c>
      <c r="D142" s="175" t="s">
        <v>194</v>
      </c>
      <c r="E142" s="156" t="s">
        <v>34</v>
      </c>
      <c r="F142" s="195">
        <v>9370.01</v>
      </c>
      <c r="H142" s="172"/>
      <c r="I142" s="184"/>
      <c r="J142" s="195">
        <f t="shared" si="5"/>
        <v>9370.01</v>
      </c>
    </row>
    <row r="143" spans="1:10" hidden="1" outlineLevel="1">
      <c r="A143" s="125" t="s">
        <v>195</v>
      </c>
      <c r="B143" s="126">
        <v>42116</v>
      </c>
      <c r="C143" s="175" t="s">
        <v>196</v>
      </c>
      <c r="D143" s="175" t="s">
        <v>197</v>
      </c>
      <c r="E143" s="156" t="s">
        <v>34</v>
      </c>
      <c r="F143" s="195">
        <v>6051</v>
      </c>
      <c r="H143" s="172"/>
      <c r="I143" s="184"/>
      <c r="J143" s="195">
        <f t="shared" si="5"/>
        <v>6051</v>
      </c>
    </row>
    <row r="144" spans="1:10" hidden="1" outlineLevel="1">
      <c r="A144" s="125" t="s">
        <v>198</v>
      </c>
      <c r="B144" s="126">
        <v>42158</v>
      </c>
      <c r="C144" s="175" t="s">
        <v>199</v>
      </c>
      <c r="D144" s="206">
        <v>52716</v>
      </c>
      <c r="E144" s="156" t="s">
        <v>34</v>
      </c>
      <c r="F144" s="195">
        <v>10050</v>
      </c>
      <c r="H144" s="172"/>
      <c r="I144" s="184"/>
      <c r="J144" s="195">
        <f t="shared" si="5"/>
        <v>10050</v>
      </c>
    </row>
    <row r="145" spans="1:10" hidden="1" outlineLevel="1">
      <c r="A145" s="125" t="s">
        <v>200</v>
      </c>
      <c r="B145" s="126">
        <v>42174</v>
      </c>
      <c r="C145" s="175" t="s">
        <v>201</v>
      </c>
      <c r="D145" s="206">
        <v>52663</v>
      </c>
      <c r="E145" s="156" t="s">
        <v>34</v>
      </c>
      <c r="F145" s="195">
        <v>30516.71</v>
      </c>
      <c r="G145" s="125" t="s">
        <v>202</v>
      </c>
      <c r="H145" s="126">
        <v>42308</v>
      </c>
      <c r="I145" s="195">
        <v>21441.710000000003</v>
      </c>
      <c r="J145" s="195">
        <f t="shared" si="5"/>
        <v>9074.9999999999964</v>
      </c>
    </row>
    <row r="146" spans="1:10" hidden="1" outlineLevel="1">
      <c r="A146" s="125" t="s">
        <v>203</v>
      </c>
      <c r="B146" s="126">
        <v>42208</v>
      </c>
      <c r="C146" s="175" t="s">
        <v>204</v>
      </c>
      <c r="D146" s="206" t="s">
        <v>205</v>
      </c>
      <c r="E146" s="156" t="s">
        <v>34</v>
      </c>
      <c r="F146" s="195">
        <v>18777.93</v>
      </c>
      <c r="G146" s="125" t="s">
        <v>202</v>
      </c>
      <c r="H146" s="126">
        <v>42308</v>
      </c>
      <c r="I146" s="195">
        <v>15540.32</v>
      </c>
      <c r="J146" s="195">
        <f t="shared" si="5"/>
        <v>3237.6100000000006</v>
      </c>
    </row>
    <row r="147" spans="1:10" hidden="1" outlineLevel="1">
      <c r="A147" s="125" t="s">
        <v>206</v>
      </c>
      <c r="B147" s="126">
        <v>42216</v>
      </c>
      <c r="C147" s="175" t="s">
        <v>207</v>
      </c>
      <c r="D147" s="175" t="s">
        <v>208</v>
      </c>
      <c r="E147" s="156" t="s">
        <v>34</v>
      </c>
      <c r="F147" s="195">
        <v>12482.67</v>
      </c>
      <c r="G147" s="125" t="s">
        <v>209</v>
      </c>
      <c r="H147" s="126">
        <v>42313</v>
      </c>
      <c r="I147" s="195">
        <v>1032.67</v>
      </c>
      <c r="J147" s="195">
        <f t="shared" si="5"/>
        <v>11450</v>
      </c>
    </row>
    <row r="148" spans="1:10" hidden="1" outlineLevel="1">
      <c r="A148" s="125" t="s">
        <v>210</v>
      </c>
      <c r="B148" s="126">
        <v>42233</v>
      </c>
      <c r="C148" s="175" t="s">
        <v>211</v>
      </c>
      <c r="D148" s="175" t="s">
        <v>212</v>
      </c>
      <c r="E148" s="156" t="s">
        <v>34</v>
      </c>
      <c r="F148" s="195">
        <v>4592.0600000000004</v>
      </c>
      <c r="G148" s="125" t="s">
        <v>213</v>
      </c>
      <c r="H148" s="126">
        <v>42293</v>
      </c>
      <c r="I148" s="215">
        <v>3800.26</v>
      </c>
      <c r="J148" s="195">
        <f t="shared" si="5"/>
        <v>791.80000000000018</v>
      </c>
    </row>
    <row r="149" spans="1:10" hidden="1" outlineLevel="1">
      <c r="A149" s="125" t="s">
        <v>214</v>
      </c>
      <c r="B149" s="126">
        <v>42235</v>
      </c>
      <c r="C149" s="175" t="s">
        <v>215</v>
      </c>
      <c r="D149" s="175" t="s">
        <v>216</v>
      </c>
      <c r="E149" s="156" t="s">
        <v>34</v>
      </c>
      <c r="F149" s="195">
        <v>7956.76</v>
      </c>
      <c r="H149" s="172"/>
      <c r="I149" s="184"/>
      <c r="J149" s="195">
        <f t="shared" si="5"/>
        <v>7956.76</v>
      </c>
    </row>
    <row r="150" spans="1:10" hidden="1" outlineLevel="1">
      <c r="A150" s="125" t="s">
        <v>220</v>
      </c>
      <c r="B150" s="126">
        <v>42300</v>
      </c>
      <c r="C150" s="175" t="s">
        <v>221</v>
      </c>
      <c r="D150" s="175" t="s">
        <v>222</v>
      </c>
      <c r="E150" s="156" t="s">
        <v>34</v>
      </c>
      <c r="F150" s="195">
        <v>86049.1</v>
      </c>
      <c r="G150" s="125" t="s">
        <v>223</v>
      </c>
      <c r="H150" s="126">
        <v>42369</v>
      </c>
      <c r="I150" s="195">
        <v>78069.100000000006</v>
      </c>
      <c r="J150" s="195">
        <f t="shared" si="5"/>
        <v>7980</v>
      </c>
    </row>
    <row r="151" spans="1:10" hidden="1" outlineLevel="1">
      <c r="A151" s="125" t="s">
        <v>224</v>
      </c>
      <c r="B151" s="126">
        <v>42307</v>
      </c>
      <c r="C151" s="175" t="s">
        <v>225</v>
      </c>
      <c r="D151" s="175" t="s">
        <v>226</v>
      </c>
      <c r="E151" s="156" t="s">
        <v>34</v>
      </c>
      <c r="F151" s="195">
        <v>36142.54</v>
      </c>
      <c r="G151" s="125" t="s">
        <v>223</v>
      </c>
      <c r="H151" s="126">
        <v>42369</v>
      </c>
      <c r="I151" s="195">
        <v>27445.84</v>
      </c>
      <c r="J151" s="195">
        <f t="shared" si="5"/>
        <v>8696.7000000000007</v>
      </c>
    </row>
    <row r="152" spans="1:10" hidden="1" outlineLevel="1">
      <c r="A152" s="125" t="s">
        <v>1000</v>
      </c>
      <c r="B152" s="126">
        <v>42642</v>
      </c>
      <c r="C152" s="127" t="s">
        <v>996</v>
      </c>
      <c r="D152" s="127" t="s">
        <v>996</v>
      </c>
      <c r="E152" s="125" t="s">
        <v>34</v>
      </c>
      <c r="F152" s="128">
        <v>92570.31</v>
      </c>
      <c r="H152" s="172"/>
      <c r="I152" s="184"/>
      <c r="J152" s="195">
        <f t="shared" si="5"/>
        <v>92570.31</v>
      </c>
    </row>
    <row r="153" spans="1:10" hidden="1" outlineLevel="1">
      <c r="A153" s="125" t="s">
        <v>1001</v>
      </c>
      <c r="B153" s="126">
        <v>42642</v>
      </c>
      <c r="C153" s="127" t="s">
        <v>997</v>
      </c>
      <c r="D153" s="127" t="s">
        <v>997</v>
      </c>
      <c r="E153" s="125" t="s">
        <v>34</v>
      </c>
      <c r="F153" s="128">
        <v>39528.480000000003</v>
      </c>
      <c r="H153" s="172"/>
      <c r="I153" s="184"/>
      <c r="J153" s="195">
        <f t="shared" si="5"/>
        <v>39528.480000000003</v>
      </c>
    </row>
    <row r="154" spans="1:10" hidden="1" outlineLevel="1">
      <c r="A154" s="125" t="s">
        <v>1002</v>
      </c>
      <c r="B154" s="126">
        <v>42642</v>
      </c>
      <c r="C154" s="127" t="s">
        <v>998</v>
      </c>
      <c r="D154" s="127" t="s">
        <v>998</v>
      </c>
      <c r="E154" s="125" t="s">
        <v>34</v>
      </c>
      <c r="F154" s="128">
        <v>29626.12</v>
      </c>
      <c r="H154" s="172"/>
      <c r="I154" s="184"/>
      <c r="J154" s="195">
        <f t="shared" si="5"/>
        <v>29626.12</v>
      </c>
    </row>
    <row r="155" spans="1:10" hidden="1" outlineLevel="1">
      <c r="A155" s="125" t="s">
        <v>1065</v>
      </c>
      <c r="B155" s="126">
        <v>42653</v>
      </c>
      <c r="C155" s="127" t="s">
        <v>1064</v>
      </c>
      <c r="D155" s="127" t="s">
        <v>1064</v>
      </c>
      <c r="E155" s="125" t="s">
        <v>34</v>
      </c>
      <c r="F155" s="128">
        <v>14261.96</v>
      </c>
      <c r="H155" s="172"/>
      <c r="I155" s="184"/>
      <c r="J155" s="195">
        <f t="shared" si="5"/>
        <v>14261.96</v>
      </c>
    </row>
    <row r="156" spans="1:10" hidden="1" outlineLevel="1">
      <c r="A156" s="125" t="s">
        <v>1070</v>
      </c>
      <c r="B156" s="126">
        <v>42664</v>
      </c>
      <c r="C156" s="127" t="s">
        <v>1068</v>
      </c>
      <c r="D156" s="127">
        <v>67137</v>
      </c>
      <c r="E156" s="125" t="s">
        <v>34</v>
      </c>
      <c r="F156" s="128">
        <v>20549.89</v>
      </c>
      <c r="H156" s="172"/>
      <c r="I156" s="184"/>
      <c r="J156" s="195">
        <f t="shared" si="5"/>
        <v>20549.89</v>
      </c>
    </row>
    <row r="157" spans="1:10" hidden="1" outlineLevel="1">
      <c r="A157" s="125" t="s">
        <v>1071</v>
      </c>
      <c r="B157" s="126">
        <v>42665</v>
      </c>
      <c r="C157" s="127" t="s">
        <v>1069</v>
      </c>
      <c r="D157" s="127">
        <v>67626</v>
      </c>
      <c r="E157" s="125" t="s">
        <v>34</v>
      </c>
      <c r="F157" s="128">
        <v>23393.360000000001</v>
      </c>
      <c r="H157" s="172"/>
      <c r="I157" s="184"/>
      <c r="J157" s="195">
        <f t="shared" si="5"/>
        <v>23393.360000000001</v>
      </c>
    </row>
    <row r="158" spans="1:10" hidden="1" outlineLevel="1">
      <c r="A158" s="125" t="s">
        <v>1099</v>
      </c>
      <c r="B158" s="126">
        <v>42670</v>
      </c>
      <c r="C158" s="127" t="s">
        <v>1096</v>
      </c>
      <c r="D158" s="127" t="s">
        <v>1096</v>
      </c>
      <c r="E158" s="125" t="s">
        <v>34</v>
      </c>
      <c r="F158" s="128">
        <v>10748.48</v>
      </c>
      <c r="G158" s="285"/>
      <c r="H158" s="286"/>
      <c r="I158" s="287"/>
      <c r="J158" s="195">
        <f t="shared" si="5"/>
        <v>10748.48</v>
      </c>
    </row>
    <row r="159" spans="1:10" hidden="1" outlineLevel="1">
      <c r="A159" s="125" t="s">
        <v>1000</v>
      </c>
      <c r="B159" s="126">
        <v>42671</v>
      </c>
      <c r="C159" s="127" t="s">
        <v>1097</v>
      </c>
      <c r="D159" s="127" t="s">
        <v>1097</v>
      </c>
      <c r="E159" s="125" t="s">
        <v>34</v>
      </c>
      <c r="F159" s="128">
        <v>35712.559999999998</v>
      </c>
      <c r="G159" s="285"/>
      <c r="H159" s="286"/>
      <c r="I159" s="287"/>
      <c r="J159" s="195">
        <f t="shared" si="5"/>
        <v>35712.559999999998</v>
      </c>
    </row>
    <row r="160" spans="1:10" hidden="1" outlineLevel="1">
      <c r="A160" s="125" t="s">
        <v>1100</v>
      </c>
      <c r="B160" s="126">
        <v>42672</v>
      </c>
      <c r="C160" s="127" t="s">
        <v>1098</v>
      </c>
      <c r="D160" s="127" t="s">
        <v>1098</v>
      </c>
      <c r="E160" s="125" t="s">
        <v>34</v>
      </c>
      <c r="F160" s="128">
        <v>38575.870000000003</v>
      </c>
      <c r="G160" s="285"/>
      <c r="H160" s="286"/>
      <c r="I160" s="287"/>
      <c r="J160" s="195">
        <f t="shared" si="5"/>
        <v>38575.870000000003</v>
      </c>
    </row>
    <row r="161" spans="1:10" hidden="1" outlineLevel="1">
      <c r="A161" s="125"/>
      <c r="B161" s="126"/>
      <c r="C161" s="127"/>
      <c r="D161" s="127"/>
      <c r="E161" s="125"/>
      <c r="F161" s="128"/>
      <c r="H161" s="172"/>
      <c r="I161" s="184"/>
      <c r="J161" s="195"/>
    </row>
    <row r="162" spans="1:10" hidden="1" outlineLevel="1">
      <c r="A162" s="125"/>
      <c r="B162" s="126"/>
      <c r="C162" s="125"/>
      <c r="D162" s="127"/>
      <c r="E162" s="175"/>
      <c r="F162" s="195"/>
      <c r="H162" s="172"/>
      <c r="I162" s="184"/>
      <c r="J162" s="195"/>
    </row>
    <row r="163" spans="1:10" hidden="1" outlineLevel="1">
      <c r="E163" s="137"/>
      <c r="F163" s="123" t="s">
        <v>15</v>
      </c>
      <c r="H163" s="150"/>
      <c r="I163" s="184"/>
      <c r="J163" s="232">
        <f>+SUM(J115:J160)</f>
        <v>569241.13</v>
      </c>
    </row>
    <row r="164" spans="1:10" ht="12" hidden="1" outlineLevel="1" thickBot="1">
      <c r="E164" s="137"/>
      <c r="F164" s="123" t="s">
        <v>16</v>
      </c>
      <c r="H164" s="150"/>
      <c r="I164" s="184"/>
      <c r="J164" s="212">
        <v>569242.04</v>
      </c>
    </row>
    <row r="165" spans="1:10" ht="12" hidden="1" outlineLevel="1" thickTop="1">
      <c r="E165" s="137"/>
      <c r="F165" s="123" t="s">
        <v>17</v>
      </c>
      <c r="H165" s="150"/>
      <c r="I165" s="184"/>
      <c r="J165" s="208">
        <f>+J163-J164</f>
        <v>-0.91000000003259629</v>
      </c>
    </row>
    <row r="166" spans="1:10" hidden="1" outlineLevel="1"/>
    <row r="167" spans="1:10" collapsed="1">
      <c r="A167" s="225" t="s">
        <v>242</v>
      </c>
      <c r="B167" s="224" t="s">
        <v>243</v>
      </c>
      <c r="C167" s="199"/>
      <c r="D167" s="200"/>
      <c r="E167" s="137"/>
      <c r="F167" s="125"/>
      <c r="G167" s="138"/>
      <c r="H167" s="127"/>
      <c r="I167" s="128"/>
      <c r="J167" s="128"/>
    </row>
    <row r="168" spans="1:10" hidden="1" outlineLevel="1">
      <c r="A168" s="139" t="s">
        <v>5</v>
      </c>
      <c r="B168" s="139" t="s">
        <v>6</v>
      </c>
      <c r="C168" s="180" t="s">
        <v>7</v>
      </c>
      <c r="D168" s="180" t="s">
        <v>8</v>
      </c>
      <c r="E168" s="140" t="s">
        <v>9</v>
      </c>
      <c r="F168" s="141" t="s">
        <v>10</v>
      </c>
      <c r="G168" s="142" t="s">
        <v>5</v>
      </c>
      <c r="H168" s="142" t="s">
        <v>6</v>
      </c>
      <c r="I168" s="141" t="s">
        <v>11</v>
      </c>
      <c r="J168" s="141" t="s">
        <v>19</v>
      </c>
    </row>
    <row r="169" spans="1:10" hidden="1" outlineLevel="1">
      <c r="A169" s="143"/>
      <c r="B169" s="143"/>
      <c r="C169" s="201"/>
      <c r="D169" s="201"/>
      <c r="E169" s="140" t="s">
        <v>241</v>
      </c>
      <c r="F169" s="146"/>
      <c r="G169" s="147"/>
      <c r="H169" s="148"/>
      <c r="I169" s="146"/>
      <c r="J169" s="178"/>
    </row>
    <row r="170" spans="1:10" hidden="1" outlineLevel="1">
      <c r="A170" s="129" t="s">
        <v>247</v>
      </c>
      <c r="B170" s="172">
        <v>42149</v>
      </c>
      <c r="C170" s="133" t="s">
        <v>248</v>
      </c>
      <c r="D170" s="133">
        <v>51536</v>
      </c>
      <c r="E170" s="133" t="s">
        <v>34</v>
      </c>
      <c r="F170" s="195">
        <v>36874.089999999997</v>
      </c>
      <c r="G170" s="174"/>
      <c r="H170" s="196"/>
      <c r="I170" s="216">
        <v>30424.2</v>
      </c>
      <c r="J170" s="195">
        <f>+F170-I170</f>
        <v>6449.8899999999958</v>
      </c>
    </row>
    <row r="171" spans="1:10" hidden="1" outlineLevel="1">
      <c r="A171" s="129" t="s">
        <v>629</v>
      </c>
      <c r="B171" s="172">
        <v>42471</v>
      </c>
      <c r="C171" s="133" t="s">
        <v>630</v>
      </c>
      <c r="D171" s="133">
        <v>59402</v>
      </c>
      <c r="E171" s="133" t="s">
        <v>34</v>
      </c>
      <c r="F171" s="195">
        <v>84432.4</v>
      </c>
      <c r="G171" s="198"/>
      <c r="H171" s="196"/>
      <c r="I171" s="216">
        <v>84463.78</v>
      </c>
      <c r="J171" s="195">
        <f>+F171-I171</f>
        <v>-31.380000000004657</v>
      </c>
    </row>
    <row r="172" spans="1:10" hidden="1" outlineLevel="1">
      <c r="B172" s="172"/>
      <c r="D172" s="201"/>
      <c r="E172" s="177"/>
      <c r="F172" s="146"/>
      <c r="G172" s="147"/>
      <c r="H172" s="148"/>
      <c r="I172" s="146"/>
      <c r="J172" s="197"/>
    </row>
    <row r="173" spans="1:10" hidden="1" outlineLevel="1">
      <c r="A173" s="143"/>
      <c r="B173" s="143"/>
      <c r="C173" s="201"/>
      <c r="D173" s="201"/>
      <c r="E173" s="177"/>
      <c r="F173" s="123" t="s">
        <v>15</v>
      </c>
      <c r="H173" s="150"/>
      <c r="J173" s="232">
        <f>+J170+J171</f>
        <v>6418.5099999999911</v>
      </c>
    </row>
    <row r="174" spans="1:10" ht="12" hidden="1" outlineLevel="1" thickBot="1">
      <c r="A174" s="143"/>
      <c r="B174" s="143"/>
      <c r="C174" s="201"/>
      <c r="D174" s="201"/>
      <c r="E174" s="177"/>
      <c r="F174" s="123" t="s">
        <v>16</v>
      </c>
      <c r="H174" s="150"/>
      <c r="J174" s="187">
        <v>6418.48</v>
      </c>
    </row>
    <row r="175" spans="1:10" ht="12" hidden="1" outlineLevel="1" thickTop="1">
      <c r="A175" s="143"/>
      <c r="B175" s="143"/>
      <c r="C175" s="201"/>
      <c r="D175" s="201"/>
      <c r="E175" s="177"/>
      <c r="F175" s="123" t="s">
        <v>17</v>
      </c>
      <c r="H175" s="150"/>
      <c r="J175" s="208">
        <f>+J173-J174</f>
        <v>2.9999999991559889E-2</v>
      </c>
    </row>
    <row r="176" spans="1:10" hidden="1" outlineLevel="1">
      <c r="E176" s="137"/>
    </row>
    <row r="177" spans="1:10" collapsed="1">
      <c r="A177" s="225" t="s">
        <v>677</v>
      </c>
      <c r="B177" s="135" t="s">
        <v>680</v>
      </c>
      <c r="C177" s="135"/>
      <c r="D177" s="136"/>
      <c r="E177" s="140"/>
      <c r="F177" s="123"/>
      <c r="G177" s="142"/>
      <c r="H177" s="142"/>
      <c r="I177" s="141"/>
      <c r="J177" s="182"/>
    </row>
    <row r="178" spans="1:10" hidden="1" outlineLevel="1">
      <c r="A178" s="143" t="s">
        <v>672</v>
      </c>
      <c r="B178" s="143" t="s">
        <v>6</v>
      </c>
      <c r="C178" s="144" t="s">
        <v>7</v>
      </c>
      <c r="D178" s="145" t="s">
        <v>8</v>
      </c>
      <c r="E178" s="144" t="s">
        <v>9</v>
      </c>
      <c r="F178" s="146" t="s">
        <v>10</v>
      </c>
      <c r="G178" s="147" t="s">
        <v>672</v>
      </c>
      <c r="H178" s="147" t="s">
        <v>6</v>
      </c>
      <c r="I178" s="222" t="s">
        <v>11</v>
      </c>
      <c r="J178" s="146" t="s">
        <v>12</v>
      </c>
    </row>
    <row r="179" spans="1:10" hidden="1" outlineLevel="1">
      <c r="C179" s="129"/>
      <c r="D179" s="129"/>
      <c r="E179" s="129"/>
      <c r="F179" s="125"/>
      <c r="H179" s="152"/>
      <c r="I179" s="129"/>
      <c r="J179" s="154"/>
    </row>
    <row r="180" spans="1:10" hidden="1" outlineLevel="1">
      <c r="A180" s="129" t="s">
        <v>678</v>
      </c>
      <c r="B180" s="172">
        <v>42186</v>
      </c>
      <c r="C180" s="129">
        <v>53798</v>
      </c>
      <c r="D180" s="129" t="s">
        <v>679</v>
      </c>
      <c r="E180" s="129" t="s">
        <v>34</v>
      </c>
      <c r="F180" s="128">
        <v>1840</v>
      </c>
      <c r="H180" s="152"/>
      <c r="J180" s="154">
        <f>+F180-I180</f>
        <v>1840</v>
      </c>
    </row>
    <row r="181" spans="1:10" hidden="1" outlineLevel="1">
      <c r="C181" s="129"/>
      <c r="D181" s="129"/>
      <c r="E181" s="129"/>
      <c r="F181" s="125"/>
      <c r="H181" s="152"/>
      <c r="I181" s="129"/>
      <c r="J181" s="154"/>
    </row>
    <row r="182" spans="1:10" hidden="1" outlineLevel="1">
      <c r="C182" s="129"/>
      <c r="D182" s="129"/>
      <c r="E182" s="129"/>
      <c r="F182" s="123" t="s">
        <v>15</v>
      </c>
      <c r="I182" s="129"/>
      <c r="J182" s="154">
        <f>+J180</f>
        <v>1840</v>
      </c>
    </row>
    <row r="183" spans="1:10" ht="12" hidden="1" outlineLevel="1" thickBot="1">
      <c r="C183" s="129"/>
      <c r="D183" s="129"/>
      <c r="E183" s="129"/>
      <c r="F183" s="123" t="s">
        <v>16</v>
      </c>
      <c r="I183" s="129"/>
      <c r="J183" s="223">
        <v>1840</v>
      </c>
    </row>
    <row r="184" spans="1:10" ht="12" hidden="1" outlineLevel="1" thickTop="1">
      <c r="C184" s="129"/>
      <c r="D184" s="129"/>
      <c r="E184" s="129"/>
      <c r="F184" s="123" t="s">
        <v>17</v>
      </c>
      <c r="I184" s="129"/>
      <c r="J184" s="154">
        <f>+J182-J183</f>
        <v>0</v>
      </c>
    </row>
    <row r="185" spans="1:10" hidden="1" outlineLevel="1"/>
    <row r="186" spans="1:10" collapsed="1">
      <c r="A186" s="225" t="s">
        <v>298</v>
      </c>
      <c r="B186" s="224" t="s">
        <v>299</v>
      </c>
      <c r="C186" s="199"/>
      <c r="D186" s="200"/>
      <c r="E186" s="137"/>
      <c r="F186" s="125"/>
      <c r="G186" s="138"/>
      <c r="H186" s="127"/>
      <c r="I186" s="128"/>
      <c r="J186" s="128"/>
    </row>
    <row r="187" spans="1:10" hidden="1" outlineLevel="1">
      <c r="A187" s="139" t="s">
        <v>5</v>
      </c>
      <c r="B187" s="139" t="s">
        <v>6</v>
      </c>
      <c r="C187" s="180" t="s">
        <v>7</v>
      </c>
      <c r="D187" s="180" t="s">
        <v>8</v>
      </c>
      <c r="E187" s="140" t="s">
        <v>9</v>
      </c>
      <c r="F187" s="141" t="s">
        <v>10</v>
      </c>
      <c r="G187" s="142" t="s">
        <v>5</v>
      </c>
      <c r="H187" s="142" t="s">
        <v>6</v>
      </c>
      <c r="I187" s="141" t="s">
        <v>11</v>
      </c>
      <c r="J187" s="141" t="s">
        <v>19</v>
      </c>
    </row>
    <row r="188" spans="1:10" hidden="1" outlineLevel="1">
      <c r="A188" s="129" t="s">
        <v>300</v>
      </c>
      <c r="B188" s="172">
        <v>41820</v>
      </c>
      <c r="C188" s="133" t="s">
        <v>301</v>
      </c>
      <c r="D188" s="133" t="s">
        <v>302</v>
      </c>
      <c r="E188" s="137" t="s">
        <v>76</v>
      </c>
      <c r="F188" s="215">
        <v>4535.16</v>
      </c>
      <c r="G188" s="198"/>
      <c r="H188" s="196"/>
      <c r="I188" s="197"/>
      <c r="J188" s="216">
        <f>+F188-I188</f>
        <v>4535.16</v>
      </c>
    </row>
    <row r="189" spans="1:10" hidden="1" outlineLevel="1">
      <c r="A189" s="129" t="s">
        <v>303</v>
      </c>
      <c r="B189" s="172">
        <v>41880</v>
      </c>
      <c r="C189" s="133" t="s">
        <v>304</v>
      </c>
      <c r="D189" s="133" t="s">
        <v>305</v>
      </c>
      <c r="E189" s="137" t="s">
        <v>76</v>
      </c>
      <c r="F189" s="215">
        <v>9397.7199999999993</v>
      </c>
      <c r="G189" s="198"/>
      <c r="H189" s="196"/>
      <c r="I189" s="197"/>
      <c r="J189" s="216">
        <f t="shared" ref="J189:J190" si="6">+F189-I189</f>
        <v>9397.7199999999993</v>
      </c>
    </row>
    <row r="190" spans="1:10" hidden="1" outlineLevel="1">
      <c r="A190" s="129" t="s">
        <v>306</v>
      </c>
      <c r="B190" s="172">
        <v>42326</v>
      </c>
      <c r="C190" s="133" t="s">
        <v>307</v>
      </c>
      <c r="D190" s="133" t="s">
        <v>308</v>
      </c>
      <c r="E190" s="133" t="s">
        <v>76</v>
      </c>
      <c r="F190" s="215">
        <v>2547.64</v>
      </c>
      <c r="G190" s="174"/>
      <c r="H190" s="174"/>
      <c r="I190" s="216">
        <v>1909.64</v>
      </c>
      <c r="J190" s="216">
        <f t="shared" si="6"/>
        <v>637.99999999999977</v>
      </c>
    </row>
    <row r="191" spans="1:10" hidden="1" outlineLevel="1">
      <c r="B191" s="172"/>
      <c r="D191" s="207"/>
      <c r="E191" s="137"/>
      <c r="F191" s="195"/>
      <c r="G191" s="174"/>
      <c r="H191" s="174"/>
      <c r="I191" s="216"/>
      <c r="J191" s="195"/>
    </row>
    <row r="192" spans="1:10" hidden="1" outlineLevel="1">
      <c r="A192" s="143"/>
      <c r="B192" s="143"/>
      <c r="C192" s="201"/>
      <c r="D192" s="201"/>
      <c r="E192" s="177"/>
      <c r="F192" s="123" t="s">
        <v>15</v>
      </c>
      <c r="H192" s="150"/>
      <c r="J192" s="232">
        <f>+J188+J189+J190</f>
        <v>14570.88</v>
      </c>
    </row>
    <row r="193" spans="1:10" ht="12" hidden="1" outlineLevel="1" thickBot="1">
      <c r="A193" s="143"/>
      <c r="B193" s="143"/>
      <c r="C193" s="201"/>
      <c r="D193" s="201"/>
      <c r="E193" s="177"/>
      <c r="F193" s="123" t="s">
        <v>16</v>
      </c>
      <c r="H193" s="150"/>
      <c r="J193" s="212">
        <v>14570.88</v>
      </c>
    </row>
    <row r="194" spans="1:10" ht="12" hidden="1" outlineLevel="1" thickTop="1">
      <c r="E194" s="137"/>
      <c r="F194" s="123" t="s">
        <v>17</v>
      </c>
      <c r="H194" s="150"/>
      <c r="J194" s="208">
        <f>+J192-J193</f>
        <v>0</v>
      </c>
    </row>
    <row r="195" spans="1:10" hidden="1" outlineLevel="1"/>
    <row r="196" spans="1:10" hidden="1" outlineLevel="1"/>
    <row r="197" spans="1:10" collapsed="1">
      <c r="A197" s="225" t="s">
        <v>309</v>
      </c>
      <c r="B197" s="224" t="s">
        <v>310</v>
      </c>
      <c r="C197" s="199"/>
      <c r="D197" s="200"/>
      <c r="E197" s="137"/>
      <c r="F197" s="125"/>
      <c r="G197" s="138"/>
      <c r="H197" s="127"/>
      <c r="I197" s="128"/>
      <c r="J197" s="128"/>
    </row>
    <row r="198" spans="1:10" hidden="1" outlineLevel="1">
      <c r="A198" s="139" t="s">
        <v>5</v>
      </c>
      <c r="B198" s="139" t="s">
        <v>6</v>
      </c>
      <c r="C198" s="180" t="s">
        <v>7</v>
      </c>
      <c r="D198" s="180" t="s">
        <v>8</v>
      </c>
      <c r="E198" s="140" t="s">
        <v>9</v>
      </c>
      <c r="F198" s="141" t="s">
        <v>10</v>
      </c>
      <c r="G198" s="142" t="s">
        <v>5</v>
      </c>
      <c r="H198" s="142" t="s">
        <v>6</v>
      </c>
      <c r="I198" s="141" t="s">
        <v>11</v>
      </c>
      <c r="J198" s="141" t="s">
        <v>19</v>
      </c>
    </row>
    <row r="199" spans="1:10" hidden="1" outlineLevel="1">
      <c r="A199" s="143"/>
      <c r="B199" s="143"/>
      <c r="C199" s="201"/>
      <c r="D199" s="201"/>
      <c r="E199" s="140" t="s">
        <v>241</v>
      </c>
      <c r="F199" s="146"/>
      <c r="G199" s="147"/>
      <c r="H199" s="148"/>
      <c r="I199" s="197"/>
      <c r="J199" s="197">
        <v>0</v>
      </c>
    </row>
    <row r="200" spans="1:10" hidden="1" outlineLevel="1">
      <c r="A200" s="129" t="s">
        <v>311</v>
      </c>
      <c r="B200" s="172">
        <v>42151</v>
      </c>
      <c r="C200" s="133" t="s">
        <v>926</v>
      </c>
      <c r="D200" s="133" t="s">
        <v>313</v>
      </c>
      <c r="E200" s="137" t="s">
        <v>34</v>
      </c>
      <c r="F200" s="195">
        <v>13953.72</v>
      </c>
      <c r="G200" s="129" t="s">
        <v>314</v>
      </c>
      <c r="H200" s="172">
        <v>42215</v>
      </c>
      <c r="I200" s="184">
        <v>11547.91</v>
      </c>
      <c r="J200" s="195">
        <f>+F200-I200</f>
        <v>2405.8099999999995</v>
      </c>
    </row>
    <row r="201" spans="1:10" hidden="1" outlineLevel="1">
      <c r="B201" s="172"/>
      <c r="E201" s="137"/>
      <c r="F201" s="138"/>
      <c r="G201" s="147"/>
      <c r="H201" s="148"/>
      <c r="I201" s="197"/>
      <c r="J201" s="195"/>
    </row>
    <row r="202" spans="1:10" hidden="1" outlineLevel="1">
      <c r="A202" s="143"/>
      <c r="B202" s="143"/>
      <c r="C202" s="201"/>
      <c r="D202" s="201"/>
      <c r="E202" s="177"/>
      <c r="F202" s="123" t="s">
        <v>15</v>
      </c>
      <c r="H202" s="150"/>
      <c r="I202" s="184"/>
      <c r="J202" s="232">
        <f>+J200</f>
        <v>2405.8099999999995</v>
      </c>
    </row>
    <row r="203" spans="1:10" ht="12" hidden="1" outlineLevel="1" thickBot="1">
      <c r="A203" s="143"/>
      <c r="B203" s="143"/>
      <c r="C203" s="201"/>
      <c r="D203" s="201"/>
      <c r="E203" s="177"/>
      <c r="F203" s="123" t="s">
        <v>16</v>
      </c>
      <c r="H203" s="150"/>
      <c r="I203" s="184"/>
      <c r="J203" s="212">
        <v>2405.81</v>
      </c>
    </row>
    <row r="204" spans="1:10" ht="12" hidden="1" outlineLevel="1" thickTop="1">
      <c r="A204" s="143"/>
      <c r="B204" s="143"/>
      <c r="C204" s="201"/>
      <c r="D204" s="201"/>
      <c r="E204" s="177"/>
      <c r="F204" s="123" t="s">
        <v>17</v>
      </c>
      <c r="H204" s="150"/>
      <c r="I204" s="184"/>
      <c r="J204" s="208">
        <f>+J202-J203</f>
        <v>0</v>
      </c>
    </row>
    <row r="205" spans="1:10" collapsed="1">
      <c r="A205" s="225" t="s">
        <v>325</v>
      </c>
      <c r="B205" s="224" t="s">
        <v>868</v>
      </c>
      <c r="C205" s="199"/>
      <c r="D205" s="200"/>
      <c r="E205" s="137"/>
      <c r="F205" s="125"/>
      <c r="G205" s="138"/>
      <c r="H205" s="127"/>
      <c r="I205" s="128"/>
      <c r="J205" s="128"/>
    </row>
    <row r="206" spans="1:10" hidden="1" outlineLevel="1">
      <c r="A206" s="139" t="s">
        <v>5</v>
      </c>
      <c r="B206" s="139" t="s">
        <v>6</v>
      </c>
      <c r="C206" s="180" t="s">
        <v>7</v>
      </c>
      <c r="D206" s="180" t="s">
        <v>8</v>
      </c>
      <c r="E206" s="140" t="s">
        <v>9</v>
      </c>
      <c r="F206" s="141" t="s">
        <v>10</v>
      </c>
      <c r="G206" s="142" t="s">
        <v>5</v>
      </c>
      <c r="H206" s="142" t="s">
        <v>6</v>
      </c>
      <c r="I206" s="141" t="s">
        <v>11</v>
      </c>
      <c r="J206" s="141" t="s">
        <v>19</v>
      </c>
    </row>
    <row r="207" spans="1:10" hidden="1" outlineLevel="1">
      <c r="A207" s="143"/>
      <c r="B207" s="143"/>
      <c r="C207" s="201"/>
      <c r="D207" s="201"/>
      <c r="E207" s="140" t="s">
        <v>241</v>
      </c>
      <c r="F207" s="146"/>
      <c r="G207" s="147"/>
      <c r="H207" s="148"/>
      <c r="I207" s="197"/>
      <c r="J207" s="197">
        <v>0</v>
      </c>
    </row>
    <row r="208" spans="1:10" s="129" customFormat="1" hidden="1" outlineLevel="1">
      <c r="A208" s="129" t="s">
        <v>1101</v>
      </c>
      <c r="B208" s="111">
        <v>42669</v>
      </c>
      <c r="C208" s="207" t="s">
        <v>1102</v>
      </c>
      <c r="D208" s="207" t="s">
        <v>1102</v>
      </c>
      <c r="E208" s="137" t="s">
        <v>34</v>
      </c>
      <c r="F208" s="235">
        <v>11661.28</v>
      </c>
      <c r="H208" s="150"/>
      <c r="I208" s="184"/>
      <c r="J208" s="216">
        <f>+F208-I208</f>
        <v>11661.28</v>
      </c>
    </row>
    <row r="209" spans="1:10" hidden="1" outlineLevel="1">
      <c r="A209" s="143"/>
      <c r="B209" s="143"/>
      <c r="C209" s="201"/>
      <c r="D209" s="201"/>
      <c r="E209" s="177"/>
      <c r="F209" s="123"/>
      <c r="H209" s="150"/>
      <c r="I209" s="184"/>
      <c r="J209" s="208"/>
    </row>
    <row r="210" spans="1:10" hidden="1" outlineLevel="1">
      <c r="A210" s="143"/>
      <c r="B210" s="143"/>
      <c r="C210" s="201"/>
      <c r="D210" s="201"/>
      <c r="E210" s="177"/>
      <c r="F210" s="123" t="s">
        <v>15</v>
      </c>
      <c r="H210" s="150"/>
      <c r="I210" s="184"/>
      <c r="J210" s="232">
        <f>+J208</f>
        <v>11661.28</v>
      </c>
    </row>
    <row r="211" spans="1:10" ht="12" hidden="1" outlineLevel="1" thickBot="1">
      <c r="A211" s="143"/>
      <c r="B211" s="143"/>
      <c r="C211" s="201"/>
      <c r="D211" s="201"/>
      <c r="E211" s="177"/>
      <c r="F211" s="123" t="s">
        <v>16</v>
      </c>
      <c r="H211" s="150"/>
      <c r="I211" s="184"/>
      <c r="J211" s="212">
        <v>11661.28</v>
      </c>
    </row>
    <row r="212" spans="1:10" ht="12" hidden="1" outlineLevel="1" thickTop="1">
      <c r="A212" s="143"/>
      <c r="B212" s="143"/>
      <c r="C212" s="201"/>
      <c r="D212" s="201"/>
      <c r="E212" s="177"/>
      <c r="F212" s="123" t="s">
        <v>17</v>
      </c>
      <c r="H212" s="150"/>
      <c r="I212" s="184"/>
      <c r="J212" s="208">
        <f>+J210-J211</f>
        <v>0</v>
      </c>
    </row>
    <row r="213" spans="1:10" hidden="1" outlineLevel="1">
      <c r="A213" s="143"/>
      <c r="B213" s="143"/>
      <c r="C213" s="201"/>
      <c r="D213" s="201"/>
      <c r="E213" s="177"/>
      <c r="F213" s="123"/>
      <c r="H213" s="150"/>
      <c r="I213" s="184"/>
      <c r="J213" s="208"/>
    </row>
    <row r="214" spans="1:10" hidden="1" outlineLevel="1">
      <c r="A214" s="143"/>
      <c r="B214" s="143"/>
      <c r="C214" s="201"/>
      <c r="D214" s="201"/>
      <c r="E214" s="177"/>
      <c r="F214" s="123"/>
      <c r="H214" s="150"/>
      <c r="I214" s="184"/>
      <c r="J214" s="208"/>
    </row>
    <row r="215" spans="1:10" collapsed="1">
      <c r="A215" s="225" t="s">
        <v>1003</v>
      </c>
      <c r="B215" s="224" t="s">
        <v>1004</v>
      </c>
      <c r="C215" s="199"/>
      <c r="D215" s="200"/>
      <c r="E215" s="137"/>
      <c r="F215" s="125"/>
      <c r="G215" s="138"/>
      <c r="H215" s="127"/>
      <c r="I215" s="128"/>
      <c r="J215" s="128"/>
    </row>
    <row r="216" spans="1:10" hidden="1" outlineLevel="1">
      <c r="A216" s="139" t="s">
        <v>5</v>
      </c>
      <c r="B216" s="139" t="s">
        <v>6</v>
      </c>
      <c r="C216" s="180" t="s">
        <v>7</v>
      </c>
      <c r="D216" s="180" t="s">
        <v>8</v>
      </c>
      <c r="E216" s="140" t="s">
        <v>9</v>
      </c>
      <c r="F216" s="141" t="s">
        <v>10</v>
      </c>
      <c r="G216" s="142" t="s">
        <v>5</v>
      </c>
      <c r="H216" s="142" t="s">
        <v>6</v>
      </c>
      <c r="I216" s="141" t="s">
        <v>11</v>
      </c>
      <c r="J216" s="141" t="s">
        <v>19</v>
      </c>
    </row>
    <row r="217" spans="1:10" hidden="1" outlineLevel="1">
      <c r="A217" s="143"/>
      <c r="B217" s="143"/>
      <c r="C217" s="201"/>
      <c r="D217" s="201"/>
      <c r="E217" s="177"/>
      <c r="F217" s="123"/>
      <c r="H217" s="150"/>
      <c r="I217" s="184"/>
      <c r="J217" s="208"/>
    </row>
    <row r="218" spans="1:10" hidden="1" outlineLevel="1">
      <c r="A218" s="110"/>
      <c r="B218" s="110"/>
      <c r="C218" s="207" t="s">
        <v>1005</v>
      </c>
      <c r="D218" s="207" t="s">
        <v>1005</v>
      </c>
      <c r="E218" s="133" t="s">
        <v>76</v>
      </c>
      <c r="F218" s="235">
        <v>11077.58</v>
      </c>
      <c r="G218" s="129"/>
      <c r="H218" s="150"/>
      <c r="I218" s="184"/>
      <c r="J218" s="216">
        <f>+F218</f>
        <v>11077.58</v>
      </c>
    </row>
    <row r="219" spans="1:10" hidden="1" outlineLevel="1">
      <c r="A219" s="110" t="s">
        <v>1067</v>
      </c>
      <c r="B219" s="111">
        <v>42658</v>
      </c>
      <c r="C219" s="207" t="s">
        <v>1066</v>
      </c>
      <c r="D219" s="207" t="s">
        <v>1066</v>
      </c>
      <c r="E219" s="133" t="s">
        <v>76</v>
      </c>
      <c r="F219" s="235">
        <v>2039.47</v>
      </c>
      <c r="G219" s="129"/>
      <c r="H219" s="150"/>
      <c r="I219" s="184"/>
      <c r="J219" s="216">
        <f>+F219</f>
        <v>2039.47</v>
      </c>
    </row>
    <row r="220" spans="1:10" hidden="1" outlineLevel="1">
      <c r="A220" s="110"/>
      <c r="B220" s="110"/>
      <c r="C220" s="207"/>
      <c r="D220" s="207"/>
      <c r="E220" s="264"/>
      <c r="F220" s="235"/>
      <c r="G220" s="129"/>
      <c r="H220" s="150"/>
      <c r="I220" s="184"/>
      <c r="J220" s="216"/>
    </row>
    <row r="221" spans="1:10" hidden="1" outlineLevel="1">
      <c r="A221" s="110"/>
      <c r="B221" s="110"/>
      <c r="C221" s="207"/>
      <c r="D221" s="207"/>
      <c r="E221" s="264"/>
      <c r="F221" s="123" t="s">
        <v>15</v>
      </c>
      <c r="H221" s="150"/>
      <c r="I221" s="184"/>
      <c r="J221" s="232">
        <f>+SUM(J218:J219)</f>
        <v>13117.05</v>
      </c>
    </row>
    <row r="222" spans="1:10" ht="12" hidden="1" outlineLevel="1" thickBot="1">
      <c r="A222" s="110"/>
      <c r="B222" s="110"/>
      <c r="C222" s="207"/>
      <c r="D222" s="207"/>
      <c r="E222" s="264"/>
      <c r="F222" s="123" t="s">
        <v>16</v>
      </c>
      <c r="H222" s="150"/>
      <c r="I222" s="184"/>
      <c r="J222" s="212">
        <v>13117.05</v>
      </c>
    </row>
    <row r="223" spans="1:10" ht="12" hidden="1" outlineLevel="1" thickTop="1">
      <c r="A223" s="143"/>
      <c r="B223" s="143"/>
      <c r="C223" s="201"/>
      <c r="D223" s="201"/>
      <c r="E223" s="177"/>
      <c r="F223" s="123" t="s">
        <v>17</v>
      </c>
      <c r="H223" s="150"/>
      <c r="I223" s="184"/>
      <c r="J223" s="208">
        <f>+J221-J222</f>
        <v>0</v>
      </c>
    </row>
    <row r="224" spans="1:10" collapsed="1">
      <c r="A224" s="225" t="s">
        <v>465</v>
      </c>
      <c r="B224" s="224" t="s">
        <v>466</v>
      </c>
      <c r="C224" s="199"/>
      <c r="D224" s="200"/>
      <c r="E224" s="137"/>
      <c r="F224" s="125"/>
      <c r="G224" s="138"/>
      <c r="H224" s="127"/>
      <c r="I224" s="128"/>
      <c r="J224" s="128"/>
    </row>
    <row r="225" spans="1:10" hidden="1" outlineLevel="1">
      <c r="A225" s="139" t="s">
        <v>5</v>
      </c>
      <c r="B225" s="139" t="s">
        <v>6</v>
      </c>
      <c r="C225" s="180" t="s">
        <v>7</v>
      </c>
      <c r="D225" s="180" t="s">
        <v>8</v>
      </c>
      <c r="E225" s="140" t="s">
        <v>9</v>
      </c>
      <c r="F225" s="141" t="s">
        <v>10</v>
      </c>
      <c r="G225" s="142" t="s">
        <v>5</v>
      </c>
      <c r="H225" s="142" t="s">
        <v>6</v>
      </c>
      <c r="I225" s="141" t="s">
        <v>11</v>
      </c>
      <c r="J225" s="141" t="s">
        <v>19</v>
      </c>
    </row>
    <row r="226" spans="1:10" hidden="1" outlineLevel="1">
      <c r="A226" s="143"/>
      <c r="B226" s="143"/>
      <c r="C226" s="201"/>
      <c r="D226" s="201"/>
      <c r="E226" s="177"/>
      <c r="F226" s="123"/>
      <c r="H226" s="150"/>
      <c r="I226" s="184"/>
      <c r="J226" s="208"/>
    </row>
    <row r="227" spans="1:10" s="129" customFormat="1" hidden="1" outlineLevel="1">
      <c r="A227" s="110" t="s">
        <v>1103</v>
      </c>
      <c r="B227" s="111">
        <v>42668</v>
      </c>
      <c r="C227" s="207">
        <v>68496</v>
      </c>
      <c r="D227" s="207" t="s">
        <v>1104</v>
      </c>
      <c r="E227" s="133" t="s">
        <v>76</v>
      </c>
      <c r="F227" s="235">
        <v>2622.9</v>
      </c>
      <c r="H227" s="150"/>
      <c r="I227" s="184"/>
      <c r="J227" s="216">
        <f>+F227-I227</f>
        <v>2622.9</v>
      </c>
    </row>
    <row r="228" spans="1:10" s="129" customFormat="1" hidden="1" outlineLevel="1">
      <c r="A228" s="110"/>
      <c r="B228" s="110"/>
      <c r="C228" s="207"/>
      <c r="D228" s="207"/>
      <c r="E228" s="264"/>
      <c r="F228" s="235"/>
      <c r="H228" s="150"/>
      <c r="I228" s="184"/>
      <c r="J228" s="216"/>
    </row>
    <row r="229" spans="1:10" s="129" customFormat="1" hidden="1" outlineLevel="1">
      <c r="A229" s="110"/>
      <c r="B229" s="110"/>
      <c r="C229" s="207"/>
      <c r="D229" s="207"/>
      <c r="E229" s="264"/>
      <c r="F229" s="123" t="s">
        <v>15</v>
      </c>
      <c r="G229" s="169"/>
      <c r="H229" s="150"/>
      <c r="I229" s="184"/>
      <c r="J229" s="232">
        <f>+SUM(J226:J227)</f>
        <v>2622.9</v>
      </c>
    </row>
    <row r="230" spans="1:10" s="129" customFormat="1" ht="12" hidden="1" outlineLevel="1" thickBot="1">
      <c r="A230" s="110"/>
      <c r="B230" s="110"/>
      <c r="C230" s="207"/>
      <c r="D230" s="207"/>
      <c r="E230" s="264"/>
      <c r="F230" s="123" t="s">
        <v>16</v>
      </c>
      <c r="G230" s="169"/>
      <c r="H230" s="150"/>
      <c r="I230" s="184"/>
      <c r="J230" s="212">
        <v>2622.9</v>
      </c>
    </row>
    <row r="231" spans="1:10" s="129" customFormat="1" ht="12" hidden="1" outlineLevel="1" thickTop="1">
      <c r="A231" s="110"/>
      <c r="B231" s="110"/>
      <c r="C231" s="207"/>
      <c r="D231" s="207"/>
      <c r="E231" s="264"/>
      <c r="F231" s="123" t="s">
        <v>17</v>
      </c>
      <c r="G231" s="169"/>
      <c r="H231" s="150"/>
      <c r="I231" s="184"/>
      <c r="J231" s="208">
        <f>+J229-J230</f>
        <v>0</v>
      </c>
    </row>
    <row r="232" spans="1:10" s="129" customFormat="1" hidden="1" outlineLevel="1">
      <c r="A232" s="110"/>
      <c r="B232" s="110"/>
      <c r="C232" s="207"/>
      <c r="D232" s="207"/>
      <c r="E232" s="264"/>
      <c r="F232" s="235"/>
      <c r="H232" s="150"/>
      <c r="I232" s="184"/>
      <c r="J232" s="216"/>
    </row>
    <row r="233" spans="1:10" collapsed="1">
      <c r="A233" s="225" t="s">
        <v>333</v>
      </c>
      <c r="B233" s="224" t="s">
        <v>334</v>
      </c>
      <c r="C233" s="199"/>
      <c r="D233" s="200"/>
      <c r="E233" s="137"/>
      <c r="F233" s="125"/>
      <c r="G233" s="138"/>
      <c r="H233" s="127"/>
      <c r="I233" s="128"/>
      <c r="J233" s="128"/>
    </row>
    <row r="234" spans="1:10" hidden="1" outlineLevel="1">
      <c r="A234" s="139" t="s">
        <v>5</v>
      </c>
      <c r="B234" s="139" t="s">
        <v>6</v>
      </c>
      <c r="C234" s="180" t="s">
        <v>7</v>
      </c>
      <c r="D234" s="180" t="s">
        <v>8</v>
      </c>
      <c r="E234" s="140" t="s">
        <v>9</v>
      </c>
      <c r="F234" s="141" t="s">
        <v>10</v>
      </c>
      <c r="G234" s="142" t="s">
        <v>5</v>
      </c>
      <c r="H234" s="142" t="s">
        <v>6</v>
      </c>
      <c r="I234" s="141" t="s">
        <v>11</v>
      </c>
      <c r="J234" s="141" t="s">
        <v>19</v>
      </c>
    </row>
    <row r="235" spans="1:10" hidden="1" outlineLevel="1">
      <c r="A235" s="143"/>
      <c r="B235" s="143"/>
      <c r="C235" s="201"/>
      <c r="D235" s="201"/>
      <c r="E235" s="140"/>
      <c r="F235" s="138"/>
      <c r="G235" s="147"/>
      <c r="H235" s="148"/>
      <c r="I235" s="197"/>
      <c r="J235" s="197">
        <v>0</v>
      </c>
    </row>
    <row r="236" spans="1:10" hidden="1" outlineLevel="1">
      <c r="A236" s="129" t="s">
        <v>335</v>
      </c>
      <c r="B236" s="172">
        <v>42009</v>
      </c>
      <c r="C236" s="133" t="s">
        <v>336</v>
      </c>
      <c r="D236" s="133" t="s">
        <v>337</v>
      </c>
      <c r="E236" s="137" t="s">
        <v>76</v>
      </c>
      <c r="F236" s="195">
        <v>2583.19</v>
      </c>
      <c r="G236" s="134"/>
      <c r="H236" s="134"/>
      <c r="I236" s="184"/>
      <c r="J236" s="216">
        <f>+F236-I236</f>
        <v>2583.19</v>
      </c>
    </row>
    <row r="237" spans="1:10" hidden="1" outlineLevel="1">
      <c r="A237" s="129" t="s">
        <v>339</v>
      </c>
      <c r="B237" s="172">
        <v>42280</v>
      </c>
      <c r="C237" s="133" t="s">
        <v>340</v>
      </c>
      <c r="D237" s="133" t="s">
        <v>341</v>
      </c>
      <c r="E237" s="137" t="s">
        <v>76</v>
      </c>
      <c r="F237" s="195">
        <v>4024.69</v>
      </c>
      <c r="G237" s="134"/>
      <c r="H237" s="134"/>
      <c r="I237" s="184"/>
      <c r="J237" s="216">
        <f>+F237-I237</f>
        <v>4024.69</v>
      </c>
    </row>
    <row r="238" spans="1:10" hidden="1" outlineLevel="1">
      <c r="B238" s="172"/>
      <c r="E238" s="137"/>
      <c r="F238" s="195"/>
      <c r="H238" s="172"/>
      <c r="I238" s="184"/>
      <c r="J238" s="216"/>
    </row>
    <row r="239" spans="1:10" hidden="1" outlineLevel="1">
      <c r="E239" s="137"/>
      <c r="F239" s="123" t="s">
        <v>15</v>
      </c>
      <c r="H239" s="150"/>
      <c r="I239" s="184"/>
      <c r="J239" s="232">
        <f>+J236+J237</f>
        <v>6607.88</v>
      </c>
    </row>
    <row r="240" spans="1:10" ht="12" hidden="1" outlineLevel="1" thickBot="1">
      <c r="E240" s="137"/>
      <c r="F240" s="123" t="s">
        <v>16</v>
      </c>
      <c r="H240" s="150"/>
      <c r="I240" s="184"/>
      <c r="J240" s="187">
        <v>6607.88</v>
      </c>
    </row>
    <row r="241" spans="1:10" ht="12" hidden="1" outlineLevel="1" thickTop="1">
      <c r="E241" s="137"/>
      <c r="F241" s="123" t="s">
        <v>17</v>
      </c>
      <c r="H241" s="150"/>
      <c r="J241" s="154">
        <f>+J239-J240</f>
        <v>0</v>
      </c>
    </row>
    <row r="242" spans="1:10" collapsed="1">
      <c r="E242" s="137"/>
      <c r="F242" s="123"/>
      <c r="H242" s="150"/>
      <c r="J242" s="154"/>
    </row>
    <row r="243" spans="1:10">
      <c r="E243" s="137"/>
      <c r="F243" s="123"/>
      <c r="H243" s="150"/>
      <c r="J243" s="154"/>
    </row>
    <row r="244" spans="1:10">
      <c r="E244" s="137"/>
      <c r="F244" s="123"/>
      <c r="H244" s="150"/>
      <c r="J244" s="154"/>
    </row>
    <row r="245" spans="1:10">
      <c r="E245" s="137"/>
      <c r="F245" s="123"/>
      <c r="H245" s="150"/>
      <c r="J245" s="154"/>
    </row>
    <row r="246" spans="1:10">
      <c r="E246" s="137"/>
      <c r="F246" s="123"/>
      <c r="H246" s="150"/>
      <c r="J246" s="154"/>
    </row>
    <row r="247" spans="1:10">
      <c r="A247" s="226" t="s">
        <v>354</v>
      </c>
      <c r="B247" s="229" t="s">
        <v>355</v>
      </c>
      <c r="C247" s="230"/>
      <c r="D247" s="231"/>
      <c r="E247" s="137"/>
    </row>
    <row r="248" spans="1:10" hidden="1" outlineLevel="1">
      <c r="A248" s="139" t="s">
        <v>5</v>
      </c>
      <c r="B248" s="139" t="s">
        <v>6</v>
      </c>
      <c r="C248" s="180" t="s">
        <v>7</v>
      </c>
      <c r="D248" s="180" t="s">
        <v>8</v>
      </c>
      <c r="E248" s="140" t="s">
        <v>9</v>
      </c>
      <c r="F248" s="141" t="s">
        <v>10</v>
      </c>
      <c r="G248" s="142" t="s">
        <v>5</v>
      </c>
      <c r="H248" s="142" t="s">
        <v>6</v>
      </c>
      <c r="I248" s="141" t="s">
        <v>11</v>
      </c>
      <c r="J248" s="141" t="s">
        <v>19</v>
      </c>
    </row>
    <row r="249" spans="1:10" hidden="1" outlineLevel="1">
      <c r="E249" s="140" t="s">
        <v>13</v>
      </c>
      <c r="J249" s="209">
        <v>8624.9699999999993</v>
      </c>
    </row>
    <row r="250" spans="1:10" hidden="1" outlineLevel="1">
      <c r="E250" s="137"/>
      <c r="J250" s="190"/>
    </row>
    <row r="251" spans="1:10" hidden="1" outlineLevel="1">
      <c r="E251" s="137"/>
      <c r="F251" s="123" t="s">
        <v>15</v>
      </c>
      <c r="H251" s="150"/>
      <c r="J251" s="232">
        <v>8624.9699999999993</v>
      </c>
    </row>
    <row r="252" spans="1:10" ht="12" hidden="1" outlineLevel="1" thickBot="1">
      <c r="E252" s="137"/>
      <c r="F252" s="123" t="s">
        <v>16</v>
      </c>
      <c r="H252" s="150"/>
      <c r="J252" s="211">
        <v>8624.9699999999993</v>
      </c>
    </row>
    <row r="253" spans="1:10" ht="12" hidden="1" outlineLevel="1" thickTop="1">
      <c r="E253" s="137"/>
      <c r="F253" s="123" t="s">
        <v>17</v>
      </c>
      <c r="H253" s="150"/>
      <c r="J253" s="208">
        <v>0</v>
      </c>
    </row>
    <row r="254" spans="1:10" collapsed="1"/>
    <row r="258" spans="9:12" ht="12">
      <c r="I258" s="238" t="s">
        <v>924</v>
      </c>
      <c r="J258" s="239">
        <f>+J251+J239+J229+J221+J210+J202+J192+J182+J173+J163+J109+J101+J93+J76+J67+J31+J13</f>
        <v>1312430.1700000002</v>
      </c>
    </row>
    <row r="259" spans="9:12" ht="12.75" thickBot="1">
      <c r="I259" s="238" t="s">
        <v>925</v>
      </c>
      <c r="J259" s="240">
        <v>1312431.01</v>
      </c>
      <c r="K259" s="194"/>
      <c r="L259" s="194"/>
    </row>
    <row r="260" spans="9:12" ht="12.75" thickTop="1">
      <c r="I260" s="238" t="s">
        <v>19</v>
      </c>
      <c r="J260" s="241">
        <f>+J258-J259</f>
        <v>-0.83999999985098839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242"/>
  <sheetViews>
    <sheetView workbookViewId="0">
      <selection activeCell="E165" sqref="E165"/>
    </sheetView>
  </sheetViews>
  <sheetFormatPr baseColWidth="10" defaultRowHeight="11.25" outlineLevelRow="1"/>
  <cols>
    <col min="1" max="1" width="11.42578125" style="169"/>
    <col min="2" max="2" width="14.7109375" style="169" customWidth="1"/>
    <col min="3" max="3" width="11.5703125" style="169" customWidth="1"/>
    <col min="4" max="4" width="8" style="169" bestFit="1" customWidth="1"/>
    <col min="5" max="5" width="26.7109375" style="169" customWidth="1"/>
    <col min="6" max="6" width="10.7109375" style="234" bestFit="1" customWidth="1"/>
    <col min="7" max="7" width="7.85546875" style="169" bestFit="1" customWidth="1"/>
    <col min="8" max="8" width="8.7109375" style="169" bestFit="1" customWidth="1"/>
    <col min="9" max="9" width="11.140625" style="169" bestFit="1" customWidth="1"/>
    <col min="10" max="10" width="12.42578125" style="169" bestFit="1" customWidth="1"/>
    <col min="11" max="11" width="6.85546875" style="169" customWidth="1"/>
    <col min="12" max="12" width="11.5703125" style="169" bestFit="1" customWidth="1"/>
    <col min="13" max="16384" width="11.42578125" style="169"/>
  </cols>
  <sheetData>
    <row r="1" spans="1:12" ht="12.75">
      <c r="A1" s="242"/>
      <c r="B1" s="242"/>
      <c r="C1" s="243"/>
      <c r="D1" s="243"/>
      <c r="E1" s="243"/>
      <c r="F1" s="244"/>
      <c r="G1" s="245"/>
      <c r="H1" s="246"/>
      <c r="I1" s="247"/>
      <c r="J1" s="247"/>
      <c r="K1" s="130"/>
      <c r="L1" s="131" t="s">
        <v>0</v>
      </c>
    </row>
    <row r="2" spans="1:12" ht="12.75">
      <c r="A2" s="308" t="s">
        <v>1</v>
      </c>
      <c r="B2" s="308"/>
      <c r="C2" s="308"/>
      <c r="D2" s="308"/>
      <c r="E2" s="308"/>
      <c r="F2" s="308"/>
      <c r="G2" s="308"/>
      <c r="H2" s="308"/>
      <c r="I2" s="308"/>
      <c r="J2" s="308"/>
      <c r="K2" s="228"/>
      <c r="L2" s="131" t="s">
        <v>2</v>
      </c>
    </row>
    <row r="3" spans="1:12" ht="12.75">
      <c r="A3" s="308" t="s">
        <v>1109</v>
      </c>
      <c r="B3" s="308"/>
      <c r="C3" s="308"/>
      <c r="D3" s="308"/>
      <c r="E3" s="308"/>
      <c r="F3" s="308"/>
      <c r="G3" s="308"/>
      <c r="H3" s="308"/>
      <c r="I3" s="308"/>
      <c r="J3" s="308"/>
    </row>
    <row r="4" spans="1:12" ht="20.25" customHeight="1">
      <c r="A4" s="307"/>
      <c r="B4" s="307"/>
      <c r="C4" s="307"/>
      <c r="D4" s="307"/>
      <c r="E4" s="307"/>
      <c r="F4" s="307"/>
      <c r="G4" s="307"/>
      <c r="H4" s="307"/>
      <c r="I4" s="307"/>
      <c r="J4" s="307"/>
    </row>
    <row r="5" spans="1:12">
      <c r="A5" s="288"/>
      <c r="B5" s="288"/>
      <c r="C5" s="288"/>
      <c r="D5" s="288"/>
      <c r="E5" s="288"/>
      <c r="F5" s="288"/>
      <c r="G5" s="288"/>
      <c r="H5" s="288"/>
      <c r="I5" s="288"/>
      <c r="J5" s="288"/>
    </row>
    <row r="6" spans="1:12">
      <c r="A6" s="225" t="s">
        <v>3</v>
      </c>
      <c r="B6" s="224" t="s">
        <v>1049</v>
      </c>
      <c r="C6" s="199"/>
      <c r="D6" s="200"/>
      <c r="E6" s="137"/>
      <c r="F6" s="125"/>
      <c r="G6" s="138"/>
      <c r="H6" s="127"/>
      <c r="I6" s="128"/>
      <c r="J6" s="128"/>
    </row>
    <row r="7" spans="1:12" hidden="1" outlineLevel="1">
      <c r="A7" s="139" t="s">
        <v>5</v>
      </c>
      <c r="B7" s="139" t="s">
        <v>6</v>
      </c>
      <c r="C7" s="180" t="s">
        <v>7</v>
      </c>
      <c r="D7" s="180" t="s">
        <v>8</v>
      </c>
      <c r="E7" s="140"/>
      <c r="F7" s="141" t="s">
        <v>10</v>
      </c>
      <c r="G7" s="142" t="s">
        <v>5</v>
      </c>
      <c r="H7" s="142" t="s">
        <v>6</v>
      </c>
      <c r="I7" s="141" t="s">
        <v>11</v>
      </c>
      <c r="J7" s="141" t="s">
        <v>12</v>
      </c>
    </row>
    <row r="8" spans="1:12" hidden="1" outlineLevel="1">
      <c r="A8" s="143"/>
      <c r="B8" s="143"/>
      <c r="C8" s="201"/>
      <c r="D8" s="201"/>
      <c r="E8" s="140"/>
      <c r="F8" s="146"/>
      <c r="G8" s="147"/>
      <c r="H8" s="148"/>
      <c r="I8" s="146"/>
      <c r="J8" s="146">
        <v>0</v>
      </c>
    </row>
    <row r="9" spans="1:12" hidden="1" outlineLevel="1">
      <c r="B9" s="191"/>
      <c r="D9" s="183"/>
      <c r="F9" s="195"/>
      <c r="G9" s="174"/>
      <c r="H9" s="174"/>
      <c r="I9" s="184"/>
      <c r="J9" s="195"/>
    </row>
    <row r="10" spans="1:12" hidden="1" outlineLevel="1">
      <c r="A10" s="160" t="s">
        <v>1050</v>
      </c>
      <c r="B10" s="149">
        <v>42657</v>
      </c>
      <c r="C10" s="133" t="s">
        <v>1051</v>
      </c>
      <c r="D10" s="133" t="s">
        <v>1052</v>
      </c>
      <c r="E10" s="133"/>
      <c r="F10" s="128">
        <v>4523.4399999999996</v>
      </c>
      <c r="H10" s="151"/>
      <c r="J10" s="128">
        <f>+F10</f>
        <v>4523.4399999999996</v>
      </c>
    </row>
    <row r="11" spans="1:12" hidden="1" outlineLevel="1">
      <c r="A11" s="160" t="s">
        <v>1107</v>
      </c>
      <c r="B11" s="149">
        <v>42679</v>
      </c>
      <c r="C11" s="133" t="s">
        <v>1106</v>
      </c>
      <c r="D11" s="133" t="s">
        <v>1105</v>
      </c>
      <c r="E11" s="133"/>
      <c r="F11" s="128">
        <v>910.24</v>
      </c>
      <c r="H11" s="151"/>
      <c r="J11" s="128">
        <f t="shared" ref="J11" si="0">+F11</f>
        <v>910.24</v>
      </c>
    </row>
    <row r="12" spans="1:12" hidden="1" outlineLevel="1">
      <c r="A12" s="160"/>
      <c r="B12" s="149"/>
      <c r="C12" s="133"/>
      <c r="D12" s="133"/>
      <c r="E12" s="133"/>
      <c r="F12" s="128"/>
      <c r="H12" s="151"/>
      <c r="J12" s="128"/>
    </row>
    <row r="13" spans="1:12" hidden="1" outlineLevel="1">
      <c r="E13" s="137"/>
      <c r="F13" s="123" t="s">
        <v>15</v>
      </c>
      <c r="H13" s="150"/>
      <c r="J13" s="153">
        <f>+SUM(J10:J11)</f>
        <v>5433.6799999999994</v>
      </c>
    </row>
    <row r="14" spans="1:12" ht="12" hidden="1" outlineLevel="1" thickBot="1">
      <c r="E14" s="137"/>
      <c r="F14" s="123" t="s">
        <v>16</v>
      </c>
      <c r="H14" s="150"/>
      <c r="J14" s="188">
        <v>5433.68</v>
      </c>
    </row>
    <row r="15" spans="1:12" ht="12" hidden="1" outlineLevel="1" thickTop="1">
      <c r="E15" s="137"/>
      <c r="F15" s="123" t="s">
        <v>17</v>
      </c>
      <c r="H15" s="150"/>
      <c r="J15" s="154">
        <f>+J13-J14</f>
        <v>0</v>
      </c>
    </row>
    <row r="16" spans="1:12" hidden="1" outlineLevel="1">
      <c r="E16" s="137"/>
      <c r="F16" s="123"/>
      <c r="H16" s="150"/>
      <c r="J16" s="154"/>
    </row>
    <row r="17" spans="1:11" collapsed="1">
      <c r="A17" s="225" t="s">
        <v>673</v>
      </c>
      <c r="B17" s="224" t="s">
        <v>18</v>
      </c>
      <c r="C17" s="199"/>
      <c r="D17" s="200"/>
      <c r="E17" s="137"/>
      <c r="G17" s="134"/>
      <c r="H17" s="127"/>
      <c r="I17" s="128"/>
      <c r="J17" s="128"/>
    </row>
    <row r="18" spans="1:11" hidden="1" outlineLevel="1">
      <c r="A18" s="139" t="s">
        <v>5</v>
      </c>
      <c r="B18" s="139" t="s">
        <v>6</v>
      </c>
      <c r="C18" s="139" t="s">
        <v>7</v>
      </c>
      <c r="D18" s="19" t="s">
        <v>8</v>
      </c>
      <c r="E18" s="140"/>
      <c r="F18" s="141" t="s">
        <v>10</v>
      </c>
      <c r="G18" s="142" t="s">
        <v>5</v>
      </c>
      <c r="H18" s="142" t="s">
        <v>6</v>
      </c>
      <c r="I18" s="141" t="s">
        <v>11</v>
      </c>
      <c r="J18" s="141" t="s">
        <v>19</v>
      </c>
    </row>
    <row r="19" spans="1:11" hidden="1" outlineLevel="1">
      <c r="A19" s="125"/>
      <c r="B19" s="126"/>
      <c r="C19" s="125"/>
      <c r="D19" s="125"/>
      <c r="E19" s="140"/>
      <c r="F19" s="125"/>
      <c r="G19" s="125"/>
      <c r="H19" s="127"/>
      <c r="I19" s="128"/>
      <c r="J19" s="189"/>
    </row>
    <row r="20" spans="1:11" hidden="1" outlineLevel="1">
      <c r="A20" s="129" t="s">
        <v>1119</v>
      </c>
      <c r="B20" s="172">
        <v>42699</v>
      </c>
      <c r="C20" s="129" t="s">
        <v>1120</v>
      </c>
      <c r="D20" s="61">
        <v>68871</v>
      </c>
      <c r="E20" s="129"/>
      <c r="F20" s="134">
        <v>33713.089999999997</v>
      </c>
      <c r="G20" s="125"/>
      <c r="H20" s="127"/>
      <c r="I20" s="128"/>
      <c r="J20" s="189">
        <f>+F20-I20</f>
        <v>33713.089999999997</v>
      </c>
    </row>
    <row r="21" spans="1:11" hidden="1" outlineLevel="1">
      <c r="A21" s="129" t="s">
        <v>1121</v>
      </c>
      <c r="B21" s="172">
        <v>42700</v>
      </c>
      <c r="C21" s="129" t="s">
        <v>1122</v>
      </c>
      <c r="D21" s="61" t="s">
        <v>1124</v>
      </c>
      <c r="E21" s="129"/>
      <c r="F21" s="134">
        <v>13824.97</v>
      </c>
      <c r="G21" s="125"/>
      <c r="H21" s="127"/>
      <c r="I21" s="128"/>
      <c r="J21" s="189">
        <f t="shared" ref="J21:J23" si="1">+F21-I21</f>
        <v>13824.97</v>
      </c>
    </row>
    <row r="22" spans="1:11" hidden="1" outlineLevel="1">
      <c r="A22" s="129" t="s">
        <v>1044</v>
      </c>
      <c r="B22" s="172">
        <v>42702</v>
      </c>
      <c r="C22" s="129" t="s">
        <v>1123</v>
      </c>
      <c r="D22" s="61" t="s">
        <v>1125</v>
      </c>
      <c r="E22" s="129"/>
      <c r="F22" s="134">
        <v>27919.84</v>
      </c>
      <c r="G22" s="129"/>
      <c r="H22" s="164"/>
      <c r="I22" s="58"/>
      <c r="J22" s="189">
        <f t="shared" si="1"/>
        <v>27919.84</v>
      </c>
    </row>
    <row r="23" spans="1:11" hidden="1" outlineLevel="1">
      <c r="A23" s="129" t="s">
        <v>1159</v>
      </c>
      <c r="B23" s="172">
        <v>42703</v>
      </c>
      <c r="C23" s="129" t="s">
        <v>1160</v>
      </c>
      <c r="D23" s="61" t="s">
        <v>1161</v>
      </c>
      <c r="E23" s="129"/>
      <c r="F23" s="134">
        <v>7828.78</v>
      </c>
      <c r="G23" s="129"/>
      <c r="H23" s="164"/>
      <c r="I23" s="58"/>
      <c r="J23" s="189">
        <f t="shared" si="1"/>
        <v>7828.78</v>
      </c>
    </row>
    <row r="24" spans="1:11" hidden="1" outlineLevel="1">
      <c r="A24" s="129"/>
      <c r="B24" s="129"/>
      <c r="C24" s="129"/>
      <c r="D24" s="125"/>
      <c r="E24" s="137"/>
      <c r="F24" s="129"/>
      <c r="G24" s="129"/>
      <c r="H24" s="164"/>
      <c r="I24" s="134"/>
      <c r="J24" s="128"/>
    </row>
    <row r="25" spans="1:11" hidden="1" outlineLevel="1">
      <c r="A25" s="129"/>
      <c r="B25" s="129"/>
      <c r="C25" s="129"/>
      <c r="D25" s="125"/>
      <c r="E25" s="137"/>
      <c r="F25" s="152" t="s">
        <v>15</v>
      </c>
      <c r="G25" s="129"/>
      <c r="H25" s="150"/>
      <c r="I25" s="134"/>
      <c r="J25" s="153">
        <f>+SUM(J19:J23)</f>
        <v>83286.679999999993</v>
      </c>
    </row>
    <row r="26" spans="1:11" ht="12" hidden="1" outlineLevel="1" thickBot="1">
      <c r="A26" s="129"/>
      <c r="B26" s="129"/>
      <c r="C26" s="129"/>
      <c r="D26" s="125"/>
      <c r="E26" s="137"/>
      <c r="F26" s="152" t="s">
        <v>16</v>
      </c>
      <c r="G26" s="129"/>
      <c r="H26" s="150"/>
      <c r="I26" s="134"/>
      <c r="J26" s="249">
        <v>83286.679999999993</v>
      </c>
    </row>
    <row r="27" spans="1:11" ht="12" hidden="1" outlineLevel="1" thickTop="1">
      <c r="A27" s="129"/>
      <c r="B27" s="129"/>
      <c r="C27" s="129"/>
      <c r="D27" s="125"/>
      <c r="E27" s="137"/>
      <c r="F27" s="152" t="s">
        <v>17</v>
      </c>
      <c r="G27" s="129"/>
      <c r="H27" s="150"/>
      <c r="I27" s="134"/>
      <c r="J27" s="154">
        <f>+J25-J26</f>
        <v>0</v>
      </c>
    </row>
    <row r="28" spans="1:11" hidden="1" outlineLevel="1">
      <c r="E28" s="137"/>
      <c r="F28" s="123"/>
      <c r="H28" s="150"/>
      <c r="J28" s="154"/>
    </row>
    <row r="29" spans="1:11" hidden="1" outlineLevel="1"/>
    <row r="30" spans="1:11" collapsed="1">
      <c r="A30" s="225" t="s">
        <v>48</v>
      </c>
      <c r="B30" s="224" t="s">
        <v>49</v>
      </c>
      <c r="C30" s="199"/>
      <c r="D30" s="200"/>
      <c r="E30" s="290"/>
      <c r="F30" s="289"/>
      <c r="G30" s="134"/>
      <c r="H30" s="127"/>
      <c r="I30" s="128"/>
      <c r="J30" s="128"/>
    </row>
    <row r="31" spans="1:11" hidden="1" outlineLevel="1">
      <c r="A31" s="139" t="s">
        <v>5</v>
      </c>
      <c r="B31" s="139" t="s">
        <v>6</v>
      </c>
      <c r="C31" s="139" t="s">
        <v>7</v>
      </c>
      <c r="D31" s="19" t="s">
        <v>8</v>
      </c>
      <c r="E31" s="140"/>
      <c r="F31" s="141" t="s">
        <v>10</v>
      </c>
      <c r="G31" s="142" t="s">
        <v>5</v>
      </c>
      <c r="H31" s="142" t="s">
        <v>6</v>
      </c>
      <c r="I31" s="141" t="s">
        <v>11</v>
      </c>
      <c r="J31" s="141" t="s">
        <v>19</v>
      </c>
      <c r="K31" s="129"/>
    </row>
    <row r="32" spans="1:11" hidden="1" outlineLevel="1">
      <c r="A32" s="125"/>
      <c r="B32" s="125"/>
      <c r="C32" s="125"/>
      <c r="D32" s="125"/>
      <c r="E32" s="140"/>
      <c r="F32" s="125"/>
      <c r="G32" s="138"/>
      <c r="H32" s="127"/>
      <c r="I32" s="193"/>
      <c r="J32" s="300">
        <v>37164.730000000003</v>
      </c>
      <c r="K32" s="129"/>
    </row>
    <row r="33" spans="1:11" hidden="1" outlineLevel="1">
      <c r="A33" s="125"/>
      <c r="B33" s="125"/>
      <c r="C33" s="125"/>
      <c r="D33" s="150" t="s">
        <v>50</v>
      </c>
      <c r="E33" s="140"/>
      <c r="F33" s="128"/>
      <c r="G33" s="129" t="s">
        <v>51</v>
      </c>
      <c r="H33" s="191">
        <v>41281</v>
      </c>
      <c r="I33" s="57">
        <v>14072.68</v>
      </c>
      <c r="J33" s="301">
        <f>+F33-I33</f>
        <v>-14072.68</v>
      </c>
      <c r="K33" s="129"/>
    </row>
    <row r="34" spans="1:11" hidden="1" outlineLevel="1">
      <c r="A34" s="125"/>
      <c r="B34" s="125"/>
      <c r="C34" s="125"/>
      <c r="D34" s="129" t="s">
        <v>52</v>
      </c>
      <c r="E34" s="140"/>
      <c r="F34" s="128"/>
      <c r="G34" s="129" t="s">
        <v>53</v>
      </c>
      <c r="H34" s="191">
        <v>41284</v>
      </c>
      <c r="I34" s="57">
        <v>4436.7700000000004</v>
      </c>
      <c r="J34" s="301">
        <f t="shared" ref="J34:J38" si="2">+F34-I34</f>
        <v>-4436.7700000000004</v>
      </c>
      <c r="K34" s="129"/>
    </row>
    <row r="35" spans="1:11" hidden="1" outlineLevel="1">
      <c r="A35" s="125"/>
      <c r="B35" s="125"/>
      <c r="C35" s="125"/>
      <c r="D35" s="129" t="s">
        <v>54</v>
      </c>
      <c r="E35" s="140"/>
      <c r="F35" s="128"/>
      <c r="G35" s="129" t="s">
        <v>55</v>
      </c>
      <c r="H35" s="191">
        <v>41297</v>
      </c>
      <c r="I35" s="57">
        <v>12102.88</v>
      </c>
      <c r="J35" s="301">
        <f t="shared" si="2"/>
        <v>-12102.88</v>
      </c>
      <c r="K35" s="129"/>
    </row>
    <row r="36" spans="1:11" hidden="1" outlineLevel="1">
      <c r="A36" s="125"/>
      <c r="B36" s="125"/>
      <c r="C36" s="125"/>
      <c r="D36" s="125"/>
      <c r="E36" s="140"/>
      <c r="F36" s="128"/>
      <c r="G36" s="129" t="s">
        <v>56</v>
      </c>
      <c r="H36" s="191">
        <v>41517</v>
      </c>
      <c r="I36" s="57">
        <v>702.64</v>
      </c>
      <c r="J36" s="301">
        <f t="shared" si="2"/>
        <v>-702.64</v>
      </c>
      <c r="K36" s="129"/>
    </row>
    <row r="37" spans="1:11" hidden="1" outlineLevel="1">
      <c r="A37" s="125"/>
      <c r="B37" s="125"/>
      <c r="C37" s="125"/>
      <c r="D37" s="129" t="s">
        <v>57</v>
      </c>
      <c r="E37" s="140"/>
      <c r="F37" s="128"/>
      <c r="G37" s="129" t="s">
        <v>58</v>
      </c>
      <c r="H37" s="191">
        <v>41517</v>
      </c>
      <c r="I37" s="192">
        <v>6376.54</v>
      </c>
      <c r="J37" s="301">
        <f t="shared" si="2"/>
        <v>-6376.54</v>
      </c>
      <c r="K37" s="129"/>
    </row>
    <row r="38" spans="1:11" hidden="1" outlineLevel="1">
      <c r="A38" s="129" t="s">
        <v>62</v>
      </c>
      <c r="B38" s="172">
        <v>41990</v>
      </c>
      <c r="C38" s="129" t="s">
        <v>63</v>
      </c>
      <c r="D38" s="150" t="s">
        <v>64</v>
      </c>
      <c r="E38" s="137"/>
      <c r="F38" s="134">
        <v>92316.160000000003</v>
      </c>
      <c r="G38" s="138"/>
      <c r="H38" s="63"/>
      <c r="I38" s="193">
        <v>83084.55</v>
      </c>
      <c r="J38" s="301">
        <f t="shared" si="2"/>
        <v>9231.61</v>
      </c>
      <c r="K38" s="129"/>
    </row>
    <row r="39" spans="1:11" hidden="1" outlineLevel="1">
      <c r="A39" s="129" t="s">
        <v>65</v>
      </c>
      <c r="B39" s="172">
        <v>42017</v>
      </c>
      <c r="C39" s="129" t="s">
        <v>66</v>
      </c>
      <c r="D39" s="150" t="s">
        <v>67</v>
      </c>
      <c r="E39" s="137"/>
      <c r="F39" s="134">
        <v>25072.45</v>
      </c>
      <c r="G39" s="129" t="s">
        <v>417</v>
      </c>
      <c r="H39" s="191">
        <v>42400</v>
      </c>
      <c r="I39" s="193">
        <f>631.11+383.62+7.37+16835.24</f>
        <v>17857.34</v>
      </c>
      <c r="J39" s="301">
        <f>+F39-I39</f>
        <v>7215.1100000000006</v>
      </c>
      <c r="K39" s="129"/>
    </row>
    <row r="40" spans="1:11" hidden="1" outlineLevel="1">
      <c r="A40" s="129" t="s">
        <v>68</v>
      </c>
      <c r="B40" s="172">
        <v>42205</v>
      </c>
      <c r="C40" s="129" t="s">
        <v>69</v>
      </c>
      <c r="D40" s="150" t="s">
        <v>70</v>
      </c>
      <c r="E40" s="137"/>
      <c r="F40" s="134">
        <v>28223.52</v>
      </c>
      <c r="G40" s="138"/>
      <c r="H40" s="127"/>
      <c r="I40" s="128">
        <v>1121.72</v>
      </c>
      <c r="J40" s="301">
        <f>+F40-I40</f>
        <v>27101.8</v>
      </c>
      <c r="K40" s="129" t="s">
        <v>1012</v>
      </c>
    </row>
    <row r="41" spans="1:11" hidden="1" outlineLevel="1">
      <c r="A41" s="129" t="s">
        <v>71</v>
      </c>
      <c r="B41" s="172">
        <v>42349</v>
      </c>
      <c r="C41" s="129" t="s">
        <v>72</v>
      </c>
      <c r="D41" s="150">
        <v>56727</v>
      </c>
      <c r="E41" s="129"/>
      <c r="F41" s="134">
        <v>5150.47</v>
      </c>
      <c r="G41" s="138"/>
      <c r="H41" s="127"/>
      <c r="I41" s="128"/>
      <c r="J41" s="301">
        <f>+F41-I41</f>
        <v>5150.47</v>
      </c>
      <c r="K41" s="129"/>
    </row>
    <row r="42" spans="1:11" hidden="1" outlineLevel="1">
      <c r="A42" s="129"/>
      <c r="B42" s="172"/>
      <c r="C42" s="129"/>
      <c r="D42" s="150"/>
      <c r="E42" s="129"/>
      <c r="F42" s="134"/>
      <c r="G42" s="268" t="s">
        <v>1011</v>
      </c>
      <c r="H42" s="269">
        <v>42423</v>
      </c>
      <c r="I42" s="270">
        <v>9334.57</v>
      </c>
      <c r="J42" s="301">
        <f t="shared" ref="J42:J65" si="3">+F42-I42</f>
        <v>-9334.57</v>
      </c>
      <c r="K42" s="129"/>
    </row>
    <row r="43" spans="1:11" hidden="1" outlineLevel="1">
      <c r="A43" s="129"/>
      <c r="B43" s="172"/>
      <c r="C43" s="129"/>
      <c r="D43" s="202"/>
      <c r="E43" s="129"/>
      <c r="F43" s="134"/>
      <c r="G43" s="129" t="s">
        <v>889</v>
      </c>
      <c r="H43" s="172">
        <v>42601</v>
      </c>
      <c r="I43" s="193">
        <v>1795.32</v>
      </c>
      <c r="J43" s="301">
        <f t="shared" si="3"/>
        <v>-1795.32</v>
      </c>
      <c r="K43" s="129"/>
    </row>
    <row r="44" spans="1:11" hidden="1" outlineLevel="1">
      <c r="A44" s="129" t="s">
        <v>882</v>
      </c>
      <c r="B44" s="172">
        <v>42608</v>
      </c>
      <c r="C44" s="129" t="s">
        <v>885</v>
      </c>
      <c r="D44" s="202">
        <v>29798</v>
      </c>
      <c r="E44" s="129"/>
      <c r="F44" s="134">
        <v>16276</v>
      </c>
      <c r="G44" s="125"/>
      <c r="H44" s="126"/>
      <c r="I44" s="193"/>
      <c r="J44" s="301">
        <f t="shared" si="3"/>
        <v>16276</v>
      </c>
      <c r="K44" s="129"/>
    </row>
    <row r="45" spans="1:11" hidden="1" outlineLevel="1">
      <c r="A45" s="129" t="s">
        <v>883</v>
      </c>
      <c r="B45" s="172">
        <v>42609</v>
      </c>
      <c r="C45" s="129" t="s">
        <v>884</v>
      </c>
      <c r="D45" s="202">
        <v>29811</v>
      </c>
      <c r="E45" s="129"/>
      <c r="F45" s="134">
        <v>559.63</v>
      </c>
      <c r="G45" s="125"/>
      <c r="H45" s="126"/>
      <c r="I45" s="193"/>
      <c r="J45" s="301">
        <f t="shared" si="3"/>
        <v>559.63</v>
      </c>
      <c r="K45" s="129"/>
    </row>
    <row r="46" spans="1:11" hidden="1" outlineLevel="1">
      <c r="A46" s="129" t="s">
        <v>1060</v>
      </c>
      <c r="B46" s="172">
        <v>42663</v>
      </c>
      <c r="C46" s="129" t="s">
        <v>1061</v>
      </c>
      <c r="D46" s="202">
        <v>30535</v>
      </c>
      <c r="E46" s="129"/>
      <c r="F46" s="134">
        <v>1102.6400000000001</v>
      </c>
      <c r="G46" s="125"/>
      <c r="H46" s="126"/>
      <c r="I46" s="193"/>
      <c r="J46" s="301">
        <f t="shared" si="3"/>
        <v>1102.6400000000001</v>
      </c>
      <c r="K46" s="129"/>
    </row>
    <row r="47" spans="1:11" hidden="1" outlineLevel="1">
      <c r="A47" s="129" t="s">
        <v>1075</v>
      </c>
      <c r="B47" s="172">
        <v>42669</v>
      </c>
      <c r="C47" s="129" t="s">
        <v>1076</v>
      </c>
      <c r="D47" s="202" t="s">
        <v>1077</v>
      </c>
      <c r="E47" s="133"/>
      <c r="F47" s="134">
        <v>20975.8</v>
      </c>
      <c r="G47" s="125"/>
      <c r="H47" s="126"/>
      <c r="I47" s="193"/>
      <c r="J47" s="189">
        <f t="shared" si="3"/>
        <v>20975.8</v>
      </c>
      <c r="K47" s="129"/>
    </row>
    <row r="48" spans="1:11" hidden="1" outlineLevel="1">
      <c r="A48" s="129" t="s">
        <v>1110</v>
      </c>
      <c r="B48" s="172">
        <v>42688</v>
      </c>
      <c r="C48" s="129" t="s">
        <v>1111</v>
      </c>
      <c r="D48" s="202" t="s">
        <v>1117</v>
      </c>
      <c r="E48" s="129"/>
      <c r="F48" s="134">
        <v>9012.4699999999993</v>
      </c>
      <c r="G48" s="125"/>
      <c r="H48" s="126"/>
      <c r="I48" s="193"/>
      <c r="J48" s="189">
        <f t="shared" si="3"/>
        <v>9012.4699999999993</v>
      </c>
      <c r="K48" s="129"/>
    </row>
    <row r="49" spans="1:11" hidden="1" outlineLevel="1">
      <c r="A49" s="129" t="s">
        <v>1112</v>
      </c>
      <c r="B49" s="172">
        <v>42688</v>
      </c>
      <c r="C49" s="129" t="s">
        <v>1113</v>
      </c>
      <c r="D49" s="202" t="s">
        <v>1118</v>
      </c>
      <c r="E49" s="129"/>
      <c r="F49" s="134">
        <v>3457.84</v>
      </c>
      <c r="G49" s="125"/>
      <c r="H49" s="126"/>
      <c r="I49" s="193"/>
      <c r="J49" s="189">
        <f t="shared" si="3"/>
        <v>3457.84</v>
      </c>
      <c r="K49" s="129"/>
    </row>
    <row r="50" spans="1:11" hidden="1" outlineLevel="1">
      <c r="A50" s="129" t="s">
        <v>1114</v>
      </c>
      <c r="B50" s="172">
        <v>42690</v>
      </c>
      <c r="C50" s="129" t="s">
        <v>1115</v>
      </c>
      <c r="D50" s="202">
        <v>30872</v>
      </c>
      <c r="E50" s="129"/>
      <c r="F50" s="134">
        <v>360.69</v>
      </c>
      <c r="G50" s="125"/>
      <c r="H50" s="126"/>
      <c r="I50" s="193"/>
      <c r="J50" s="189">
        <f t="shared" si="3"/>
        <v>360.69</v>
      </c>
      <c r="K50" s="129"/>
    </row>
    <row r="51" spans="1:11" hidden="1" outlineLevel="1">
      <c r="A51" s="129" t="s">
        <v>1116</v>
      </c>
      <c r="B51" s="172">
        <v>42690</v>
      </c>
      <c r="C51" s="129" t="s">
        <v>939</v>
      </c>
      <c r="D51" s="202">
        <v>30873</v>
      </c>
      <c r="E51" s="129"/>
      <c r="F51" s="134">
        <v>1529.31</v>
      </c>
      <c r="G51" s="125"/>
      <c r="H51" s="126"/>
      <c r="I51" s="193"/>
      <c r="J51" s="189">
        <f t="shared" si="3"/>
        <v>1529.31</v>
      </c>
      <c r="K51" s="129"/>
    </row>
    <row r="52" spans="1:11" hidden="1" outlineLevel="1">
      <c r="A52" s="129" t="s">
        <v>1126</v>
      </c>
      <c r="B52" s="172">
        <v>42699</v>
      </c>
      <c r="C52" s="129" t="s">
        <v>1127</v>
      </c>
      <c r="D52" s="202" t="s">
        <v>1141</v>
      </c>
      <c r="E52" s="129"/>
      <c r="F52" s="134">
        <v>4508.1000000000004</v>
      </c>
      <c r="G52" s="125"/>
      <c r="H52" s="126"/>
      <c r="I52" s="193"/>
      <c r="J52" s="189">
        <f t="shared" si="3"/>
        <v>4508.1000000000004</v>
      </c>
      <c r="K52" s="129"/>
    </row>
    <row r="53" spans="1:11" hidden="1" outlineLevel="1">
      <c r="A53" s="129" t="s">
        <v>1128</v>
      </c>
      <c r="B53" s="172">
        <v>42700</v>
      </c>
      <c r="C53" s="129" t="s">
        <v>1129</v>
      </c>
      <c r="D53" s="202" t="s">
        <v>1142</v>
      </c>
      <c r="E53" s="129"/>
      <c r="F53" s="134">
        <v>9295.32</v>
      </c>
      <c r="G53" s="125"/>
      <c r="H53" s="126"/>
      <c r="I53" s="193"/>
      <c r="J53" s="189">
        <f t="shared" si="3"/>
        <v>9295.32</v>
      </c>
      <c r="K53" s="129"/>
    </row>
    <row r="54" spans="1:11" hidden="1" outlineLevel="1">
      <c r="A54" s="129" t="s">
        <v>1130</v>
      </c>
      <c r="B54" s="172">
        <v>42702</v>
      </c>
      <c r="C54" s="129" t="s">
        <v>1092</v>
      </c>
      <c r="D54" s="202" t="s">
        <v>1143</v>
      </c>
      <c r="E54" s="129"/>
      <c r="F54" s="134">
        <v>39267.160000000003</v>
      </c>
      <c r="G54" s="125"/>
      <c r="H54" s="126"/>
      <c r="I54" s="193"/>
      <c r="J54" s="189">
        <f t="shared" si="3"/>
        <v>39267.160000000003</v>
      </c>
      <c r="K54" s="129"/>
    </row>
    <row r="55" spans="1:11" hidden="1" outlineLevel="1">
      <c r="A55" s="129" t="s">
        <v>1131</v>
      </c>
      <c r="B55" s="172">
        <v>42702</v>
      </c>
      <c r="C55" s="129" t="s">
        <v>1132</v>
      </c>
      <c r="D55" s="202">
        <v>68904</v>
      </c>
      <c r="E55" s="129"/>
      <c r="F55" s="134">
        <v>4092.74</v>
      </c>
      <c r="G55" s="125"/>
      <c r="H55" s="126"/>
      <c r="I55" s="193"/>
      <c r="J55" s="189">
        <f t="shared" si="3"/>
        <v>4092.74</v>
      </c>
      <c r="K55" s="129"/>
    </row>
    <row r="56" spans="1:11" hidden="1" outlineLevel="1">
      <c r="A56" s="129" t="s">
        <v>1133</v>
      </c>
      <c r="B56" s="172">
        <v>42702</v>
      </c>
      <c r="C56" s="129" t="s">
        <v>1134</v>
      </c>
      <c r="D56" s="202" t="s">
        <v>1144</v>
      </c>
      <c r="E56" s="129"/>
      <c r="F56" s="134">
        <v>53272.59</v>
      </c>
      <c r="G56" s="125"/>
      <c r="H56" s="126"/>
      <c r="I56" s="193"/>
      <c r="J56" s="189">
        <f t="shared" si="3"/>
        <v>53272.59</v>
      </c>
      <c r="K56" s="129"/>
    </row>
    <row r="57" spans="1:11" hidden="1" outlineLevel="1">
      <c r="A57" s="129" t="s">
        <v>1135</v>
      </c>
      <c r="B57" s="172">
        <v>42702</v>
      </c>
      <c r="C57" s="129" t="s">
        <v>1136</v>
      </c>
      <c r="D57" s="202" t="s">
        <v>1145</v>
      </c>
      <c r="E57" s="129"/>
      <c r="F57" s="134">
        <v>3118.75</v>
      </c>
      <c r="G57" s="125"/>
      <c r="H57" s="126"/>
      <c r="I57" s="193"/>
      <c r="J57" s="189">
        <f t="shared" si="3"/>
        <v>3118.75</v>
      </c>
      <c r="K57" s="129"/>
    </row>
    <row r="58" spans="1:11" hidden="1" outlineLevel="1">
      <c r="A58" s="129" t="s">
        <v>1137</v>
      </c>
      <c r="B58" s="172">
        <v>42702</v>
      </c>
      <c r="C58" s="129" t="s">
        <v>1138</v>
      </c>
      <c r="D58" s="202" t="s">
        <v>1146</v>
      </c>
      <c r="E58" s="129"/>
      <c r="F58" s="134">
        <v>16443.36</v>
      </c>
      <c r="G58" s="125"/>
      <c r="H58" s="126"/>
      <c r="I58" s="193"/>
      <c r="J58" s="189">
        <f t="shared" si="3"/>
        <v>16443.36</v>
      </c>
      <c r="K58" s="129"/>
    </row>
    <row r="59" spans="1:11" hidden="1" outlineLevel="1">
      <c r="A59" s="129" t="s">
        <v>1139</v>
      </c>
      <c r="B59" s="172">
        <v>42702</v>
      </c>
      <c r="C59" s="129" t="s">
        <v>1140</v>
      </c>
      <c r="D59" s="202" t="s">
        <v>1147</v>
      </c>
      <c r="E59" s="129"/>
      <c r="F59" s="134">
        <v>14943.98</v>
      </c>
      <c r="G59" s="125"/>
      <c r="H59" s="126"/>
      <c r="I59" s="193"/>
      <c r="J59" s="189">
        <f t="shared" si="3"/>
        <v>14943.98</v>
      </c>
      <c r="K59" s="129"/>
    </row>
    <row r="60" spans="1:11" hidden="1" outlineLevel="1">
      <c r="A60" s="131" t="s">
        <v>1162</v>
      </c>
      <c r="B60" s="172">
        <v>42703</v>
      </c>
      <c r="C60" s="129" t="s">
        <v>1163</v>
      </c>
      <c r="D60" s="202" t="s">
        <v>1174</v>
      </c>
      <c r="E60" s="129" t="s">
        <v>34</v>
      </c>
      <c r="F60" s="134">
        <v>11321.05</v>
      </c>
      <c r="G60" s="125"/>
      <c r="H60" s="126"/>
      <c r="I60" s="193"/>
      <c r="J60" s="189">
        <f t="shared" si="3"/>
        <v>11321.05</v>
      </c>
      <c r="K60" s="129"/>
    </row>
    <row r="61" spans="1:11" hidden="1" outlineLevel="1">
      <c r="A61" s="129" t="s">
        <v>1164</v>
      </c>
      <c r="B61" s="172">
        <v>42704</v>
      </c>
      <c r="C61" s="129" t="s">
        <v>1165</v>
      </c>
      <c r="D61" s="202" t="s">
        <v>1175</v>
      </c>
      <c r="E61" s="129" t="s">
        <v>34</v>
      </c>
      <c r="F61" s="134">
        <v>48561.21</v>
      </c>
      <c r="G61" s="125"/>
      <c r="H61" s="126"/>
      <c r="I61" s="193"/>
      <c r="J61" s="189">
        <f t="shared" si="3"/>
        <v>48561.21</v>
      </c>
      <c r="K61" s="129"/>
    </row>
    <row r="62" spans="1:11" hidden="1" outlineLevel="1">
      <c r="A62" s="129" t="s">
        <v>1166</v>
      </c>
      <c r="B62" s="172">
        <v>42704</v>
      </c>
      <c r="C62" s="129" t="s">
        <v>1167</v>
      </c>
      <c r="D62" s="202" t="s">
        <v>1176</v>
      </c>
      <c r="E62" s="129" t="s">
        <v>34</v>
      </c>
      <c r="F62" s="134">
        <v>38730.6</v>
      </c>
      <c r="G62" s="125"/>
      <c r="H62" s="126"/>
      <c r="I62" s="193"/>
      <c r="J62" s="189">
        <f t="shared" si="3"/>
        <v>38730.6</v>
      </c>
      <c r="K62" s="129"/>
    </row>
    <row r="63" spans="1:11" hidden="1" outlineLevel="1">
      <c r="A63" s="129" t="s">
        <v>1168</v>
      </c>
      <c r="B63" s="172">
        <v>42704</v>
      </c>
      <c r="C63" s="129" t="s">
        <v>1169</v>
      </c>
      <c r="D63" s="202" t="s">
        <v>1177</v>
      </c>
      <c r="E63" s="129" t="s">
        <v>34</v>
      </c>
      <c r="F63" s="134">
        <v>36462.519999999997</v>
      </c>
      <c r="G63" s="125"/>
      <c r="H63" s="126"/>
      <c r="I63" s="193"/>
      <c r="J63" s="189">
        <f t="shared" si="3"/>
        <v>36462.519999999997</v>
      </c>
      <c r="K63" s="129"/>
    </row>
    <row r="64" spans="1:11" hidden="1" outlineLevel="1">
      <c r="A64" s="129" t="s">
        <v>1170</v>
      </c>
      <c r="B64" s="172">
        <v>42704</v>
      </c>
      <c r="C64" s="129" t="s">
        <v>1171</v>
      </c>
      <c r="D64" s="202" t="s">
        <v>1178</v>
      </c>
      <c r="E64" s="129" t="s">
        <v>34</v>
      </c>
      <c r="F64" s="134">
        <v>51690.86</v>
      </c>
      <c r="G64" s="125"/>
      <c r="H64" s="126"/>
      <c r="I64" s="193"/>
      <c r="J64" s="189">
        <f t="shared" si="3"/>
        <v>51690.86</v>
      </c>
      <c r="K64" s="129"/>
    </row>
    <row r="65" spans="1:11" hidden="1" outlineLevel="1">
      <c r="A65" s="129" t="s">
        <v>1172</v>
      </c>
      <c r="B65" s="172">
        <v>42704</v>
      </c>
      <c r="C65" s="129" t="s">
        <v>1173</v>
      </c>
      <c r="D65" s="202" t="s">
        <v>1179</v>
      </c>
      <c r="E65" s="129" t="s">
        <v>34</v>
      </c>
      <c r="F65" s="134">
        <v>2773.35</v>
      </c>
      <c r="G65" s="125"/>
      <c r="H65" s="126"/>
      <c r="I65" s="193"/>
      <c r="J65" s="189">
        <f t="shared" si="3"/>
        <v>2773.35</v>
      </c>
      <c r="K65" s="129"/>
    </row>
    <row r="66" spans="1:11" hidden="1" outlineLevel="1">
      <c r="A66" s="129"/>
      <c r="B66" s="172"/>
      <c r="C66" s="129"/>
      <c r="D66" s="202"/>
      <c r="E66" s="129"/>
      <c r="F66" s="134"/>
      <c r="G66" s="125"/>
      <c r="H66" s="126"/>
      <c r="I66" s="193"/>
      <c r="J66" s="189"/>
      <c r="K66" s="129"/>
    </row>
    <row r="67" spans="1:11" hidden="1" outlineLevel="1">
      <c r="A67" s="129"/>
      <c r="B67" s="172"/>
      <c r="C67" s="129"/>
      <c r="D67" s="202"/>
      <c r="E67" s="129"/>
      <c r="F67" s="152" t="s">
        <v>15</v>
      </c>
      <c r="G67" s="129"/>
      <c r="H67" s="150"/>
      <c r="I67" s="134"/>
      <c r="J67" s="153">
        <f>+SUM(J32:J65)</f>
        <v>424798.28999999992</v>
      </c>
    </row>
    <row r="68" spans="1:11" ht="12" hidden="1" outlineLevel="1" thickBot="1">
      <c r="A68" s="129"/>
      <c r="B68" s="172"/>
      <c r="C68" s="129"/>
      <c r="D68" s="202"/>
      <c r="E68" s="129"/>
      <c r="F68" s="152" t="s">
        <v>16</v>
      </c>
      <c r="G68" s="129"/>
      <c r="H68" s="150"/>
      <c r="I68" s="134"/>
      <c r="J68" s="250">
        <v>424798.24</v>
      </c>
    </row>
    <row r="69" spans="1:11" hidden="1" outlineLevel="1">
      <c r="A69" s="129"/>
      <c r="B69" s="172"/>
      <c r="C69" s="129"/>
      <c r="D69" s="202"/>
      <c r="E69" s="129"/>
      <c r="F69" s="152" t="s">
        <v>17</v>
      </c>
      <c r="G69" s="129"/>
      <c r="H69" s="150"/>
      <c r="I69" s="134"/>
      <c r="J69" s="154">
        <f>+J67-J68</f>
        <v>4.9999999930150807E-2</v>
      </c>
    </row>
    <row r="70" spans="1:11" hidden="1" outlineLevel="1">
      <c r="E70" s="137"/>
      <c r="F70" s="123"/>
      <c r="H70" s="150"/>
      <c r="J70" s="232"/>
    </row>
    <row r="71" spans="1:11" hidden="1" outlineLevel="1"/>
    <row r="72" spans="1:11" collapsed="1">
      <c r="A72" s="225" t="s">
        <v>356</v>
      </c>
      <c r="B72" s="224" t="s">
        <v>357</v>
      </c>
      <c r="C72" s="199"/>
      <c r="D72" s="200"/>
      <c r="E72" s="137"/>
      <c r="F72" s="125"/>
      <c r="G72" s="138"/>
      <c r="H72" s="127"/>
      <c r="I72" s="128"/>
      <c r="J72" s="128"/>
    </row>
    <row r="73" spans="1:11" hidden="1" outlineLevel="1">
      <c r="A73" s="139" t="s">
        <v>5</v>
      </c>
      <c r="B73" s="139" t="s">
        <v>6</v>
      </c>
      <c r="C73" s="180" t="s">
        <v>7</v>
      </c>
      <c r="D73" s="180" t="s">
        <v>8</v>
      </c>
      <c r="E73" s="180"/>
      <c r="F73" s="141" t="s">
        <v>10</v>
      </c>
      <c r="G73" s="142" t="s">
        <v>5</v>
      </c>
      <c r="H73" s="142" t="s">
        <v>6</v>
      </c>
      <c r="I73" s="141" t="s">
        <v>11</v>
      </c>
      <c r="J73" s="141" t="s">
        <v>19</v>
      </c>
    </row>
    <row r="74" spans="1:11" hidden="1" outlineLevel="1">
      <c r="A74" s="129" t="s">
        <v>358</v>
      </c>
      <c r="B74" s="172">
        <v>42308</v>
      </c>
      <c r="C74" s="133">
        <v>29048</v>
      </c>
      <c r="D74" s="133" t="s">
        <v>359</v>
      </c>
      <c r="E74" s="133"/>
      <c r="F74" s="190">
        <v>3035.3</v>
      </c>
      <c r="G74" s="174"/>
      <c r="H74" s="174"/>
      <c r="I74" s="184"/>
      <c r="J74" s="190">
        <f>+F74-I74</f>
        <v>3035.3</v>
      </c>
    </row>
    <row r="75" spans="1:11" hidden="1" outlineLevel="1">
      <c r="J75" s="190"/>
    </row>
    <row r="76" spans="1:11" hidden="1" outlineLevel="1">
      <c r="F76" s="123" t="s">
        <v>15</v>
      </c>
      <c r="J76" s="297">
        <f>+J74</f>
        <v>3035.3</v>
      </c>
    </row>
    <row r="77" spans="1:11" ht="12" hidden="1" outlineLevel="1" thickBot="1">
      <c r="F77" s="123" t="s">
        <v>16</v>
      </c>
      <c r="J77" s="212">
        <v>3035.3</v>
      </c>
    </row>
    <row r="78" spans="1:11" ht="12" hidden="1" outlineLevel="1" thickTop="1">
      <c r="F78" s="123" t="s">
        <v>17</v>
      </c>
      <c r="J78" s="190">
        <f>+J76-J77</f>
        <v>0</v>
      </c>
    </row>
    <row r="79" spans="1:11" hidden="1" outlineLevel="1"/>
    <row r="80" spans="1:11" collapsed="1">
      <c r="A80" s="225" t="s">
        <v>86</v>
      </c>
      <c r="B80" s="224" t="s">
        <v>87</v>
      </c>
      <c r="C80" s="199"/>
      <c r="D80" s="203"/>
      <c r="E80" s="137"/>
      <c r="F80" s="125"/>
      <c r="G80" s="138"/>
      <c r="H80" s="127"/>
      <c r="I80" s="128"/>
      <c r="J80" s="128"/>
    </row>
    <row r="81" spans="1:10" hidden="1" outlineLevel="1">
      <c r="A81" s="139" t="s">
        <v>5</v>
      </c>
      <c r="B81" s="139" t="s">
        <v>6</v>
      </c>
      <c r="C81" s="180" t="s">
        <v>7</v>
      </c>
      <c r="D81" s="180" t="s">
        <v>8</v>
      </c>
      <c r="E81" s="140"/>
      <c r="F81" s="141" t="s">
        <v>10</v>
      </c>
      <c r="G81" s="142" t="s">
        <v>5</v>
      </c>
      <c r="H81" s="142" t="s">
        <v>6</v>
      </c>
      <c r="I81" s="141" t="s">
        <v>11</v>
      </c>
      <c r="J81" s="141" t="s">
        <v>19</v>
      </c>
    </row>
    <row r="82" spans="1:10" hidden="1" outlineLevel="1">
      <c r="D82" s="204"/>
      <c r="I82" s="184"/>
      <c r="J82" s="190"/>
    </row>
    <row r="83" spans="1:10" hidden="1" outlineLevel="1">
      <c r="A83" s="129" t="s">
        <v>88</v>
      </c>
      <c r="B83" s="172">
        <v>41904</v>
      </c>
      <c r="C83" s="133" t="s">
        <v>89</v>
      </c>
      <c r="D83" s="204">
        <v>45159</v>
      </c>
      <c r="E83" s="133"/>
      <c r="F83" s="195">
        <v>2468.4</v>
      </c>
      <c r="H83" s="172"/>
      <c r="I83" s="184"/>
      <c r="J83" s="190">
        <f>+F83-I83</f>
        <v>2468.4</v>
      </c>
    </row>
    <row r="84" spans="1:10" hidden="1" outlineLevel="1">
      <c r="A84" s="129" t="s">
        <v>90</v>
      </c>
      <c r="B84" s="172">
        <v>41909</v>
      </c>
      <c r="C84" s="133" t="s">
        <v>91</v>
      </c>
      <c r="D84" s="204" t="s">
        <v>92</v>
      </c>
      <c r="E84" s="133"/>
      <c r="F84" s="195">
        <v>10785</v>
      </c>
      <c r="H84" s="172"/>
      <c r="I84" s="184"/>
      <c r="J84" s="190">
        <f t="shared" ref="J84:J91" si="4">+F84-I84</f>
        <v>10785</v>
      </c>
    </row>
    <row r="85" spans="1:10" hidden="1" outlineLevel="1">
      <c r="A85" s="129" t="s">
        <v>93</v>
      </c>
      <c r="B85" s="172">
        <v>41911</v>
      </c>
      <c r="C85" s="133" t="s">
        <v>94</v>
      </c>
      <c r="D85" s="204" t="s">
        <v>95</v>
      </c>
      <c r="E85" s="133"/>
      <c r="F85" s="195">
        <v>5490</v>
      </c>
      <c r="H85" s="172"/>
      <c r="I85" s="195"/>
      <c r="J85" s="190">
        <f t="shared" si="4"/>
        <v>5490</v>
      </c>
    </row>
    <row r="86" spans="1:10" hidden="1" outlineLevel="1">
      <c r="A86" s="129" t="s">
        <v>96</v>
      </c>
      <c r="B86" s="172">
        <v>41929</v>
      </c>
      <c r="C86" s="133" t="s">
        <v>97</v>
      </c>
      <c r="D86" s="204" t="s">
        <v>98</v>
      </c>
      <c r="E86" s="133"/>
      <c r="F86" s="195">
        <v>2863.34</v>
      </c>
      <c r="H86" s="172"/>
      <c r="I86" s="195"/>
      <c r="J86" s="190">
        <f t="shared" si="4"/>
        <v>2863.34</v>
      </c>
    </row>
    <row r="87" spans="1:10" hidden="1" outlineLevel="1">
      <c r="A87" s="129" t="s">
        <v>99</v>
      </c>
      <c r="B87" s="172">
        <v>41949</v>
      </c>
      <c r="C87" s="133" t="s">
        <v>100</v>
      </c>
      <c r="D87" s="204" t="s">
        <v>101</v>
      </c>
      <c r="E87" s="133"/>
      <c r="F87" s="195">
        <v>5335</v>
      </c>
      <c r="H87" s="172"/>
      <c r="I87" s="195"/>
      <c r="J87" s="190">
        <f t="shared" si="4"/>
        <v>5335</v>
      </c>
    </row>
    <row r="88" spans="1:10" hidden="1" outlineLevel="1">
      <c r="A88" s="129" t="s">
        <v>102</v>
      </c>
      <c r="B88" s="172">
        <v>42030</v>
      </c>
      <c r="C88" s="133" t="s">
        <v>103</v>
      </c>
      <c r="D88" s="204" t="s">
        <v>104</v>
      </c>
      <c r="E88" s="133"/>
      <c r="F88" s="190">
        <v>54035.27</v>
      </c>
      <c r="G88" s="125" t="s">
        <v>105</v>
      </c>
      <c r="H88" s="126">
        <v>42094</v>
      </c>
      <c r="I88" s="195">
        <v>48497.27</v>
      </c>
      <c r="J88" s="190">
        <f t="shared" si="4"/>
        <v>5538</v>
      </c>
    </row>
    <row r="89" spans="1:10" hidden="1" outlineLevel="1">
      <c r="A89" s="129" t="s">
        <v>106</v>
      </c>
      <c r="B89" s="172">
        <v>42035</v>
      </c>
      <c r="C89" s="133" t="s">
        <v>107</v>
      </c>
      <c r="D89" s="204" t="s">
        <v>108</v>
      </c>
      <c r="E89" s="133"/>
      <c r="F89" s="190">
        <v>22247.96</v>
      </c>
      <c r="G89" s="125" t="s">
        <v>105</v>
      </c>
      <c r="H89" s="126">
        <v>42094</v>
      </c>
      <c r="I89" s="195">
        <v>15797.96</v>
      </c>
      <c r="J89" s="190">
        <f t="shared" si="4"/>
        <v>6450</v>
      </c>
    </row>
    <row r="90" spans="1:10" hidden="1" outlineLevel="1">
      <c r="A90" s="125" t="s">
        <v>109</v>
      </c>
      <c r="B90" s="126">
        <v>42052</v>
      </c>
      <c r="C90" s="175" t="s">
        <v>110</v>
      </c>
      <c r="D90" s="205" t="s">
        <v>111</v>
      </c>
      <c r="E90" s="175"/>
      <c r="F90" s="195">
        <v>69850.86</v>
      </c>
      <c r="G90" s="125" t="s">
        <v>105</v>
      </c>
      <c r="H90" s="126">
        <v>42094</v>
      </c>
      <c r="I90" s="195">
        <v>55960.86</v>
      </c>
      <c r="J90" s="190">
        <f t="shared" si="4"/>
        <v>13890</v>
      </c>
    </row>
    <row r="91" spans="1:10" hidden="1" outlineLevel="1">
      <c r="A91" s="125"/>
      <c r="B91" s="126"/>
      <c r="C91" s="175"/>
      <c r="D91" s="205"/>
      <c r="E91" s="175"/>
      <c r="F91" s="195"/>
      <c r="G91" s="125"/>
      <c r="H91" s="126"/>
      <c r="I91" s="195"/>
      <c r="J91" s="190">
        <f t="shared" si="4"/>
        <v>0</v>
      </c>
    </row>
    <row r="92" spans="1:10" hidden="1" outlineLevel="1">
      <c r="A92" s="125"/>
      <c r="B92" s="126"/>
      <c r="C92" s="175"/>
      <c r="D92" s="175"/>
      <c r="E92" s="175"/>
      <c r="F92" s="138"/>
      <c r="H92" s="172"/>
      <c r="I92" s="195"/>
      <c r="J92" s="190"/>
    </row>
    <row r="93" spans="1:10" hidden="1" outlineLevel="1">
      <c r="F93" s="123" t="s">
        <v>15</v>
      </c>
      <c r="I93" s="184"/>
      <c r="J93" s="296">
        <f>+SUM(J83:J91)</f>
        <v>52819.740000000005</v>
      </c>
    </row>
    <row r="94" spans="1:10" ht="12" hidden="1" outlineLevel="1" thickBot="1">
      <c r="F94" s="123" t="s">
        <v>16</v>
      </c>
      <c r="I94" s="184"/>
      <c r="J94" s="214">
        <v>52819.74</v>
      </c>
    </row>
    <row r="95" spans="1:10" ht="12" hidden="1" outlineLevel="1" thickTop="1">
      <c r="F95" s="123" t="s">
        <v>17</v>
      </c>
      <c r="J95" s="154">
        <f>+J93-J94</f>
        <v>0</v>
      </c>
    </row>
    <row r="96" spans="1:10" hidden="1" outlineLevel="1"/>
    <row r="97" spans="1:10" collapsed="1">
      <c r="A97" s="225" t="s">
        <v>360</v>
      </c>
      <c r="B97" s="224" t="s">
        <v>361</v>
      </c>
      <c r="C97" s="199"/>
      <c r="D97" s="200"/>
      <c r="E97" s="137"/>
      <c r="F97" s="125"/>
      <c r="G97" s="138"/>
      <c r="H97" s="127"/>
      <c r="I97" s="128"/>
      <c r="J97" s="128"/>
    </row>
    <row r="98" spans="1:10" hidden="1" outlineLevel="1">
      <c r="A98" s="139" t="s">
        <v>5</v>
      </c>
      <c r="B98" s="139" t="s">
        <v>6</v>
      </c>
      <c r="C98" s="180" t="s">
        <v>7</v>
      </c>
      <c r="D98" s="180" t="s">
        <v>8</v>
      </c>
      <c r="E98" s="180"/>
      <c r="F98" s="141" t="s">
        <v>10</v>
      </c>
      <c r="G98" s="142" t="s">
        <v>5</v>
      </c>
      <c r="H98" s="142" t="s">
        <v>6</v>
      </c>
      <c r="I98" s="141" t="s">
        <v>11</v>
      </c>
      <c r="J98" s="141" t="s">
        <v>19</v>
      </c>
    </row>
    <row r="99" spans="1:10" hidden="1" outlineLevel="1">
      <c r="A99" s="129" t="s">
        <v>362</v>
      </c>
      <c r="B99" s="172">
        <v>42308</v>
      </c>
      <c r="C99" s="133" t="s">
        <v>363</v>
      </c>
      <c r="D99" s="133" t="s">
        <v>364</v>
      </c>
      <c r="E99" s="133"/>
      <c r="F99" s="190">
        <v>1110.75</v>
      </c>
      <c r="G99" s="217"/>
      <c r="H99" s="217"/>
      <c r="I99" s="218"/>
      <c r="J99" s="219">
        <f>+F99-I99</f>
        <v>1110.75</v>
      </c>
    </row>
    <row r="100" spans="1:10" hidden="1" outlineLevel="1">
      <c r="B100" s="172"/>
      <c r="F100" s="128"/>
      <c r="G100" s="142"/>
      <c r="H100" s="142"/>
      <c r="I100" s="141"/>
      <c r="J100" s="181"/>
    </row>
    <row r="101" spans="1:10" hidden="1" outlineLevel="1">
      <c r="B101" s="172"/>
      <c r="F101" s="123" t="s">
        <v>15</v>
      </c>
      <c r="G101" s="142"/>
      <c r="H101" s="142"/>
      <c r="I101" s="141"/>
      <c r="J101" s="299">
        <f>+J99</f>
        <v>1110.75</v>
      </c>
    </row>
    <row r="102" spans="1:10" ht="12" hidden="1" outlineLevel="1" thickBot="1">
      <c r="B102" s="172"/>
      <c r="F102" s="123" t="s">
        <v>16</v>
      </c>
      <c r="G102" s="142"/>
      <c r="H102" s="142"/>
      <c r="I102" s="141"/>
      <c r="J102" s="220">
        <v>1110.75</v>
      </c>
    </row>
    <row r="103" spans="1:10" ht="12" hidden="1" outlineLevel="1" thickTop="1">
      <c r="B103" s="172"/>
      <c r="F103" s="123" t="s">
        <v>17</v>
      </c>
      <c r="G103" s="142"/>
      <c r="H103" s="142"/>
      <c r="I103" s="141"/>
      <c r="J103" s="219">
        <f>+J101-J102</f>
        <v>0</v>
      </c>
    </row>
    <row r="104" spans="1:10" hidden="1" outlineLevel="1"/>
    <row r="105" spans="1:10" collapsed="1">
      <c r="A105" s="225" t="s">
        <v>112</v>
      </c>
      <c r="B105" s="224" t="s">
        <v>113</v>
      </c>
      <c r="C105" s="199"/>
      <c r="D105" s="200"/>
      <c r="E105" s="137"/>
      <c r="F105" s="125"/>
      <c r="G105" s="138"/>
      <c r="H105" s="127"/>
      <c r="I105" s="128"/>
      <c r="J105" s="128"/>
    </row>
    <row r="106" spans="1:10" hidden="1" outlineLevel="1">
      <c r="A106" s="139" t="s">
        <v>5</v>
      </c>
      <c r="B106" s="139" t="s">
        <v>6</v>
      </c>
      <c r="C106" s="180" t="s">
        <v>7</v>
      </c>
      <c r="D106" s="180" t="s">
        <v>8</v>
      </c>
      <c r="E106" s="140"/>
      <c r="F106" s="141" t="s">
        <v>10</v>
      </c>
      <c r="G106" s="142" t="s">
        <v>5</v>
      </c>
      <c r="H106" s="142" t="s">
        <v>6</v>
      </c>
      <c r="I106" s="141" t="s">
        <v>11</v>
      </c>
      <c r="J106" s="141" t="s">
        <v>19</v>
      </c>
    </row>
    <row r="107" spans="1:10" hidden="1" outlineLevel="1">
      <c r="A107" s="125"/>
      <c r="B107" s="125"/>
      <c r="C107" s="175"/>
      <c r="D107" s="175"/>
      <c r="E107" s="140"/>
      <c r="F107" s="125"/>
      <c r="G107" s="138"/>
      <c r="H107" s="127"/>
      <c r="I107" s="128"/>
      <c r="J107" s="195">
        <v>3309.88</v>
      </c>
    </row>
    <row r="108" spans="1:10" hidden="1" outlineLevel="1">
      <c r="A108" s="143"/>
      <c r="B108" s="143"/>
      <c r="C108" s="201"/>
      <c r="D108" s="201"/>
      <c r="E108" s="177"/>
      <c r="F108" s="146"/>
      <c r="G108" s="147"/>
      <c r="H108" s="148"/>
      <c r="I108" s="146"/>
      <c r="J108" s="197"/>
    </row>
    <row r="109" spans="1:10" hidden="1" outlineLevel="1">
      <c r="A109" s="143"/>
      <c r="B109" s="143"/>
      <c r="C109" s="201"/>
      <c r="D109" s="201"/>
      <c r="E109" s="177"/>
      <c r="F109" s="123" t="s">
        <v>15</v>
      </c>
      <c r="H109" s="150"/>
      <c r="J109" s="296">
        <f>+J107</f>
        <v>3309.88</v>
      </c>
    </row>
    <row r="110" spans="1:10" ht="12" hidden="1" outlineLevel="1" thickBot="1">
      <c r="A110" s="143"/>
      <c r="B110" s="143"/>
      <c r="C110" s="201"/>
      <c r="D110" s="201"/>
      <c r="E110" s="177"/>
      <c r="F110" s="123" t="s">
        <v>16</v>
      </c>
      <c r="H110" s="150"/>
      <c r="J110" s="212">
        <v>3309.88</v>
      </c>
    </row>
    <row r="111" spans="1:10" ht="12" hidden="1" outlineLevel="1" thickTop="1">
      <c r="E111" s="137"/>
      <c r="F111" s="123" t="s">
        <v>17</v>
      </c>
      <c r="H111" s="150"/>
      <c r="J111" s="208">
        <f>+J109-J110</f>
        <v>0</v>
      </c>
    </row>
    <row r="112" spans="1:10" hidden="1" outlineLevel="1"/>
    <row r="113" spans="1:10" collapsed="1">
      <c r="A113" s="225" t="s">
        <v>119</v>
      </c>
      <c r="B113" s="224" t="s">
        <v>87</v>
      </c>
      <c r="C113" s="199"/>
      <c r="D113" s="203"/>
      <c r="E113" s="134"/>
      <c r="F113" s="125"/>
      <c r="G113" s="138"/>
      <c r="H113" s="127"/>
      <c r="I113" s="128"/>
      <c r="J113" s="128"/>
    </row>
    <row r="114" spans="1:10" hidden="1" outlineLevel="1">
      <c r="A114" s="139" t="s">
        <v>5</v>
      </c>
      <c r="B114" s="139" t="s">
        <v>6</v>
      </c>
      <c r="C114" s="180" t="s">
        <v>7</v>
      </c>
      <c r="D114" s="180" t="s">
        <v>8</v>
      </c>
      <c r="E114" s="140"/>
      <c r="F114" s="141" t="s">
        <v>10</v>
      </c>
      <c r="G114" s="142" t="s">
        <v>5</v>
      </c>
      <c r="H114" s="142" t="s">
        <v>6</v>
      </c>
      <c r="I114" s="141" t="s">
        <v>11</v>
      </c>
      <c r="J114" s="141" t="s">
        <v>19</v>
      </c>
    </row>
    <row r="115" spans="1:10" hidden="1" outlineLevel="1">
      <c r="A115" s="143"/>
      <c r="B115" s="143"/>
      <c r="C115" s="201"/>
      <c r="D115" s="201"/>
      <c r="E115" s="140"/>
      <c r="F115" s="146"/>
      <c r="H115" s="150"/>
      <c r="I115" s="184"/>
      <c r="J115" s="298">
        <v>75107.91</v>
      </c>
    </row>
    <row r="116" spans="1:10" hidden="1" outlineLevel="1">
      <c r="B116" s="172"/>
      <c r="D116" s="175" t="s">
        <v>120</v>
      </c>
      <c r="E116" s="137"/>
      <c r="F116" s="138"/>
      <c r="G116" s="125" t="s">
        <v>121</v>
      </c>
      <c r="H116" s="126">
        <v>41394</v>
      </c>
      <c r="I116" s="215">
        <v>26676.11</v>
      </c>
      <c r="J116" s="297">
        <f>+F116-I116</f>
        <v>-26676.11</v>
      </c>
    </row>
    <row r="117" spans="1:10" hidden="1" outlineLevel="1">
      <c r="B117" s="172"/>
      <c r="D117" s="175" t="s">
        <v>122</v>
      </c>
      <c r="E117" s="137"/>
      <c r="F117" s="190"/>
      <c r="G117" s="125" t="s">
        <v>123</v>
      </c>
      <c r="H117" s="126">
        <v>41498</v>
      </c>
      <c r="I117" s="215">
        <v>8505.42</v>
      </c>
      <c r="J117" s="297">
        <f t="shared" ref="J117:J157" si="5">+F117-I117</f>
        <v>-8505.42</v>
      </c>
    </row>
    <row r="118" spans="1:10" hidden="1" outlineLevel="1">
      <c r="B118" s="172"/>
      <c r="D118" s="175" t="s">
        <v>124</v>
      </c>
      <c r="E118" s="137"/>
      <c r="F118" s="190"/>
      <c r="G118" s="125" t="s">
        <v>125</v>
      </c>
      <c r="H118" s="126">
        <v>41520</v>
      </c>
      <c r="I118" s="215">
        <v>2728.81</v>
      </c>
      <c r="J118" s="297">
        <f t="shared" si="5"/>
        <v>-2728.81</v>
      </c>
    </row>
    <row r="119" spans="1:10" hidden="1" outlineLevel="1">
      <c r="B119" s="172"/>
      <c r="D119" s="175"/>
      <c r="E119" s="137"/>
      <c r="F119" s="190"/>
      <c r="G119" s="125" t="s">
        <v>126</v>
      </c>
      <c r="H119" s="126">
        <v>41547</v>
      </c>
      <c r="I119" s="215">
        <v>25981.06</v>
      </c>
      <c r="J119" s="297">
        <f t="shared" si="5"/>
        <v>-25981.06</v>
      </c>
    </row>
    <row r="120" spans="1:10" hidden="1" outlineLevel="1">
      <c r="A120" s="125" t="s">
        <v>127</v>
      </c>
      <c r="B120" s="126">
        <v>41941</v>
      </c>
      <c r="C120" s="175" t="s">
        <v>128</v>
      </c>
      <c r="D120" s="175" t="s">
        <v>129</v>
      </c>
      <c r="E120" s="156"/>
      <c r="F120" s="195">
        <v>8658</v>
      </c>
      <c r="H120" s="172"/>
      <c r="I120" s="184"/>
      <c r="J120" s="297">
        <f t="shared" si="5"/>
        <v>8658</v>
      </c>
    </row>
    <row r="121" spans="1:10" hidden="1" outlineLevel="1">
      <c r="A121" s="125" t="s">
        <v>130</v>
      </c>
      <c r="B121" s="126">
        <v>41942</v>
      </c>
      <c r="C121" s="175" t="s">
        <v>131</v>
      </c>
      <c r="D121" s="175" t="s">
        <v>132</v>
      </c>
      <c r="E121" s="156"/>
      <c r="F121" s="195">
        <v>4734</v>
      </c>
      <c r="H121" s="172"/>
      <c r="I121" s="184"/>
      <c r="J121" s="297">
        <f t="shared" si="5"/>
        <v>4734</v>
      </c>
    </row>
    <row r="122" spans="1:10" hidden="1" outlineLevel="1">
      <c r="A122" s="125" t="s">
        <v>133</v>
      </c>
      <c r="B122" s="126">
        <v>41942</v>
      </c>
      <c r="C122" s="175" t="s">
        <v>134</v>
      </c>
      <c r="D122" s="175" t="s">
        <v>135</v>
      </c>
      <c r="E122" s="156"/>
      <c r="F122" s="195">
        <v>685.26</v>
      </c>
      <c r="H122" s="172"/>
      <c r="I122" s="184"/>
      <c r="J122" s="297">
        <f t="shared" si="5"/>
        <v>685.26</v>
      </c>
    </row>
    <row r="123" spans="1:10" hidden="1" outlineLevel="1">
      <c r="A123" s="125" t="s">
        <v>136</v>
      </c>
      <c r="B123" s="126">
        <v>41942</v>
      </c>
      <c r="C123" s="175" t="s">
        <v>137</v>
      </c>
      <c r="D123" s="175" t="s">
        <v>138</v>
      </c>
      <c r="E123" s="156"/>
      <c r="F123" s="195">
        <v>8691</v>
      </c>
      <c r="H123" s="172"/>
      <c r="I123" s="184"/>
      <c r="J123" s="297">
        <f t="shared" si="5"/>
        <v>8691</v>
      </c>
    </row>
    <row r="124" spans="1:10" hidden="1" outlineLevel="1">
      <c r="A124" s="125" t="s">
        <v>139</v>
      </c>
      <c r="B124" s="126">
        <v>41951</v>
      </c>
      <c r="C124" s="175" t="s">
        <v>140</v>
      </c>
      <c r="D124" s="175" t="s">
        <v>141</v>
      </c>
      <c r="E124" s="156"/>
      <c r="F124" s="195">
        <v>10315</v>
      </c>
      <c r="H124" s="172"/>
      <c r="I124" s="184"/>
      <c r="J124" s="297">
        <f t="shared" si="5"/>
        <v>10315</v>
      </c>
    </row>
    <row r="125" spans="1:10" hidden="1" outlineLevel="1">
      <c r="A125" s="125" t="s">
        <v>142</v>
      </c>
      <c r="B125" s="126">
        <v>41951</v>
      </c>
      <c r="C125" s="175" t="s">
        <v>143</v>
      </c>
      <c r="D125" s="175" t="s">
        <v>144</v>
      </c>
      <c r="E125" s="156"/>
      <c r="F125" s="195">
        <v>8096.7</v>
      </c>
      <c r="H125" s="172"/>
      <c r="I125" s="184"/>
      <c r="J125" s="297">
        <f t="shared" si="5"/>
        <v>8096.7</v>
      </c>
    </row>
    <row r="126" spans="1:10" hidden="1" outlineLevel="1">
      <c r="A126" s="125" t="s">
        <v>145</v>
      </c>
      <c r="B126" s="126">
        <v>41962</v>
      </c>
      <c r="C126" s="175" t="s">
        <v>146</v>
      </c>
      <c r="D126" s="175" t="s">
        <v>147</v>
      </c>
      <c r="E126" s="156"/>
      <c r="F126" s="195">
        <v>8055</v>
      </c>
      <c r="H126" s="164"/>
      <c r="I126" s="195"/>
      <c r="J126" s="297">
        <f t="shared" si="5"/>
        <v>8055</v>
      </c>
    </row>
    <row r="127" spans="1:10" hidden="1" outlineLevel="1">
      <c r="A127" s="125" t="s">
        <v>148</v>
      </c>
      <c r="B127" s="126">
        <v>41962</v>
      </c>
      <c r="C127" s="175" t="s">
        <v>149</v>
      </c>
      <c r="D127" s="175" t="s">
        <v>150</v>
      </c>
      <c r="E127" s="156"/>
      <c r="F127" s="195">
        <v>2620</v>
      </c>
      <c r="H127" s="172"/>
      <c r="I127" s="184"/>
      <c r="J127" s="297">
        <f t="shared" si="5"/>
        <v>2620</v>
      </c>
    </row>
    <row r="128" spans="1:10" hidden="1" outlineLevel="1">
      <c r="A128" s="125" t="s">
        <v>151</v>
      </c>
      <c r="B128" s="126">
        <v>41971</v>
      </c>
      <c r="C128" s="175" t="s">
        <v>152</v>
      </c>
      <c r="D128" s="175" t="s">
        <v>153</v>
      </c>
      <c r="E128" s="156"/>
      <c r="F128" s="195">
        <v>11615</v>
      </c>
      <c r="H128" s="164"/>
      <c r="I128" s="184"/>
      <c r="J128" s="297">
        <f t="shared" si="5"/>
        <v>11615</v>
      </c>
    </row>
    <row r="129" spans="1:10" hidden="1" outlineLevel="1">
      <c r="A129" s="125" t="s">
        <v>154</v>
      </c>
      <c r="B129" s="126">
        <v>41971</v>
      </c>
      <c r="C129" s="175" t="s">
        <v>155</v>
      </c>
      <c r="D129" s="175" t="s">
        <v>156</v>
      </c>
      <c r="E129" s="156"/>
      <c r="F129" s="195">
        <v>6702</v>
      </c>
      <c r="H129" s="172"/>
      <c r="I129" s="184"/>
      <c r="J129" s="297">
        <f t="shared" si="5"/>
        <v>6702</v>
      </c>
    </row>
    <row r="130" spans="1:10" hidden="1" outlineLevel="1">
      <c r="A130" s="125" t="s">
        <v>157</v>
      </c>
      <c r="B130" s="126">
        <v>41988</v>
      </c>
      <c r="C130" s="175" t="s">
        <v>158</v>
      </c>
      <c r="D130" s="175" t="s">
        <v>159</v>
      </c>
      <c r="E130" s="156"/>
      <c r="F130" s="195">
        <v>14637</v>
      </c>
      <c r="H130" s="172"/>
      <c r="I130" s="184"/>
      <c r="J130" s="297">
        <f t="shared" si="5"/>
        <v>14637</v>
      </c>
    </row>
    <row r="131" spans="1:10" hidden="1" outlineLevel="1">
      <c r="A131" s="125" t="s">
        <v>160</v>
      </c>
      <c r="B131" s="126">
        <v>41988</v>
      </c>
      <c r="C131" s="175" t="s">
        <v>161</v>
      </c>
      <c r="D131" s="175" t="s">
        <v>162</v>
      </c>
      <c r="E131" s="156"/>
      <c r="F131" s="195">
        <v>6774</v>
      </c>
      <c r="H131" s="172"/>
      <c r="I131" s="184"/>
      <c r="J131" s="297">
        <f t="shared" si="5"/>
        <v>6774</v>
      </c>
    </row>
    <row r="132" spans="1:10" hidden="1" outlineLevel="1">
      <c r="A132" s="125" t="s">
        <v>163</v>
      </c>
      <c r="B132" s="126">
        <v>42004</v>
      </c>
      <c r="C132" s="175" t="s">
        <v>164</v>
      </c>
      <c r="D132" s="206">
        <v>24083</v>
      </c>
      <c r="E132" s="156"/>
      <c r="F132" s="195">
        <v>32143</v>
      </c>
      <c r="G132" s="171"/>
      <c r="H132" s="151"/>
      <c r="I132" s="184"/>
      <c r="J132" s="297">
        <f t="shared" si="5"/>
        <v>32143</v>
      </c>
    </row>
    <row r="133" spans="1:10" hidden="1" outlineLevel="1">
      <c r="A133" s="125" t="s">
        <v>166</v>
      </c>
      <c r="B133" s="126">
        <v>42006</v>
      </c>
      <c r="C133" s="175" t="s">
        <v>167</v>
      </c>
      <c r="D133" s="175" t="s">
        <v>168</v>
      </c>
      <c r="E133" s="156"/>
      <c r="F133" s="195">
        <v>3005.7</v>
      </c>
      <c r="H133" s="172"/>
      <c r="I133" s="184"/>
      <c r="J133" s="297">
        <f t="shared" si="5"/>
        <v>3005.7</v>
      </c>
    </row>
    <row r="134" spans="1:10" hidden="1" outlineLevel="1">
      <c r="A134" s="125" t="s">
        <v>169</v>
      </c>
      <c r="B134" s="126">
        <v>42020</v>
      </c>
      <c r="C134" s="175" t="s">
        <v>170</v>
      </c>
      <c r="D134" s="175">
        <v>48074</v>
      </c>
      <c r="E134" s="156"/>
      <c r="F134" s="195">
        <v>7299</v>
      </c>
      <c r="H134" s="172"/>
      <c r="I134" s="184"/>
      <c r="J134" s="297">
        <f t="shared" si="5"/>
        <v>7299</v>
      </c>
    </row>
    <row r="135" spans="1:10" hidden="1" outlineLevel="1">
      <c r="A135" s="125" t="s">
        <v>171</v>
      </c>
      <c r="B135" s="126">
        <v>42023</v>
      </c>
      <c r="C135" s="175" t="s">
        <v>172</v>
      </c>
      <c r="D135" s="175" t="s">
        <v>173</v>
      </c>
      <c r="E135" s="156"/>
      <c r="F135" s="195">
        <v>7648</v>
      </c>
      <c r="H135" s="151"/>
      <c r="I135" s="184"/>
      <c r="J135" s="297">
        <f t="shared" si="5"/>
        <v>7648</v>
      </c>
    </row>
    <row r="136" spans="1:10" hidden="1" outlineLevel="1">
      <c r="A136" s="125" t="s">
        <v>174</v>
      </c>
      <c r="B136" s="126">
        <v>42033</v>
      </c>
      <c r="C136" s="175" t="s">
        <v>175</v>
      </c>
      <c r="D136" s="175" t="s">
        <v>176</v>
      </c>
      <c r="E136" s="156"/>
      <c r="F136" s="195">
        <v>7496.7</v>
      </c>
      <c r="H136" s="172"/>
      <c r="I136" s="184"/>
      <c r="J136" s="297">
        <f t="shared" si="5"/>
        <v>7496.7</v>
      </c>
    </row>
    <row r="137" spans="1:10" hidden="1" outlineLevel="1">
      <c r="A137" s="125" t="s">
        <v>177</v>
      </c>
      <c r="B137" s="126">
        <v>42056</v>
      </c>
      <c r="C137" s="175" t="s">
        <v>178</v>
      </c>
      <c r="D137" s="175" t="s">
        <v>179</v>
      </c>
      <c r="E137" s="156"/>
      <c r="F137" s="195">
        <v>8096.7000000000007</v>
      </c>
      <c r="H137" s="172"/>
      <c r="I137" s="184"/>
      <c r="J137" s="297">
        <f t="shared" si="5"/>
        <v>8096.7000000000007</v>
      </c>
    </row>
    <row r="138" spans="1:10" hidden="1" outlineLevel="1">
      <c r="A138" s="125" t="s">
        <v>180</v>
      </c>
      <c r="B138" s="126">
        <v>42072</v>
      </c>
      <c r="C138" s="175" t="s">
        <v>181</v>
      </c>
      <c r="D138" s="175" t="s">
        <v>182</v>
      </c>
      <c r="E138" s="156"/>
      <c r="F138" s="195">
        <v>2319.6</v>
      </c>
      <c r="H138" s="172"/>
      <c r="I138" s="184"/>
      <c r="J138" s="297">
        <f t="shared" si="5"/>
        <v>2319.6</v>
      </c>
    </row>
    <row r="139" spans="1:10" hidden="1" outlineLevel="1">
      <c r="A139" s="125" t="s">
        <v>183</v>
      </c>
      <c r="B139" s="126">
        <v>42080</v>
      </c>
      <c r="C139" s="175" t="s">
        <v>184</v>
      </c>
      <c r="D139" s="175" t="s">
        <v>185</v>
      </c>
      <c r="E139" s="156"/>
      <c r="F139" s="195">
        <v>6000</v>
      </c>
      <c r="H139" s="172"/>
      <c r="I139" s="184"/>
      <c r="J139" s="297">
        <f t="shared" si="5"/>
        <v>6000</v>
      </c>
    </row>
    <row r="140" spans="1:10" hidden="1" outlineLevel="1">
      <c r="A140" s="125" t="s">
        <v>186</v>
      </c>
      <c r="B140" s="126">
        <v>42094</v>
      </c>
      <c r="C140" s="175" t="s">
        <v>187</v>
      </c>
      <c r="D140" s="175" t="s">
        <v>188</v>
      </c>
      <c r="E140" s="156"/>
      <c r="F140" s="195">
        <v>12255</v>
      </c>
      <c r="H140" s="172"/>
      <c r="I140" s="184"/>
      <c r="J140" s="297">
        <f t="shared" si="5"/>
        <v>12255</v>
      </c>
    </row>
    <row r="141" spans="1:10" hidden="1" outlineLevel="1">
      <c r="A141" s="125" t="s">
        <v>189</v>
      </c>
      <c r="B141" s="126">
        <v>42104</v>
      </c>
      <c r="C141" s="175" t="s">
        <v>190</v>
      </c>
      <c r="D141" s="175" t="s">
        <v>191</v>
      </c>
      <c r="E141" s="156"/>
      <c r="F141" s="195">
        <v>552.04999999999995</v>
      </c>
      <c r="H141" s="172"/>
      <c r="I141" s="184"/>
      <c r="J141" s="297">
        <f t="shared" si="5"/>
        <v>552.04999999999995</v>
      </c>
    </row>
    <row r="142" spans="1:10" hidden="1" outlineLevel="1">
      <c r="A142" s="125" t="s">
        <v>192</v>
      </c>
      <c r="B142" s="126">
        <v>42115</v>
      </c>
      <c r="C142" s="175" t="s">
        <v>193</v>
      </c>
      <c r="D142" s="175" t="s">
        <v>194</v>
      </c>
      <c r="E142" s="156"/>
      <c r="F142" s="195">
        <v>9370.01</v>
      </c>
      <c r="H142" s="172"/>
      <c r="I142" s="184"/>
      <c r="J142" s="297">
        <f t="shared" si="5"/>
        <v>9370.01</v>
      </c>
    </row>
    <row r="143" spans="1:10" hidden="1" outlineLevel="1">
      <c r="A143" s="125" t="s">
        <v>195</v>
      </c>
      <c r="B143" s="126">
        <v>42116</v>
      </c>
      <c r="C143" s="175" t="s">
        <v>196</v>
      </c>
      <c r="D143" s="175" t="s">
        <v>197</v>
      </c>
      <c r="E143" s="156"/>
      <c r="F143" s="195">
        <v>6051</v>
      </c>
      <c r="H143" s="172"/>
      <c r="I143" s="184"/>
      <c r="J143" s="297">
        <f t="shared" si="5"/>
        <v>6051</v>
      </c>
    </row>
    <row r="144" spans="1:10" hidden="1" outlineLevel="1">
      <c r="A144" s="125" t="s">
        <v>198</v>
      </c>
      <c r="B144" s="126">
        <v>42158</v>
      </c>
      <c r="C144" s="175" t="s">
        <v>199</v>
      </c>
      <c r="D144" s="206">
        <v>52716</v>
      </c>
      <c r="E144" s="156"/>
      <c r="F144" s="195">
        <v>10050</v>
      </c>
      <c r="H144" s="172"/>
      <c r="I144" s="184"/>
      <c r="J144" s="297">
        <f t="shared" si="5"/>
        <v>10050</v>
      </c>
    </row>
    <row r="145" spans="1:10" hidden="1" outlineLevel="1">
      <c r="A145" s="125" t="s">
        <v>200</v>
      </c>
      <c r="B145" s="126">
        <v>42174</v>
      </c>
      <c r="C145" s="175" t="s">
        <v>201</v>
      </c>
      <c r="D145" s="206">
        <v>52663</v>
      </c>
      <c r="E145" s="156"/>
      <c r="F145" s="195">
        <v>30516.71</v>
      </c>
      <c r="G145" s="125" t="s">
        <v>202</v>
      </c>
      <c r="H145" s="126">
        <v>42308</v>
      </c>
      <c r="I145" s="195">
        <v>21441.710000000003</v>
      </c>
      <c r="J145" s="195">
        <f t="shared" si="5"/>
        <v>9074.9999999999964</v>
      </c>
    </row>
    <row r="146" spans="1:10" hidden="1" outlineLevel="1">
      <c r="A146" s="125" t="s">
        <v>203</v>
      </c>
      <c r="B146" s="126">
        <v>42208</v>
      </c>
      <c r="C146" s="175" t="s">
        <v>204</v>
      </c>
      <c r="D146" s="206" t="s">
        <v>205</v>
      </c>
      <c r="E146" s="156"/>
      <c r="F146" s="195">
        <v>18777.93</v>
      </c>
      <c r="G146" s="125" t="s">
        <v>202</v>
      </c>
      <c r="H146" s="126">
        <v>42308</v>
      </c>
      <c r="I146" s="195">
        <v>15540.32</v>
      </c>
      <c r="J146" s="195">
        <f t="shared" si="5"/>
        <v>3237.6100000000006</v>
      </c>
    </row>
    <row r="147" spans="1:10" hidden="1" outlineLevel="1">
      <c r="A147" s="125" t="s">
        <v>206</v>
      </c>
      <c r="B147" s="126">
        <v>42216</v>
      </c>
      <c r="C147" s="175" t="s">
        <v>207</v>
      </c>
      <c r="D147" s="175" t="s">
        <v>208</v>
      </c>
      <c r="E147" s="156"/>
      <c r="F147" s="195">
        <v>12482.67</v>
      </c>
      <c r="G147" s="125" t="s">
        <v>209</v>
      </c>
      <c r="H147" s="126">
        <v>42313</v>
      </c>
      <c r="I147" s="195">
        <v>1032.67</v>
      </c>
      <c r="J147" s="195">
        <f t="shared" si="5"/>
        <v>11450</v>
      </c>
    </row>
    <row r="148" spans="1:10" hidden="1" outlineLevel="1">
      <c r="A148" s="125" t="s">
        <v>210</v>
      </c>
      <c r="B148" s="126">
        <v>42233</v>
      </c>
      <c r="C148" s="175" t="s">
        <v>211</v>
      </c>
      <c r="D148" s="175" t="s">
        <v>212</v>
      </c>
      <c r="E148" s="156"/>
      <c r="F148" s="195">
        <v>4592.0600000000004</v>
      </c>
      <c r="G148" s="125" t="s">
        <v>213</v>
      </c>
      <c r="H148" s="126">
        <v>42293</v>
      </c>
      <c r="I148" s="215">
        <v>3800.26</v>
      </c>
      <c r="J148" s="195">
        <f t="shared" si="5"/>
        <v>791.80000000000018</v>
      </c>
    </row>
    <row r="149" spans="1:10" hidden="1" outlineLevel="1">
      <c r="A149" s="125" t="s">
        <v>214</v>
      </c>
      <c r="B149" s="126">
        <v>42235</v>
      </c>
      <c r="C149" s="175" t="s">
        <v>215</v>
      </c>
      <c r="D149" s="175" t="s">
        <v>216</v>
      </c>
      <c r="E149" s="156"/>
      <c r="F149" s="195">
        <v>7956.76</v>
      </c>
      <c r="H149" s="172"/>
      <c r="I149" s="184"/>
      <c r="J149" s="195">
        <f t="shared" si="5"/>
        <v>7956.76</v>
      </c>
    </row>
    <row r="150" spans="1:10" hidden="1" outlineLevel="1">
      <c r="A150" s="125" t="s">
        <v>220</v>
      </c>
      <c r="B150" s="126">
        <v>42300</v>
      </c>
      <c r="C150" s="175" t="s">
        <v>221</v>
      </c>
      <c r="D150" s="175" t="s">
        <v>222</v>
      </c>
      <c r="E150" s="156"/>
      <c r="F150" s="195">
        <v>86049.1</v>
      </c>
      <c r="G150" s="125" t="s">
        <v>223</v>
      </c>
      <c r="H150" s="126">
        <v>42369</v>
      </c>
      <c r="I150" s="195">
        <v>78069.100000000006</v>
      </c>
      <c r="J150" s="195">
        <f t="shared" si="5"/>
        <v>7980</v>
      </c>
    </row>
    <row r="151" spans="1:10" hidden="1" outlineLevel="1">
      <c r="A151" s="125" t="s">
        <v>224</v>
      </c>
      <c r="B151" s="126">
        <v>42307</v>
      </c>
      <c r="C151" s="175" t="s">
        <v>225</v>
      </c>
      <c r="D151" s="175" t="s">
        <v>226</v>
      </c>
      <c r="E151" s="156"/>
      <c r="F151" s="195">
        <v>36142.54</v>
      </c>
      <c r="G151" s="125" t="s">
        <v>223</v>
      </c>
      <c r="H151" s="126">
        <v>42369</v>
      </c>
      <c r="I151" s="195">
        <v>27445.84</v>
      </c>
      <c r="J151" s="195">
        <f t="shared" si="5"/>
        <v>8696.7000000000007</v>
      </c>
    </row>
    <row r="152" spans="1:10" hidden="1" outlineLevel="1">
      <c r="A152" s="125" t="s">
        <v>1148</v>
      </c>
      <c r="B152" s="126">
        <v>42698</v>
      </c>
      <c r="C152" s="125" t="s">
        <v>1149</v>
      </c>
      <c r="D152" s="127" t="s">
        <v>1150</v>
      </c>
      <c r="E152" s="125"/>
      <c r="F152" s="128">
        <v>4888.05</v>
      </c>
      <c r="G152" s="285"/>
      <c r="H152" s="286"/>
      <c r="I152" s="287"/>
      <c r="J152" s="195">
        <f t="shared" si="5"/>
        <v>4888.05</v>
      </c>
    </row>
    <row r="153" spans="1:10" hidden="1" outlineLevel="1">
      <c r="A153" s="125" t="s">
        <v>1151</v>
      </c>
      <c r="B153" s="126">
        <v>42700</v>
      </c>
      <c r="C153" s="125" t="s">
        <v>1152</v>
      </c>
      <c r="D153" s="127" t="s">
        <v>1155</v>
      </c>
      <c r="E153" s="125"/>
      <c r="F153" s="128">
        <v>9397.77</v>
      </c>
      <c r="G153" s="285"/>
      <c r="H153" s="286"/>
      <c r="I153" s="287"/>
      <c r="J153" s="195">
        <f t="shared" si="5"/>
        <v>9397.77</v>
      </c>
    </row>
    <row r="154" spans="1:10" hidden="1" outlineLevel="1">
      <c r="A154" s="125" t="s">
        <v>1153</v>
      </c>
      <c r="B154" s="126">
        <v>42702</v>
      </c>
      <c r="C154" s="125" t="s">
        <v>1154</v>
      </c>
      <c r="D154" s="127" t="s">
        <v>1156</v>
      </c>
      <c r="E154" s="125"/>
      <c r="F154" s="128">
        <v>10252.64</v>
      </c>
      <c r="G154" s="285"/>
      <c r="H154" s="286"/>
      <c r="I154" s="287"/>
      <c r="J154" s="195">
        <f t="shared" si="5"/>
        <v>10252.64</v>
      </c>
    </row>
    <row r="155" spans="1:10" hidden="1" outlineLevel="1">
      <c r="A155" s="125" t="s">
        <v>973</v>
      </c>
      <c r="B155" s="126">
        <v>42703</v>
      </c>
      <c r="C155" s="125" t="s">
        <v>1180</v>
      </c>
      <c r="D155" s="127" t="s">
        <v>1185</v>
      </c>
      <c r="E155" s="125" t="s">
        <v>34</v>
      </c>
      <c r="F155" s="128">
        <v>5052.6400000000003</v>
      </c>
      <c r="G155" s="285"/>
      <c r="H155" s="286"/>
      <c r="I155" s="287"/>
      <c r="J155" s="195">
        <f t="shared" si="5"/>
        <v>5052.6400000000003</v>
      </c>
    </row>
    <row r="156" spans="1:10" hidden="1" outlineLevel="1">
      <c r="A156" s="125" t="s">
        <v>1181</v>
      </c>
      <c r="B156" s="126">
        <v>42703</v>
      </c>
      <c r="C156" s="125" t="s">
        <v>1182</v>
      </c>
      <c r="D156" s="127" t="s">
        <v>1186</v>
      </c>
      <c r="E156" s="125" t="s">
        <v>34</v>
      </c>
      <c r="F156" s="128">
        <v>4727.8599999999997</v>
      </c>
      <c r="G156" s="285"/>
      <c r="H156" s="286"/>
      <c r="I156" s="287"/>
      <c r="J156" s="195">
        <f t="shared" si="5"/>
        <v>4727.8599999999997</v>
      </c>
    </row>
    <row r="157" spans="1:10" hidden="1" outlineLevel="1">
      <c r="A157" s="125" t="s">
        <v>1183</v>
      </c>
      <c r="B157" s="126">
        <v>42704</v>
      </c>
      <c r="C157" s="125" t="s">
        <v>1184</v>
      </c>
      <c r="D157" s="127" t="s">
        <v>1187</v>
      </c>
      <c r="E157" s="125" t="s">
        <v>34</v>
      </c>
      <c r="F157" s="128">
        <v>41009.699999999997</v>
      </c>
      <c r="G157" s="285"/>
      <c r="H157" s="286"/>
      <c r="I157" s="287"/>
      <c r="J157" s="195">
        <f t="shared" si="5"/>
        <v>41009.699999999997</v>
      </c>
    </row>
    <row r="158" spans="1:10" hidden="1" outlineLevel="1">
      <c r="A158" s="125"/>
      <c r="B158" s="126"/>
      <c r="C158" s="127"/>
      <c r="D158" s="127"/>
      <c r="E158" s="125"/>
      <c r="F158" s="128"/>
      <c r="G158" s="285"/>
      <c r="H158" s="286"/>
      <c r="I158" s="287"/>
      <c r="J158" s="195"/>
    </row>
    <row r="159" spans="1:10" hidden="1" outlineLevel="1">
      <c r="A159" s="125"/>
      <c r="B159" s="126"/>
      <c r="C159" s="127"/>
      <c r="D159" s="127"/>
      <c r="E159" s="125"/>
      <c r="F159" s="128"/>
      <c r="H159" s="172"/>
      <c r="I159" s="184"/>
      <c r="J159" s="195"/>
    </row>
    <row r="160" spans="1:10" hidden="1" outlineLevel="1">
      <c r="A160" s="125"/>
      <c r="B160" s="126"/>
      <c r="C160" s="125"/>
      <c r="D160" s="127"/>
      <c r="E160" s="175"/>
      <c r="F160" s="195"/>
      <c r="H160" s="172"/>
      <c r="I160" s="184"/>
      <c r="J160" s="195"/>
    </row>
    <row r="161" spans="1:10" hidden="1" outlineLevel="1">
      <c r="E161" s="137"/>
      <c r="F161" s="123" t="s">
        <v>15</v>
      </c>
      <c r="H161" s="150"/>
      <c r="I161" s="184"/>
      <c r="J161" s="232">
        <f>+SUM(J115:J157)</f>
        <v>339602.76000000007</v>
      </c>
    </row>
    <row r="162" spans="1:10" ht="12" hidden="1" outlineLevel="1" thickBot="1">
      <c r="E162" s="137"/>
      <c r="F162" s="123" t="s">
        <v>16</v>
      </c>
      <c r="H162" s="150"/>
      <c r="I162" s="184"/>
      <c r="J162" s="212">
        <v>339603.67</v>
      </c>
    </row>
    <row r="163" spans="1:10" ht="12" hidden="1" outlineLevel="1" thickTop="1">
      <c r="E163" s="137"/>
      <c r="F163" s="123" t="s">
        <v>17</v>
      </c>
      <c r="H163" s="150"/>
      <c r="I163" s="184"/>
      <c r="J163" s="208">
        <f>+J161-J162</f>
        <v>-0.90999999991618097</v>
      </c>
    </row>
    <row r="164" spans="1:10" hidden="1" outlineLevel="1"/>
    <row r="165" spans="1:10" collapsed="1">
      <c r="A165" s="225" t="s">
        <v>242</v>
      </c>
      <c r="B165" s="224" t="s">
        <v>243</v>
      </c>
      <c r="C165" s="199"/>
      <c r="D165" s="200"/>
      <c r="E165" s="137"/>
      <c r="F165" s="125"/>
      <c r="G165" s="138"/>
      <c r="H165" s="127"/>
      <c r="I165" s="128"/>
      <c r="J165" s="128"/>
    </row>
    <row r="166" spans="1:10" hidden="1" outlineLevel="1">
      <c r="A166" s="139" t="s">
        <v>5</v>
      </c>
      <c r="B166" s="139" t="s">
        <v>6</v>
      </c>
      <c r="C166" s="180" t="s">
        <v>7</v>
      </c>
      <c r="D166" s="180" t="s">
        <v>8</v>
      </c>
      <c r="E166" s="140"/>
      <c r="F166" s="141" t="s">
        <v>10</v>
      </c>
      <c r="G166" s="142" t="s">
        <v>5</v>
      </c>
      <c r="H166" s="142" t="s">
        <v>6</v>
      </c>
      <c r="I166" s="141" t="s">
        <v>11</v>
      </c>
      <c r="J166" s="141" t="s">
        <v>19</v>
      </c>
    </row>
    <row r="167" spans="1:10" hidden="1" outlineLevel="1">
      <c r="A167" s="143"/>
      <c r="B167" s="143"/>
      <c r="C167" s="201"/>
      <c r="D167" s="201"/>
      <c r="E167" s="140"/>
      <c r="F167" s="146"/>
      <c r="G167" s="147"/>
      <c r="H167" s="148"/>
      <c r="I167" s="146"/>
      <c r="J167" s="178"/>
    </row>
    <row r="168" spans="1:10" hidden="1" outlineLevel="1">
      <c r="A168" s="129" t="s">
        <v>247</v>
      </c>
      <c r="B168" s="172">
        <v>42149</v>
      </c>
      <c r="C168" s="133" t="s">
        <v>248</v>
      </c>
      <c r="D168" s="133">
        <v>51536</v>
      </c>
      <c r="E168" s="133" t="s">
        <v>34</v>
      </c>
      <c r="F168" s="195">
        <v>36874.089999999997</v>
      </c>
      <c r="G168" s="174"/>
      <c r="H168" s="196"/>
      <c r="I168" s="216">
        <v>30424.2</v>
      </c>
      <c r="J168" s="297">
        <f>+F168-I168</f>
        <v>6449.8899999999958</v>
      </c>
    </row>
    <row r="169" spans="1:10" hidden="1" outlineLevel="1">
      <c r="A169" s="129" t="s">
        <v>629</v>
      </c>
      <c r="B169" s="172">
        <v>42471</v>
      </c>
      <c r="C169" s="133" t="s">
        <v>630</v>
      </c>
      <c r="D169" s="133">
        <v>59402</v>
      </c>
      <c r="E169" s="133" t="s">
        <v>34</v>
      </c>
      <c r="F169" s="195">
        <v>84432.4</v>
      </c>
      <c r="G169" s="198"/>
      <c r="H169" s="196"/>
      <c r="I169" s="216">
        <v>84463.78</v>
      </c>
      <c r="J169" s="297">
        <f>+F169-I169</f>
        <v>-31.380000000004657</v>
      </c>
    </row>
    <row r="170" spans="1:10" hidden="1" outlineLevel="1">
      <c r="A170" s="129" t="s">
        <v>1158</v>
      </c>
      <c r="B170" s="172">
        <v>42697</v>
      </c>
      <c r="C170" s="133" t="s">
        <v>1157</v>
      </c>
      <c r="D170" s="133">
        <v>66569</v>
      </c>
      <c r="E170" s="133" t="s">
        <v>34</v>
      </c>
      <c r="F170" s="195">
        <v>5703.57</v>
      </c>
      <c r="G170" s="198"/>
      <c r="H170" s="196"/>
      <c r="I170" s="216"/>
      <c r="J170" s="195">
        <f>+F170-I170</f>
        <v>5703.57</v>
      </c>
    </row>
    <row r="171" spans="1:10" hidden="1" outlineLevel="1">
      <c r="A171" s="129" t="s">
        <v>1188</v>
      </c>
      <c r="B171" s="172">
        <v>42704</v>
      </c>
      <c r="C171" s="133" t="s">
        <v>1189</v>
      </c>
      <c r="D171" s="133">
        <v>69673</v>
      </c>
      <c r="E171" s="133" t="s">
        <v>34</v>
      </c>
      <c r="F171" s="195">
        <v>7458.78</v>
      </c>
      <c r="G171" s="198"/>
      <c r="H171" s="196"/>
      <c r="I171" s="216"/>
      <c r="J171" s="195">
        <f>+F171-I171</f>
        <v>7458.78</v>
      </c>
    </row>
    <row r="172" spans="1:10" hidden="1" outlineLevel="1">
      <c r="B172" s="172"/>
      <c r="D172" s="201"/>
      <c r="E172" s="177"/>
      <c r="F172" s="146"/>
      <c r="G172" s="147"/>
      <c r="H172" s="148"/>
      <c r="I172" s="146"/>
      <c r="J172" s="197"/>
    </row>
    <row r="173" spans="1:10" hidden="1" outlineLevel="1">
      <c r="A173" s="143"/>
      <c r="B173" s="143"/>
      <c r="C173" s="201"/>
      <c r="D173" s="201"/>
      <c r="E173" s="177"/>
      <c r="F173" s="123" t="s">
        <v>15</v>
      </c>
      <c r="H173" s="150"/>
      <c r="J173" s="232">
        <f>+SUM(J168:J171)</f>
        <v>19580.85999999999</v>
      </c>
    </row>
    <row r="174" spans="1:10" ht="12" hidden="1" outlineLevel="1" thickBot="1">
      <c r="A174" s="143"/>
      <c r="B174" s="143"/>
      <c r="C174" s="201"/>
      <c r="D174" s="201"/>
      <c r="E174" s="177"/>
      <c r="F174" s="123" t="s">
        <v>16</v>
      </c>
      <c r="H174" s="150"/>
      <c r="J174" s="187">
        <v>19580.830000000002</v>
      </c>
    </row>
    <row r="175" spans="1:10" ht="12" hidden="1" outlineLevel="1" thickTop="1">
      <c r="A175" s="143"/>
      <c r="B175" s="143"/>
      <c r="C175" s="201"/>
      <c r="D175" s="201"/>
      <c r="E175" s="177"/>
      <c r="F175" s="123" t="s">
        <v>17</v>
      </c>
      <c r="H175" s="150"/>
      <c r="J175" s="208">
        <f>+J173-J174</f>
        <v>2.999999998792191E-2</v>
      </c>
    </row>
    <row r="176" spans="1:10" hidden="1" outlineLevel="1">
      <c r="E176" s="137"/>
    </row>
    <row r="177" spans="1:10" collapsed="1">
      <c r="A177" s="225" t="s">
        <v>677</v>
      </c>
      <c r="B177" s="135" t="s">
        <v>680</v>
      </c>
      <c r="C177" s="135"/>
      <c r="D177" s="136"/>
      <c r="E177" s="137"/>
      <c r="F177" s="123"/>
      <c r="G177" s="142"/>
      <c r="H177" s="142"/>
      <c r="I177" s="141"/>
      <c r="J177" s="182"/>
    </row>
    <row r="178" spans="1:10" hidden="1" outlineLevel="1">
      <c r="A178" s="143" t="s">
        <v>672</v>
      </c>
      <c r="B178" s="143" t="s">
        <v>6</v>
      </c>
      <c r="C178" s="144" t="s">
        <v>7</v>
      </c>
      <c r="D178" s="145" t="s">
        <v>8</v>
      </c>
      <c r="E178" s="144"/>
      <c r="F178" s="146" t="s">
        <v>10</v>
      </c>
      <c r="G178" s="147" t="s">
        <v>672</v>
      </c>
      <c r="H178" s="147" t="s">
        <v>6</v>
      </c>
      <c r="I178" s="222" t="s">
        <v>11</v>
      </c>
      <c r="J178" s="146" t="s">
        <v>12</v>
      </c>
    </row>
    <row r="179" spans="1:10" hidden="1" outlineLevel="1">
      <c r="C179" s="129"/>
      <c r="D179" s="129"/>
      <c r="E179" s="129"/>
      <c r="F179" s="125"/>
      <c r="H179" s="152"/>
      <c r="I179" s="129"/>
      <c r="J179" s="154"/>
    </row>
    <row r="180" spans="1:10" hidden="1" outlineLevel="1">
      <c r="A180" s="129" t="s">
        <v>678</v>
      </c>
      <c r="B180" s="172">
        <v>42186</v>
      </c>
      <c r="C180" s="129">
        <v>53798</v>
      </c>
      <c r="D180" s="129" t="s">
        <v>679</v>
      </c>
      <c r="E180" s="129"/>
      <c r="F180" s="128">
        <v>1840</v>
      </c>
      <c r="H180" s="152"/>
      <c r="J180" s="154">
        <f>+F180-I180</f>
        <v>1840</v>
      </c>
    </row>
    <row r="181" spans="1:10" hidden="1" outlineLevel="1">
      <c r="C181" s="129"/>
      <c r="D181" s="129"/>
      <c r="E181" s="129"/>
      <c r="F181" s="125"/>
      <c r="H181" s="152"/>
      <c r="I181" s="129"/>
      <c r="J181" s="154"/>
    </row>
    <row r="182" spans="1:10" hidden="1" outlineLevel="1">
      <c r="C182" s="129"/>
      <c r="D182" s="129"/>
      <c r="E182" s="129"/>
      <c r="F182" s="123" t="s">
        <v>15</v>
      </c>
      <c r="I182" s="129"/>
      <c r="J182" s="115">
        <f>+J180</f>
        <v>1840</v>
      </c>
    </row>
    <row r="183" spans="1:10" ht="12" hidden="1" outlineLevel="1" thickBot="1">
      <c r="C183" s="129"/>
      <c r="D183" s="129"/>
      <c r="E183" s="129"/>
      <c r="F183" s="123" t="s">
        <v>16</v>
      </c>
      <c r="I183" s="129"/>
      <c r="J183" s="223">
        <v>1840</v>
      </c>
    </row>
    <row r="184" spans="1:10" ht="12" hidden="1" outlineLevel="1" thickTop="1">
      <c r="C184" s="129"/>
      <c r="D184" s="129"/>
      <c r="E184" s="129"/>
      <c r="F184" s="123" t="s">
        <v>17</v>
      </c>
      <c r="I184" s="129"/>
      <c r="J184" s="154">
        <f>+J182-J183</f>
        <v>0</v>
      </c>
    </row>
    <row r="185" spans="1:10" hidden="1" outlineLevel="1"/>
    <row r="186" spans="1:10" collapsed="1">
      <c r="A186" s="225" t="s">
        <v>298</v>
      </c>
      <c r="B186" s="224" t="s">
        <v>299</v>
      </c>
      <c r="C186" s="199"/>
      <c r="D186" s="200"/>
      <c r="E186" s="137"/>
      <c r="F186" s="125"/>
      <c r="G186" s="138"/>
      <c r="H186" s="127"/>
      <c r="I186" s="128"/>
      <c r="J186" s="128"/>
    </row>
    <row r="187" spans="1:10" hidden="1" outlineLevel="1">
      <c r="A187" s="139" t="s">
        <v>5</v>
      </c>
      <c r="B187" s="139" t="s">
        <v>6</v>
      </c>
      <c r="C187" s="180" t="s">
        <v>7</v>
      </c>
      <c r="D187" s="180" t="s">
        <v>8</v>
      </c>
      <c r="E187" s="140"/>
      <c r="F187" s="141" t="s">
        <v>10</v>
      </c>
      <c r="G187" s="142" t="s">
        <v>5</v>
      </c>
      <c r="H187" s="142" t="s">
        <v>6</v>
      </c>
      <c r="I187" s="141" t="s">
        <v>11</v>
      </c>
      <c r="J187" s="141" t="s">
        <v>19</v>
      </c>
    </row>
    <row r="188" spans="1:10" hidden="1" outlineLevel="1">
      <c r="A188" s="129" t="s">
        <v>300</v>
      </c>
      <c r="B188" s="172">
        <v>41820</v>
      </c>
      <c r="C188" s="133" t="s">
        <v>301</v>
      </c>
      <c r="D188" s="133" t="s">
        <v>302</v>
      </c>
      <c r="E188" s="137"/>
      <c r="F188" s="215">
        <v>4535.16</v>
      </c>
      <c r="G188" s="198"/>
      <c r="H188" s="196"/>
      <c r="I188" s="197"/>
      <c r="J188" s="216">
        <f>+F188-I188</f>
        <v>4535.16</v>
      </c>
    </row>
    <row r="189" spans="1:10" hidden="1" outlineLevel="1">
      <c r="A189" s="129" t="s">
        <v>303</v>
      </c>
      <c r="B189" s="172">
        <v>41880</v>
      </c>
      <c r="C189" s="133" t="s">
        <v>304</v>
      </c>
      <c r="D189" s="133" t="s">
        <v>305</v>
      </c>
      <c r="E189" s="137"/>
      <c r="F189" s="215">
        <v>9397.7199999999993</v>
      </c>
      <c r="G189" s="198"/>
      <c r="H189" s="196"/>
      <c r="I189" s="197"/>
      <c r="J189" s="216">
        <f t="shared" ref="J189:J190" si="6">+F189-I189</f>
        <v>9397.7199999999993</v>
      </c>
    </row>
    <row r="190" spans="1:10" hidden="1" outlineLevel="1">
      <c r="A190" s="129" t="s">
        <v>306</v>
      </c>
      <c r="B190" s="172">
        <v>42326</v>
      </c>
      <c r="C190" s="133" t="s">
        <v>307</v>
      </c>
      <c r="D190" s="133" t="s">
        <v>308</v>
      </c>
      <c r="E190" s="133"/>
      <c r="F190" s="215">
        <v>2547.64</v>
      </c>
      <c r="G190" s="174"/>
      <c r="H190" s="174"/>
      <c r="I190" s="216">
        <v>1909.64</v>
      </c>
      <c r="J190" s="216">
        <f t="shared" si="6"/>
        <v>637.99999999999977</v>
      </c>
    </row>
    <row r="191" spans="1:10" hidden="1" outlineLevel="1">
      <c r="B191" s="172"/>
      <c r="D191" s="207"/>
      <c r="E191" s="137"/>
      <c r="F191" s="195"/>
      <c r="G191" s="174"/>
      <c r="H191" s="174"/>
      <c r="I191" s="216"/>
      <c r="J191" s="195"/>
    </row>
    <row r="192" spans="1:10" hidden="1" outlineLevel="1">
      <c r="A192" s="143"/>
      <c r="B192" s="143"/>
      <c r="C192" s="201"/>
      <c r="D192" s="201"/>
      <c r="E192" s="177"/>
      <c r="F192" s="123" t="s">
        <v>15</v>
      </c>
      <c r="H192" s="150"/>
      <c r="J192" s="296">
        <f>+J188+J189+J190</f>
        <v>14570.88</v>
      </c>
    </row>
    <row r="193" spans="1:10" ht="12" hidden="1" outlineLevel="1" thickBot="1">
      <c r="A193" s="143"/>
      <c r="B193" s="143"/>
      <c r="C193" s="201"/>
      <c r="D193" s="201"/>
      <c r="E193" s="177"/>
      <c r="F193" s="123" t="s">
        <v>16</v>
      </c>
      <c r="H193" s="150"/>
      <c r="J193" s="212">
        <v>14570.88</v>
      </c>
    </row>
    <row r="194" spans="1:10" ht="12" hidden="1" outlineLevel="1" thickTop="1">
      <c r="E194" s="137"/>
      <c r="F194" s="123" t="s">
        <v>17</v>
      </c>
      <c r="H194" s="150"/>
      <c r="J194" s="208">
        <f>+J192-J193</f>
        <v>0</v>
      </c>
    </row>
    <row r="195" spans="1:10" hidden="1" outlineLevel="1"/>
    <row r="196" spans="1:10" hidden="1" outlineLevel="1"/>
    <row r="197" spans="1:10" collapsed="1">
      <c r="A197" s="225" t="s">
        <v>309</v>
      </c>
      <c r="B197" s="224" t="s">
        <v>310</v>
      </c>
      <c r="C197" s="199"/>
      <c r="D197" s="200"/>
      <c r="E197" s="137"/>
      <c r="F197" s="125"/>
      <c r="G197" s="138"/>
      <c r="H197" s="127"/>
      <c r="I197" s="128"/>
      <c r="J197" s="128"/>
    </row>
    <row r="198" spans="1:10" hidden="1" outlineLevel="1">
      <c r="A198" s="139" t="s">
        <v>5</v>
      </c>
      <c r="B198" s="139" t="s">
        <v>6</v>
      </c>
      <c r="C198" s="180" t="s">
        <v>7</v>
      </c>
      <c r="D198" s="180" t="s">
        <v>8</v>
      </c>
      <c r="E198" s="140"/>
      <c r="F198" s="141" t="s">
        <v>10</v>
      </c>
      <c r="G198" s="142" t="s">
        <v>5</v>
      </c>
      <c r="H198" s="142" t="s">
        <v>6</v>
      </c>
      <c r="I198" s="141" t="s">
        <v>11</v>
      </c>
      <c r="J198" s="141" t="s">
        <v>19</v>
      </c>
    </row>
    <row r="199" spans="1:10" hidden="1" outlineLevel="1">
      <c r="A199" s="143"/>
      <c r="B199" s="143"/>
      <c r="C199" s="201"/>
      <c r="D199" s="201"/>
      <c r="E199" s="140"/>
      <c r="F199" s="146"/>
      <c r="G199" s="147"/>
      <c r="H199" s="148"/>
      <c r="I199" s="197"/>
      <c r="J199" s="197">
        <v>0</v>
      </c>
    </row>
    <row r="200" spans="1:10" hidden="1" outlineLevel="1">
      <c r="A200" s="129" t="s">
        <v>311</v>
      </c>
      <c r="B200" s="172">
        <v>42151</v>
      </c>
      <c r="C200" s="133" t="s">
        <v>926</v>
      </c>
      <c r="D200" s="133" t="s">
        <v>313</v>
      </c>
      <c r="E200" s="137"/>
      <c r="F200" s="195">
        <v>13953.72</v>
      </c>
      <c r="G200" s="129" t="s">
        <v>314</v>
      </c>
      <c r="H200" s="172">
        <v>42215</v>
      </c>
      <c r="I200" s="184">
        <v>11547.91</v>
      </c>
      <c r="J200" s="195">
        <f>+F200-I200</f>
        <v>2405.8099999999995</v>
      </c>
    </row>
    <row r="201" spans="1:10" hidden="1" outlineLevel="1">
      <c r="B201" s="172"/>
      <c r="E201" s="137"/>
      <c r="F201" s="138"/>
      <c r="G201" s="147"/>
      <c r="H201" s="148"/>
      <c r="I201" s="197"/>
      <c r="J201" s="195"/>
    </row>
    <row r="202" spans="1:10" hidden="1" outlineLevel="1">
      <c r="A202" s="143"/>
      <c r="B202" s="143"/>
      <c r="C202" s="201"/>
      <c r="D202" s="201"/>
      <c r="E202" s="177"/>
      <c r="F202" s="123" t="s">
        <v>15</v>
      </c>
      <c r="H202" s="150"/>
      <c r="I202" s="184"/>
      <c r="J202" s="296">
        <f>+J200</f>
        <v>2405.8099999999995</v>
      </c>
    </row>
    <row r="203" spans="1:10" ht="12" hidden="1" outlineLevel="1" thickBot="1">
      <c r="A203" s="143"/>
      <c r="B203" s="143"/>
      <c r="C203" s="201"/>
      <c r="D203" s="201"/>
      <c r="E203" s="177"/>
      <c r="F203" s="123" t="s">
        <v>16</v>
      </c>
      <c r="H203" s="150"/>
      <c r="I203" s="184"/>
      <c r="J203" s="212">
        <v>2405.81</v>
      </c>
    </row>
    <row r="204" spans="1:10" ht="12" hidden="1" outlineLevel="1" thickTop="1">
      <c r="A204" s="143"/>
      <c r="B204" s="143"/>
      <c r="C204" s="201"/>
      <c r="D204" s="201"/>
      <c r="E204" s="177"/>
      <c r="F204" s="123" t="s">
        <v>17</v>
      </c>
      <c r="H204" s="150"/>
      <c r="I204" s="184"/>
      <c r="J204" s="208">
        <f>+J202-J203</f>
        <v>0</v>
      </c>
    </row>
    <row r="205" spans="1:10" collapsed="1">
      <c r="A205" s="225" t="s">
        <v>465</v>
      </c>
      <c r="B205" s="224" t="s">
        <v>466</v>
      </c>
      <c r="C205" s="199"/>
      <c r="D205" s="200"/>
      <c r="E205" s="137"/>
      <c r="F205" s="125"/>
      <c r="G205" s="138"/>
      <c r="H205" s="127"/>
      <c r="I205" s="128"/>
      <c r="J205" s="128"/>
    </row>
    <row r="206" spans="1:10" hidden="1" outlineLevel="1">
      <c r="A206" s="139" t="s">
        <v>5</v>
      </c>
      <c r="B206" s="139" t="s">
        <v>6</v>
      </c>
      <c r="C206" s="180" t="s">
        <v>7</v>
      </c>
      <c r="D206" s="180" t="s">
        <v>8</v>
      </c>
      <c r="E206" s="140"/>
      <c r="F206" s="141" t="s">
        <v>10</v>
      </c>
      <c r="G206" s="142" t="s">
        <v>5</v>
      </c>
      <c r="H206" s="142" t="s">
        <v>6</v>
      </c>
      <c r="I206" s="141" t="s">
        <v>11</v>
      </c>
      <c r="J206" s="141" t="s">
        <v>19</v>
      </c>
    </row>
    <row r="207" spans="1:10" hidden="1" outlineLevel="1">
      <c r="A207" s="143"/>
      <c r="B207" s="143"/>
      <c r="C207" s="201"/>
      <c r="D207" s="201"/>
      <c r="E207" s="177"/>
      <c r="F207" s="123"/>
      <c r="H207" s="150"/>
      <c r="I207" s="184"/>
      <c r="J207" s="208"/>
    </row>
    <row r="208" spans="1:10" s="129" customFormat="1" hidden="1" outlineLevel="1">
      <c r="A208" s="110" t="s">
        <v>1103</v>
      </c>
      <c r="B208" s="111">
        <v>42668</v>
      </c>
      <c r="C208" s="207">
        <v>68496</v>
      </c>
      <c r="D208" s="207" t="s">
        <v>1104</v>
      </c>
      <c r="E208" s="133"/>
      <c r="F208" s="235">
        <v>2622.9</v>
      </c>
      <c r="H208" s="150"/>
      <c r="I208" s="184"/>
      <c r="J208" s="216">
        <f>+F208-I208</f>
        <v>2622.9</v>
      </c>
    </row>
    <row r="209" spans="1:10" s="129" customFormat="1" hidden="1" outlineLevel="1">
      <c r="A209" s="129" t="s">
        <v>71</v>
      </c>
      <c r="B209" s="111">
        <v>42684</v>
      </c>
      <c r="C209" s="207">
        <v>69237</v>
      </c>
      <c r="D209" s="207" t="s">
        <v>1108</v>
      </c>
      <c r="E209" s="133"/>
      <c r="F209" s="235">
        <v>3030</v>
      </c>
      <c r="H209" s="150"/>
      <c r="I209" s="184"/>
      <c r="J209" s="216">
        <f>+F209-I209</f>
        <v>3030</v>
      </c>
    </row>
    <row r="210" spans="1:10" s="129" customFormat="1" hidden="1" outlineLevel="1">
      <c r="A210" s="110"/>
      <c r="B210" s="110"/>
      <c r="C210" s="207"/>
      <c r="D210" s="207"/>
      <c r="E210" s="264"/>
      <c r="F210" s="235"/>
      <c r="H210" s="150"/>
      <c r="I210" s="184"/>
      <c r="J210" s="216"/>
    </row>
    <row r="211" spans="1:10" s="129" customFormat="1" hidden="1" outlineLevel="1">
      <c r="A211" s="110"/>
      <c r="B211" s="110"/>
      <c r="C211" s="207"/>
      <c r="D211" s="207"/>
      <c r="E211" s="264"/>
      <c r="F211" s="123" t="s">
        <v>15</v>
      </c>
      <c r="G211" s="169"/>
      <c r="H211" s="150"/>
      <c r="I211" s="184"/>
      <c r="J211" s="232">
        <f>+SUM(J207:J209)</f>
        <v>5652.9</v>
      </c>
    </row>
    <row r="212" spans="1:10" s="129" customFormat="1" ht="12" hidden="1" outlineLevel="1" thickBot="1">
      <c r="A212" s="110"/>
      <c r="B212" s="110"/>
      <c r="C212" s="207"/>
      <c r="D212" s="207"/>
      <c r="E212" s="264"/>
      <c r="F212" s="123" t="s">
        <v>16</v>
      </c>
      <c r="G212" s="169"/>
      <c r="H212" s="150"/>
      <c r="I212" s="184"/>
      <c r="J212" s="212">
        <v>5652.9</v>
      </c>
    </row>
    <row r="213" spans="1:10" s="129" customFormat="1" ht="12" hidden="1" outlineLevel="1" thickTop="1">
      <c r="A213" s="110"/>
      <c r="B213" s="110"/>
      <c r="C213" s="207"/>
      <c r="D213" s="207"/>
      <c r="E213" s="264"/>
      <c r="F213" s="123" t="s">
        <v>17</v>
      </c>
      <c r="G213" s="169"/>
      <c r="H213" s="150"/>
      <c r="I213" s="184"/>
      <c r="J213" s="208">
        <f>+J211-J212</f>
        <v>0</v>
      </c>
    </row>
    <row r="214" spans="1:10" s="129" customFormat="1" hidden="1" outlineLevel="1">
      <c r="A214" s="110"/>
      <c r="B214" s="110"/>
      <c r="C214" s="207"/>
      <c r="D214" s="207"/>
      <c r="E214" s="264"/>
      <c r="F214" s="235"/>
      <c r="H214" s="150"/>
      <c r="I214" s="184"/>
      <c r="J214" s="216"/>
    </row>
    <row r="215" spans="1:10" collapsed="1">
      <c r="A215" s="225" t="s">
        <v>333</v>
      </c>
      <c r="B215" s="224" t="s">
        <v>334</v>
      </c>
      <c r="C215" s="199"/>
      <c r="D215" s="200"/>
      <c r="E215" s="137"/>
      <c r="F215" s="125"/>
      <c r="G215" s="138"/>
      <c r="H215" s="127"/>
      <c r="I215" s="128"/>
      <c r="J215" s="128"/>
    </row>
    <row r="216" spans="1:10" hidden="1" outlineLevel="1">
      <c r="A216" s="139" t="s">
        <v>5</v>
      </c>
      <c r="B216" s="139" t="s">
        <v>6</v>
      </c>
      <c r="C216" s="180" t="s">
        <v>7</v>
      </c>
      <c r="D216" s="180" t="s">
        <v>8</v>
      </c>
      <c r="E216" s="140" t="s">
        <v>9</v>
      </c>
      <c r="F216" s="141" t="s">
        <v>10</v>
      </c>
      <c r="G216" s="142" t="s">
        <v>5</v>
      </c>
      <c r="H216" s="142" t="s">
        <v>6</v>
      </c>
      <c r="I216" s="141" t="s">
        <v>11</v>
      </c>
      <c r="J216" s="141" t="s">
        <v>19</v>
      </c>
    </row>
    <row r="217" spans="1:10" hidden="1" outlineLevel="1">
      <c r="A217" s="143"/>
      <c r="B217" s="143"/>
      <c r="C217" s="201"/>
      <c r="D217" s="201"/>
      <c r="E217" s="140"/>
      <c r="F217" s="138"/>
      <c r="G217" s="147"/>
      <c r="H217" s="148"/>
      <c r="I217" s="197"/>
      <c r="J217" s="197">
        <v>0</v>
      </c>
    </row>
    <row r="218" spans="1:10" hidden="1" outlineLevel="1">
      <c r="A218" s="129" t="s">
        <v>335</v>
      </c>
      <c r="B218" s="172">
        <v>42009</v>
      </c>
      <c r="C218" s="133" t="s">
        <v>336</v>
      </c>
      <c r="D218" s="133" t="s">
        <v>337</v>
      </c>
      <c r="E218" s="137" t="s">
        <v>76</v>
      </c>
      <c r="F218" s="195">
        <v>2583.19</v>
      </c>
      <c r="G218" s="134"/>
      <c r="H218" s="134"/>
      <c r="I218" s="184"/>
      <c r="J218" s="216">
        <f>+F218-I218</f>
        <v>2583.19</v>
      </c>
    </row>
    <row r="219" spans="1:10" hidden="1" outlineLevel="1">
      <c r="A219" s="129" t="s">
        <v>339</v>
      </c>
      <c r="B219" s="172">
        <v>42280</v>
      </c>
      <c r="C219" s="133" t="s">
        <v>340</v>
      </c>
      <c r="D219" s="133" t="s">
        <v>341</v>
      </c>
      <c r="E219" s="137" t="s">
        <v>76</v>
      </c>
      <c r="F219" s="195">
        <v>4024.69</v>
      </c>
      <c r="G219" s="134"/>
      <c r="H219" s="134"/>
      <c r="I219" s="184"/>
      <c r="J219" s="216">
        <f>+F219-I219</f>
        <v>4024.69</v>
      </c>
    </row>
    <row r="220" spans="1:10" hidden="1" outlineLevel="1">
      <c r="B220" s="172"/>
      <c r="E220" s="137"/>
      <c r="F220" s="195"/>
      <c r="H220" s="172"/>
      <c r="I220" s="184"/>
      <c r="J220" s="216"/>
    </row>
    <row r="221" spans="1:10" hidden="1" outlineLevel="1">
      <c r="E221" s="137"/>
      <c r="F221" s="123" t="s">
        <v>15</v>
      </c>
      <c r="H221" s="150"/>
      <c r="I221" s="184"/>
      <c r="J221" s="296">
        <f>+J218+J219</f>
        <v>6607.88</v>
      </c>
    </row>
    <row r="222" spans="1:10" ht="12" hidden="1" outlineLevel="1" thickBot="1">
      <c r="E222" s="137"/>
      <c r="F222" s="123" t="s">
        <v>16</v>
      </c>
      <c r="H222" s="150"/>
      <c r="I222" s="184"/>
      <c r="J222" s="187">
        <v>6607.88</v>
      </c>
    </row>
    <row r="223" spans="1:10" ht="12" hidden="1" outlineLevel="1" thickTop="1">
      <c r="E223" s="137"/>
      <c r="F223" s="123" t="s">
        <v>17</v>
      </c>
      <c r="H223" s="150"/>
      <c r="J223" s="154">
        <f>+J221-J222</f>
        <v>0</v>
      </c>
    </row>
    <row r="224" spans="1:10" collapsed="1">
      <c r="E224" s="137"/>
      <c r="F224" s="123"/>
      <c r="H224" s="150"/>
      <c r="J224" s="154"/>
    </row>
    <row r="225" spans="1:10">
      <c r="E225" s="137"/>
      <c r="F225" s="123"/>
      <c r="H225" s="150"/>
      <c r="J225" s="154"/>
    </row>
    <row r="226" spans="1:10">
      <c r="E226" s="137"/>
      <c r="F226" s="123"/>
      <c r="H226" s="150"/>
      <c r="J226" s="154"/>
    </row>
    <row r="227" spans="1:10">
      <c r="E227" s="137"/>
      <c r="F227" s="123"/>
      <c r="H227" s="150"/>
      <c r="J227" s="154"/>
    </row>
    <row r="228" spans="1:10">
      <c r="E228" s="137"/>
      <c r="F228" s="123"/>
      <c r="H228" s="150"/>
      <c r="J228" s="154"/>
    </row>
    <row r="229" spans="1:10">
      <c r="A229" s="226" t="s">
        <v>354</v>
      </c>
      <c r="B229" s="229" t="s">
        <v>355</v>
      </c>
      <c r="C229" s="230"/>
      <c r="D229" s="231"/>
      <c r="E229" s="137"/>
    </row>
    <row r="230" spans="1:10" hidden="1" outlineLevel="1">
      <c r="A230" s="139" t="s">
        <v>5</v>
      </c>
      <c r="B230" s="139" t="s">
        <v>6</v>
      </c>
      <c r="C230" s="180" t="s">
        <v>7</v>
      </c>
      <c r="D230" s="180" t="s">
        <v>8</v>
      </c>
      <c r="E230" s="140" t="s">
        <v>9</v>
      </c>
      <c r="F230" s="141" t="s">
        <v>10</v>
      </c>
      <c r="G230" s="142" t="s">
        <v>5</v>
      </c>
      <c r="H230" s="142" t="s">
        <v>6</v>
      </c>
      <c r="I230" s="141" t="s">
        <v>11</v>
      </c>
      <c r="J230" s="141" t="s">
        <v>19</v>
      </c>
    </row>
    <row r="231" spans="1:10" hidden="1" outlineLevel="1">
      <c r="E231" s="140" t="s">
        <v>13</v>
      </c>
      <c r="J231" s="209">
        <v>8624.9699999999993</v>
      </c>
    </row>
    <row r="232" spans="1:10" hidden="1" outlineLevel="1">
      <c r="E232" s="137"/>
      <c r="J232" s="190"/>
    </row>
    <row r="233" spans="1:10" hidden="1" outlineLevel="1">
      <c r="E233" s="137"/>
      <c r="F233" s="123" t="s">
        <v>15</v>
      </c>
      <c r="H233" s="150"/>
      <c r="J233" s="232">
        <v>8624.9699999999993</v>
      </c>
    </row>
    <row r="234" spans="1:10" ht="12" hidden="1" outlineLevel="1" thickBot="1">
      <c r="E234" s="137"/>
      <c r="F234" s="123" t="s">
        <v>16</v>
      </c>
      <c r="H234" s="150"/>
      <c r="J234" s="211">
        <v>8624.9699999999993</v>
      </c>
    </row>
    <row r="235" spans="1:10" ht="12" hidden="1" outlineLevel="1" thickTop="1">
      <c r="E235" s="137"/>
      <c r="F235" s="123" t="s">
        <v>17</v>
      </c>
      <c r="H235" s="150"/>
      <c r="J235" s="208">
        <v>0</v>
      </c>
    </row>
    <row r="236" spans="1:10" collapsed="1"/>
    <row r="240" spans="1:10" ht="12">
      <c r="I240" s="238" t="s">
        <v>924</v>
      </c>
      <c r="J240" s="239">
        <f>+J233+J221+J211+J202+J192+J182+J173+J161+J109+J101+J93+J76+J67+J25+J13</f>
        <v>972680.38</v>
      </c>
    </row>
    <row r="241" spans="9:12" ht="12.75" thickBot="1">
      <c r="I241" s="238" t="s">
        <v>925</v>
      </c>
      <c r="J241" s="240">
        <v>972681.21</v>
      </c>
      <c r="K241" s="194"/>
      <c r="L241" s="194"/>
    </row>
    <row r="242" spans="9:12" ht="12.75" thickTop="1">
      <c r="I242" s="238" t="s">
        <v>19</v>
      </c>
      <c r="J242" s="241">
        <f>+J240-J241</f>
        <v>-0.82999999995809048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95"/>
  <sheetViews>
    <sheetView tabSelected="1" workbookViewId="0">
      <selection activeCell="J34" sqref="J34"/>
    </sheetView>
  </sheetViews>
  <sheetFormatPr baseColWidth="10" defaultRowHeight="11.25" outlineLevelRow="1"/>
  <cols>
    <col min="1" max="1" width="11.42578125" style="169"/>
    <col min="2" max="2" width="14.7109375" style="169" customWidth="1"/>
    <col min="3" max="3" width="11.5703125" style="169" customWidth="1"/>
    <col min="4" max="4" width="8" style="169" bestFit="1" customWidth="1"/>
    <col min="5" max="5" width="25" style="169" bestFit="1" customWidth="1"/>
    <col min="6" max="6" width="10.7109375" style="234" bestFit="1" customWidth="1"/>
    <col min="7" max="7" width="7.85546875" style="169" bestFit="1" customWidth="1"/>
    <col min="8" max="8" width="8.7109375" style="169" bestFit="1" customWidth="1"/>
    <col min="9" max="9" width="11.140625" style="169" bestFit="1" customWidth="1"/>
    <col min="10" max="10" width="12.42578125" style="169" bestFit="1" customWidth="1"/>
    <col min="11" max="11" width="6.85546875" style="169" customWidth="1"/>
    <col min="12" max="12" width="16.85546875" style="169" customWidth="1"/>
    <col min="13" max="16384" width="11.42578125" style="169"/>
  </cols>
  <sheetData>
    <row r="1" spans="1:12" ht="12.75">
      <c r="A1" s="242"/>
      <c r="B1" s="242"/>
      <c r="C1" s="243"/>
      <c r="D1" s="243"/>
      <c r="E1" s="243"/>
      <c r="F1" s="244"/>
      <c r="G1" s="245"/>
      <c r="H1" s="246"/>
      <c r="I1" s="247"/>
      <c r="J1" s="247"/>
      <c r="K1" s="130"/>
      <c r="L1" s="131" t="s">
        <v>0</v>
      </c>
    </row>
    <row r="2" spans="1:12" ht="12.75">
      <c r="A2" s="308" t="s">
        <v>1</v>
      </c>
      <c r="B2" s="308"/>
      <c r="C2" s="308"/>
      <c r="D2" s="308"/>
      <c r="E2" s="308"/>
      <c r="F2" s="308"/>
      <c r="G2" s="308"/>
      <c r="H2" s="308"/>
      <c r="I2" s="308"/>
      <c r="J2" s="308"/>
      <c r="K2" s="228"/>
      <c r="L2" s="131" t="s">
        <v>2</v>
      </c>
    </row>
    <row r="3" spans="1:12" ht="12.75">
      <c r="A3" s="308" t="s">
        <v>1190</v>
      </c>
      <c r="B3" s="308"/>
      <c r="C3" s="308"/>
      <c r="D3" s="308"/>
      <c r="E3" s="308"/>
      <c r="F3" s="308"/>
      <c r="G3" s="308"/>
      <c r="H3" s="308"/>
      <c r="I3" s="308"/>
      <c r="J3" s="308"/>
    </row>
    <row r="4" spans="1:12" ht="20.25" customHeight="1">
      <c r="A4" s="307"/>
      <c r="B4" s="307"/>
      <c r="C4" s="307"/>
      <c r="D4" s="307"/>
      <c r="E4" s="307"/>
      <c r="F4" s="307"/>
      <c r="G4" s="307"/>
      <c r="H4" s="307"/>
      <c r="I4" s="307"/>
      <c r="J4" s="307"/>
    </row>
    <row r="5" spans="1:12">
      <c r="A5" s="291"/>
      <c r="B5" s="291"/>
      <c r="C5" s="291"/>
      <c r="D5" s="291"/>
      <c r="E5" s="291"/>
      <c r="F5" s="291"/>
      <c r="G5" s="291"/>
      <c r="H5" s="291"/>
      <c r="I5" s="291"/>
      <c r="J5" s="291"/>
    </row>
    <row r="6" spans="1:12">
      <c r="A6" s="225" t="s">
        <v>3</v>
      </c>
      <c r="B6" s="224" t="s">
        <v>1049</v>
      </c>
      <c r="C6" s="199"/>
      <c r="D6" s="200"/>
      <c r="E6" s="137"/>
      <c r="F6" s="125"/>
      <c r="G6" s="138"/>
      <c r="H6" s="127"/>
      <c r="I6" s="128"/>
      <c r="J6" s="128"/>
    </row>
    <row r="7" spans="1:12" hidden="1" outlineLevel="1">
      <c r="A7" s="139" t="s">
        <v>5</v>
      </c>
      <c r="B7" s="139" t="s">
        <v>6</v>
      </c>
      <c r="C7" s="180" t="s">
        <v>7</v>
      </c>
      <c r="D7" s="180" t="s">
        <v>8</v>
      </c>
      <c r="E7" s="140"/>
      <c r="F7" s="141" t="s">
        <v>10</v>
      </c>
      <c r="G7" s="142" t="s">
        <v>5</v>
      </c>
      <c r="H7" s="142" t="s">
        <v>6</v>
      </c>
      <c r="I7" s="141" t="s">
        <v>11</v>
      </c>
      <c r="J7" s="141" t="s">
        <v>12</v>
      </c>
    </row>
    <row r="8" spans="1:12" hidden="1" outlineLevel="1">
      <c r="A8" s="143"/>
      <c r="B8" s="143"/>
      <c r="C8" s="201"/>
      <c r="D8" s="201"/>
      <c r="E8" s="140"/>
      <c r="F8" s="146"/>
      <c r="G8" s="147"/>
      <c r="H8" s="148"/>
      <c r="I8" s="146"/>
      <c r="J8" s="292">
        <v>0</v>
      </c>
    </row>
    <row r="9" spans="1:12" hidden="1" outlineLevel="1">
      <c r="B9" s="191"/>
      <c r="D9" s="183"/>
      <c r="F9" s="195"/>
      <c r="G9" s="174"/>
      <c r="H9" s="174"/>
      <c r="I9" s="184"/>
      <c r="J9" s="209"/>
    </row>
    <row r="10" spans="1:12" hidden="1" outlineLevel="1">
      <c r="A10" s="160" t="s">
        <v>1050</v>
      </c>
      <c r="B10" s="149">
        <v>42657</v>
      </c>
      <c r="C10" s="133" t="s">
        <v>1051</v>
      </c>
      <c r="D10" s="133" t="s">
        <v>1052</v>
      </c>
      <c r="E10" s="133"/>
      <c r="F10" s="128">
        <v>4523.4399999999996</v>
      </c>
      <c r="H10" s="151"/>
      <c r="J10" s="93">
        <f>+F10</f>
        <v>4523.4399999999996</v>
      </c>
    </row>
    <row r="11" spans="1:12" hidden="1" outlineLevel="1">
      <c r="A11" s="160" t="s">
        <v>1107</v>
      </c>
      <c r="B11" s="149">
        <v>42679</v>
      </c>
      <c r="C11" s="133" t="s">
        <v>1106</v>
      </c>
      <c r="D11" s="133" t="s">
        <v>1105</v>
      </c>
      <c r="E11" s="133"/>
      <c r="F11" s="128">
        <v>910.24</v>
      </c>
      <c r="H11" s="151"/>
      <c r="J11" s="93">
        <f t="shared" ref="J11" si="0">+F11</f>
        <v>910.24</v>
      </c>
    </row>
    <row r="12" spans="1:12" hidden="1" outlineLevel="1">
      <c r="A12" s="160"/>
      <c r="B12" s="149"/>
      <c r="C12" s="133"/>
      <c r="D12" s="133"/>
      <c r="E12" s="133"/>
      <c r="F12" s="128"/>
      <c r="H12" s="151"/>
      <c r="J12" s="128"/>
    </row>
    <row r="13" spans="1:12" hidden="1" outlineLevel="1">
      <c r="E13" s="137"/>
      <c r="F13" s="123" t="s">
        <v>15</v>
      </c>
      <c r="H13" s="150"/>
      <c r="J13" s="153">
        <f>+SUM(J10:J11)</f>
        <v>5433.6799999999994</v>
      </c>
    </row>
    <row r="14" spans="1:12" ht="12" hidden="1" outlineLevel="1" thickBot="1">
      <c r="E14" s="137"/>
      <c r="F14" s="123" t="s">
        <v>16</v>
      </c>
      <c r="H14" s="150"/>
      <c r="J14" s="188">
        <v>5433.68</v>
      </c>
    </row>
    <row r="15" spans="1:12" ht="12" hidden="1" outlineLevel="1" thickTop="1">
      <c r="E15" s="137"/>
      <c r="F15" s="123" t="s">
        <v>17</v>
      </c>
      <c r="H15" s="150"/>
      <c r="J15" s="154">
        <f>+J13-J14</f>
        <v>0</v>
      </c>
    </row>
    <row r="16" spans="1:12" hidden="1" outlineLevel="1">
      <c r="E16" s="137"/>
      <c r="F16" s="123"/>
      <c r="H16" s="150"/>
      <c r="J16" s="154"/>
    </row>
    <row r="17" spans="1:13" collapsed="1">
      <c r="A17" s="225" t="s">
        <v>673</v>
      </c>
      <c r="B17" s="224" t="s">
        <v>18</v>
      </c>
      <c r="C17" s="199"/>
      <c r="D17" s="200"/>
      <c r="E17" s="137"/>
      <c r="G17" s="134"/>
      <c r="H17" s="127"/>
      <c r="I17" s="128"/>
      <c r="J17" s="128"/>
    </row>
    <row r="18" spans="1:13" hidden="1" outlineLevel="1">
      <c r="A18" s="139" t="s">
        <v>5</v>
      </c>
      <c r="B18" s="139" t="s">
        <v>6</v>
      </c>
      <c r="C18" s="139" t="s">
        <v>7</v>
      </c>
      <c r="D18" s="19" t="s">
        <v>8</v>
      </c>
      <c r="E18" s="140"/>
      <c r="F18" s="141" t="s">
        <v>10</v>
      </c>
      <c r="G18" s="142" t="s">
        <v>5</v>
      </c>
      <c r="H18" s="142" t="s">
        <v>6</v>
      </c>
      <c r="I18" s="141" t="s">
        <v>11</v>
      </c>
      <c r="J18" s="141" t="s">
        <v>19</v>
      </c>
    </row>
    <row r="19" spans="1:13" hidden="1" outlineLevel="1">
      <c r="A19" s="125"/>
      <c r="B19" s="126"/>
      <c r="C19" s="125"/>
      <c r="D19" s="125"/>
      <c r="E19" s="140"/>
      <c r="F19" s="125"/>
      <c r="G19" s="125"/>
      <c r="H19" s="127"/>
      <c r="I19" s="128"/>
      <c r="J19" s="189"/>
    </row>
    <row r="20" spans="1:13" hidden="1" outlineLevel="1">
      <c r="A20" s="129" t="s">
        <v>1119</v>
      </c>
      <c r="B20" s="172">
        <v>42699</v>
      </c>
      <c r="C20" s="129" t="s">
        <v>1120</v>
      </c>
      <c r="D20" s="202" t="s">
        <v>1271</v>
      </c>
      <c r="E20" s="129" t="s">
        <v>34</v>
      </c>
      <c r="F20" s="134">
        <v>33713.089999999997</v>
      </c>
      <c r="G20" s="125"/>
      <c r="H20" s="127"/>
      <c r="I20" s="128"/>
      <c r="J20" s="301">
        <f>+F20-I20</f>
        <v>33713.089999999997</v>
      </c>
      <c r="M20" s="304"/>
    </row>
    <row r="21" spans="1:13" hidden="1" outlineLevel="1">
      <c r="A21" s="129" t="s">
        <v>1121</v>
      </c>
      <c r="B21" s="172">
        <v>42700</v>
      </c>
      <c r="C21" s="129" t="s">
        <v>1122</v>
      </c>
      <c r="D21" s="202" t="s">
        <v>1124</v>
      </c>
      <c r="E21" s="129" t="s">
        <v>34</v>
      </c>
      <c r="F21" s="134">
        <v>13824.97</v>
      </c>
      <c r="G21" s="125"/>
      <c r="H21" s="127"/>
      <c r="I21" s="128"/>
      <c r="J21" s="189">
        <f t="shared" ref="J21:J27" si="1">+F21-I21</f>
        <v>13824.97</v>
      </c>
    </row>
    <row r="22" spans="1:13" hidden="1" outlineLevel="1">
      <c r="A22" s="129" t="s">
        <v>1044</v>
      </c>
      <c r="B22" s="172">
        <v>42702</v>
      </c>
      <c r="C22" s="129" t="s">
        <v>1123</v>
      </c>
      <c r="D22" s="202" t="s">
        <v>1125</v>
      </c>
      <c r="E22" s="129" t="s">
        <v>34</v>
      </c>
      <c r="F22" s="134">
        <v>27919.84</v>
      </c>
      <c r="G22" s="129"/>
      <c r="H22" s="164"/>
      <c r="I22" s="58"/>
      <c r="J22" s="301">
        <f t="shared" si="1"/>
        <v>27919.84</v>
      </c>
      <c r="M22" s="304"/>
    </row>
    <row r="23" spans="1:13" hidden="1" outlineLevel="1">
      <c r="A23" s="129" t="s">
        <v>1159</v>
      </c>
      <c r="B23" s="172">
        <v>42703</v>
      </c>
      <c r="C23" s="129" t="s">
        <v>1160</v>
      </c>
      <c r="D23" s="202" t="s">
        <v>1161</v>
      </c>
      <c r="E23" s="129" t="s">
        <v>34</v>
      </c>
      <c r="F23" s="134">
        <v>7828.78</v>
      </c>
      <c r="G23" s="129"/>
      <c r="H23" s="164"/>
      <c r="I23" s="58"/>
      <c r="J23" s="189">
        <f t="shared" si="1"/>
        <v>7828.78</v>
      </c>
    </row>
    <row r="24" spans="1:13" hidden="1" outlineLevel="1">
      <c r="A24" s="129" t="s">
        <v>1192</v>
      </c>
      <c r="B24" s="172">
        <v>42723</v>
      </c>
      <c r="C24" s="129" t="s">
        <v>1193</v>
      </c>
      <c r="D24" s="202" t="s">
        <v>1194</v>
      </c>
      <c r="E24" s="129" t="s">
        <v>34</v>
      </c>
      <c r="F24" s="134">
        <v>13813.77</v>
      </c>
      <c r="G24" s="129"/>
      <c r="H24" s="164"/>
      <c r="I24" s="58"/>
      <c r="J24" s="189">
        <f t="shared" si="1"/>
        <v>13813.77</v>
      </c>
    </row>
    <row r="25" spans="1:13" hidden="1" outlineLevel="1">
      <c r="A25" s="129" t="s">
        <v>1203</v>
      </c>
      <c r="B25" s="172">
        <v>42733</v>
      </c>
      <c r="C25" s="129" t="s">
        <v>1206</v>
      </c>
      <c r="D25" s="202" t="s">
        <v>1209</v>
      </c>
      <c r="E25" s="129" t="s">
        <v>34</v>
      </c>
      <c r="F25" s="134">
        <v>13597.1</v>
      </c>
      <c r="G25" s="129"/>
      <c r="H25" s="164"/>
      <c r="I25" s="58"/>
      <c r="J25" s="189">
        <f t="shared" si="1"/>
        <v>13597.1</v>
      </c>
    </row>
    <row r="26" spans="1:13" hidden="1" outlineLevel="1">
      <c r="A26" s="129" t="s">
        <v>1204</v>
      </c>
      <c r="B26" s="172">
        <v>42734</v>
      </c>
      <c r="C26" s="129" t="s">
        <v>1207</v>
      </c>
      <c r="D26" s="202" t="s">
        <v>1210</v>
      </c>
      <c r="E26" s="129" t="s">
        <v>34</v>
      </c>
      <c r="F26" s="134">
        <v>13350.25</v>
      </c>
      <c r="G26" s="129"/>
      <c r="H26" s="164"/>
      <c r="I26" s="58"/>
      <c r="J26" s="189">
        <f t="shared" si="1"/>
        <v>13350.25</v>
      </c>
    </row>
    <row r="27" spans="1:13" hidden="1" outlineLevel="1">
      <c r="A27" s="129" t="s">
        <v>1205</v>
      </c>
      <c r="B27" s="172">
        <v>42734</v>
      </c>
      <c r="C27" s="129" t="s">
        <v>1208</v>
      </c>
      <c r="D27" s="202" t="s">
        <v>1211</v>
      </c>
      <c r="E27" s="129" t="s">
        <v>34</v>
      </c>
      <c r="F27" s="134">
        <v>12414.78</v>
      </c>
      <c r="G27" s="129"/>
      <c r="H27" s="164"/>
      <c r="I27" s="58"/>
      <c r="J27" s="189">
        <f t="shared" si="1"/>
        <v>12414.78</v>
      </c>
    </row>
    <row r="28" spans="1:13" hidden="1" outlineLevel="1">
      <c r="A28" s="129"/>
      <c r="B28" s="172"/>
      <c r="C28" s="129"/>
      <c r="D28" s="202"/>
      <c r="E28" s="129"/>
      <c r="F28" s="134"/>
      <c r="G28" s="129"/>
      <c r="H28" s="164"/>
      <c r="I28" s="58"/>
      <c r="J28" s="189"/>
    </row>
    <row r="29" spans="1:13" hidden="1" outlineLevel="1">
      <c r="A29" s="129"/>
      <c r="B29" s="129"/>
      <c r="C29" s="129"/>
      <c r="D29" s="125"/>
      <c r="E29" s="137"/>
      <c r="F29" s="129"/>
      <c r="G29" s="129"/>
      <c r="H29" s="164"/>
      <c r="I29" s="134"/>
      <c r="J29" s="128"/>
    </row>
    <row r="30" spans="1:13" hidden="1" outlineLevel="1">
      <c r="A30" s="129"/>
      <c r="B30" s="129"/>
      <c r="C30" s="129"/>
      <c r="D30" s="125"/>
      <c r="E30" s="137"/>
      <c r="F30" s="152" t="s">
        <v>15</v>
      </c>
      <c r="G30" s="129"/>
      <c r="H30" s="150"/>
      <c r="I30" s="134"/>
      <c r="J30" s="153">
        <f>+SUM(J19:J27)</f>
        <v>136462.58000000002</v>
      </c>
    </row>
    <row r="31" spans="1:13" ht="12" hidden="1" outlineLevel="1" thickBot="1">
      <c r="A31" s="129"/>
      <c r="B31" s="129"/>
      <c r="C31" s="129"/>
      <c r="D31" s="125"/>
      <c r="E31" s="137"/>
      <c r="F31" s="152" t="s">
        <v>16</v>
      </c>
      <c r="G31" s="129"/>
      <c r="H31" s="150"/>
      <c r="I31" s="134"/>
      <c r="J31" s="249">
        <v>136462.57999999999</v>
      </c>
    </row>
    <row r="32" spans="1:13" ht="12" hidden="1" outlineLevel="1" thickTop="1">
      <c r="A32" s="129"/>
      <c r="B32" s="129"/>
      <c r="C32" s="129"/>
      <c r="D32" s="125"/>
      <c r="E32" s="137"/>
      <c r="F32" s="152" t="s">
        <v>17</v>
      </c>
      <c r="G32" s="129"/>
      <c r="H32" s="150"/>
      <c r="I32" s="134"/>
      <c r="J32" s="154">
        <f>+J30-J31</f>
        <v>0</v>
      </c>
    </row>
    <row r="33" spans="1:11" hidden="1" outlineLevel="1"/>
    <row r="34" spans="1:11" collapsed="1">
      <c r="A34" s="225" t="s">
        <v>48</v>
      </c>
      <c r="B34" s="224" t="s">
        <v>49</v>
      </c>
      <c r="C34" s="199"/>
      <c r="D34" s="200"/>
      <c r="E34" s="290"/>
      <c r="F34" s="289"/>
      <c r="G34" s="134"/>
      <c r="H34" s="127"/>
      <c r="I34" s="128"/>
      <c r="J34" s="128"/>
    </row>
    <row r="35" spans="1:11" hidden="1" outlineLevel="1">
      <c r="A35" s="139" t="s">
        <v>5</v>
      </c>
      <c r="B35" s="139" t="s">
        <v>6</v>
      </c>
      <c r="C35" s="139" t="s">
        <v>7</v>
      </c>
      <c r="D35" s="19" t="s">
        <v>8</v>
      </c>
      <c r="E35" s="140"/>
      <c r="F35" s="141" t="s">
        <v>10</v>
      </c>
      <c r="G35" s="142" t="s">
        <v>5</v>
      </c>
      <c r="H35" s="142" t="s">
        <v>6</v>
      </c>
      <c r="I35" s="141" t="s">
        <v>11</v>
      </c>
      <c r="J35" s="141" t="s">
        <v>19</v>
      </c>
      <c r="K35" s="129"/>
    </row>
    <row r="36" spans="1:11" hidden="1" outlineLevel="1">
      <c r="A36" s="129" t="s">
        <v>1135</v>
      </c>
      <c r="B36" s="172">
        <v>42702</v>
      </c>
      <c r="C36" s="129" t="s">
        <v>1136</v>
      </c>
      <c r="D36" s="202" t="s">
        <v>1145</v>
      </c>
      <c r="E36" s="129"/>
      <c r="F36" s="134">
        <v>3118.75</v>
      </c>
      <c r="G36" s="125"/>
      <c r="H36" s="126"/>
      <c r="I36" s="193"/>
      <c r="J36" s="303">
        <f t="shared" ref="J36:J51" si="2">+F36-I36</f>
        <v>3118.75</v>
      </c>
      <c r="K36" s="129"/>
    </row>
    <row r="37" spans="1:11" hidden="1" outlineLevel="1">
      <c r="A37" s="129" t="s">
        <v>1191</v>
      </c>
      <c r="B37" s="172">
        <v>42711</v>
      </c>
      <c r="C37" s="129" t="s">
        <v>1163</v>
      </c>
      <c r="D37" s="202" t="s">
        <v>1236</v>
      </c>
      <c r="E37" s="129" t="s">
        <v>34</v>
      </c>
      <c r="F37" s="134">
        <v>18609.75</v>
      </c>
      <c r="G37" s="125"/>
      <c r="H37" s="126"/>
      <c r="I37" s="193"/>
      <c r="J37" s="303">
        <f t="shared" si="2"/>
        <v>18609.75</v>
      </c>
      <c r="K37" s="129"/>
    </row>
    <row r="38" spans="1:11" hidden="1" outlineLevel="1">
      <c r="A38" s="129" t="s">
        <v>1195</v>
      </c>
      <c r="B38" s="172">
        <v>42726</v>
      </c>
      <c r="C38" s="129" t="s">
        <v>1196</v>
      </c>
      <c r="D38" s="202" t="s">
        <v>1199</v>
      </c>
      <c r="E38" s="129" t="s">
        <v>34</v>
      </c>
      <c r="F38" s="134">
        <v>10557.57</v>
      </c>
      <c r="G38" s="125"/>
      <c r="H38" s="126"/>
      <c r="I38" s="193"/>
      <c r="J38" s="189">
        <f t="shared" si="2"/>
        <v>10557.57</v>
      </c>
      <c r="K38" s="305"/>
    </row>
    <row r="39" spans="1:11" hidden="1" outlineLevel="1">
      <c r="A39" s="129" t="s">
        <v>1197</v>
      </c>
      <c r="B39" s="172">
        <v>42726</v>
      </c>
      <c r="C39" s="129" t="s">
        <v>1198</v>
      </c>
      <c r="D39" s="202" t="s">
        <v>1200</v>
      </c>
      <c r="E39" s="129" t="s">
        <v>34</v>
      </c>
      <c r="F39" s="134">
        <v>13006.79</v>
      </c>
      <c r="G39" s="125"/>
      <c r="H39" s="126"/>
      <c r="I39" s="193"/>
      <c r="J39" s="189">
        <f t="shared" si="2"/>
        <v>13006.79</v>
      </c>
      <c r="K39" s="305"/>
    </row>
    <row r="40" spans="1:11" hidden="1" outlineLevel="1">
      <c r="A40" s="129" t="s">
        <v>1212</v>
      </c>
      <c r="B40" s="172">
        <v>42733</v>
      </c>
      <c r="C40" s="129" t="s">
        <v>1224</v>
      </c>
      <c r="D40" s="202" t="s">
        <v>1237</v>
      </c>
      <c r="E40" s="129" t="s">
        <v>34</v>
      </c>
      <c r="F40" s="134">
        <v>32232.11</v>
      </c>
      <c r="G40" s="125"/>
      <c r="H40" s="126"/>
      <c r="I40" s="193"/>
      <c r="J40" s="189">
        <f t="shared" si="2"/>
        <v>32232.11</v>
      </c>
      <c r="K40" s="305"/>
    </row>
    <row r="41" spans="1:11" hidden="1" outlineLevel="1">
      <c r="A41" s="129" t="s">
        <v>1213</v>
      </c>
      <c r="B41" s="172">
        <v>42733</v>
      </c>
      <c r="C41" s="129" t="s">
        <v>1225</v>
      </c>
      <c r="D41" s="202" t="s">
        <v>1238</v>
      </c>
      <c r="E41" s="129" t="s">
        <v>34</v>
      </c>
      <c r="F41" s="134">
        <v>15137.29</v>
      </c>
      <c r="G41" s="125"/>
      <c r="H41" s="126"/>
      <c r="I41" s="193"/>
      <c r="J41" s="189">
        <f t="shared" si="2"/>
        <v>15137.29</v>
      </c>
      <c r="K41" s="129"/>
    </row>
    <row r="42" spans="1:11" hidden="1" outlineLevel="1">
      <c r="A42" s="129" t="s">
        <v>1214</v>
      </c>
      <c r="B42" s="172">
        <v>42733</v>
      </c>
      <c r="C42" s="129" t="s">
        <v>1226</v>
      </c>
      <c r="D42" s="202" t="s">
        <v>1239</v>
      </c>
      <c r="E42" s="129" t="s">
        <v>34</v>
      </c>
      <c r="F42" s="134">
        <v>3408.66</v>
      </c>
      <c r="G42" s="125"/>
      <c r="H42" s="126"/>
      <c r="I42" s="193"/>
      <c r="J42" s="303">
        <f t="shared" si="2"/>
        <v>3408.66</v>
      </c>
      <c r="K42" s="129"/>
    </row>
    <row r="43" spans="1:11" hidden="1" outlineLevel="1">
      <c r="A43" s="129" t="s">
        <v>1215</v>
      </c>
      <c r="B43" s="172">
        <v>42733</v>
      </c>
      <c r="C43" s="129" t="s">
        <v>1227</v>
      </c>
      <c r="D43" s="202" t="s">
        <v>1240</v>
      </c>
      <c r="E43" s="129" t="s">
        <v>34</v>
      </c>
      <c r="F43" s="134">
        <v>5666.08</v>
      </c>
      <c r="G43" s="125"/>
      <c r="H43" s="126"/>
      <c r="I43" s="193"/>
      <c r="J43" s="303">
        <f t="shared" si="2"/>
        <v>5666.08</v>
      </c>
      <c r="K43" s="129"/>
    </row>
    <row r="44" spans="1:11" hidden="1" outlineLevel="1">
      <c r="A44" s="129" t="s">
        <v>1216</v>
      </c>
      <c r="B44" s="172">
        <v>42733</v>
      </c>
      <c r="C44" s="129" t="s">
        <v>1228</v>
      </c>
      <c r="D44" s="202" t="s">
        <v>1241</v>
      </c>
      <c r="E44" s="129" t="s">
        <v>34</v>
      </c>
      <c r="F44" s="134">
        <v>16801.669999999998</v>
      </c>
      <c r="G44" s="125"/>
      <c r="H44" s="126"/>
      <c r="I44" s="193"/>
      <c r="J44" s="303">
        <f t="shared" si="2"/>
        <v>16801.669999999998</v>
      </c>
      <c r="K44" s="129"/>
    </row>
    <row r="45" spans="1:11" hidden="1" outlineLevel="1">
      <c r="A45" s="129" t="s">
        <v>1217</v>
      </c>
      <c r="B45" s="172">
        <v>42733</v>
      </c>
      <c r="C45" s="129" t="s">
        <v>1229</v>
      </c>
      <c r="D45" s="202" t="s">
        <v>1242</v>
      </c>
      <c r="E45" s="129" t="s">
        <v>34</v>
      </c>
      <c r="F45" s="134">
        <v>28443.49</v>
      </c>
      <c r="G45" s="125"/>
      <c r="H45" s="126"/>
      <c r="I45" s="193"/>
      <c r="J45" s="189">
        <f t="shared" si="2"/>
        <v>28443.49</v>
      </c>
      <c r="K45" s="129"/>
    </row>
    <row r="46" spans="1:11" hidden="1" outlineLevel="1">
      <c r="A46" s="129" t="s">
        <v>1218</v>
      </c>
      <c r="B46" s="172">
        <v>42733</v>
      </c>
      <c r="C46" s="129" t="s">
        <v>1230</v>
      </c>
      <c r="D46" s="202" t="s">
        <v>1243</v>
      </c>
      <c r="E46" s="129" t="s">
        <v>34</v>
      </c>
      <c r="F46" s="134">
        <v>50974.9</v>
      </c>
      <c r="G46" s="125"/>
      <c r="H46" s="126"/>
      <c r="I46" s="193"/>
      <c r="J46" s="189">
        <f t="shared" si="2"/>
        <v>50974.9</v>
      </c>
      <c r="K46" s="129"/>
    </row>
    <row r="47" spans="1:11" hidden="1" outlineLevel="1">
      <c r="A47" s="129" t="s">
        <v>1219</v>
      </c>
      <c r="B47" s="172">
        <v>42733</v>
      </c>
      <c r="C47" s="129" t="s">
        <v>1231</v>
      </c>
      <c r="D47" s="202">
        <v>69872</v>
      </c>
      <c r="E47" s="129" t="s">
        <v>34</v>
      </c>
      <c r="F47" s="134">
        <v>123594.45</v>
      </c>
      <c r="G47" s="125"/>
      <c r="H47" s="126"/>
      <c r="I47" s="193"/>
      <c r="J47" s="303">
        <f t="shared" si="2"/>
        <v>123594.45</v>
      </c>
      <c r="K47" s="129"/>
    </row>
    <row r="48" spans="1:11" hidden="1" outlineLevel="1">
      <c r="A48" s="129" t="s">
        <v>1220</v>
      </c>
      <c r="B48" s="172">
        <v>42734</v>
      </c>
      <c r="C48" s="129" t="s">
        <v>1232</v>
      </c>
      <c r="D48" s="202" t="s">
        <v>1244</v>
      </c>
      <c r="E48" s="129" t="s">
        <v>34</v>
      </c>
      <c r="F48" s="134">
        <v>5666.51</v>
      </c>
      <c r="G48" s="125"/>
      <c r="H48" s="126"/>
      <c r="I48" s="193"/>
      <c r="J48" s="189">
        <f t="shared" si="2"/>
        <v>5666.51</v>
      </c>
      <c r="K48" s="129"/>
    </row>
    <row r="49" spans="1:11" hidden="1" outlineLevel="1">
      <c r="A49" s="129" t="s">
        <v>1221</v>
      </c>
      <c r="B49" s="172">
        <v>42734</v>
      </c>
      <c r="C49" s="129" t="s">
        <v>1233</v>
      </c>
      <c r="D49" s="202" t="s">
        <v>1245</v>
      </c>
      <c r="E49" s="129" t="s">
        <v>34</v>
      </c>
      <c r="F49" s="134">
        <v>10951.78</v>
      </c>
      <c r="G49" s="125"/>
      <c r="H49" s="126"/>
      <c r="I49" s="193"/>
      <c r="J49" s="303">
        <f t="shared" si="2"/>
        <v>10951.78</v>
      </c>
      <c r="K49" s="129"/>
    </row>
    <row r="50" spans="1:11" hidden="1" outlineLevel="1">
      <c r="A50" s="129" t="s">
        <v>1222</v>
      </c>
      <c r="B50" s="172">
        <v>42734</v>
      </c>
      <c r="C50" s="129" t="s">
        <v>1234</v>
      </c>
      <c r="D50" s="202" t="s">
        <v>1246</v>
      </c>
      <c r="E50" s="129" t="s">
        <v>34</v>
      </c>
      <c r="F50" s="134">
        <v>14032.47</v>
      </c>
      <c r="G50" s="125"/>
      <c r="H50" s="126"/>
      <c r="I50" s="193"/>
      <c r="J50" s="303">
        <f t="shared" si="2"/>
        <v>14032.47</v>
      </c>
      <c r="K50" s="129"/>
    </row>
    <row r="51" spans="1:11" hidden="1" outlineLevel="1">
      <c r="A51" s="129" t="s">
        <v>1223</v>
      </c>
      <c r="B51" s="172">
        <v>42734</v>
      </c>
      <c r="C51" s="129" t="s">
        <v>1235</v>
      </c>
      <c r="D51" s="202" t="s">
        <v>1247</v>
      </c>
      <c r="E51" s="129" t="s">
        <v>34</v>
      </c>
      <c r="F51" s="134">
        <v>12926.91</v>
      </c>
      <c r="G51" s="125"/>
      <c r="H51" s="126"/>
      <c r="I51" s="193"/>
      <c r="J51" s="189">
        <f t="shared" si="2"/>
        <v>12926.91</v>
      </c>
      <c r="K51" s="129"/>
    </row>
    <row r="52" spans="1:11" hidden="1" outlineLevel="1">
      <c r="A52" s="129"/>
      <c r="B52" s="172"/>
      <c r="C52" s="129"/>
      <c r="D52" s="202"/>
      <c r="E52" s="129"/>
      <c r="F52" s="134"/>
      <c r="G52" s="125"/>
      <c r="H52" s="126"/>
      <c r="I52" s="193"/>
      <c r="J52" s="189"/>
      <c r="K52" s="129"/>
    </row>
    <row r="53" spans="1:11" hidden="1" outlineLevel="1">
      <c r="A53" s="129"/>
      <c r="B53" s="172"/>
      <c r="C53" s="129"/>
      <c r="D53" s="202"/>
      <c r="E53" s="129"/>
      <c r="F53" s="152" t="s">
        <v>15</v>
      </c>
      <c r="G53" s="129"/>
      <c r="H53" s="150"/>
      <c r="I53" s="134"/>
      <c r="J53" s="153">
        <f>+SUM(J36:J51)</f>
        <v>365129.18</v>
      </c>
    </row>
    <row r="54" spans="1:11" ht="12" hidden="1" outlineLevel="1" thickBot="1">
      <c r="A54" s="129"/>
      <c r="B54" s="172"/>
      <c r="C54" s="129"/>
      <c r="D54" s="202"/>
      <c r="E54" s="129"/>
      <c r="F54" s="152" t="s">
        <v>16</v>
      </c>
      <c r="G54" s="129"/>
      <c r="H54" s="150"/>
      <c r="I54" s="134"/>
      <c r="J54" s="250">
        <v>365129.13</v>
      </c>
    </row>
    <row r="55" spans="1:11" hidden="1" outlineLevel="1">
      <c r="A55" s="129"/>
      <c r="B55" s="172"/>
      <c r="C55" s="129"/>
      <c r="D55" s="202"/>
      <c r="E55" s="129"/>
      <c r="F55" s="152" t="s">
        <v>17</v>
      </c>
      <c r="G55" s="129"/>
      <c r="H55" s="150"/>
      <c r="I55" s="134"/>
      <c r="J55" s="154">
        <f>+J53-J54</f>
        <v>4.9999999988358468E-2</v>
      </c>
    </row>
    <row r="56" spans="1:11" hidden="1" outlineLevel="1">
      <c r="E56" s="137"/>
      <c r="F56" s="123"/>
      <c r="H56" s="150"/>
      <c r="J56" s="232"/>
    </row>
    <row r="57" spans="1:11" collapsed="1">
      <c r="A57" s="225" t="s">
        <v>119</v>
      </c>
      <c r="B57" s="224" t="s">
        <v>87</v>
      </c>
      <c r="C57" s="199"/>
      <c r="D57" s="203"/>
      <c r="E57" s="134"/>
      <c r="F57" s="128"/>
      <c r="G57" s="138"/>
      <c r="H57" s="127"/>
      <c r="I57" s="128"/>
      <c r="J57" s="128"/>
    </row>
    <row r="58" spans="1:11" hidden="1" outlineLevel="1">
      <c r="A58" s="139" t="s">
        <v>5</v>
      </c>
      <c r="B58" s="139" t="s">
        <v>6</v>
      </c>
      <c r="C58" s="180" t="s">
        <v>7</v>
      </c>
      <c r="D58" s="180" t="s">
        <v>8</v>
      </c>
      <c r="E58" s="293"/>
      <c r="F58" s="141" t="s">
        <v>10</v>
      </c>
      <c r="G58" s="142" t="s">
        <v>5</v>
      </c>
      <c r="H58" s="142" t="s">
        <v>6</v>
      </c>
      <c r="I58" s="141" t="s">
        <v>11</v>
      </c>
      <c r="J58" s="141" t="s">
        <v>19</v>
      </c>
    </row>
    <row r="59" spans="1:11" s="302" customFormat="1" hidden="1" outlineLevel="1">
      <c r="A59" s="125" t="s">
        <v>200</v>
      </c>
      <c r="B59" s="126">
        <v>42174</v>
      </c>
      <c r="C59" s="175" t="s">
        <v>201</v>
      </c>
      <c r="D59" s="206">
        <v>52663</v>
      </c>
      <c r="E59" s="156"/>
      <c r="F59" s="195">
        <v>30516.71</v>
      </c>
      <c r="G59" s="125" t="s">
        <v>202</v>
      </c>
      <c r="H59" s="126">
        <v>42308</v>
      </c>
      <c r="I59" s="195">
        <v>21441.710000000003</v>
      </c>
      <c r="J59" s="195">
        <f t="shared" ref="J59:J73" si="3">+F59-I59</f>
        <v>9074.9999999999964</v>
      </c>
    </row>
    <row r="60" spans="1:11" s="302" customFormat="1" hidden="1" outlineLevel="1">
      <c r="A60" s="125" t="s">
        <v>203</v>
      </c>
      <c r="B60" s="126">
        <v>42208</v>
      </c>
      <c r="C60" s="175" t="s">
        <v>204</v>
      </c>
      <c r="D60" s="206" t="s">
        <v>205</v>
      </c>
      <c r="E60" s="156"/>
      <c r="F60" s="195">
        <v>18777.93</v>
      </c>
      <c r="G60" s="125" t="s">
        <v>202</v>
      </c>
      <c r="H60" s="126">
        <v>42308</v>
      </c>
      <c r="I60" s="195">
        <v>15540.32</v>
      </c>
      <c r="J60" s="195">
        <f t="shared" si="3"/>
        <v>3237.6100000000006</v>
      </c>
    </row>
    <row r="61" spans="1:11" s="302" customFormat="1" hidden="1" outlineLevel="1">
      <c r="A61" s="125" t="s">
        <v>206</v>
      </c>
      <c r="B61" s="126">
        <v>42216</v>
      </c>
      <c r="C61" s="175" t="s">
        <v>207</v>
      </c>
      <c r="D61" s="175" t="s">
        <v>208</v>
      </c>
      <c r="E61" s="156"/>
      <c r="F61" s="195">
        <v>12482.67</v>
      </c>
      <c r="G61" s="125" t="s">
        <v>209</v>
      </c>
      <c r="H61" s="126">
        <v>42313</v>
      </c>
      <c r="I61" s="195">
        <v>1032.67</v>
      </c>
      <c r="J61" s="195">
        <f t="shared" si="3"/>
        <v>11450</v>
      </c>
    </row>
    <row r="62" spans="1:11" s="302" customFormat="1" hidden="1" outlineLevel="1">
      <c r="A62" s="125" t="s">
        <v>210</v>
      </c>
      <c r="B62" s="126">
        <v>42233</v>
      </c>
      <c r="C62" s="175" t="s">
        <v>211</v>
      </c>
      <c r="D62" s="175" t="s">
        <v>212</v>
      </c>
      <c r="E62" s="156"/>
      <c r="F62" s="195">
        <v>4592.0600000000004</v>
      </c>
      <c r="G62" s="125" t="s">
        <v>213</v>
      </c>
      <c r="H62" s="126">
        <v>42293</v>
      </c>
      <c r="I62" s="215">
        <v>3800.26</v>
      </c>
      <c r="J62" s="195">
        <f t="shared" si="3"/>
        <v>791.80000000000018</v>
      </c>
    </row>
    <row r="63" spans="1:11" s="302" customFormat="1" hidden="1" outlineLevel="1">
      <c r="A63" s="125" t="s">
        <v>214</v>
      </c>
      <c r="B63" s="126">
        <v>42235</v>
      </c>
      <c r="C63" s="175" t="s">
        <v>215</v>
      </c>
      <c r="D63" s="175" t="s">
        <v>216</v>
      </c>
      <c r="E63" s="156"/>
      <c r="F63" s="195">
        <v>7956.76</v>
      </c>
      <c r="G63" s="169"/>
      <c r="H63" s="172"/>
      <c r="I63" s="184"/>
      <c r="J63" s="195">
        <f t="shared" si="3"/>
        <v>7956.76</v>
      </c>
    </row>
    <row r="64" spans="1:11" s="302" customFormat="1" hidden="1" outlineLevel="1">
      <c r="A64" s="125" t="s">
        <v>220</v>
      </c>
      <c r="B64" s="126">
        <v>42300</v>
      </c>
      <c r="C64" s="175" t="s">
        <v>221</v>
      </c>
      <c r="D64" s="175" t="s">
        <v>222</v>
      </c>
      <c r="E64" s="156"/>
      <c r="F64" s="195">
        <v>86049.1</v>
      </c>
      <c r="G64" s="125" t="s">
        <v>223</v>
      </c>
      <c r="H64" s="126">
        <v>42369</v>
      </c>
      <c r="I64" s="195">
        <v>78069.100000000006</v>
      </c>
      <c r="J64" s="195">
        <f t="shared" si="3"/>
        <v>7980</v>
      </c>
    </row>
    <row r="65" spans="1:10" s="302" customFormat="1" hidden="1" outlineLevel="1">
      <c r="A65" s="125" t="s">
        <v>224</v>
      </c>
      <c r="B65" s="126">
        <v>42307</v>
      </c>
      <c r="C65" s="175" t="s">
        <v>225</v>
      </c>
      <c r="D65" s="175" t="s">
        <v>226</v>
      </c>
      <c r="E65" s="156"/>
      <c r="F65" s="195">
        <v>36142.54</v>
      </c>
      <c r="G65" s="125" t="s">
        <v>223</v>
      </c>
      <c r="H65" s="126">
        <v>42369</v>
      </c>
      <c r="I65" s="195">
        <v>27445.84</v>
      </c>
      <c r="J65" s="195">
        <f t="shared" si="3"/>
        <v>8696.7000000000007</v>
      </c>
    </row>
    <row r="66" spans="1:10" s="302" customFormat="1" hidden="1" outlineLevel="1">
      <c r="A66" s="125" t="s">
        <v>1181</v>
      </c>
      <c r="B66" s="126">
        <v>42703</v>
      </c>
      <c r="C66" s="125" t="s">
        <v>1182</v>
      </c>
      <c r="D66" s="127" t="s">
        <v>1186</v>
      </c>
      <c r="E66" s="125" t="s">
        <v>34</v>
      </c>
      <c r="F66" s="128">
        <v>4727.8599999999997</v>
      </c>
      <c r="G66" s="125" t="s">
        <v>1248</v>
      </c>
      <c r="H66" s="126">
        <v>42734</v>
      </c>
      <c r="I66" s="221">
        <v>3912.72</v>
      </c>
      <c r="J66" s="195">
        <f t="shared" si="3"/>
        <v>815.13999999999987</v>
      </c>
    </row>
    <row r="67" spans="1:10" s="302" customFormat="1" hidden="1" outlineLevel="1">
      <c r="A67" s="125" t="s">
        <v>1249</v>
      </c>
      <c r="B67" s="126">
        <v>42733</v>
      </c>
      <c r="C67" s="125" t="s">
        <v>1250</v>
      </c>
      <c r="D67" s="127" t="s">
        <v>1251</v>
      </c>
      <c r="E67" s="125" t="s">
        <v>34</v>
      </c>
      <c r="F67" s="128">
        <v>12237.88</v>
      </c>
      <c r="G67" s="125"/>
      <c r="H67" s="126"/>
      <c r="I67" s="221"/>
      <c r="J67" s="195">
        <f t="shared" si="3"/>
        <v>12237.88</v>
      </c>
    </row>
    <row r="68" spans="1:10" s="302" customFormat="1" hidden="1" outlineLevel="1">
      <c r="A68" s="125" t="s">
        <v>1252</v>
      </c>
      <c r="B68" s="126">
        <v>42733</v>
      </c>
      <c r="C68" s="125" t="s">
        <v>1253</v>
      </c>
      <c r="D68" s="127" t="s">
        <v>1256</v>
      </c>
      <c r="E68" s="125" t="s">
        <v>34</v>
      </c>
      <c r="F68" s="128">
        <v>30995.3</v>
      </c>
      <c r="G68" s="125"/>
      <c r="H68" s="126"/>
      <c r="I68" s="221"/>
      <c r="J68" s="195">
        <f t="shared" si="3"/>
        <v>30995.3</v>
      </c>
    </row>
    <row r="69" spans="1:10" s="302" customFormat="1" hidden="1" outlineLevel="1">
      <c r="A69" s="125" t="s">
        <v>1254</v>
      </c>
      <c r="B69" s="126">
        <v>42733</v>
      </c>
      <c r="C69" s="125" t="s">
        <v>1255</v>
      </c>
      <c r="D69" s="127" t="s">
        <v>1257</v>
      </c>
      <c r="E69" s="125" t="s">
        <v>34</v>
      </c>
      <c r="F69" s="128">
        <v>22145.62</v>
      </c>
      <c r="G69" s="125"/>
      <c r="H69" s="126"/>
      <c r="I69" s="221"/>
      <c r="J69" s="195">
        <f t="shared" si="3"/>
        <v>22145.62</v>
      </c>
    </row>
    <row r="70" spans="1:10" s="302" customFormat="1" hidden="1" outlineLevel="1">
      <c r="A70" s="125" t="s">
        <v>1259</v>
      </c>
      <c r="B70" s="126">
        <v>42734</v>
      </c>
      <c r="C70" s="125" t="s">
        <v>1260</v>
      </c>
      <c r="D70" s="127">
        <v>69898</v>
      </c>
      <c r="E70" s="125" t="s">
        <v>1258</v>
      </c>
      <c r="F70" s="128">
        <v>5298.39</v>
      </c>
      <c r="G70" s="125"/>
      <c r="H70" s="126"/>
      <c r="I70" s="221"/>
      <c r="J70" s="195">
        <f t="shared" si="3"/>
        <v>5298.39</v>
      </c>
    </row>
    <row r="71" spans="1:10" s="302" customFormat="1" hidden="1" outlineLevel="1">
      <c r="A71" s="125" t="s">
        <v>1261</v>
      </c>
      <c r="B71" s="126">
        <v>42734</v>
      </c>
      <c r="C71" s="125" t="s">
        <v>1262</v>
      </c>
      <c r="D71" s="127" t="s">
        <v>1265</v>
      </c>
      <c r="E71" s="125" t="s">
        <v>1258</v>
      </c>
      <c r="F71" s="128">
        <v>4656.8500000000004</v>
      </c>
      <c r="G71" s="125"/>
      <c r="H71" s="126"/>
      <c r="I71" s="221"/>
      <c r="J71" s="195">
        <f t="shared" si="3"/>
        <v>4656.8500000000004</v>
      </c>
    </row>
    <row r="72" spans="1:10" s="302" customFormat="1" hidden="1" outlineLevel="1">
      <c r="A72" s="125" t="s">
        <v>1263</v>
      </c>
      <c r="B72" s="126">
        <v>42734</v>
      </c>
      <c r="C72" s="125" t="s">
        <v>1264</v>
      </c>
      <c r="D72" s="127" t="s">
        <v>1266</v>
      </c>
      <c r="E72" s="125" t="s">
        <v>1258</v>
      </c>
      <c r="F72" s="128">
        <v>15610.53</v>
      </c>
      <c r="G72" s="125"/>
      <c r="H72" s="126"/>
      <c r="I72" s="221"/>
      <c r="J72" s="195">
        <f t="shared" si="3"/>
        <v>15610.53</v>
      </c>
    </row>
    <row r="73" spans="1:10" s="302" customFormat="1" hidden="1" outlineLevel="1">
      <c r="A73" s="125" t="s">
        <v>1267</v>
      </c>
      <c r="B73" s="126">
        <v>42734</v>
      </c>
      <c r="C73" s="125" t="s">
        <v>1268</v>
      </c>
      <c r="D73" s="127" t="s">
        <v>1269</v>
      </c>
      <c r="E73" s="125" t="s">
        <v>34</v>
      </c>
      <c r="F73" s="128">
        <v>74830.8</v>
      </c>
      <c r="G73" s="125"/>
      <c r="H73" s="126"/>
      <c r="I73" s="221"/>
      <c r="J73" s="195">
        <f t="shared" si="3"/>
        <v>74830.8</v>
      </c>
    </row>
    <row r="74" spans="1:10" s="302" customFormat="1" hidden="1" outlineLevel="1">
      <c r="A74" s="125"/>
      <c r="B74" s="126"/>
      <c r="C74" s="125"/>
      <c r="D74" s="127"/>
      <c r="E74" s="125"/>
      <c r="F74" s="128"/>
      <c r="G74" s="125"/>
      <c r="H74" s="126"/>
      <c r="I74" s="221"/>
      <c r="J74" s="195"/>
    </row>
    <row r="75" spans="1:10" s="302" customFormat="1" hidden="1" outlineLevel="1">
      <c r="A75" s="169"/>
      <c r="B75" s="169"/>
      <c r="C75" s="169"/>
      <c r="D75" s="169"/>
      <c r="E75" s="137"/>
      <c r="F75" s="123" t="s">
        <v>15</v>
      </c>
      <c r="G75" s="169"/>
      <c r="H75" s="150"/>
      <c r="I75" s="184"/>
      <c r="J75" s="232">
        <f>+SUM(J59:J73)</f>
        <v>215778.38</v>
      </c>
    </row>
    <row r="76" spans="1:10" s="302" customFormat="1" ht="12" hidden="1" outlineLevel="1" thickBot="1">
      <c r="A76" s="169"/>
      <c r="B76" s="169"/>
      <c r="C76" s="169"/>
      <c r="D76" s="169"/>
      <c r="E76" s="137"/>
      <c r="F76" s="123" t="s">
        <v>16</v>
      </c>
      <c r="G76" s="169"/>
      <c r="H76" s="150"/>
      <c r="I76" s="184"/>
      <c r="J76" s="212">
        <v>215779.29</v>
      </c>
    </row>
    <row r="77" spans="1:10" s="302" customFormat="1" ht="12" hidden="1" outlineLevel="1" thickTop="1">
      <c r="A77" s="169"/>
      <c r="B77" s="169"/>
      <c r="C77" s="169"/>
      <c r="D77" s="169"/>
      <c r="E77" s="137"/>
      <c r="F77" s="123" t="s">
        <v>17</v>
      </c>
      <c r="G77" s="169"/>
      <c r="H77" s="150"/>
      <c r="I77" s="184"/>
      <c r="J77" s="208">
        <f>+J75-J76</f>
        <v>-0.91000000000349246</v>
      </c>
    </row>
    <row r="78" spans="1:10" hidden="1" outlineLevel="1">
      <c r="E78" s="168"/>
      <c r="F78" s="93"/>
    </row>
    <row r="79" spans="1:10" collapsed="1">
      <c r="A79" s="225" t="s">
        <v>242</v>
      </c>
      <c r="B79" s="224" t="s">
        <v>243</v>
      </c>
      <c r="C79" s="199"/>
      <c r="D79" s="200"/>
      <c r="E79" s="137"/>
      <c r="F79" s="125"/>
      <c r="G79" s="138"/>
      <c r="H79" s="127"/>
      <c r="I79" s="128"/>
      <c r="J79" s="128"/>
    </row>
    <row r="80" spans="1:10" hidden="1" outlineLevel="1">
      <c r="A80" s="139" t="s">
        <v>5</v>
      </c>
      <c r="B80" s="139" t="s">
        <v>6</v>
      </c>
      <c r="C80" s="180" t="s">
        <v>7</v>
      </c>
      <c r="D80" s="180" t="s">
        <v>8</v>
      </c>
      <c r="E80" s="140"/>
      <c r="F80" s="141" t="s">
        <v>10</v>
      </c>
      <c r="G80" s="142" t="s">
        <v>5</v>
      </c>
      <c r="H80" s="142" t="s">
        <v>6</v>
      </c>
      <c r="I80" s="141" t="s">
        <v>11</v>
      </c>
      <c r="J80" s="141" t="s">
        <v>19</v>
      </c>
    </row>
    <row r="81" spans="1:12" hidden="1" outlineLevel="1">
      <c r="A81" s="143"/>
      <c r="B81" s="143"/>
      <c r="C81" s="201"/>
      <c r="D81" s="201"/>
      <c r="E81" s="140"/>
      <c r="F81" s="146"/>
      <c r="G81" s="147"/>
      <c r="H81" s="148"/>
      <c r="I81" s="146"/>
      <c r="J81" s="178"/>
    </row>
    <row r="82" spans="1:12" hidden="1" outlineLevel="1">
      <c r="A82" s="129" t="s">
        <v>1188</v>
      </c>
      <c r="B82" s="172">
        <v>42704</v>
      </c>
      <c r="C82" s="133" t="s">
        <v>1189</v>
      </c>
      <c r="D82" s="133">
        <v>69673</v>
      </c>
      <c r="E82" s="133" t="s">
        <v>34</v>
      </c>
      <c r="F82" s="195">
        <v>7458.78</v>
      </c>
      <c r="G82" s="198"/>
      <c r="H82" s="196"/>
      <c r="I82" s="216"/>
      <c r="J82" s="195">
        <f>+F82-I82</f>
        <v>7458.78</v>
      </c>
    </row>
    <row r="83" spans="1:12" hidden="1" outlineLevel="1">
      <c r="A83" s="129" t="s">
        <v>1202</v>
      </c>
      <c r="B83" s="172">
        <v>42726</v>
      </c>
      <c r="C83" s="129" t="s">
        <v>1201</v>
      </c>
      <c r="D83" s="129" t="s">
        <v>1270</v>
      </c>
      <c r="E83" s="133" t="s">
        <v>34</v>
      </c>
      <c r="F83" s="134">
        <v>29874.36</v>
      </c>
      <c r="G83" s="198"/>
      <c r="H83" s="196"/>
      <c r="I83" s="216"/>
      <c r="J83" s="195">
        <f>+F83-I83</f>
        <v>29874.36</v>
      </c>
    </row>
    <row r="84" spans="1:12" hidden="1" outlineLevel="1">
      <c r="A84" s="129"/>
      <c r="B84" s="172"/>
      <c r="C84" s="133"/>
      <c r="D84" s="133"/>
      <c r="E84" s="133"/>
      <c r="F84" s="195"/>
      <c r="G84" s="198"/>
      <c r="H84" s="196"/>
      <c r="I84" s="216"/>
      <c r="J84" s="195"/>
    </row>
    <row r="85" spans="1:12" hidden="1" outlineLevel="1">
      <c r="B85" s="172"/>
      <c r="D85" s="201"/>
      <c r="E85" s="177"/>
      <c r="F85" s="146"/>
      <c r="G85" s="147"/>
      <c r="H85" s="148"/>
      <c r="I85" s="146"/>
      <c r="J85" s="197"/>
    </row>
    <row r="86" spans="1:12" hidden="1" outlineLevel="1">
      <c r="A86" s="143"/>
      <c r="B86" s="143"/>
      <c r="C86" s="201"/>
      <c r="D86" s="201"/>
      <c r="E86" s="177"/>
      <c r="F86" s="123" t="s">
        <v>15</v>
      </c>
      <c r="H86" s="150"/>
      <c r="J86" s="232">
        <f>+SUM(J82:J83)</f>
        <v>37333.14</v>
      </c>
    </row>
    <row r="87" spans="1:12" ht="12" hidden="1" outlineLevel="1" thickBot="1">
      <c r="A87" s="143"/>
      <c r="B87" s="143"/>
      <c r="C87" s="201"/>
      <c r="D87" s="201"/>
      <c r="E87" s="177"/>
      <c r="F87" s="123" t="s">
        <v>16</v>
      </c>
      <c r="H87" s="150"/>
      <c r="J87" s="187">
        <v>37333.11</v>
      </c>
    </row>
    <row r="88" spans="1:12" ht="12" hidden="1" outlineLevel="1" thickTop="1">
      <c r="A88" s="143"/>
      <c r="B88" s="143"/>
      <c r="C88" s="201"/>
      <c r="D88" s="201"/>
      <c r="E88" s="177"/>
      <c r="F88" s="123" t="s">
        <v>17</v>
      </c>
      <c r="H88" s="150"/>
      <c r="J88" s="208">
        <f>+J86-J87</f>
        <v>2.9999999998835847E-2</v>
      </c>
    </row>
    <row r="89" spans="1:12" hidden="1" outlineLevel="1">
      <c r="A89" s="143"/>
      <c r="B89" s="143"/>
      <c r="C89" s="201"/>
      <c r="D89" s="201"/>
      <c r="E89" s="177"/>
      <c r="F89" s="123"/>
      <c r="H89" s="150"/>
      <c r="J89" s="208"/>
    </row>
    <row r="90" spans="1:12" collapsed="1">
      <c r="A90" s="143"/>
      <c r="B90" s="143"/>
      <c r="C90" s="201"/>
      <c r="D90" s="201"/>
      <c r="E90" s="295"/>
      <c r="F90" s="294"/>
      <c r="H90" s="150"/>
      <c r="J90" s="208"/>
    </row>
    <row r="93" spans="1:12" ht="12">
      <c r="I93" s="238" t="s">
        <v>924</v>
      </c>
      <c r="J93" s="239">
        <f>+J86+J75+J53+J30+J13</f>
        <v>760136.96000000008</v>
      </c>
    </row>
    <row r="94" spans="1:12" ht="12.75" thickBot="1">
      <c r="I94" s="238" t="s">
        <v>925</v>
      </c>
      <c r="J94" s="240">
        <v>760137.79</v>
      </c>
      <c r="K94" s="194"/>
      <c r="L94" s="194"/>
    </row>
    <row r="95" spans="1:12" ht="12.75" thickTop="1">
      <c r="I95" s="238" t="s">
        <v>19</v>
      </c>
      <c r="J95" s="241">
        <f>+J93-J94</f>
        <v>-0.82999999995809048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39"/>
  <sheetViews>
    <sheetView topLeftCell="A320" workbookViewId="0">
      <selection sqref="A1:J339"/>
    </sheetView>
  </sheetViews>
  <sheetFormatPr baseColWidth="10" defaultRowHeight="11.25" outlineLevelRow="1"/>
  <cols>
    <col min="1" max="1" width="12.140625" style="7" bestFit="1" customWidth="1"/>
    <col min="2" max="3" width="11.42578125" style="7"/>
    <col min="4" max="4" width="12.5703125" style="7" customWidth="1"/>
    <col min="5" max="5" width="31.28515625" style="12" customWidth="1"/>
    <col min="6" max="6" width="10.7109375" style="7" bestFit="1" customWidth="1"/>
    <col min="7" max="7" width="7.85546875" style="7" bestFit="1" customWidth="1"/>
    <col min="8" max="8" width="8.7109375" style="7" bestFit="1" customWidth="1"/>
    <col min="9" max="9" width="10.7109375" style="13" bestFit="1" customWidth="1"/>
    <col min="10" max="10" width="11.140625" style="125" bestFit="1" customWidth="1"/>
    <col min="11" max="16384" width="11.42578125" style="7"/>
  </cols>
  <sheetData>
    <row r="1" spans="1:12">
      <c r="A1" s="1"/>
      <c r="B1" s="1"/>
      <c r="C1" s="1"/>
      <c r="D1" s="1"/>
      <c r="E1" s="2"/>
      <c r="F1" s="3"/>
      <c r="G1" s="8"/>
      <c r="H1" s="5"/>
      <c r="I1" s="6"/>
      <c r="J1" s="128"/>
      <c r="K1" s="9"/>
      <c r="L1" s="10" t="s">
        <v>0</v>
      </c>
    </row>
    <row r="2" spans="1:12">
      <c r="A2" s="306" t="s">
        <v>1</v>
      </c>
      <c r="B2" s="306"/>
      <c r="C2" s="306"/>
      <c r="D2" s="306"/>
      <c r="E2" s="306"/>
      <c r="F2" s="306"/>
      <c r="G2" s="306"/>
      <c r="H2" s="306"/>
      <c r="I2" s="306"/>
      <c r="J2" s="306"/>
      <c r="K2" s="11"/>
      <c r="L2" s="10" t="s">
        <v>2</v>
      </c>
    </row>
    <row r="3" spans="1:12">
      <c r="A3" s="306" t="s">
        <v>534</v>
      </c>
      <c r="B3" s="306"/>
      <c r="C3" s="306"/>
      <c r="D3" s="306"/>
      <c r="E3" s="306"/>
      <c r="F3" s="306"/>
      <c r="G3" s="306"/>
      <c r="H3" s="306"/>
      <c r="I3" s="306"/>
      <c r="J3" s="306"/>
    </row>
    <row r="4" spans="1:12">
      <c r="A4" s="307"/>
      <c r="B4" s="307"/>
      <c r="C4" s="307"/>
      <c r="D4" s="307"/>
      <c r="E4" s="307"/>
      <c r="F4" s="307"/>
      <c r="G4" s="307"/>
      <c r="H4" s="307"/>
      <c r="I4" s="307"/>
      <c r="J4" s="307"/>
    </row>
    <row r="6" spans="1:12">
      <c r="A6" s="118" t="s">
        <v>3</v>
      </c>
      <c r="B6" s="117" t="s">
        <v>4</v>
      </c>
      <c r="C6" s="14"/>
      <c r="D6" s="15"/>
      <c r="E6" s="16"/>
      <c r="F6" s="3"/>
      <c r="G6" s="17"/>
      <c r="H6" s="5"/>
      <c r="I6" s="6"/>
      <c r="J6" s="128"/>
    </row>
    <row r="7" spans="1:12" outlineLevel="1">
      <c r="A7" s="18" t="s">
        <v>5</v>
      </c>
      <c r="B7" s="18" t="s">
        <v>6</v>
      </c>
      <c r="C7" s="18" t="s">
        <v>7</v>
      </c>
      <c r="D7" s="19" t="s">
        <v>8</v>
      </c>
      <c r="E7" s="20" t="s">
        <v>9</v>
      </c>
      <c r="F7" s="21" t="s">
        <v>10</v>
      </c>
      <c r="G7" s="22" t="s">
        <v>5</v>
      </c>
      <c r="H7" s="22" t="s">
        <v>6</v>
      </c>
      <c r="I7" s="21" t="s">
        <v>11</v>
      </c>
      <c r="J7" s="141" t="s">
        <v>12</v>
      </c>
    </row>
    <row r="8" spans="1:12" outlineLevel="1">
      <c r="A8" s="23"/>
      <c r="B8" s="23"/>
      <c r="C8" s="23"/>
      <c r="D8" s="25"/>
      <c r="E8" s="20" t="s">
        <v>13</v>
      </c>
      <c r="F8" s="26"/>
      <c r="G8" s="27"/>
      <c r="H8" s="28"/>
      <c r="I8" s="26"/>
      <c r="J8" s="146"/>
    </row>
    <row r="9" spans="1:12" outlineLevel="1">
      <c r="A9" s="7" t="s">
        <v>378</v>
      </c>
      <c r="B9" s="29">
        <v>42383</v>
      </c>
      <c r="C9" s="7" t="s">
        <v>379</v>
      </c>
      <c r="D9" s="52" t="s">
        <v>380</v>
      </c>
      <c r="E9" s="7" t="s">
        <v>14</v>
      </c>
      <c r="F9" s="13">
        <v>1419</v>
      </c>
      <c r="H9" s="31"/>
      <c r="J9" s="128">
        <f>F9-I9</f>
        <v>1419</v>
      </c>
    </row>
    <row r="10" spans="1:12" outlineLevel="1">
      <c r="B10" s="29"/>
      <c r="D10" s="52"/>
      <c r="E10" s="7"/>
      <c r="H10" s="31"/>
      <c r="J10" s="128"/>
    </row>
    <row r="11" spans="1:12" outlineLevel="1">
      <c r="E11" s="16"/>
      <c r="F11" s="32" t="s">
        <v>15</v>
      </c>
      <c r="H11" s="30"/>
      <c r="J11" s="153">
        <f>+J9</f>
        <v>1419</v>
      </c>
    </row>
    <row r="12" spans="1:12" ht="12" outlineLevel="1" thickBot="1">
      <c r="E12" s="16"/>
      <c r="F12" s="32" t="s">
        <v>16</v>
      </c>
      <c r="H12" s="30"/>
      <c r="J12" s="188">
        <v>1419</v>
      </c>
    </row>
    <row r="13" spans="1:12" ht="12" outlineLevel="1" thickTop="1">
      <c r="E13" s="16"/>
      <c r="F13" s="32" t="s">
        <v>17</v>
      </c>
      <c r="H13" s="30"/>
      <c r="J13" s="154">
        <f>+J11-J12</f>
        <v>0</v>
      </c>
    </row>
    <row r="14" spans="1:12" outlineLevel="1">
      <c r="E14" s="16"/>
    </row>
    <row r="15" spans="1:12">
      <c r="A15" s="118" t="s">
        <v>681</v>
      </c>
      <c r="B15" s="117" t="s">
        <v>18</v>
      </c>
      <c r="C15" s="14"/>
      <c r="D15" s="15"/>
      <c r="E15" s="16"/>
      <c r="G15" s="13"/>
      <c r="H15" s="5"/>
      <c r="I15" s="6"/>
      <c r="J15" s="128"/>
    </row>
    <row r="16" spans="1:12" outlineLevel="1">
      <c r="A16" s="18" t="s">
        <v>5</v>
      </c>
      <c r="B16" s="18" t="s">
        <v>6</v>
      </c>
      <c r="C16" s="18" t="s">
        <v>7</v>
      </c>
      <c r="D16" s="19" t="s">
        <v>8</v>
      </c>
      <c r="E16" s="20" t="s">
        <v>9</v>
      </c>
      <c r="F16" s="21" t="s">
        <v>10</v>
      </c>
      <c r="G16" s="22" t="s">
        <v>5</v>
      </c>
      <c r="H16" s="22" t="s">
        <v>6</v>
      </c>
      <c r="I16" s="21" t="s">
        <v>11</v>
      </c>
      <c r="J16" s="141" t="s">
        <v>19</v>
      </c>
    </row>
    <row r="17" spans="1:10" outlineLevel="1">
      <c r="A17" s="3"/>
      <c r="B17" s="4"/>
      <c r="C17" s="3"/>
      <c r="D17" s="3"/>
      <c r="E17" s="20" t="s">
        <v>13</v>
      </c>
      <c r="F17" s="3"/>
      <c r="G17" s="3"/>
      <c r="H17" s="5"/>
      <c r="I17" s="6"/>
      <c r="J17" s="189">
        <v>122092.87</v>
      </c>
    </row>
    <row r="18" spans="1:10" outlineLevel="1">
      <c r="A18" s="3"/>
      <c r="B18" s="4"/>
      <c r="C18" s="3"/>
      <c r="D18" s="3"/>
      <c r="E18" s="37"/>
      <c r="F18" s="17"/>
      <c r="G18" s="38" t="s">
        <v>20</v>
      </c>
      <c r="H18" s="39">
        <v>41655</v>
      </c>
      <c r="I18" s="40">
        <v>18916.22</v>
      </c>
      <c r="J18" s="128">
        <f>+F18-I18</f>
        <v>-18916.22</v>
      </c>
    </row>
    <row r="19" spans="1:10" outlineLevel="1">
      <c r="A19" s="3"/>
      <c r="B19" s="4"/>
      <c r="C19" s="3"/>
      <c r="D19" s="3"/>
      <c r="E19" s="37"/>
      <c r="F19" s="17"/>
      <c r="G19" s="38" t="s">
        <v>21</v>
      </c>
      <c r="H19" s="39">
        <v>41663</v>
      </c>
      <c r="I19" s="40">
        <v>61343.16</v>
      </c>
      <c r="J19" s="128">
        <f t="shared" ref="J19:J33" si="0">+F19-I19</f>
        <v>-61343.16</v>
      </c>
    </row>
    <row r="20" spans="1:10" outlineLevel="1">
      <c r="A20" s="3"/>
      <c r="B20" s="4"/>
      <c r="C20" s="3"/>
      <c r="D20" s="41" t="s">
        <v>22</v>
      </c>
      <c r="E20" s="37"/>
      <c r="F20" s="17"/>
      <c r="G20" s="38" t="s">
        <v>23</v>
      </c>
      <c r="H20" s="39">
        <v>41698</v>
      </c>
      <c r="I20" s="40">
        <v>44.44</v>
      </c>
      <c r="J20" s="128">
        <f t="shared" si="0"/>
        <v>-44.44</v>
      </c>
    </row>
    <row r="21" spans="1:10" outlineLevel="1">
      <c r="A21" s="3"/>
      <c r="B21" s="4"/>
      <c r="C21" s="3"/>
      <c r="D21" s="41" t="s">
        <v>24</v>
      </c>
      <c r="E21" s="37"/>
      <c r="F21" s="17"/>
      <c r="G21" s="38" t="s">
        <v>25</v>
      </c>
      <c r="H21" s="39">
        <v>41724</v>
      </c>
      <c r="I21" s="36">
        <v>15012.58</v>
      </c>
      <c r="J21" s="128">
        <f t="shared" si="0"/>
        <v>-15012.58</v>
      </c>
    </row>
    <row r="22" spans="1:10" outlineLevel="1">
      <c r="A22" s="3"/>
      <c r="B22" s="4"/>
      <c r="C22" s="3"/>
      <c r="D22" s="41" t="s">
        <v>26</v>
      </c>
      <c r="E22" s="37"/>
      <c r="F22" s="17"/>
      <c r="G22" s="38" t="s">
        <v>27</v>
      </c>
      <c r="H22" s="39">
        <v>41731</v>
      </c>
      <c r="I22" s="40">
        <v>58530.5</v>
      </c>
      <c r="J22" s="128">
        <f t="shared" si="0"/>
        <v>-58530.5</v>
      </c>
    </row>
    <row r="23" spans="1:10" outlineLevel="1">
      <c r="A23" s="3"/>
      <c r="B23" s="4"/>
      <c r="C23" s="3"/>
      <c r="D23" s="41" t="s">
        <v>28</v>
      </c>
      <c r="E23" s="37"/>
      <c r="F23" s="17"/>
      <c r="G23" s="38" t="s">
        <v>29</v>
      </c>
      <c r="H23" s="39">
        <v>41844</v>
      </c>
      <c r="I23" s="36">
        <v>27284.41</v>
      </c>
      <c r="J23" s="128">
        <f t="shared" si="0"/>
        <v>-27284.41</v>
      </c>
    </row>
    <row r="24" spans="1:10" outlineLevel="1">
      <c r="A24" s="3"/>
      <c r="B24" s="4"/>
      <c r="C24" s="3"/>
      <c r="D24" s="41" t="s">
        <v>28</v>
      </c>
      <c r="E24" s="37"/>
      <c r="F24" s="17"/>
      <c r="G24" s="38" t="s">
        <v>30</v>
      </c>
      <c r="H24" s="39">
        <v>41851</v>
      </c>
      <c r="I24" s="40">
        <v>174.05</v>
      </c>
      <c r="J24" s="128">
        <f t="shared" si="0"/>
        <v>-174.05</v>
      </c>
    </row>
    <row r="25" spans="1:10" outlineLevel="1">
      <c r="A25" s="42" t="s">
        <v>31</v>
      </c>
      <c r="B25" s="43">
        <v>42118</v>
      </c>
      <c r="C25" s="83" t="s">
        <v>32</v>
      </c>
      <c r="D25" s="162" t="s">
        <v>33</v>
      </c>
      <c r="E25" s="46" t="s">
        <v>34</v>
      </c>
      <c r="F25" s="40">
        <v>362.99</v>
      </c>
      <c r="H25" s="47"/>
      <c r="I25" s="40">
        <v>362.99</v>
      </c>
      <c r="J25" s="128">
        <f t="shared" si="0"/>
        <v>0</v>
      </c>
    </row>
    <row r="26" spans="1:10" outlineLevel="1">
      <c r="A26" s="42" t="s">
        <v>35</v>
      </c>
      <c r="B26" s="43">
        <v>42233</v>
      </c>
      <c r="C26" s="83" t="s">
        <v>36</v>
      </c>
      <c r="D26" s="162" t="s">
        <v>37</v>
      </c>
      <c r="E26" s="46" t="s">
        <v>34</v>
      </c>
      <c r="F26" s="40">
        <v>72752.570000000007</v>
      </c>
      <c r="G26" s="38" t="s">
        <v>381</v>
      </c>
      <c r="H26" s="49">
        <v>42373</v>
      </c>
      <c r="I26" s="13">
        <v>72310.929999999993</v>
      </c>
      <c r="J26" s="128">
        <f t="shared" si="0"/>
        <v>441.64000000001397</v>
      </c>
    </row>
    <row r="27" spans="1:10" outlineLevel="1">
      <c r="A27" s="38" t="s">
        <v>38</v>
      </c>
      <c r="B27" s="43">
        <v>42276</v>
      </c>
      <c r="C27" s="83" t="s">
        <v>39</v>
      </c>
      <c r="D27" s="162" t="s">
        <v>40</v>
      </c>
      <c r="E27" s="46" t="s">
        <v>34</v>
      </c>
      <c r="F27" s="40">
        <v>14942.69</v>
      </c>
      <c r="H27" s="47"/>
      <c r="J27" s="128">
        <f t="shared" si="0"/>
        <v>14942.69</v>
      </c>
    </row>
    <row r="28" spans="1:10" outlineLevel="1">
      <c r="A28" s="38" t="s">
        <v>384</v>
      </c>
      <c r="B28" s="49">
        <v>42384</v>
      </c>
      <c r="C28" s="84" t="s">
        <v>385</v>
      </c>
      <c r="D28" s="162" t="s">
        <v>388</v>
      </c>
      <c r="E28" s="48" t="s">
        <v>34</v>
      </c>
      <c r="F28" s="40">
        <v>13337.11</v>
      </c>
      <c r="H28" s="47"/>
      <c r="J28" s="128">
        <f t="shared" si="0"/>
        <v>13337.11</v>
      </c>
    </row>
    <row r="29" spans="1:10" outlineLevel="1">
      <c r="A29" s="38" t="s">
        <v>386</v>
      </c>
      <c r="B29" s="49">
        <v>42396</v>
      </c>
      <c r="C29" s="84" t="s">
        <v>387</v>
      </c>
      <c r="D29" s="162" t="s">
        <v>389</v>
      </c>
      <c r="E29" s="48" t="s">
        <v>34</v>
      </c>
      <c r="F29" s="40">
        <v>9727.3700000000008</v>
      </c>
      <c r="H29" s="47"/>
      <c r="J29" s="128">
        <f t="shared" si="0"/>
        <v>9727.3700000000008</v>
      </c>
    </row>
    <row r="30" spans="1:10" outlineLevel="1">
      <c r="A30" s="38" t="s">
        <v>474</v>
      </c>
      <c r="B30" s="49">
        <v>42405</v>
      </c>
      <c r="C30" s="48" t="s">
        <v>475</v>
      </c>
      <c r="D30" s="162">
        <v>59537</v>
      </c>
      <c r="E30" s="48" t="s">
        <v>34</v>
      </c>
      <c r="F30" s="40">
        <v>13027.28</v>
      </c>
      <c r="J30" s="128">
        <f t="shared" si="0"/>
        <v>13027.28</v>
      </c>
    </row>
    <row r="31" spans="1:10" outlineLevel="1">
      <c r="A31" s="38" t="s">
        <v>476</v>
      </c>
      <c r="B31" s="49">
        <v>42406</v>
      </c>
      <c r="C31" s="48" t="s">
        <v>477</v>
      </c>
      <c r="D31" s="162" t="s">
        <v>478</v>
      </c>
      <c r="E31" s="48" t="s">
        <v>34</v>
      </c>
      <c r="F31" s="40">
        <v>29065.55</v>
      </c>
      <c r="H31" s="47"/>
      <c r="J31" s="128">
        <f t="shared" si="0"/>
        <v>29065.55</v>
      </c>
    </row>
    <row r="32" spans="1:10" outlineLevel="1">
      <c r="A32" s="38" t="s">
        <v>480</v>
      </c>
      <c r="B32" s="49">
        <v>42420</v>
      </c>
      <c r="C32" s="48" t="s">
        <v>481</v>
      </c>
      <c r="D32" s="162" t="s">
        <v>479</v>
      </c>
      <c r="E32" s="48" t="s">
        <v>34</v>
      </c>
      <c r="F32" s="40">
        <v>15910.86</v>
      </c>
      <c r="H32" s="47"/>
      <c r="J32" s="128">
        <f t="shared" si="0"/>
        <v>15910.86</v>
      </c>
    </row>
    <row r="33" spans="1:10" s="129" customFormat="1" outlineLevel="1">
      <c r="A33" s="157" t="s">
        <v>1008</v>
      </c>
      <c r="B33" s="166">
        <v>42401</v>
      </c>
      <c r="C33" s="165" t="s">
        <v>1009</v>
      </c>
      <c r="D33" s="162"/>
      <c r="E33" s="165" t="s">
        <v>1010</v>
      </c>
      <c r="F33" s="159">
        <v>58770.85</v>
      </c>
      <c r="H33" s="164"/>
      <c r="I33" s="134"/>
      <c r="J33" s="128">
        <f t="shared" si="0"/>
        <v>58770.85</v>
      </c>
    </row>
    <row r="34" spans="1:10" outlineLevel="1">
      <c r="A34" s="38"/>
      <c r="B34" s="43"/>
      <c r="C34" s="44"/>
      <c r="D34" s="50"/>
      <c r="E34" s="46"/>
      <c r="F34" s="40"/>
      <c r="H34" s="47"/>
      <c r="J34" s="128"/>
    </row>
    <row r="35" spans="1:10" outlineLevel="1">
      <c r="D35" s="3"/>
      <c r="E35" s="16"/>
      <c r="H35" s="47"/>
      <c r="J35" s="128"/>
    </row>
    <row r="36" spans="1:10" outlineLevel="1">
      <c r="D36" s="3"/>
      <c r="E36" s="16"/>
      <c r="F36" s="32" t="s">
        <v>15</v>
      </c>
      <c r="H36" s="30"/>
      <c r="J36" s="153">
        <f>SUM(J17:J33)</f>
        <v>96010.86</v>
      </c>
    </row>
    <row r="37" spans="1:10" ht="12" outlineLevel="1" thickBot="1">
      <c r="D37" s="3"/>
      <c r="E37" s="16"/>
      <c r="F37" s="32" t="s">
        <v>16</v>
      </c>
      <c r="H37" s="30"/>
      <c r="J37" s="249">
        <v>96010.86</v>
      </c>
    </row>
    <row r="38" spans="1:10" ht="12" outlineLevel="1" thickTop="1">
      <c r="D38" s="3"/>
      <c r="E38" s="16"/>
      <c r="F38" s="32" t="s">
        <v>17</v>
      </c>
      <c r="H38" s="30"/>
      <c r="J38" s="154">
        <f>+J36-J37</f>
        <v>0</v>
      </c>
    </row>
    <row r="39" spans="1:10" outlineLevel="1">
      <c r="E39" s="16"/>
    </row>
    <row r="40" spans="1:10">
      <c r="A40" s="118" t="s">
        <v>48</v>
      </c>
      <c r="B40" s="117" t="s">
        <v>49</v>
      </c>
      <c r="C40" s="14"/>
      <c r="D40" s="15"/>
      <c r="E40" s="16"/>
      <c r="G40" s="13"/>
      <c r="H40" s="5"/>
      <c r="I40" s="6"/>
      <c r="J40" s="128"/>
    </row>
    <row r="41" spans="1:10" outlineLevel="1">
      <c r="A41" s="18" t="s">
        <v>5</v>
      </c>
      <c r="B41" s="18" t="s">
        <v>6</v>
      </c>
      <c r="C41" s="18" t="s">
        <v>7</v>
      </c>
      <c r="D41" s="19" t="s">
        <v>8</v>
      </c>
      <c r="E41" s="20" t="s">
        <v>9</v>
      </c>
      <c r="F41" s="21" t="s">
        <v>10</v>
      </c>
      <c r="G41" s="22" t="s">
        <v>5</v>
      </c>
      <c r="H41" s="22" t="s">
        <v>6</v>
      </c>
      <c r="I41" s="21" t="s">
        <v>11</v>
      </c>
      <c r="J41" s="141" t="s">
        <v>19</v>
      </c>
    </row>
    <row r="42" spans="1:10" outlineLevel="1">
      <c r="A42" s="3"/>
      <c r="B42" s="3"/>
      <c r="C42" s="3"/>
      <c r="D42" s="3"/>
      <c r="E42" s="20" t="s">
        <v>13</v>
      </c>
      <c r="F42" s="3"/>
      <c r="G42" s="17"/>
      <c r="H42" s="5"/>
      <c r="I42" s="98"/>
      <c r="J42" s="221">
        <v>37164.730000000003</v>
      </c>
    </row>
    <row r="43" spans="1:10" outlineLevel="1">
      <c r="A43" s="3"/>
      <c r="B43" s="3"/>
      <c r="C43" s="3"/>
      <c r="D43" s="30" t="s">
        <v>50</v>
      </c>
      <c r="E43" s="20"/>
      <c r="F43" s="6"/>
      <c r="G43" s="7" t="s">
        <v>51</v>
      </c>
      <c r="H43" s="95">
        <v>41281</v>
      </c>
      <c r="I43" s="57">
        <v>14072.68</v>
      </c>
      <c r="J43" s="189">
        <f>+F43-I43</f>
        <v>-14072.68</v>
      </c>
    </row>
    <row r="44" spans="1:10" outlineLevel="1">
      <c r="A44" s="3"/>
      <c r="B44" s="3"/>
      <c r="C44" s="3"/>
      <c r="D44" s="7" t="s">
        <v>52</v>
      </c>
      <c r="E44" s="20"/>
      <c r="F44" s="6"/>
      <c r="G44" s="7" t="s">
        <v>53</v>
      </c>
      <c r="H44" s="95">
        <v>41284</v>
      </c>
      <c r="I44" s="57">
        <v>4436.7700000000004</v>
      </c>
      <c r="J44" s="189">
        <f t="shared" ref="J44:J49" si="1">+F44-I44</f>
        <v>-4436.7700000000004</v>
      </c>
    </row>
    <row r="45" spans="1:10" outlineLevel="1">
      <c r="A45" s="3"/>
      <c r="B45" s="3"/>
      <c r="C45" s="3"/>
      <c r="D45" s="7" t="s">
        <v>54</v>
      </c>
      <c r="E45" s="20"/>
      <c r="F45" s="6"/>
      <c r="G45" s="7" t="s">
        <v>55</v>
      </c>
      <c r="H45" s="95">
        <v>41297</v>
      </c>
      <c r="I45" s="57">
        <v>12102.88</v>
      </c>
      <c r="J45" s="189">
        <f t="shared" si="1"/>
        <v>-12102.88</v>
      </c>
    </row>
    <row r="46" spans="1:10" outlineLevel="1">
      <c r="A46" s="3"/>
      <c r="B46" s="3"/>
      <c r="C46" s="3"/>
      <c r="D46" s="3"/>
      <c r="E46" s="20"/>
      <c r="F46" s="6"/>
      <c r="G46" s="7" t="s">
        <v>56</v>
      </c>
      <c r="H46" s="95">
        <v>41517</v>
      </c>
      <c r="I46" s="57">
        <v>702.64</v>
      </c>
      <c r="J46" s="189">
        <f t="shared" si="1"/>
        <v>-702.64</v>
      </c>
    </row>
    <row r="47" spans="1:10" outlineLevel="1">
      <c r="A47" s="3"/>
      <c r="B47" s="3"/>
      <c r="C47" s="3"/>
      <c r="D47" s="7" t="s">
        <v>57</v>
      </c>
      <c r="E47" s="20"/>
      <c r="F47" s="6"/>
      <c r="G47" s="7" t="s">
        <v>58</v>
      </c>
      <c r="H47" s="95">
        <v>41517</v>
      </c>
      <c r="I47" s="97">
        <v>6376.54</v>
      </c>
      <c r="J47" s="189">
        <f t="shared" si="1"/>
        <v>-6376.54</v>
      </c>
    </row>
    <row r="48" spans="1:10" outlineLevel="1">
      <c r="A48" s="7" t="s">
        <v>59</v>
      </c>
      <c r="B48" s="56">
        <v>41988</v>
      </c>
      <c r="C48" s="7" t="s">
        <v>60</v>
      </c>
      <c r="D48" s="30" t="s">
        <v>61</v>
      </c>
      <c r="E48" s="16" t="s">
        <v>34</v>
      </c>
      <c r="F48" s="13">
        <v>9749.7099999999991</v>
      </c>
      <c r="G48" s="17" t="s">
        <v>473</v>
      </c>
      <c r="H48" s="96">
        <v>42369</v>
      </c>
      <c r="I48" s="98">
        <f>468+645.59+1336.28+442.24+776.36+72.22+32.87</f>
        <v>3773.5599999999995</v>
      </c>
      <c r="J48" s="189">
        <f t="shared" si="1"/>
        <v>5976.15</v>
      </c>
    </row>
    <row r="49" spans="1:10" outlineLevel="1">
      <c r="A49" s="7" t="s">
        <v>62</v>
      </c>
      <c r="B49" s="56">
        <v>41990</v>
      </c>
      <c r="C49" s="7" t="s">
        <v>63</v>
      </c>
      <c r="D49" s="30" t="s">
        <v>64</v>
      </c>
      <c r="E49" s="16" t="s">
        <v>34</v>
      </c>
      <c r="F49" s="13">
        <v>92316.160000000003</v>
      </c>
      <c r="G49" s="17"/>
      <c r="H49" s="63"/>
      <c r="I49" s="98"/>
      <c r="J49" s="189">
        <f t="shared" si="1"/>
        <v>92316.160000000003</v>
      </c>
    </row>
    <row r="50" spans="1:10" outlineLevel="1">
      <c r="A50" s="7" t="s">
        <v>65</v>
      </c>
      <c r="B50" s="56">
        <v>42017</v>
      </c>
      <c r="C50" s="7" t="s">
        <v>66</v>
      </c>
      <c r="D50" s="30" t="s">
        <v>67</v>
      </c>
      <c r="E50" s="16" t="s">
        <v>34</v>
      </c>
      <c r="F50" s="13">
        <v>25072.45</v>
      </c>
      <c r="G50" s="7" t="s">
        <v>417</v>
      </c>
      <c r="H50" s="95">
        <v>42400</v>
      </c>
      <c r="I50" s="98">
        <f>631.11+383.62+7.37+16835.24</f>
        <v>17857.34</v>
      </c>
      <c r="J50" s="189">
        <f>+F50-I50</f>
        <v>7215.1100000000006</v>
      </c>
    </row>
    <row r="51" spans="1:10" outlineLevel="1">
      <c r="A51" s="7" t="s">
        <v>68</v>
      </c>
      <c r="B51" s="56">
        <v>42205</v>
      </c>
      <c r="C51" s="7" t="s">
        <v>69</v>
      </c>
      <c r="D51" s="30" t="s">
        <v>70</v>
      </c>
      <c r="E51" s="16" t="s">
        <v>34</v>
      </c>
      <c r="F51" s="13">
        <v>28223.52</v>
      </c>
      <c r="G51" s="17"/>
      <c r="H51" s="5"/>
      <c r="I51" s="6"/>
      <c r="J51" s="189">
        <f>+F51-I51</f>
        <v>28223.52</v>
      </c>
    </row>
    <row r="52" spans="1:10" outlineLevel="1">
      <c r="A52" s="7" t="s">
        <v>71</v>
      </c>
      <c r="B52" s="56">
        <v>42349</v>
      </c>
      <c r="C52" s="7" t="s">
        <v>72</v>
      </c>
      <c r="D52" s="30">
        <v>56727</v>
      </c>
      <c r="E52" s="7" t="s">
        <v>34</v>
      </c>
      <c r="F52" s="13">
        <v>5150.47</v>
      </c>
      <c r="G52" s="17"/>
      <c r="H52" s="5"/>
      <c r="I52" s="6"/>
      <c r="J52" s="189">
        <f>+F52-I52</f>
        <v>5150.47</v>
      </c>
    </row>
    <row r="53" spans="1:10" outlineLevel="1">
      <c r="A53" s="3" t="s">
        <v>482</v>
      </c>
      <c r="B53" s="4">
        <v>42405</v>
      </c>
      <c r="C53" s="3" t="s">
        <v>413</v>
      </c>
      <c r="D53" s="5" t="s">
        <v>483</v>
      </c>
      <c r="E53" s="3" t="s">
        <v>34</v>
      </c>
      <c r="F53" s="6">
        <v>47785.89</v>
      </c>
      <c r="G53" s="17"/>
      <c r="H53" s="5"/>
      <c r="I53" s="6"/>
      <c r="J53" s="189">
        <f t="shared" ref="J53:J61" si="2">+F53-I53</f>
        <v>47785.89</v>
      </c>
    </row>
    <row r="54" spans="1:10" outlineLevel="1">
      <c r="A54" s="3" t="s">
        <v>484</v>
      </c>
      <c r="B54" s="4">
        <v>42405</v>
      </c>
      <c r="C54" s="3" t="s">
        <v>409</v>
      </c>
      <c r="D54" s="5">
        <v>54537</v>
      </c>
      <c r="E54" s="3" t="s">
        <v>34</v>
      </c>
      <c r="F54" s="6">
        <v>127428.12</v>
      </c>
      <c r="G54" s="17"/>
      <c r="H54" s="5"/>
      <c r="I54" s="6"/>
      <c r="J54" s="189">
        <f t="shared" si="2"/>
        <v>127428.12</v>
      </c>
    </row>
    <row r="55" spans="1:10" outlineLevel="1">
      <c r="A55" s="7" t="s">
        <v>489</v>
      </c>
      <c r="B55" s="56">
        <v>42422</v>
      </c>
      <c r="C55" s="7" t="s">
        <v>490</v>
      </c>
      <c r="D55" s="30">
        <v>59920</v>
      </c>
      <c r="E55" s="7" t="s">
        <v>34</v>
      </c>
      <c r="F55" s="13">
        <v>2979.68</v>
      </c>
      <c r="G55" s="17"/>
      <c r="H55" s="5"/>
      <c r="I55" s="6"/>
      <c r="J55" s="189">
        <f t="shared" si="2"/>
        <v>2979.68</v>
      </c>
    </row>
    <row r="56" spans="1:10" outlineLevel="1">
      <c r="A56" s="7" t="s">
        <v>491</v>
      </c>
      <c r="B56" s="56">
        <v>42422</v>
      </c>
      <c r="C56" s="7" t="s">
        <v>492</v>
      </c>
      <c r="D56" s="30" t="s">
        <v>485</v>
      </c>
      <c r="E56" s="7" t="s">
        <v>34</v>
      </c>
      <c r="F56" s="13">
        <v>30234.79</v>
      </c>
      <c r="G56" s="17"/>
      <c r="H56" s="5"/>
      <c r="I56" s="6"/>
      <c r="J56" s="189">
        <f t="shared" si="2"/>
        <v>30234.79</v>
      </c>
    </row>
    <row r="57" spans="1:10" outlineLevel="1">
      <c r="A57" s="7" t="s">
        <v>493</v>
      </c>
      <c r="B57" s="56">
        <v>42423</v>
      </c>
      <c r="C57" s="7" t="s">
        <v>494</v>
      </c>
      <c r="D57" s="30" t="s">
        <v>486</v>
      </c>
      <c r="E57" s="7" t="s">
        <v>34</v>
      </c>
      <c r="F57" s="13">
        <v>24799.09</v>
      </c>
      <c r="G57" s="17"/>
      <c r="H57" s="5"/>
      <c r="I57" s="6"/>
      <c r="J57" s="189">
        <f t="shared" si="2"/>
        <v>24799.09</v>
      </c>
    </row>
    <row r="58" spans="1:10" s="129" customFormat="1" outlineLevel="1">
      <c r="B58" s="172"/>
      <c r="D58" s="150"/>
      <c r="F58" s="134"/>
      <c r="G58" s="268" t="s">
        <v>1011</v>
      </c>
      <c r="H58" s="269">
        <v>42423</v>
      </c>
      <c r="I58" s="270">
        <v>9334.57</v>
      </c>
      <c r="J58" s="189">
        <f t="shared" si="2"/>
        <v>-9334.57</v>
      </c>
    </row>
    <row r="59" spans="1:10" outlineLevel="1">
      <c r="A59" s="7" t="s">
        <v>495</v>
      </c>
      <c r="B59" s="56">
        <v>42425</v>
      </c>
      <c r="C59" s="7" t="s">
        <v>496</v>
      </c>
      <c r="D59" s="30" t="s">
        <v>487</v>
      </c>
      <c r="E59" s="7" t="s">
        <v>34</v>
      </c>
      <c r="F59" s="13">
        <v>12314.41</v>
      </c>
      <c r="G59" s="17"/>
      <c r="H59" s="5"/>
      <c r="I59" s="6"/>
      <c r="J59" s="189">
        <f t="shared" si="2"/>
        <v>12314.41</v>
      </c>
    </row>
    <row r="60" spans="1:10" outlineLevel="1">
      <c r="A60" s="7" t="s">
        <v>497</v>
      </c>
      <c r="B60" s="56">
        <v>42425</v>
      </c>
      <c r="C60" s="7" t="s">
        <v>498</v>
      </c>
      <c r="D60" s="30" t="s">
        <v>488</v>
      </c>
      <c r="E60" s="7" t="s">
        <v>34</v>
      </c>
      <c r="F60" s="13">
        <v>11544.1</v>
      </c>
      <c r="G60" s="17"/>
      <c r="H60" s="5"/>
      <c r="I60" s="6"/>
      <c r="J60" s="189">
        <f t="shared" si="2"/>
        <v>11544.1</v>
      </c>
    </row>
    <row r="61" spans="1:10" outlineLevel="1">
      <c r="A61" s="7" t="s">
        <v>520</v>
      </c>
      <c r="B61" s="56">
        <v>42429</v>
      </c>
      <c r="C61" s="7" t="s">
        <v>521</v>
      </c>
      <c r="D61" s="30" t="s">
        <v>522</v>
      </c>
      <c r="E61" s="7" t="s">
        <v>34</v>
      </c>
      <c r="F61" s="13">
        <v>13422.77</v>
      </c>
      <c r="G61" s="17"/>
      <c r="H61" s="5"/>
      <c r="I61" s="6"/>
      <c r="J61" s="189">
        <f t="shared" si="2"/>
        <v>13422.77</v>
      </c>
    </row>
    <row r="62" spans="1:10" outlineLevel="1">
      <c r="A62" s="52"/>
      <c r="B62" s="53"/>
      <c r="C62" s="52"/>
      <c r="D62" s="52"/>
      <c r="E62" s="60"/>
      <c r="F62" s="55"/>
      <c r="H62" s="30"/>
      <c r="J62" s="128"/>
    </row>
    <row r="63" spans="1:10" outlineLevel="1">
      <c r="E63" s="16"/>
      <c r="F63" s="32" t="s">
        <v>15</v>
      </c>
      <c r="H63" s="30"/>
      <c r="J63" s="153">
        <f>+SUM(J42:J61)</f>
        <v>399528.91</v>
      </c>
    </row>
    <row r="64" spans="1:10" ht="12" outlineLevel="1" thickBot="1">
      <c r="E64" s="16"/>
      <c r="F64" s="32" t="s">
        <v>16</v>
      </c>
      <c r="H64" s="30"/>
      <c r="J64" s="250">
        <v>399528.91</v>
      </c>
    </row>
    <row r="65" spans="1:10" outlineLevel="1">
      <c r="E65" s="16"/>
      <c r="F65" s="32" t="s">
        <v>17</v>
      </c>
      <c r="H65" s="30"/>
      <c r="J65" s="154">
        <f>+J63-J64</f>
        <v>0</v>
      </c>
    </row>
    <row r="66" spans="1:10" outlineLevel="1"/>
    <row r="67" spans="1:10">
      <c r="A67" s="118" t="s">
        <v>372</v>
      </c>
      <c r="B67" s="117" t="s">
        <v>373</v>
      </c>
      <c r="C67" s="14"/>
      <c r="D67" s="15"/>
      <c r="E67" s="20"/>
      <c r="F67" s="21"/>
      <c r="G67" s="22"/>
      <c r="H67" s="22"/>
      <c r="I67" s="21"/>
      <c r="J67" s="141"/>
    </row>
    <row r="68" spans="1:10" outlineLevel="1">
      <c r="A68" s="18" t="s">
        <v>5</v>
      </c>
      <c r="B68" s="18" t="s">
        <v>6</v>
      </c>
      <c r="C68" s="18" t="s">
        <v>7</v>
      </c>
      <c r="D68" s="19" t="s">
        <v>8</v>
      </c>
      <c r="E68" s="20" t="s">
        <v>9</v>
      </c>
      <c r="F68" s="21" t="s">
        <v>10</v>
      </c>
      <c r="G68" s="22" t="s">
        <v>5</v>
      </c>
      <c r="H68" s="22" t="s">
        <v>6</v>
      </c>
      <c r="I68" s="21" t="s">
        <v>11</v>
      </c>
      <c r="J68" s="141" t="s">
        <v>19</v>
      </c>
    </row>
    <row r="69" spans="1:10" outlineLevel="1">
      <c r="A69" s="18"/>
      <c r="B69" s="18"/>
      <c r="C69" s="18"/>
      <c r="D69" s="19"/>
      <c r="E69" s="20"/>
      <c r="F69" s="21"/>
      <c r="G69" s="22"/>
      <c r="H69" s="22"/>
      <c r="I69" s="21"/>
      <c r="J69" s="141"/>
    </row>
    <row r="70" spans="1:10" outlineLevel="1">
      <c r="A70" s="7" t="s">
        <v>500</v>
      </c>
      <c r="B70" s="56">
        <v>42404</v>
      </c>
      <c r="C70" s="7" t="s">
        <v>375</v>
      </c>
      <c r="D70" s="7" t="s">
        <v>499</v>
      </c>
      <c r="E70" s="7" t="s">
        <v>76</v>
      </c>
      <c r="F70" s="13">
        <v>1828.52</v>
      </c>
      <c r="G70" s="22"/>
      <c r="H70" s="22"/>
      <c r="I70" s="21"/>
      <c r="J70" s="181">
        <f>+F70-I70</f>
        <v>1828.52</v>
      </c>
    </row>
    <row r="71" spans="1:10" outlineLevel="1">
      <c r="A71" s="18"/>
      <c r="B71" s="18"/>
      <c r="C71" s="18"/>
      <c r="D71" s="19"/>
      <c r="E71" s="20"/>
      <c r="F71" s="21"/>
      <c r="G71" s="22"/>
      <c r="H71" s="22"/>
      <c r="I71" s="21"/>
      <c r="J71" s="141"/>
    </row>
    <row r="72" spans="1:10" outlineLevel="1">
      <c r="A72" s="18"/>
      <c r="B72" s="18"/>
      <c r="C72" s="18"/>
      <c r="D72" s="19"/>
      <c r="E72" s="20"/>
      <c r="F72" s="21"/>
      <c r="G72" s="22"/>
      <c r="H72" s="22"/>
      <c r="I72" s="21"/>
      <c r="J72" s="141"/>
    </row>
    <row r="73" spans="1:10" outlineLevel="1">
      <c r="A73" s="18"/>
      <c r="B73" s="18"/>
      <c r="C73" s="18"/>
      <c r="D73" s="19"/>
      <c r="E73" s="20"/>
      <c r="F73" s="32" t="s">
        <v>15</v>
      </c>
      <c r="G73" s="22"/>
      <c r="H73" s="22"/>
      <c r="I73" s="21"/>
      <c r="J73" s="182">
        <f>+J70</f>
        <v>1828.52</v>
      </c>
    </row>
    <row r="74" spans="1:10" ht="12" outlineLevel="1" thickBot="1">
      <c r="A74" s="18"/>
      <c r="B74" s="18"/>
      <c r="C74" s="18"/>
      <c r="D74" s="19"/>
      <c r="E74" s="20"/>
      <c r="F74" s="32" t="s">
        <v>16</v>
      </c>
      <c r="G74" s="22"/>
      <c r="H74" s="22"/>
      <c r="I74" s="21"/>
      <c r="J74" s="89">
        <v>1828.52</v>
      </c>
    </row>
    <row r="75" spans="1:10" ht="12" outlineLevel="1" thickTop="1">
      <c r="A75" s="18"/>
      <c r="B75" s="18"/>
      <c r="C75" s="18"/>
      <c r="D75" s="19"/>
      <c r="E75" s="20"/>
      <c r="F75" s="32" t="s">
        <v>17</v>
      </c>
      <c r="G75" s="22"/>
      <c r="H75" s="22"/>
      <c r="I75" s="21"/>
      <c r="J75" s="182">
        <f>+J73-J74</f>
        <v>0</v>
      </c>
    </row>
    <row r="76" spans="1:10" outlineLevel="1">
      <c r="E76" s="16"/>
    </row>
    <row r="77" spans="1:10">
      <c r="A77" s="118" t="s">
        <v>356</v>
      </c>
      <c r="B77" s="117" t="s">
        <v>357</v>
      </c>
      <c r="C77" s="14"/>
      <c r="D77" s="15"/>
      <c r="E77" s="16"/>
      <c r="F77" s="3"/>
      <c r="G77" s="17"/>
      <c r="H77" s="5"/>
      <c r="I77" s="6"/>
      <c r="J77" s="128"/>
    </row>
    <row r="78" spans="1:10" outlineLevel="1">
      <c r="A78" s="18" t="s">
        <v>5</v>
      </c>
      <c r="B78" s="18" t="s">
        <v>6</v>
      </c>
      <c r="C78" s="18" t="s">
        <v>7</v>
      </c>
      <c r="D78" s="19" t="s">
        <v>8</v>
      </c>
      <c r="E78" s="76" t="s">
        <v>9</v>
      </c>
      <c r="F78" s="21" t="s">
        <v>10</v>
      </c>
      <c r="G78" s="22" t="s">
        <v>5</v>
      </c>
      <c r="H78" s="22" t="s">
        <v>6</v>
      </c>
      <c r="I78" s="21" t="s">
        <v>11</v>
      </c>
      <c r="J78" s="141" t="s">
        <v>19</v>
      </c>
    </row>
    <row r="79" spans="1:10" outlineLevel="1">
      <c r="A79" s="7" t="s">
        <v>358</v>
      </c>
      <c r="B79" s="56">
        <v>42308</v>
      </c>
      <c r="C79" s="7">
        <v>29048</v>
      </c>
      <c r="D79" s="7" t="s">
        <v>359</v>
      </c>
      <c r="E79" s="12" t="s">
        <v>76</v>
      </c>
      <c r="F79" s="55">
        <v>3035.3</v>
      </c>
      <c r="J79" s="190">
        <f>+F79-I79</f>
        <v>3035.3</v>
      </c>
    </row>
    <row r="80" spans="1:10" outlineLevel="1"/>
    <row r="81" spans="1:10" outlineLevel="1"/>
    <row r="82" spans="1:10" outlineLevel="1">
      <c r="F82" s="32" t="s">
        <v>15</v>
      </c>
      <c r="J82" s="128">
        <f>+J79</f>
        <v>3035.3</v>
      </c>
    </row>
    <row r="83" spans="1:10" ht="12" outlineLevel="1" thickBot="1">
      <c r="F83" s="32" t="s">
        <v>16</v>
      </c>
      <c r="J83" s="187">
        <v>3035.3</v>
      </c>
    </row>
    <row r="84" spans="1:10" ht="12" outlineLevel="1" thickTop="1">
      <c r="F84" s="32" t="s">
        <v>17</v>
      </c>
      <c r="J84" s="190">
        <f>+J82-J83</f>
        <v>0</v>
      </c>
    </row>
    <row r="85" spans="1:10" s="129" customFormat="1" outlineLevel="1">
      <c r="D85" s="125"/>
      <c r="E85" s="137"/>
      <c r="F85" s="152"/>
      <c r="H85" s="150"/>
      <c r="I85" s="134"/>
      <c r="J85" s="154"/>
    </row>
    <row r="86" spans="1:10">
      <c r="A86" s="118" t="s">
        <v>86</v>
      </c>
      <c r="B86" s="117" t="s">
        <v>87</v>
      </c>
      <c r="C86" s="14"/>
      <c r="D86" s="9"/>
      <c r="E86" s="16"/>
      <c r="F86" s="3"/>
      <c r="G86" s="17"/>
      <c r="H86" s="5"/>
      <c r="I86" s="6"/>
      <c r="J86" s="128"/>
    </row>
    <row r="87" spans="1:10" outlineLevel="1">
      <c r="A87" s="18" t="s">
        <v>5</v>
      </c>
      <c r="B87" s="18" t="s">
        <v>6</v>
      </c>
      <c r="C87" s="18" t="s">
        <v>7</v>
      </c>
      <c r="D87" s="19" t="s">
        <v>8</v>
      </c>
      <c r="E87" s="20" t="s">
        <v>9</v>
      </c>
      <c r="F87" s="21" t="s">
        <v>10</v>
      </c>
      <c r="G87" s="22" t="s">
        <v>5</v>
      </c>
      <c r="H87" s="22" t="s">
        <v>6</v>
      </c>
      <c r="I87" s="21" t="s">
        <v>11</v>
      </c>
      <c r="J87" s="141" t="s">
        <v>19</v>
      </c>
    </row>
    <row r="88" spans="1:10" outlineLevel="1">
      <c r="D88" s="61"/>
      <c r="J88" s="190"/>
    </row>
    <row r="89" spans="1:10" outlineLevel="1">
      <c r="A89" s="7" t="s">
        <v>88</v>
      </c>
      <c r="B89" s="56">
        <v>41904</v>
      </c>
      <c r="C89" s="7" t="s">
        <v>89</v>
      </c>
      <c r="D89" s="61">
        <v>45159</v>
      </c>
      <c r="E89" s="12" t="s">
        <v>34</v>
      </c>
      <c r="F89" s="6">
        <v>2468.4</v>
      </c>
      <c r="H89" s="56"/>
      <c r="J89" s="138">
        <f>+F89-I89</f>
        <v>2468.4</v>
      </c>
    </row>
    <row r="90" spans="1:10" outlineLevel="1">
      <c r="A90" s="7" t="s">
        <v>90</v>
      </c>
      <c r="B90" s="56">
        <v>41909</v>
      </c>
      <c r="C90" s="7" t="s">
        <v>91</v>
      </c>
      <c r="D90" s="61" t="s">
        <v>92</v>
      </c>
      <c r="E90" s="12" t="s">
        <v>34</v>
      </c>
      <c r="F90" s="6">
        <v>10785</v>
      </c>
      <c r="H90" s="56"/>
      <c r="J90" s="138">
        <f t="shared" ref="J90:J96" si="3">+F90-I90</f>
        <v>10785</v>
      </c>
    </row>
    <row r="91" spans="1:10" outlineLevel="1">
      <c r="A91" s="7" t="s">
        <v>93</v>
      </c>
      <c r="B91" s="56">
        <v>41911</v>
      </c>
      <c r="C91" s="7" t="s">
        <v>94</v>
      </c>
      <c r="D91" s="61" t="s">
        <v>95</v>
      </c>
      <c r="E91" s="12" t="s">
        <v>34</v>
      </c>
      <c r="F91" s="6">
        <v>5490</v>
      </c>
      <c r="H91" s="56"/>
      <c r="I91" s="6"/>
      <c r="J91" s="138">
        <f t="shared" si="3"/>
        <v>5490</v>
      </c>
    </row>
    <row r="92" spans="1:10" outlineLevel="1">
      <c r="A92" s="7" t="s">
        <v>96</v>
      </c>
      <c r="B92" s="56">
        <v>41929</v>
      </c>
      <c r="C92" s="7" t="s">
        <v>97</v>
      </c>
      <c r="D92" s="61" t="s">
        <v>98</v>
      </c>
      <c r="E92" s="12" t="s">
        <v>34</v>
      </c>
      <c r="F92" s="6">
        <v>2863.34</v>
      </c>
      <c r="H92" s="56"/>
      <c r="I92" s="6"/>
      <c r="J92" s="138">
        <f t="shared" si="3"/>
        <v>2863.34</v>
      </c>
    </row>
    <row r="93" spans="1:10" outlineLevel="1">
      <c r="A93" s="7" t="s">
        <v>99</v>
      </c>
      <c r="B93" s="56">
        <v>41949</v>
      </c>
      <c r="C93" s="7" t="s">
        <v>100</v>
      </c>
      <c r="D93" s="61" t="s">
        <v>101</v>
      </c>
      <c r="E93" s="12" t="s">
        <v>34</v>
      </c>
      <c r="F93" s="6">
        <v>5335</v>
      </c>
      <c r="H93" s="56"/>
      <c r="I93" s="6"/>
      <c r="J93" s="138">
        <f t="shared" si="3"/>
        <v>5335</v>
      </c>
    </row>
    <row r="94" spans="1:10" outlineLevel="1">
      <c r="A94" s="7" t="s">
        <v>102</v>
      </c>
      <c r="B94" s="56">
        <v>42030</v>
      </c>
      <c r="C94" s="7" t="s">
        <v>103</v>
      </c>
      <c r="D94" s="61" t="s">
        <v>104</v>
      </c>
      <c r="E94" s="12" t="s">
        <v>34</v>
      </c>
      <c r="F94" s="62">
        <v>54035.27</v>
      </c>
      <c r="G94" s="3" t="s">
        <v>105</v>
      </c>
      <c r="H94" s="4">
        <v>42094</v>
      </c>
      <c r="I94" s="6">
        <v>48497.27</v>
      </c>
      <c r="J94" s="138">
        <f t="shared" si="3"/>
        <v>5538</v>
      </c>
    </row>
    <row r="95" spans="1:10" outlineLevel="1">
      <c r="A95" s="7" t="s">
        <v>106</v>
      </c>
      <c r="B95" s="56">
        <v>42035</v>
      </c>
      <c r="C95" s="7" t="s">
        <v>107</v>
      </c>
      <c r="D95" s="61" t="s">
        <v>108</v>
      </c>
      <c r="E95" s="12" t="s">
        <v>34</v>
      </c>
      <c r="F95" s="62">
        <v>22247.96</v>
      </c>
      <c r="G95" s="3" t="s">
        <v>105</v>
      </c>
      <c r="H95" s="4">
        <v>42094</v>
      </c>
      <c r="I95" s="6">
        <v>15797.96</v>
      </c>
      <c r="J95" s="138">
        <f t="shared" si="3"/>
        <v>6450</v>
      </c>
    </row>
    <row r="96" spans="1:10" outlineLevel="1">
      <c r="A96" s="3" t="s">
        <v>109</v>
      </c>
      <c r="B96" s="4">
        <v>42052</v>
      </c>
      <c r="C96" s="3" t="s">
        <v>110</v>
      </c>
      <c r="D96" s="63" t="s">
        <v>111</v>
      </c>
      <c r="E96" s="64" t="s">
        <v>34</v>
      </c>
      <c r="F96" s="6">
        <v>69850.86</v>
      </c>
      <c r="G96" s="3" t="s">
        <v>105</v>
      </c>
      <c r="H96" s="4">
        <v>42094</v>
      </c>
      <c r="I96" s="6">
        <v>55960.86</v>
      </c>
      <c r="J96" s="138">
        <f t="shared" si="3"/>
        <v>13890</v>
      </c>
    </row>
    <row r="97" spans="1:10" outlineLevel="1">
      <c r="A97" s="3"/>
      <c r="B97" s="4"/>
      <c r="C97" s="3"/>
      <c r="D97" s="3"/>
      <c r="E97" s="64"/>
      <c r="F97" s="17"/>
      <c r="H97" s="56"/>
      <c r="I97" s="6"/>
      <c r="J97" s="138"/>
    </row>
    <row r="98" spans="1:10" outlineLevel="1"/>
    <row r="99" spans="1:10" outlineLevel="1">
      <c r="F99" s="32" t="s">
        <v>15</v>
      </c>
      <c r="J99" s="153">
        <f>+SUM(J89:J96)</f>
        <v>52819.740000000005</v>
      </c>
    </row>
    <row r="100" spans="1:10" ht="12" outlineLevel="1" thickBot="1">
      <c r="F100" s="32" t="s">
        <v>16</v>
      </c>
      <c r="J100" s="188">
        <v>52819.74</v>
      </c>
    </row>
    <row r="101" spans="1:10" ht="12" outlineLevel="1" thickTop="1">
      <c r="F101" s="32" t="s">
        <v>17</v>
      </c>
      <c r="J101" s="154">
        <f>+J99-J100</f>
        <v>0</v>
      </c>
    </row>
    <row r="102" spans="1:10" outlineLevel="1">
      <c r="E102" s="16"/>
    </row>
    <row r="103" spans="1:10">
      <c r="A103" s="118" t="s">
        <v>360</v>
      </c>
      <c r="B103" s="117" t="s">
        <v>361</v>
      </c>
      <c r="C103" s="14"/>
      <c r="D103" s="15"/>
      <c r="E103" s="16"/>
      <c r="F103" s="3"/>
      <c r="G103" s="17"/>
      <c r="H103" s="5"/>
      <c r="I103" s="6"/>
      <c r="J103" s="128"/>
    </row>
    <row r="104" spans="1:10" outlineLevel="1">
      <c r="A104" s="18" t="s">
        <v>5</v>
      </c>
      <c r="B104" s="18" t="s">
        <v>6</v>
      </c>
      <c r="C104" s="18" t="s">
        <v>7</v>
      </c>
      <c r="D104" s="19" t="s">
        <v>8</v>
      </c>
      <c r="E104" s="76" t="s">
        <v>9</v>
      </c>
      <c r="F104" s="21" t="s">
        <v>10</v>
      </c>
      <c r="G104" s="22" t="s">
        <v>5</v>
      </c>
      <c r="H104" s="22" t="s">
        <v>6</v>
      </c>
      <c r="I104" s="21" t="s">
        <v>11</v>
      </c>
      <c r="J104" s="141" t="s">
        <v>19</v>
      </c>
    </row>
    <row r="105" spans="1:10" outlineLevel="1">
      <c r="A105" s="7" t="s">
        <v>362</v>
      </c>
      <c r="B105" s="56">
        <v>42308</v>
      </c>
      <c r="C105" s="7" t="s">
        <v>363</v>
      </c>
      <c r="D105" s="7" t="s">
        <v>364</v>
      </c>
      <c r="E105" s="12" t="s">
        <v>76</v>
      </c>
      <c r="F105" s="55">
        <v>1110.75</v>
      </c>
      <c r="G105" s="22"/>
      <c r="H105" s="22"/>
      <c r="I105" s="21"/>
      <c r="J105" s="181">
        <f>+F105</f>
        <v>1110.75</v>
      </c>
    </row>
    <row r="106" spans="1:10" outlineLevel="1">
      <c r="B106" s="56"/>
      <c r="F106" s="13"/>
      <c r="G106" s="22"/>
      <c r="H106" s="22"/>
      <c r="I106" s="21"/>
      <c r="J106" s="181"/>
    </row>
    <row r="107" spans="1:10" outlineLevel="1">
      <c r="B107" s="56"/>
      <c r="F107" s="32" t="s">
        <v>15</v>
      </c>
      <c r="G107" s="22"/>
      <c r="H107" s="22"/>
      <c r="I107" s="21"/>
      <c r="J107" s="181">
        <f>+J105</f>
        <v>1110.75</v>
      </c>
    </row>
    <row r="108" spans="1:10" ht="12" outlineLevel="1" thickBot="1">
      <c r="B108" s="56"/>
      <c r="F108" s="32" t="s">
        <v>16</v>
      </c>
      <c r="G108" s="22"/>
      <c r="H108" s="22"/>
      <c r="I108" s="21"/>
      <c r="J108" s="91">
        <v>1110.75</v>
      </c>
    </row>
    <row r="109" spans="1:10" ht="12" outlineLevel="1" thickTop="1">
      <c r="B109" s="56"/>
      <c r="F109" s="32" t="s">
        <v>17</v>
      </c>
      <c r="G109" s="22"/>
      <c r="H109" s="22"/>
      <c r="I109" s="21"/>
      <c r="J109" s="181">
        <f>+J107-J108</f>
        <v>0</v>
      </c>
    </row>
    <row r="110" spans="1:10" outlineLevel="1">
      <c r="E110" s="16"/>
    </row>
    <row r="111" spans="1:10">
      <c r="A111" s="118" t="s">
        <v>112</v>
      </c>
      <c r="B111" s="117" t="s">
        <v>113</v>
      </c>
      <c r="C111" s="14"/>
      <c r="D111" s="15"/>
      <c r="E111" s="65"/>
      <c r="F111" s="3"/>
      <c r="G111" s="17"/>
      <c r="H111" s="5"/>
      <c r="I111" s="6"/>
      <c r="J111" s="128"/>
    </row>
    <row r="112" spans="1:10" outlineLevel="1">
      <c r="A112" s="18" t="s">
        <v>5</v>
      </c>
      <c r="B112" s="18" t="s">
        <v>6</v>
      </c>
      <c r="C112" s="18" t="s">
        <v>7</v>
      </c>
      <c r="D112" s="19" t="s">
        <v>8</v>
      </c>
      <c r="E112" s="20" t="s">
        <v>9</v>
      </c>
      <c r="F112" s="21" t="s">
        <v>10</v>
      </c>
      <c r="G112" s="22" t="s">
        <v>5</v>
      </c>
      <c r="H112" s="22" t="s">
        <v>6</v>
      </c>
      <c r="I112" s="21" t="s">
        <v>11</v>
      </c>
      <c r="J112" s="141" t="s">
        <v>19</v>
      </c>
    </row>
    <row r="113" spans="1:10" outlineLevel="1">
      <c r="A113" s="3"/>
      <c r="B113" s="3"/>
      <c r="C113" s="3"/>
      <c r="D113" s="3"/>
      <c r="E113" s="20" t="s">
        <v>13</v>
      </c>
      <c r="F113" s="3"/>
      <c r="G113" s="17"/>
      <c r="H113" s="5"/>
      <c r="I113" s="6"/>
      <c r="J113" s="128">
        <v>3309.88</v>
      </c>
    </row>
    <row r="114" spans="1:10" outlineLevel="1">
      <c r="A114" s="23"/>
      <c r="B114" s="23"/>
      <c r="C114" s="24"/>
      <c r="D114" s="25"/>
      <c r="E114" s="66"/>
      <c r="F114" s="26"/>
      <c r="G114" s="27"/>
      <c r="H114" s="28"/>
      <c r="I114" s="26"/>
      <c r="J114" s="146"/>
    </row>
    <row r="115" spans="1:10" outlineLevel="1">
      <c r="A115" s="23"/>
      <c r="B115" s="23"/>
      <c r="C115" s="24"/>
      <c r="D115" s="25"/>
      <c r="E115" s="66"/>
      <c r="F115" s="32" t="s">
        <v>15</v>
      </c>
      <c r="H115" s="30"/>
      <c r="J115" s="153">
        <v>3309.88</v>
      </c>
    </row>
    <row r="116" spans="1:10" ht="12" outlineLevel="1" thickBot="1">
      <c r="A116" s="23"/>
      <c r="B116" s="23"/>
      <c r="C116" s="24"/>
      <c r="D116" s="25"/>
      <c r="E116" s="66"/>
      <c r="F116" s="32" t="s">
        <v>16</v>
      </c>
      <c r="H116" s="30"/>
      <c r="J116" s="188">
        <v>3309.88</v>
      </c>
    </row>
    <row r="117" spans="1:10" ht="12" outlineLevel="1" thickTop="1">
      <c r="E117" s="16"/>
      <c r="F117" s="32" t="s">
        <v>17</v>
      </c>
      <c r="H117" s="30"/>
      <c r="J117" s="154">
        <f>+J115-J116</f>
        <v>0</v>
      </c>
    </row>
    <row r="118" spans="1:10" outlineLevel="1">
      <c r="E118" s="16"/>
    </row>
    <row r="119" spans="1:10">
      <c r="A119" s="118" t="s">
        <v>114</v>
      </c>
      <c r="B119" s="117" t="s">
        <v>115</v>
      </c>
      <c r="C119" s="14"/>
      <c r="D119" s="15"/>
      <c r="E119" s="16"/>
      <c r="F119" s="3"/>
      <c r="G119" s="17"/>
      <c r="H119" s="5"/>
      <c r="I119" s="6"/>
      <c r="J119" s="128"/>
    </row>
    <row r="120" spans="1:10" outlineLevel="1">
      <c r="A120" s="18" t="s">
        <v>5</v>
      </c>
      <c r="B120" s="18" t="s">
        <v>6</v>
      </c>
      <c r="C120" s="18" t="s">
        <v>7</v>
      </c>
      <c r="D120" s="19" t="s">
        <v>8</v>
      </c>
      <c r="E120" s="20" t="s">
        <v>9</v>
      </c>
      <c r="F120" s="21" t="s">
        <v>10</v>
      </c>
      <c r="G120" s="22" t="s">
        <v>5</v>
      </c>
      <c r="H120" s="22" t="s">
        <v>6</v>
      </c>
      <c r="I120" s="21" t="s">
        <v>11</v>
      </c>
      <c r="J120" s="141" t="s">
        <v>19</v>
      </c>
    </row>
    <row r="121" spans="1:10" outlineLevel="1">
      <c r="A121" s="23"/>
      <c r="B121" s="23"/>
      <c r="C121" s="24"/>
      <c r="D121" s="25"/>
      <c r="E121" s="20" t="s">
        <v>13</v>
      </c>
      <c r="F121" s="26"/>
      <c r="G121" s="27"/>
      <c r="H121" s="28"/>
      <c r="I121" s="6"/>
      <c r="J121" s="146">
        <v>0</v>
      </c>
    </row>
    <row r="122" spans="1:10" outlineLevel="1">
      <c r="A122" s="7" t="s">
        <v>116</v>
      </c>
      <c r="B122" s="56">
        <v>42327</v>
      </c>
      <c r="C122" s="7" t="s">
        <v>117</v>
      </c>
      <c r="D122" s="7" t="s">
        <v>118</v>
      </c>
      <c r="E122" s="12" t="s">
        <v>34</v>
      </c>
      <c r="F122" s="13">
        <v>19952.48</v>
      </c>
      <c r="H122" s="56"/>
      <c r="J122" s="128">
        <f>F122-I122</f>
        <v>19952.48</v>
      </c>
    </row>
    <row r="123" spans="1:10" outlineLevel="1">
      <c r="A123" s="23"/>
      <c r="B123" s="23"/>
      <c r="C123" s="24"/>
      <c r="D123" s="25"/>
      <c r="E123" s="66"/>
      <c r="F123" s="26"/>
      <c r="G123" s="27"/>
      <c r="H123" s="28"/>
      <c r="I123" s="26"/>
      <c r="J123" s="146"/>
    </row>
    <row r="124" spans="1:10" outlineLevel="1">
      <c r="A124" s="23"/>
      <c r="B124" s="23"/>
      <c r="C124" s="24"/>
      <c r="D124" s="25"/>
      <c r="E124" s="66"/>
      <c r="F124" s="32" t="s">
        <v>15</v>
      </c>
      <c r="H124" s="30"/>
      <c r="J124" s="153">
        <f>SUM(J121:J123)</f>
        <v>19952.48</v>
      </c>
    </row>
    <row r="125" spans="1:10" ht="12" outlineLevel="1" thickBot="1">
      <c r="A125" s="23"/>
      <c r="B125" s="23"/>
      <c r="C125" s="24"/>
      <c r="D125" s="25"/>
      <c r="E125" s="66"/>
      <c r="F125" s="32" t="s">
        <v>16</v>
      </c>
      <c r="H125" s="30"/>
      <c r="J125" s="188">
        <v>19952.48</v>
      </c>
    </row>
    <row r="126" spans="1:10" ht="12" outlineLevel="1" thickTop="1">
      <c r="E126" s="16"/>
      <c r="F126" s="32" t="s">
        <v>17</v>
      </c>
      <c r="H126" s="30"/>
      <c r="J126" s="154">
        <f>+J124-J125</f>
        <v>0</v>
      </c>
    </row>
    <row r="127" spans="1:10" s="129" customFormat="1" outlineLevel="1">
      <c r="D127" s="125"/>
      <c r="E127" s="137"/>
      <c r="F127" s="152"/>
      <c r="H127" s="150"/>
      <c r="I127" s="134"/>
      <c r="J127" s="154"/>
    </row>
    <row r="128" spans="1:10">
      <c r="A128" s="118" t="s">
        <v>119</v>
      </c>
      <c r="B128" s="117" t="s">
        <v>87</v>
      </c>
      <c r="C128" s="14"/>
      <c r="D128" s="9"/>
      <c r="E128" s="16"/>
      <c r="F128" s="3"/>
      <c r="G128" s="17"/>
      <c r="H128" s="5"/>
      <c r="I128" s="6"/>
      <c r="J128" s="128"/>
    </row>
    <row r="129" spans="1:10" outlineLevel="1">
      <c r="A129" s="18" t="s">
        <v>5</v>
      </c>
      <c r="B129" s="18" t="s">
        <v>6</v>
      </c>
      <c r="C129" s="18" t="s">
        <v>7</v>
      </c>
      <c r="D129" s="19" t="s">
        <v>8</v>
      </c>
      <c r="E129" s="20" t="s">
        <v>9</v>
      </c>
      <c r="F129" s="21" t="s">
        <v>10</v>
      </c>
      <c r="G129" s="22" t="s">
        <v>5</v>
      </c>
      <c r="H129" s="22" t="s">
        <v>6</v>
      </c>
      <c r="I129" s="21" t="s">
        <v>11</v>
      </c>
      <c r="J129" s="141" t="s">
        <v>19</v>
      </c>
    </row>
    <row r="130" spans="1:10" outlineLevel="1">
      <c r="A130" s="23"/>
      <c r="B130" s="23"/>
      <c r="C130" s="24"/>
      <c r="D130" s="25"/>
      <c r="E130" s="20" t="s">
        <v>13</v>
      </c>
      <c r="F130" s="26"/>
      <c r="H130" s="30"/>
      <c r="J130" s="138">
        <v>75107.91</v>
      </c>
    </row>
    <row r="131" spans="1:10" outlineLevel="1">
      <c r="B131" s="56"/>
      <c r="D131" s="3" t="s">
        <v>120</v>
      </c>
      <c r="E131" s="16"/>
      <c r="F131" s="55"/>
      <c r="G131" s="3" t="s">
        <v>121</v>
      </c>
      <c r="H131" s="4">
        <v>41394</v>
      </c>
      <c r="I131" s="67">
        <v>26676.11</v>
      </c>
      <c r="J131" s="128">
        <f>+F131-I131</f>
        <v>-26676.11</v>
      </c>
    </row>
    <row r="132" spans="1:10" outlineLevel="1">
      <c r="B132" s="56"/>
      <c r="D132" s="3" t="s">
        <v>122</v>
      </c>
      <c r="E132" s="16"/>
      <c r="F132" s="55"/>
      <c r="G132" s="3" t="s">
        <v>123</v>
      </c>
      <c r="H132" s="4">
        <v>41498</v>
      </c>
      <c r="I132" s="67">
        <v>8505.42</v>
      </c>
      <c r="J132" s="128">
        <f t="shared" ref="J132:J180" si="4">+F132-I132</f>
        <v>-8505.42</v>
      </c>
    </row>
    <row r="133" spans="1:10" outlineLevel="1">
      <c r="B133" s="56"/>
      <c r="D133" s="3" t="s">
        <v>124</v>
      </c>
      <c r="E133" s="16"/>
      <c r="F133" s="55"/>
      <c r="G133" s="3" t="s">
        <v>125</v>
      </c>
      <c r="H133" s="4">
        <v>41520</v>
      </c>
      <c r="I133" s="67">
        <v>2728.81</v>
      </c>
      <c r="J133" s="128">
        <f>+F133-I133</f>
        <v>-2728.81</v>
      </c>
    </row>
    <row r="134" spans="1:10" outlineLevel="1">
      <c r="B134" s="56"/>
      <c r="D134" s="3"/>
      <c r="E134" s="16"/>
      <c r="F134" s="55"/>
      <c r="G134" s="3" t="s">
        <v>126</v>
      </c>
      <c r="H134" s="4">
        <v>41547</v>
      </c>
      <c r="I134" s="67">
        <v>25981.06</v>
      </c>
      <c r="J134" s="128">
        <f>+F134-I134</f>
        <v>-25981.06</v>
      </c>
    </row>
    <row r="135" spans="1:10" outlineLevel="1">
      <c r="A135" s="3" t="s">
        <v>127</v>
      </c>
      <c r="B135" s="4">
        <v>41941</v>
      </c>
      <c r="C135" s="3" t="s">
        <v>128</v>
      </c>
      <c r="D135" s="3" t="s">
        <v>129</v>
      </c>
      <c r="E135" s="37" t="s">
        <v>34</v>
      </c>
      <c r="F135" s="6">
        <v>8658</v>
      </c>
      <c r="H135" s="56"/>
      <c r="J135" s="128">
        <f t="shared" si="4"/>
        <v>8658</v>
      </c>
    </row>
    <row r="136" spans="1:10" outlineLevel="1">
      <c r="A136" s="3" t="s">
        <v>130</v>
      </c>
      <c r="B136" s="4">
        <v>41942</v>
      </c>
      <c r="C136" s="3" t="s">
        <v>131</v>
      </c>
      <c r="D136" s="3" t="s">
        <v>132</v>
      </c>
      <c r="E136" s="37" t="s">
        <v>34</v>
      </c>
      <c r="F136" s="6">
        <v>4734</v>
      </c>
      <c r="H136" s="56"/>
      <c r="J136" s="128">
        <f t="shared" si="4"/>
        <v>4734</v>
      </c>
    </row>
    <row r="137" spans="1:10" outlineLevel="1">
      <c r="A137" s="3" t="s">
        <v>133</v>
      </c>
      <c r="B137" s="4">
        <v>41942</v>
      </c>
      <c r="C137" s="3" t="s">
        <v>134</v>
      </c>
      <c r="D137" s="3" t="s">
        <v>135</v>
      </c>
      <c r="E137" s="37" t="s">
        <v>34</v>
      </c>
      <c r="F137" s="6">
        <v>685.26</v>
      </c>
      <c r="H137" s="56"/>
      <c r="J137" s="128">
        <f t="shared" si="4"/>
        <v>685.26</v>
      </c>
    </row>
    <row r="138" spans="1:10" outlineLevel="1">
      <c r="A138" s="3" t="s">
        <v>136</v>
      </c>
      <c r="B138" s="4">
        <v>41942</v>
      </c>
      <c r="C138" s="3" t="s">
        <v>137</v>
      </c>
      <c r="D138" s="3" t="s">
        <v>138</v>
      </c>
      <c r="E138" s="37" t="s">
        <v>34</v>
      </c>
      <c r="F138" s="6">
        <v>8691</v>
      </c>
      <c r="H138" s="56"/>
      <c r="J138" s="128">
        <f t="shared" si="4"/>
        <v>8691</v>
      </c>
    </row>
    <row r="139" spans="1:10" outlineLevel="1">
      <c r="A139" s="3" t="s">
        <v>139</v>
      </c>
      <c r="B139" s="4">
        <v>41951</v>
      </c>
      <c r="C139" s="3" t="s">
        <v>140</v>
      </c>
      <c r="D139" s="3" t="s">
        <v>141</v>
      </c>
      <c r="E139" s="37" t="s">
        <v>34</v>
      </c>
      <c r="F139" s="6">
        <v>10315</v>
      </c>
      <c r="H139" s="56"/>
      <c r="J139" s="128">
        <f t="shared" si="4"/>
        <v>10315</v>
      </c>
    </row>
    <row r="140" spans="1:10" outlineLevel="1">
      <c r="A140" s="3" t="s">
        <v>142</v>
      </c>
      <c r="B140" s="4">
        <v>41951</v>
      </c>
      <c r="C140" s="3" t="s">
        <v>143</v>
      </c>
      <c r="D140" s="3" t="s">
        <v>144</v>
      </c>
      <c r="E140" s="37" t="s">
        <v>34</v>
      </c>
      <c r="F140" s="6">
        <v>8096.7</v>
      </c>
      <c r="H140" s="56"/>
      <c r="J140" s="128">
        <f t="shared" si="4"/>
        <v>8096.7</v>
      </c>
    </row>
    <row r="141" spans="1:10" outlineLevel="1">
      <c r="A141" s="3" t="s">
        <v>145</v>
      </c>
      <c r="B141" s="4">
        <v>41962</v>
      </c>
      <c r="C141" s="3" t="s">
        <v>146</v>
      </c>
      <c r="D141" s="3" t="s">
        <v>147</v>
      </c>
      <c r="E141" s="37" t="s">
        <v>34</v>
      </c>
      <c r="F141" s="6">
        <v>8055</v>
      </c>
      <c r="H141" s="47"/>
      <c r="I141" s="6"/>
      <c r="J141" s="128">
        <f t="shared" si="4"/>
        <v>8055</v>
      </c>
    </row>
    <row r="142" spans="1:10" outlineLevel="1">
      <c r="A142" s="3" t="s">
        <v>148</v>
      </c>
      <c r="B142" s="4">
        <v>41962</v>
      </c>
      <c r="C142" s="3" t="s">
        <v>149</v>
      </c>
      <c r="D142" s="3" t="s">
        <v>150</v>
      </c>
      <c r="E142" s="37" t="s">
        <v>34</v>
      </c>
      <c r="F142" s="6">
        <v>2620</v>
      </c>
      <c r="H142" s="56"/>
      <c r="J142" s="128">
        <f t="shared" si="4"/>
        <v>2620</v>
      </c>
    </row>
    <row r="143" spans="1:10" outlineLevel="1">
      <c r="A143" s="3" t="s">
        <v>151</v>
      </c>
      <c r="B143" s="4">
        <v>41971</v>
      </c>
      <c r="C143" s="3" t="s">
        <v>152</v>
      </c>
      <c r="D143" s="3" t="s">
        <v>153</v>
      </c>
      <c r="E143" s="37" t="s">
        <v>34</v>
      </c>
      <c r="F143" s="6">
        <v>11615</v>
      </c>
      <c r="H143" s="47"/>
      <c r="J143" s="128">
        <f t="shared" si="4"/>
        <v>11615</v>
      </c>
    </row>
    <row r="144" spans="1:10" outlineLevel="1">
      <c r="A144" s="3" t="s">
        <v>154</v>
      </c>
      <c r="B144" s="4">
        <v>41971</v>
      </c>
      <c r="C144" s="3" t="s">
        <v>155</v>
      </c>
      <c r="D144" s="3" t="s">
        <v>156</v>
      </c>
      <c r="E144" s="37" t="s">
        <v>34</v>
      </c>
      <c r="F144" s="6">
        <v>6702</v>
      </c>
      <c r="H144" s="56"/>
      <c r="J144" s="128">
        <f t="shared" si="4"/>
        <v>6702</v>
      </c>
    </row>
    <row r="145" spans="1:10" outlineLevel="1">
      <c r="A145" s="3" t="s">
        <v>157</v>
      </c>
      <c r="B145" s="4">
        <v>41988</v>
      </c>
      <c r="C145" s="3" t="s">
        <v>158</v>
      </c>
      <c r="D145" s="3" t="s">
        <v>159</v>
      </c>
      <c r="E145" s="37" t="s">
        <v>34</v>
      </c>
      <c r="F145" s="6">
        <v>14637</v>
      </c>
      <c r="H145" s="56"/>
      <c r="J145" s="128">
        <f t="shared" si="4"/>
        <v>14637</v>
      </c>
    </row>
    <row r="146" spans="1:10" outlineLevel="1">
      <c r="A146" s="3" t="s">
        <v>160</v>
      </c>
      <c r="B146" s="4">
        <v>41988</v>
      </c>
      <c r="C146" s="3" t="s">
        <v>161</v>
      </c>
      <c r="D146" s="3" t="s">
        <v>162</v>
      </c>
      <c r="E146" s="37" t="s">
        <v>34</v>
      </c>
      <c r="F146" s="6">
        <v>6774</v>
      </c>
      <c r="H146" s="56"/>
      <c r="J146" s="128">
        <f t="shared" si="4"/>
        <v>6774</v>
      </c>
    </row>
    <row r="147" spans="1:10" outlineLevel="1">
      <c r="A147" s="3" t="s">
        <v>163</v>
      </c>
      <c r="B147" s="4">
        <v>42004</v>
      </c>
      <c r="C147" s="3" t="s">
        <v>164</v>
      </c>
      <c r="D147" s="5">
        <v>24083</v>
      </c>
      <c r="E147" s="37" t="s">
        <v>165</v>
      </c>
      <c r="F147" s="6">
        <v>32143</v>
      </c>
      <c r="G147" s="55"/>
      <c r="H147" s="31"/>
      <c r="J147" s="128">
        <f t="shared" si="4"/>
        <v>32143</v>
      </c>
    </row>
    <row r="148" spans="1:10" outlineLevel="1">
      <c r="A148" s="3" t="s">
        <v>166</v>
      </c>
      <c r="B148" s="4">
        <v>42006</v>
      </c>
      <c r="C148" s="3" t="s">
        <v>167</v>
      </c>
      <c r="D148" s="3" t="s">
        <v>168</v>
      </c>
      <c r="E148" s="37" t="s">
        <v>34</v>
      </c>
      <c r="F148" s="6">
        <v>3005.7</v>
      </c>
      <c r="H148" s="56"/>
      <c r="J148" s="128">
        <f t="shared" si="4"/>
        <v>3005.7</v>
      </c>
    </row>
    <row r="149" spans="1:10" outlineLevel="1">
      <c r="A149" s="3" t="s">
        <v>169</v>
      </c>
      <c r="B149" s="4">
        <v>42020</v>
      </c>
      <c r="C149" s="3" t="s">
        <v>170</v>
      </c>
      <c r="D149" s="3">
        <v>48074</v>
      </c>
      <c r="E149" s="37" t="s">
        <v>34</v>
      </c>
      <c r="F149" s="6">
        <v>7299</v>
      </c>
      <c r="H149" s="56"/>
      <c r="J149" s="128">
        <f t="shared" si="4"/>
        <v>7299</v>
      </c>
    </row>
    <row r="150" spans="1:10" outlineLevel="1">
      <c r="A150" s="3" t="s">
        <v>171</v>
      </c>
      <c r="B150" s="4">
        <v>42023</v>
      </c>
      <c r="C150" s="3" t="s">
        <v>172</v>
      </c>
      <c r="D150" s="3" t="s">
        <v>173</v>
      </c>
      <c r="E150" s="37" t="s">
        <v>76</v>
      </c>
      <c r="F150" s="6">
        <v>7648</v>
      </c>
      <c r="H150" s="31"/>
      <c r="J150" s="128">
        <f t="shared" si="4"/>
        <v>7648</v>
      </c>
    </row>
    <row r="151" spans="1:10" outlineLevel="1">
      <c r="A151" s="3" t="s">
        <v>174</v>
      </c>
      <c r="B151" s="4">
        <v>42033</v>
      </c>
      <c r="C151" s="3" t="s">
        <v>175</v>
      </c>
      <c r="D151" s="3" t="s">
        <v>176</v>
      </c>
      <c r="E151" s="37" t="s">
        <v>34</v>
      </c>
      <c r="F151" s="6">
        <v>7496.7</v>
      </c>
      <c r="H151" s="56"/>
      <c r="J151" s="128">
        <f t="shared" si="4"/>
        <v>7496.7</v>
      </c>
    </row>
    <row r="152" spans="1:10" outlineLevel="1">
      <c r="A152" s="3" t="s">
        <v>177</v>
      </c>
      <c r="B152" s="4">
        <v>42056</v>
      </c>
      <c r="C152" s="3" t="s">
        <v>178</v>
      </c>
      <c r="D152" s="3" t="s">
        <v>179</v>
      </c>
      <c r="E152" s="37" t="s">
        <v>34</v>
      </c>
      <c r="F152" s="6">
        <f>7286.1+810.6</f>
        <v>8096.7000000000007</v>
      </c>
      <c r="H152" s="56"/>
      <c r="J152" s="128">
        <f t="shared" si="4"/>
        <v>8096.7000000000007</v>
      </c>
    </row>
    <row r="153" spans="1:10" outlineLevel="1">
      <c r="A153" s="3" t="s">
        <v>180</v>
      </c>
      <c r="B153" s="4">
        <v>42072</v>
      </c>
      <c r="C153" s="3" t="s">
        <v>181</v>
      </c>
      <c r="D153" s="3" t="s">
        <v>182</v>
      </c>
      <c r="E153" s="37" t="s">
        <v>34</v>
      </c>
      <c r="F153" s="6">
        <v>2319.6</v>
      </c>
      <c r="H153" s="56"/>
      <c r="J153" s="128">
        <f t="shared" si="4"/>
        <v>2319.6</v>
      </c>
    </row>
    <row r="154" spans="1:10" outlineLevel="1">
      <c r="A154" s="3" t="s">
        <v>183</v>
      </c>
      <c r="B154" s="4">
        <v>42080</v>
      </c>
      <c r="C154" s="3" t="s">
        <v>184</v>
      </c>
      <c r="D154" s="3" t="s">
        <v>185</v>
      </c>
      <c r="E154" s="37" t="s">
        <v>34</v>
      </c>
      <c r="F154" s="6">
        <v>6000</v>
      </c>
      <c r="H154" s="56"/>
      <c r="J154" s="128">
        <f t="shared" si="4"/>
        <v>6000</v>
      </c>
    </row>
    <row r="155" spans="1:10" outlineLevel="1">
      <c r="A155" s="3" t="s">
        <v>186</v>
      </c>
      <c r="B155" s="4">
        <v>42094</v>
      </c>
      <c r="C155" s="3" t="s">
        <v>187</v>
      </c>
      <c r="D155" s="3" t="s">
        <v>188</v>
      </c>
      <c r="E155" s="37" t="s">
        <v>34</v>
      </c>
      <c r="F155" s="6">
        <v>12255</v>
      </c>
      <c r="H155" s="56"/>
      <c r="J155" s="128">
        <f t="shared" si="4"/>
        <v>12255</v>
      </c>
    </row>
    <row r="156" spans="1:10" outlineLevel="1">
      <c r="A156" s="3" t="s">
        <v>189</v>
      </c>
      <c r="B156" s="4">
        <v>42104</v>
      </c>
      <c r="C156" s="3" t="s">
        <v>190</v>
      </c>
      <c r="D156" s="3" t="s">
        <v>191</v>
      </c>
      <c r="E156" s="37" t="s">
        <v>34</v>
      </c>
      <c r="F156" s="6">
        <v>552.04999999999995</v>
      </c>
      <c r="H156" s="56"/>
      <c r="J156" s="128">
        <f t="shared" si="4"/>
        <v>552.04999999999995</v>
      </c>
    </row>
    <row r="157" spans="1:10" outlineLevel="1">
      <c r="A157" s="3" t="s">
        <v>192</v>
      </c>
      <c r="B157" s="4">
        <v>42115</v>
      </c>
      <c r="C157" s="3" t="s">
        <v>193</v>
      </c>
      <c r="D157" s="3" t="s">
        <v>194</v>
      </c>
      <c r="E157" s="37" t="s">
        <v>34</v>
      </c>
      <c r="F157" s="6">
        <v>9370.01</v>
      </c>
      <c r="H157" s="56"/>
      <c r="J157" s="128">
        <f t="shared" si="4"/>
        <v>9370.01</v>
      </c>
    </row>
    <row r="158" spans="1:10" outlineLevel="1">
      <c r="A158" s="3" t="s">
        <v>195</v>
      </c>
      <c r="B158" s="4">
        <v>42116</v>
      </c>
      <c r="C158" s="3" t="s">
        <v>196</v>
      </c>
      <c r="D158" s="3" t="s">
        <v>197</v>
      </c>
      <c r="E158" s="37" t="s">
        <v>34</v>
      </c>
      <c r="F158" s="6">
        <v>6051</v>
      </c>
      <c r="H158" s="56"/>
      <c r="J158" s="128">
        <f t="shared" si="4"/>
        <v>6051</v>
      </c>
    </row>
    <row r="159" spans="1:10" outlineLevel="1">
      <c r="A159" s="3" t="s">
        <v>198</v>
      </c>
      <c r="B159" s="4">
        <v>42158</v>
      </c>
      <c r="C159" s="3" t="s">
        <v>199</v>
      </c>
      <c r="D159" s="5">
        <v>52716</v>
      </c>
      <c r="E159" s="37" t="s">
        <v>34</v>
      </c>
      <c r="F159" s="6">
        <v>10050</v>
      </c>
      <c r="H159" s="56"/>
      <c r="J159" s="128">
        <f t="shared" si="4"/>
        <v>10050</v>
      </c>
    </row>
    <row r="160" spans="1:10" outlineLevel="1">
      <c r="A160" s="3" t="s">
        <v>200</v>
      </c>
      <c r="B160" s="4">
        <v>42174</v>
      </c>
      <c r="C160" s="3" t="s">
        <v>201</v>
      </c>
      <c r="D160" s="5">
        <v>52663</v>
      </c>
      <c r="E160" s="37" t="s">
        <v>34</v>
      </c>
      <c r="F160" s="6">
        <v>30516.71</v>
      </c>
      <c r="G160" s="3" t="s">
        <v>202</v>
      </c>
      <c r="H160" s="4">
        <v>42308</v>
      </c>
      <c r="I160" s="6">
        <f>21080.13+361.58</f>
        <v>21441.710000000003</v>
      </c>
      <c r="J160" s="128">
        <f t="shared" si="4"/>
        <v>9074.9999999999964</v>
      </c>
    </row>
    <row r="161" spans="1:10" outlineLevel="1">
      <c r="A161" s="3" t="s">
        <v>203</v>
      </c>
      <c r="B161" s="4">
        <v>42208</v>
      </c>
      <c r="C161" s="3" t="s">
        <v>204</v>
      </c>
      <c r="D161" s="5" t="s">
        <v>205</v>
      </c>
      <c r="E161" s="37" t="s">
        <v>34</v>
      </c>
      <c r="F161" s="6">
        <v>18777.93</v>
      </c>
      <c r="G161" s="3" t="s">
        <v>202</v>
      </c>
      <c r="H161" s="4">
        <v>42308</v>
      </c>
      <c r="I161" s="6">
        <v>15540.32</v>
      </c>
      <c r="J161" s="128">
        <f t="shared" si="4"/>
        <v>3237.6100000000006</v>
      </c>
    </row>
    <row r="162" spans="1:10" outlineLevel="1">
      <c r="A162" s="3" t="s">
        <v>206</v>
      </c>
      <c r="B162" s="4">
        <v>42216</v>
      </c>
      <c r="C162" s="3" t="s">
        <v>207</v>
      </c>
      <c r="D162" s="3" t="s">
        <v>208</v>
      </c>
      <c r="E162" s="37" t="s">
        <v>34</v>
      </c>
      <c r="F162" s="68">
        <v>12482.67</v>
      </c>
      <c r="G162" s="3" t="s">
        <v>209</v>
      </c>
      <c r="H162" s="4">
        <v>42313</v>
      </c>
      <c r="I162" s="6">
        <v>1032.67</v>
      </c>
      <c r="J162" s="128">
        <f t="shared" si="4"/>
        <v>11450</v>
      </c>
    </row>
    <row r="163" spans="1:10" outlineLevel="1">
      <c r="A163" s="3" t="s">
        <v>210</v>
      </c>
      <c r="B163" s="4">
        <v>42233</v>
      </c>
      <c r="C163" s="3" t="s">
        <v>211</v>
      </c>
      <c r="D163" s="3" t="s">
        <v>212</v>
      </c>
      <c r="E163" s="37" t="s">
        <v>34</v>
      </c>
      <c r="F163" s="6">
        <v>4592.0600000000004</v>
      </c>
      <c r="G163" s="3" t="s">
        <v>213</v>
      </c>
      <c r="H163" s="4">
        <v>42293</v>
      </c>
      <c r="I163" s="67">
        <v>3800.26</v>
      </c>
      <c r="J163" s="128">
        <f t="shared" si="4"/>
        <v>791.80000000000018</v>
      </c>
    </row>
    <row r="164" spans="1:10" outlineLevel="1">
      <c r="A164" s="3" t="s">
        <v>214</v>
      </c>
      <c r="B164" s="4">
        <v>42235</v>
      </c>
      <c r="C164" s="3" t="s">
        <v>215</v>
      </c>
      <c r="D164" s="3" t="s">
        <v>216</v>
      </c>
      <c r="E164" s="37" t="s">
        <v>34</v>
      </c>
      <c r="F164" s="6">
        <v>7956.76</v>
      </c>
      <c r="H164" s="56"/>
      <c r="J164" s="128">
        <f t="shared" si="4"/>
        <v>7956.76</v>
      </c>
    </row>
    <row r="165" spans="1:10" outlineLevel="1">
      <c r="A165" s="3" t="s">
        <v>217</v>
      </c>
      <c r="B165" s="4">
        <v>42264</v>
      </c>
      <c r="C165" s="3" t="s">
        <v>218</v>
      </c>
      <c r="D165" s="3" t="s">
        <v>219</v>
      </c>
      <c r="E165" s="37" t="s">
        <v>34</v>
      </c>
      <c r="F165" s="6">
        <v>14701.5</v>
      </c>
      <c r="G165" s="3" t="s">
        <v>202</v>
      </c>
      <c r="H165" s="4">
        <v>42308</v>
      </c>
      <c r="I165" s="6">
        <v>14700.9</v>
      </c>
      <c r="J165" s="128">
        <f t="shared" si="4"/>
        <v>0.6000000000003638</v>
      </c>
    </row>
    <row r="166" spans="1:10" outlineLevel="1">
      <c r="A166" s="3" t="s">
        <v>220</v>
      </c>
      <c r="B166" s="4">
        <v>42300</v>
      </c>
      <c r="C166" s="3" t="s">
        <v>221</v>
      </c>
      <c r="D166" s="3" t="s">
        <v>222</v>
      </c>
      <c r="E166" s="37" t="s">
        <v>34</v>
      </c>
      <c r="F166" s="6">
        <v>86049.1</v>
      </c>
      <c r="G166" s="3" t="s">
        <v>223</v>
      </c>
      <c r="H166" s="4">
        <v>42369</v>
      </c>
      <c r="I166" s="6">
        <v>78069.100000000006</v>
      </c>
      <c r="J166" s="128">
        <f t="shared" si="4"/>
        <v>7980</v>
      </c>
    </row>
    <row r="167" spans="1:10" outlineLevel="1">
      <c r="A167" s="3" t="s">
        <v>224</v>
      </c>
      <c r="B167" s="4">
        <v>42307</v>
      </c>
      <c r="C167" s="3" t="s">
        <v>225</v>
      </c>
      <c r="D167" s="3" t="s">
        <v>226</v>
      </c>
      <c r="E167" s="37" t="s">
        <v>34</v>
      </c>
      <c r="F167" s="6">
        <v>36142.54</v>
      </c>
      <c r="G167" s="3" t="s">
        <v>223</v>
      </c>
      <c r="H167" s="4">
        <v>42369</v>
      </c>
      <c r="I167" s="6">
        <v>27445.84</v>
      </c>
      <c r="J167" s="128">
        <f t="shared" si="4"/>
        <v>8696.7000000000007</v>
      </c>
    </row>
    <row r="168" spans="1:10" outlineLevel="1">
      <c r="A168" s="3" t="s">
        <v>227</v>
      </c>
      <c r="B168" s="4">
        <v>42333</v>
      </c>
      <c r="C168" s="3" t="s">
        <v>228</v>
      </c>
      <c r="D168" s="3" t="s">
        <v>229</v>
      </c>
      <c r="E168" s="64" t="s">
        <v>34</v>
      </c>
      <c r="F168" s="6">
        <v>5946.43</v>
      </c>
      <c r="H168" s="56"/>
      <c r="J168" s="128">
        <f t="shared" si="4"/>
        <v>5946.43</v>
      </c>
    </row>
    <row r="169" spans="1:10" outlineLevel="1">
      <c r="A169" s="3" t="s">
        <v>230</v>
      </c>
      <c r="B169" s="4">
        <v>42335</v>
      </c>
      <c r="C169" s="3" t="s">
        <v>231</v>
      </c>
      <c r="D169" s="3" t="s">
        <v>232</v>
      </c>
      <c r="E169" s="64" t="s">
        <v>34</v>
      </c>
      <c r="F169" s="6">
        <v>67274.81</v>
      </c>
      <c r="H169" s="56"/>
      <c r="J169" s="128">
        <f t="shared" si="4"/>
        <v>67274.81</v>
      </c>
    </row>
    <row r="170" spans="1:10" outlineLevel="1">
      <c r="A170" s="3" t="s">
        <v>233</v>
      </c>
      <c r="B170" s="4">
        <v>42353</v>
      </c>
      <c r="C170" s="3" t="s">
        <v>234</v>
      </c>
      <c r="D170" s="3" t="s">
        <v>235</v>
      </c>
      <c r="E170" s="64" t="s">
        <v>34</v>
      </c>
      <c r="F170" s="6">
        <v>9387.07</v>
      </c>
      <c r="H170" s="56"/>
      <c r="J170" s="128">
        <f t="shared" si="4"/>
        <v>9387.07</v>
      </c>
    </row>
    <row r="171" spans="1:10" outlineLevel="1">
      <c r="A171" s="3" t="s">
        <v>236</v>
      </c>
      <c r="B171" s="4">
        <v>42359</v>
      </c>
      <c r="C171" s="3" t="s">
        <v>237</v>
      </c>
      <c r="D171" s="3" t="s">
        <v>238</v>
      </c>
      <c r="E171" s="64" t="s">
        <v>34</v>
      </c>
      <c r="F171" s="6">
        <v>24073.599999999999</v>
      </c>
      <c r="H171" s="56"/>
      <c r="J171" s="128">
        <f t="shared" si="4"/>
        <v>24073.599999999999</v>
      </c>
    </row>
    <row r="172" spans="1:10" outlineLevel="1">
      <c r="A172" s="3" t="s">
        <v>418</v>
      </c>
      <c r="B172" s="4">
        <v>42389</v>
      </c>
      <c r="C172" s="3" t="s">
        <v>419</v>
      </c>
      <c r="D172" s="5">
        <v>58679</v>
      </c>
      <c r="E172" s="3" t="s">
        <v>34</v>
      </c>
      <c r="F172" s="6">
        <v>13907.6</v>
      </c>
      <c r="H172" s="56"/>
      <c r="J172" s="128">
        <f t="shared" si="4"/>
        <v>13907.6</v>
      </c>
    </row>
    <row r="173" spans="1:10" outlineLevel="1">
      <c r="A173" s="3" t="s">
        <v>420</v>
      </c>
      <c r="B173" s="4">
        <v>42391</v>
      </c>
      <c r="C173" s="3" t="s">
        <v>421</v>
      </c>
      <c r="D173" s="5" t="s">
        <v>426</v>
      </c>
      <c r="E173" s="3" t="s">
        <v>34</v>
      </c>
      <c r="F173" s="6">
        <v>17998.13</v>
      </c>
      <c r="G173" s="3" t="s">
        <v>670</v>
      </c>
      <c r="H173" s="4">
        <v>42429</v>
      </c>
      <c r="I173" s="105">
        <v>11996.33</v>
      </c>
      <c r="J173" s="128">
        <f t="shared" si="4"/>
        <v>6001.8000000000011</v>
      </c>
    </row>
    <row r="174" spans="1:10" outlineLevel="1">
      <c r="A174" s="3" t="s">
        <v>422</v>
      </c>
      <c r="B174" s="4">
        <v>42391</v>
      </c>
      <c r="C174" s="3" t="s">
        <v>423</v>
      </c>
      <c r="D174" s="5" t="s">
        <v>427</v>
      </c>
      <c r="E174" s="3" t="s">
        <v>34</v>
      </c>
      <c r="F174" s="6">
        <v>4915.5600000000004</v>
      </c>
      <c r="H174" s="56"/>
      <c r="J174" s="128">
        <f t="shared" si="4"/>
        <v>4915.5600000000004</v>
      </c>
    </row>
    <row r="175" spans="1:10" outlineLevel="1">
      <c r="A175" s="3" t="s">
        <v>424</v>
      </c>
      <c r="B175" s="4">
        <v>42398</v>
      </c>
      <c r="C175" s="3" t="s">
        <v>425</v>
      </c>
      <c r="D175" s="5" t="s">
        <v>428</v>
      </c>
      <c r="E175" s="3" t="s">
        <v>34</v>
      </c>
      <c r="F175" s="6">
        <v>11329.81</v>
      </c>
      <c r="H175" s="56"/>
      <c r="J175" s="128">
        <f t="shared" si="4"/>
        <v>11329.81</v>
      </c>
    </row>
    <row r="176" spans="1:10" outlineLevel="1">
      <c r="A176" s="3" t="s">
        <v>501</v>
      </c>
      <c r="B176" s="4">
        <v>42410</v>
      </c>
      <c r="C176" s="3" t="s">
        <v>502</v>
      </c>
      <c r="D176" s="5" t="s">
        <v>511</v>
      </c>
      <c r="E176" s="3" t="s">
        <v>34</v>
      </c>
      <c r="F176" s="6">
        <v>37581.339999999997</v>
      </c>
      <c r="H176" s="56"/>
      <c r="J176" s="128">
        <f t="shared" si="4"/>
        <v>37581.339999999997</v>
      </c>
    </row>
    <row r="177" spans="1:13" outlineLevel="1">
      <c r="A177" s="3" t="s">
        <v>503</v>
      </c>
      <c r="B177" s="4">
        <v>42412</v>
      </c>
      <c r="C177" s="3" t="s">
        <v>504</v>
      </c>
      <c r="D177" s="5" t="s">
        <v>512</v>
      </c>
      <c r="E177" s="3" t="s">
        <v>34</v>
      </c>
      <c r="F177" s="6">
        <v>9265.2000000000007</v>
      </c>
      <c r="H177" s="56"/>
      <c r="J177" s="128">
        <f t="shared" si="4"/>
        <v>9265.2000000000007</v>
      </c>
    </row>
    <row r="178" spans="1:13" outlineLevel="1">
      <c r="A178" s="3" t="s">
        <v>505</v>
      </c>
      <c r="B178" s="4">
        <v>42415</v>
      </c>
      <c r="C178" s="3" t="s">
        <v>506</v>
      </c>
      <c r="D178" s="5" t="s">
        <v>513</v>
      </c>
      <c r="E178" s="3" t="s">
        <v>34</v>
      </c>
      <c r="F178" s="6">
        <v>15789.94</v>
      </c>
      <c r="H178" s="56"/>
      <c r="J178" s="128">
        <f t="shared" si="4"/>
        <v>15789.94</v>
      </c>
    </row>
    <row r="179" spans="1:13" outlineLevel="1">
      <c r="A179" s="3" t="s">
        <v>507</v>
      </c>
      <c r="B179" s="4">
        <v>42422</v>
      </c>
      <c r="C179" s="3" t="s">
        <v>508</v>
      </c>
      <c r="D179" s="5">
        <v>59751</v>
      </c>
      <c r="E179" s="3" t="s">
        <v>34</v>
      </c>
      <c r="F179" s="6">
        <v>20404.86</v>
      </c>
      <c r="H179" s="56"/>
      <c r="J179" s="128">
        <f t="shared" si="4"/>
        <v>20404.86</v>
      </c>
    </row>
    <row r="180" spans="1:13" outlineLevel="1">
      <c r="A180" s="3" t="s">
        <v>509</v>
      </c>
      <c r="B180" s="4">
        <v>42422</v>
      </c>
      <c r="C180" s="3" t="s">
        <v>510</v>
      </c>
      <c r="D180" s="5" t="s">
        <v>514</v>
      </c>
      <c r="E180" s="3" t="s">
        <v>34</v>
      </c>
      <c r="F180" s="6">
        <v>14685.65</v>
      </c>
      <c r="H180" s="56"/>
      <c r="J180" s="128">
        <f t="shared" si="4"/>
        <v>14685.65</v>
      </c>
    </row>
    <row r="181" spans="1:13" outlineLevel="1">
      <c r="A181" s="3"/>
      <c r="B181" s="4"/>
      <c r="C181" s="3"/>
      <c r="D181" s="5"/>
      <c r="E181" s="3"/>
      <c r="F181" s="6"/>
      <c r="H181" s="56"/>
      <c r="J181" s="128"/>
    </row>
    <row r="182" spans="1:13" outlineLevel="1">
      <c r="A182" s="3"/>
      <c r="B182" s="4"/>
      <c r="C182" s="3"/>
      <c r="D182" s="3"/>
      <c r="E182" s="64"/>
      <c r="F182" s="6"/>
      <c r="H182" s="56"/>
      <c r="J182" s="128"/>
    </row>
    <row r="183" spans="1:13" outlineLevel="1">
      <c r="E183" s="16"/>
      <c r="F183" s="32" t="s">
        <v>15</v>
      </c>
      <c r="H183" s="30"/>
      <c r="J183" s="153">
        <f>SUM(J130:J182)</f>
        <v>504838.37</v>
      </c>
      <c r="M183" s="13"/>
    </row>
    <row r="184" spans="1:13" ht="12" outlineLevel="1" thickBot="1">
      <c r="E184" s="16"/>
      <c r="F184" s="32" t="s">
        <v>16</v>
      </c>
      <c r="H184" s="30"/>
      <c r="J184" s="187">
        <v>504837.85</v>
      </c>
      <c r="M184" s="62"/>
    </row>
    <row r="185" spans="1:13" ht="12" outlineLevel="1" thickTop="1">
      <c r="E185" s="16"/>
      <c r="F185" s="32" t="s">
        <v>17</v>
      </c>
      <c r="H185" s="30"/>
      <c r="J185" s="154">
        <f>+J183-J184</f>
        <v>0.52000000001862645</v>
      </c>
    </row>
    <row r="186" spans="1:13" outlineLevel="1">
      <c r="E186" s="16"/>
      <c r="F186" s="32"/>
      <c r="H186" s="30"/>
      <c r="J186" s="154"/>
    </row>
    <row r="187" spans="1:13">
      <c r="A187" s="118" t="s">
        <v>242</v>
      </c>
      <c r="B187" s="117" t="s">
        <v>243</v>
      </c>
      <c r="C187" s="14"/>
      <c r="D187" s="15"/>
      <c r="E187" s="16"/>
      <c r="F187" s="3"/>
      <c r="G187" s="17"/>
      <c r="H187" s="5"/>
      <c r="I187" s="6"/>
      <c r="J187" s="128"/>
    </row>
    <row r="188" spans="1:13" outlineLevel="1">
      <c r="A188" s="18" t="s">
        <v>5</v>
      </c>
      <c r="B188" s="18" t="s">
        <v>6</v>
      </c>
      <c r="C188" s="18" t="s">
        <v>7</v>
      </c>
      <c r="D188" s="19" t="s">
        <v>8</v>
      </c>
      <c r="E188" s="20" t="s">
        <v>9</v>
      </c>
      <c r="F188" s="21" t="s">
        <v>10</v>
      </c>
      <c r="G188" s="22" t="s">
        <v>5</v>
      </c>
      <c r="H188" s="22" t="s">
        <v>6</v>
      </c>
      <c r="I188" s="21" t="s">
        <v>11</v>
      </c>
      <c r="J188" s="141" t="s">
        <v>19</v>
      </c>
    </row>
    <row r="189" spans="1:13" outlineLevel="1">
      <c r="A189" s="23"/>
      <c r="B189" s="23"/>
      <c r="C189" s="24"/>
      <c r="D189" s="25"/>
      <c r="E189" s="20" t="s">
        <v>241</v>
      </c>
      <c r="F189" s="26"/>
      <c r="G189" s="27"/>
      <c r="H189" s="28"/>
      <c r="I189" s="26"/>
      <c r="J189" s="178"/>
    </row>
    <row r="190" spans="1:13" outlineLevel="1">
      <c r="A190" s="7" t="s">
        <v>244</v>
      </c>
      <c r="B190" s="56">
        <v>42056</v>
      </c>
      <c r="C190" s="7" t="s">
        <v>245</v>
      </c>
      <c r="D190" s="7" t="s">
        <v>246</v>
      </c>
      <c r="E190" s="16" t="s">
        <v>34</v>
      </c>
      <c r="F190" s="13">
        <v>16241</v>
      </c>
      <c r="G190" s="52"/>
      <c r="H190" s="53"/>
      <c r="I190" s="51"/>
      <c r="J190" s="128">
        <f>+F190-I190</f>
        <v>16241</v>
      </c>
    </row>
    <row r="191" spans="1:13" outlineLevel="1">
      <c r="A191" s="7" t="s">
        <v>247</v>
      </c>
      <c r="B191" s="56">
        <v>42149</v>
      </c>
      <c r="C191" s="7" t="s">
        <v>248</v>
      </c>
      <c r="D191" s="7" t="s">
        <v>34</v>
      </c>
      <c r="E191" s="16" t="s">
        <v>249</v>
      </c>
      <c r="F191" s="13">
        <v>36874.089999999997</v>
      </c>
      <c r="H191" s="28"/>
      <c r="I191" s="26"/>
      <c r="J191" s="128">
        <f>+F191-I191</f>
        <v>36874.089999999997</v>
      </c>
    </row>
    <row r="192" spans="1:13" outlineLevel="1">
      <c r="A192" s="7" t="s">
        <v>250</v>
      </c>
      <c r="B192" s="56">
        <v>42241</v>
      </c>
      <c r="C192" s="7" t="s">
        <v>251</v>
      </c>
      <c r="D192" s="7" t="s">
        <v>252</v>
      </c>
      <c r="E192" s="16" t="s">
        <v>34</v>
      </c>
      <c r="F192" s="13">
        <v>3855.56</v>
      </c>
      <c r="H192" s="47"/>
      <c r="J192" s="128">
        <f>+F192-I192</f>
        <v>3855.56</v>
      </c>
    </row>
    <row r="193" spans="1:12" outlineLevel="1">
      <c r="A193" s="7" t="s">
        <v>515</v>
      </c>
      <c r="B193" s="56">
        <v>42405</v>
      </c>
      <c r="C193" s="7" t="s">
        <v>430</v>
      </c>
      <c r="D193" s="7" t="s">
        <v>518</v>
      </c>
      <c r="E193" s="7" t="s">
        <v>34</v>
      </c>
      <c r="F193" s="13">
        <v>42479.11</v>
      </c>
      <c r="H193" s="47"/>
      <c r="J193" s="128">
        <f>+F193-I193</f>
        <v>42479.11</v>
      </c>
    </row>
    <row r="194" spans="1:12" outlineLevel="1">
      <c r="A194" s="7" t="s">
        <v>516</v>
      </c>
      <c r="B194" s="56">
        <v>42416</v>
      </c>
      <c r="C194" s="7" t="s">
        <v>517</v>
      </c>
      <c r="D194" s="7" t="s">
        <v>519</v>
      </c>
      <c r="E194" s="7" t="s">
        <v>34</v>
      </c>
      <c r="F194" s="13">
        <v>32026.240000000002</v>
      </c>
      <c r="H194" s="47"/>
      <c r="J194" s="128">
        <f>+F194-I194</f>
        <v>32026.240000000002</v>
      </c>
    </row>
    <row r="195" spans="1:12" outlineLevel="1">
      <c r="B195" s="56"/>
      <c r="E195" s="16"/>
      <c r="F195" s="55"/>
      <c r="H195" s="47"/>
      <c r="J195" s="128"/>
    </row>
    <row r="196" spans="1:12" outlineLevel="1">
      <c r="A196" s="23"/>
      <c r="B196" s="23"/>
      <c r="C196" s="24"/>
      <c r="D196" s="25"/>
      <c r="E196" s="66"/>
      <c r="F196" s="26"/>
      <c r="G196" s="27"/>
      <c r="H196" s="28"/>
      <c r="I196" s="26"/>
      <c r="J196" s="146"/>
    </row>
    <row r="197" spans="1:12" outlineLevel="1">
      <c r="A197" s="23"/>
      <c r="B197" s="23"/>
      <c r="C197" s="24"/>
      <c r="D197" s="25"/>
      <c r="E197" s="66"/>
      <c r="F197" s="32" t="s">
        <v>15</v>
      </c>
      <c r="H197" s="30"/>
      <c r="J197" s="153">
        <f>+SUM(J190:J194)</f>
        <v>131476</v>
      </c>
      <c r="L197" s="51"/>
    </row>
    <row r="198" spans="1:12" ht="12" outlineLevel="1" thickBot="1">
      <c r="A198" s="23"/>
      <c r="B198" s="23"/>
      <c r="C198" s="24"/>
      <c r="D198" s="25"/>
      <c r="E198" s="66"/>
      <c r="F198" s="32" t="s">
        <v>16</v>
      </c>
      <c r="H198" s="30"/>
      <c r="J198" s="187">
        <v>131476</v>
      </c>
    </row>
    <row r="199" spans="1:12" ht="12" outlineLevel="1" thickTop="1">
      <c r="A199" s="23"/>
      <c r="B199" s="23"/>
      <c r="C199" s="24"/>
      <c r="D199" s="25"/>
      <c r="E199" s="66"/>
      <c r="F199" s="32" t="s">
        <v>17</v>
      </c>
      <c r="H199" s="30"/>
      <c r="J199" s="154">
        <f>+J197-J198</f>
        <v>0</v>
      </c>
      <c r="L199" s="62"/>
    </row>
    <row r="200" spans="1:12" outlineLevel="1">
      <c r="E200" s="16"/>
    </row>
    <row r="201" spans="1:12">
      <c r="A201" s="118" t="s">
        <v>256</v>
      </c>
      <c r="B201" s="117" t="s">
        <v>257</v>
      </c>
      <c r="C201" s="14"/>
      <c r="D201" s="15"/>
      <c r="E201" s="65"/>
      <c r="F201" s="3"/>
      <c r="G201" s="17"/>
      <c r="H201" s="5"/>
      <c r="I201" s="6"/>
      <c r="J201" s="128"/>
    </row>
    <row r="202" spans="1:12" outlineLevel="1">
      <c r="A202" s="18" t="s">
        <v>5</v>
      </c>
      <c r="B202" s="18" t="s">
        <v>6</v>
      </c>
      <c r="C202" s="18" t="s">
        <v>7</v>
      </c>
      <c r="D202" s="19" t="s">
        <v>8</v>
      </c>
      <c r="E202" s="20" t="s">
        <v>9</v>
      </c>
      <c r="F202" s="21" t="s">
        <v>10</v>
      </c>
      <c r="G202" s="22" t="s">
        <v>5</v>
      </c>
      <c r="H202" s="22" t="s">
        <v>6</v>
      </c>
      <c r="I202" s="21" t="s">
        <v>11</v>
      </c>
      <c r="J202" s="141" t="s">
        <v>19</v>
      </c>
    </row>
    <row r="203" spans="1:12" outlineLevel="1">
      <c r="A203" s="3"/>
      <c r="B203" s="3"/>
      <c r="C203" s="3"/>
      <c r="D203" s="3"/>
      <c r="E203" s="20" t="s">
        <v>241</v>
      </c>
      <c r="F203" s="3"/>
      <c r="G203" s="3"/>
      <c r="H203" s="5"/>
      <c r="I203" s="6"/>
      <c r="J203" s="128"/>
    </row>
    <row r="204" spans="1:12" outlineLevel="1">
      <c r="A204" s="7" t="s">
        <v>258</v>
      </c>
      <c r="B204" s="56">
        <v>42030</v>
      </c>
      <c r="C204" s="7" t="s">
        <v>259</v>
      </c>
      <c r="D204" s="7" t="s">
        <v>260</v>
      </c>
      <c r="E204" s="16" t="s">
        <v>76</v>
      </c>
      <c r="F204" s="13">
        <v>990</v>
      </c>
      <c r="G204" s="7" t="s">
        <v>261</v>
      </c>
      <c r="H204" s="56">
        <v>42361</v>
      </c>
      <c r="I204" s="51">
        <v>483.96</v>
      </c>
      <c r="J204" s="128">
        <f t="shared" ref="J204:J218" si="5">+F204-I204</f>
        <v>506.04</v>
      </c>
    </row>
    <row r="205" spans="1:12" outlineLevel="1">
      <c r="A205" s="7" t="s">
        <v>262</v>
      </c>
      <c r="B205" s="56">
        <v>42030</v>
      </c>
      <c r="C205" s="7" t="s">
        <v>263</v>
      </c>
      <c r="D205" s="7" t="s">
        <v>264</v>
      </c>
      <c r="E205" s="16" t="s">
        <v>76</v>
      </c>
      <c r="F205" s="13">
        <v>1780</v>
      </c>
      <c r="G205" s="52"/>
      <c r="H205" s="53"/>
      <c r="I205" s="6"/>
      <c r="J205" s="128">
        <f t="shared" si="5"/>
        <v>1780</v>
      </c>
    </row>
    <row r="206" spans="1:12" outlineLevel="1">
      <c r="A206" s="7" t="s">
        <v>265</v>
      </c>
      <c r="B206" s="56">
        <v>42034</v>
      </c>
      <c r="C206" s="7" t="s">
        <v>266</v>
      </c>
      <c r="D206" s="7" t="s">
        <v>267</v>
      </c>
      <c r="E206" s="16" t="s">
        <v>76</v>
      </c>
      <c r="F206" s="13">
        <v>1840</v>
      </c>
      <c r="G206" s="52"/>
      <c r="H206" s="53"/>
      <c r="J206" s="128">
        <f t="shared" si="5"/>
        <v>1840</v>
      </c>
    </row>
    <row r="207" spans="1:12" outlineLevel="1">
      <c r="A207" s="3" t="s">
        <v>268</v>
      </c>
      <c r="B207" s="4">
        <v>42062</v>
      </c>
      <c r="C207" s="3" t="s">
        <v>269</v>
      </c>
      <c r="D207" s="3" t="s">
        <v>270</v>
      </c>
      <c r="E207" s="37" t="s">
        <v>76</v>
      </c>
      <c r="F207" s="6">
        <v>1025</v>
      </c>
      <c r="H207" s="56"/>
      <c r="J207" s="128">
        <f t="shared" si="5"/>
        <v>1025</v>
      </c>
    </row>
    <row r="208" spans="1:12" outlineLevel="1">
      <c r="A208" s="3" t="s">
        <v>271</v>
      </c>
      <c r="B208" s="4">
        <v>42073</v>
      </c>
      <c r="C208" s="3" t="s">
        <v>272</v>
      </c>
      <c r="D208" s="3" t="s">
        <v>273</v>
      </c>
      <c r="E208" s="37" t="s">
        <v>76</v>
      </c>
      <c r="F208" s="6">
        <v>3030</v>
      </c>
      <c r="H208" s="56"/>
      <c r="J208" s="128">
        <f t="shared" si="5"/>
        <v>3030</v>
      </c>
    </row>
    <row r="209" spans="1:10" outlineLevel="1">
      <c r="A209" s="7" t="s">
        <v>274</v>
      </c>
      <c r="B209" s="56">
        <v>42118</v>
      </c>
      <c r="C209" s="7" t="s">
        <v>275</v>
      </c>
      <c r="D209" s="7" t="s">
        <v>276</v>
      </c>
      <c r="E209" s="16" t="s">
        <v>76</v>
      </c>
      <c r="F209" s="13">
        <v>1025</v>
      </c>
      <c r="H209" s="56"/>
      <c r="J209" s="128">
        <f t="shared" si="5"/>
        <v>1025</v>
      </c>
    </row>
    <row r="210" spans="1:10" outlineLevel="1">
      <c r="A210" s="7" t="s">
        <v>277</v>
      </c>
      <c r="B210" s="56">
        <v>42143</v>
      </c>
      <c r="C210" s="7" t="s">
        <v>278</v>
      </c>
      <c r="D210" s="7" t="s">
        <v>279</v>
      </c>
      <c r="E210" s="16" t="s">
        <v>76</v>
      </c>
      <c r="F210" s="13">
        <v>1025</v>
      </c>
      <c r="H210" s="56"/>
      <c r="J210" s="128">
        <f t="shared" si="5"/>
        <v>1025</v>
      </c>
    </row>
    <row r="211" spans="1:10" outlineLevel="1">
      <c r="A211" s="7" t="s">
        <v>280</v>
      </c>
      <c r="B211" s="56">
        <v>42208</v>
      </c>
      <c r="C211" s="7" t="s">
        <v>281</v>
      </c>
      <c r="D211" s="7" t="s">
        <v>282</v>
      </c>
      <c r="E211" s="16" t="s">
        <v>76</v>
      </c>
      <c r="F211" s="13">
        <v>3030</v>
      </c>
      <c r="H211" s="56"/>
      <c r="J211" s="128">
        <f t="shared" si="5"/>
        <v>3030</v>
      </c>
    </row>
    <row r="212" spans="1:10" outlineLevel="1">
      <c r="A212" s="3" t="s">
        <v>283</v>
      </c>
      <c r="B212" s="4">
        <v>42209</v>
      </c>
      <c r="C212" s="3" t="s">
        <v>284</v>
      </c>
      <c r="D212" s="3" t="s">
        <v>285</v>
      </c>
      <c r="E212" s="37" t="s">
        <v>76</v>
      </c>
      <c r="F212" s="6">
        <v>1840</v>
      </c>
      <c r="H212" s="56"/>
      <c r="J212" s="128">
        <f t="shared" si="5"/>
        <v>1840</v>
      </c>
    </row>
    <row r="213" spans="1:10" outlineLevel="1">
      <c r="A213" s="3" t="s">
        <v>286</v>
      </c>
      <c r="B213" s="4">
        <v>42216</v>
      </c>
      <c r="C213" s="3" t="s">
        <v>287</v>
      </c>
      <c r="D213" s="3" t="s">
        <v>288</v>
      </c>
      <c r="E213" s="37" t="s">
        <v>76</v>
      </c>
      <c r="F213" s="6">
        <v>1840</v>
      </c>
      <c r="H213" s="56"/>
      <c r="J213" s="128">
        <f t="shared" si="5"/>
        <v>1840</v>
      </c>
    </row>
    <row r="214" spans="1:10" outlineLevel="1">
      <c r="A214" s="7" t="s">
        <v>289</v>
      </c>
      <c r="B214" s="56">
        <v>42255</v>
      </c>
      <c r="C214" s="7" t="s">
        <v>290</v>
      </c>
      <c r="D214" s="7" t="s">
        <v>291</v>
      </c>
      <c r="E214" s="16" t="s">
        <v>76</v>
      </c>
      <c r="F214" s="13">
        <v>989.99</v>
      </c>
      <c r="H214" s="56"/>
      <c r="I214" s="6"/>
      <c r="J214" s="128">
        <f t="shared" si="5"/>
        <v>989.99</v>
      </c>
    </row>
    <row r="215" spans="1:10" outlineLevel="1">
      <c r="A215" s="7" t="s">
        <v>292</v>
      </c>
      <c r="B215" s="56">
        <v>42255</v>
      </c>
      <c r="C215" s="7" t="s">
        <v>293</v>
      </c>
      <c r="D215" s="7" t="s">
        <v>294</v>
      </c>
      <c r="E215" s="16" t="s">
        <v>76</v>
      </c>
      <c r="F215" s="13">
        <v>990</v>
      </c>
      <c r="H215" s="56"/>
      <c r="I215" s="6"/>
      <c r="J215" s="128">
        <f t="shared" si="5"/>
        <v>990</v>
      </c>
    </row>
    <row r="216" spans="1:10" outlineLevel="1">
      <c r="A216" s="7" t="s">
        <v>292</v>
      </c>
      <c r="B216" s="56">
        <v>42255</v>
      </c>
      <c r="C216" s="7" t="s">
        <v>293</v>
      </c>
      <c r="D216" s="7" t="s">
        <v>294</v>
      </c>
      <c r="E216" s="16" t="s">
        <v>76</v>
      </c>
      <c r="F216" s="13">
        <v>35</v>
      </c>
      <c r="H216" s="56"/>
      <c r="I216" s="6"/>
      <c r="J216" s="128">
        <f t="shared" si="5"/>
        <v>35</v>
      </c>
    </row>
    <row r="217" spans="1:10" outlineLevel="1">
      <c r="A217" s="7" t="s">
        <v>295</v>
      </c>
      <c r="B217" s="56">
        <v>42255</v>
      </c>
      <c r="C217" s="7" t="s">
        <v>296</v>
      </c>
      <c r="D217" s="7" t="s">
        <v>297</v>
      </c>
      <c r="E217" s="16" t="s">
        <v>76</v>
      </c>
      <c r="F217" s="13">
        <v>5613.39</v>
      </c>
      <c r="H217" s="56"/>
      <c r="I217" s="6"/>
      <c r="J217" s="128">
        <f t="shared" si="5"/>
        <v>5613.39</v>
      </c>
    </row>
    <row r="218" spans="1:10" outlineLevel="1">
      <c r="A218" s="7" t="s">
        <v>295</v>
      </c>
      <c r="B218" s="56">
        <v>42255</v>
      </c>
      <c r="C218" s="7" t="s">
        <v>296</v>
      </c>
      <c r="D218" s="7" t="s">
        <v>297</v>
      </c>
      <c r="E218" s="16" t="s">
        <v>76</v>
      </c>
      <c r="F218" s="13">
        <v>1994.52</v>
      </c>
      <c r="H218" s="56"/>
      <c r="I218" s="6"/>
      <c r="J218" s="128">
        <f t="shared" si="5"/>
        <v>1994.52</v>
      </c>
    </row>
    <row r="219" spans="1:10" outlineLevel="1">
      <c r="B219" s="56"/>
      <c r="E219" s="16"/>
      <c r="F219" s="55"/>
      <c r="H219" s="56"/>
      <c r="J219" s="128"/>
    </row>
    <row r="220" spans="1:10" outlineLevel="1">
      <c r="E220" s="16"/>
      <c r="F220" s="32" t="s">
        <v>15</v>
      </c>
      <c r="H220" s="30"/>
      <c r="J220" s="153">
        <f>+SUM(J203:J219)</f>
        <v>26563.940000000002</v>
      </c>
    </row>
    <row r="221" spans="1:10" ht="12" outlineLevel="1" thickBot="1">
      <c r="E221" s="16"/>
      <c r="F221" s="32" t="s">
        <v>16</v>
      </c>
      <c r="H221" s="30"/>
      <c r="J221" s="187">
        <v>26563.94</v>
      </c>
    </row>
    <row r="222" spans="1:10" ht="12" outlineLevel="1" thickTop="1">
      <c r="E222" s="16"/>
      <c r="F222" s="32" t="s">
        <v>17</v>
      </c>
      <c r="H222" s="30"/>
      <c r="J222" s="154">
        <f>+J220-J221</f>
        <v>0</v>
      </c>
    </row>
    <row r="223" spans="1:10" outlineLevel="1">
      <c r="F223" s="32"/>
      <c r="J223" s="128"/>
    </row>
    <row r="224" spans="1:10">
      <c r="A224" s="118" t="s">
        <v>677</v>
      </c>
      <c r="B224" s="14" t="s">
        <v>680</v>
      </c>
      <c r="C224" s="14"/>
      <c r="D224" s="15"/>
      <c r="E224" s="20"/>
      <c r="F224" s="32"/>
      <c r="G224" s="22"/>
      <c r="H224" s="22"/>
      <c r="I224" s="21"/>
      <c r="J224" s="182"/>
    </row>
    <row r="225" spans="1:10" outlineLevel="1">
      <c r="A225" s="23" t="s">
        <v>672</v>
      </c>
      <c r="B225" s="23" t="s">
        <v>6</v>
      </c>
      <c r="C225" s="24" t="s">
        <v>7</v>
      </c>
      <c r="D225" s="25" t="s">
        <v>8</v>
      </c>
      <c r="E225" s="24" t="s">
        <v>9</v>
      </c>
      <c r="F225" s="26" t="s">
        <v>10</v>
      </c>
      <c r="G225" s="27" t="s">
        <v>672</v>
      </c>
      <c r="H225" s="27" t="s">
        <v>6</v>
      </c>
      <c r="I225" s="108" t="s">
        <v>11</v>
      </c>
      <c r="J225" s="146" t="s">
        <v>12</v>
      </c>
    </row>
    <row r="226" spans="1:10" outlineLevel="1">
      <c r="E226" s="7"/>
      <c r="F226" s="3"/>
      <c r="H226" s="32"/>
      <c r="I226" s="7"/>
      <c r="J226" s="154"/>
    </row>
    <row r="227" spans="1:10" outlineLevel="1">
      <c r="A227" s="7" t="s">
        <v>678</v>
      </c>
      <c r="B227" s="56">
        <v>42186</v>
      </c>
      <c r="C227" s="7">
        <v>53798</v>
      </c>
      <c r="D227" s="7" t="s">
        <v>679</v>
      </c>
      <c r="E227" s="7" t="s">
        <v>34</v>
      </c>
      <c r="F227" s="6">
        <v>1840</v>
      </c>
      <c r="H227" s="32"/>
      <c r="J227" s="154">
        <f>+F227-I227</f>
        <v>1840</v>
      </c>
    </row>
    <row r="228" spans="1:10" outlineLevel="1">
      <c r="E228" s="7"/>
      <c r="F228" s="3"/>
      <c r="H228" s="32"/>
      <c r="I228" s="7"/>
      <c r="J228" s="154"/>
    </row>
    <row r="229" spans="1:10" outlineLevel="1">
      <c r="E229" s="7"/>
      <c r="F229" s="32" t="s">
        <v>15</v>
      </c>
      <c r="I229" s="7"/>
      <c r="J229" s="154">
        <f>+J227</f>
        <v>1840</v>
      </c>
    </row>
    <row r="230" spans="1:10" ht="12" outlineLevel="1" thickBot="1">
      <c r="E230" s="7"/>
      <c r="F230" s="32" t="s">
        <v>16</v>
      </c>
      <c r="I230" s="7"/>
      <c r="J230" s="223">
        <v>1840</v>
      </c>
    </row>
    <row r="231" spans="1:10" ht="12" outlineLevel="1" thickTop="1">
      <c r="E231" s="7"/>
      <c r="F231" s="32" t="s">
        <v>17</v>
      </c>
      <c r="I231" s="7"/>
      <c r="J231" s="154">
        <f>+J229-J230</f>
        <v>0</v>
      </c>
    </row>
    <row r="232" spans="1:10" s="129" customFormat="1" outlineLevel="1">
      <c r="E232" s="137"/>
      <c r="F232" s="152"/>
      <c r="H232" s="150"/>
      <c r="I232" s="134"/>
      <c r="J232" s="154"/>
    </row>
    <row r="233" spans="1:10">
      <c r="A233" s="118" t="s">
        <v>365</v>
      </c>
      <c r="B233" s="117" t="s">
        <v>366</v>
      </c>
      <c r="C233" s="14"/>
      <c r="D233" s="15"/>
      <c r="F233" s="13"/>
      <c r="G233" s="22"/>
      <c r="H233" s="22"/>
      <c r="I233" s="21"/>
      <c r="J233" s="181"/>
    </row>
    <row r="234" spans="1:10" outlineLevel="1">
      <c r="A234" s="18" t="s">
        <v>5</v>
      </c>
      <c r="B234" s="18" t="s">
        <v>6</v>
      </c>
      <c r="C234" s="18" t="s">
        <v>7</v>
      </c>
      <c r="D234" s="19" t="s">
        <v>8</v>
      </c>
      <c r="E234" s="76" t="s">
        <v>9</v>
      </c>
      <c r="F234" s="21" t="s">
        <v>10</v>
      </c>
      <c r="G234" s="22" t="s">
        <v>5</v>
      </c>
      <c r="H234" s="22" t="s">
        <v>6</v>
      </c>
      <c r="I234" s="21" t="s">
        <v>11</v>
      </c>
      <c r="J234" s="141" t="s">
        <v>19</v>
      </c>
    </row>
    <row r="235" spans="1:10" outlineLevel="1">
      <c r="A235" s="52" t="s">
        <v>523</v>
      </c>
      <c r="B235" s="53">
        <v>42404</v>
      </c>
      <c r="C235" s="52" t="s">
        <v>368</v>
      </c>
      <c r="D235" s="52" t="s">
        <v>526</v>
      </c>
      <c r="E235" s="52" t="s">
        <v>76</v>
      </c>
      <c r="F235" s="81">
        <v>2072.6</v>
      </c>
      <c r="G235" s="22"/>
      <c r="H235" s="22"/>
      <c r="I235" s="21"/>
      <c r="J235" s="181">
        <f>+F235</f>
        <v>2072.6</v>
      </c>
    </row>
    <row r="236" spans="1:10" outlineLevel="1">
      <c r="A236" s="52" t="s">
        <v>524</v>
      </c>
      <c r="B236" s="53">
        <v>42424</v>
      </c>
      <c r="C236" s="52" t="s">
        <v>525</v>
      </c>
      <c r="D236" s="52" t="s">
        <v>527</v>
      </c>
      <c r="E236" s="52" t="s">
        <v>76</v>
      </c>
      <c r="F236" s="52">
        <v>397.35</v>
      </c>
      <c r="G236" s="22"/>
      <c r="H236" s="22"/>
      <c r="I236" s="21"/>
      <c r="J236" s="181">
        <f>+F236</f>
        <v>397.35</v>
      </c>
    </row>
    <row r="237" spans="1:10" outlineLevel="1">
      <c r="A237" s="52"/>
      <c r="B237" s="53"/>
      <c r="C237" s="52"/>
      <c r="D237" s="52"/>
      <c r="E237" s="80"/>
      <c r="F237" s="51"/>
      <c r="G237" s="22"/>
      <c r="H237" s="22"/>
      <c r="I237" s="21"/>
      <c r="J237" s="181"/>
    </row>
    <row r="238" spans="1:10" outlineLevel="1">
      <c r="A238" s="52"/>
      <c r="B238" s="53"/>
      <c r="C238" s="52"/>
      <c r="D238" s="52"/>
      <c r="E238" s="80"/>
      <c r="F238" s="32" t="s">
        <v>15</v>
      </c>
      <c r="G238" s="22"/>
      <c r="H238" s="22"/>
      <c r="I238" s="21"/>
      <c r="J238" s="181">
        <f>+J235+J236</f>
        <v>2469.9499999999998</v>
      </c>
    </row>
    <row r="239" spans="1:10" ht="12" outlineLevel="1" thickBot="1">
      <c r="A239" s="52"/>
      <c r="B239" s="53"/>
      <c r="C239" s="52"/>
      <c r="D239" s="52"/>
      <c r="E239" s="80"/>
      <c r="F239" s="32" t="s">
        <v>16</v>
      </c>
      <c r="G239" s="22"/>
      <c r="H239" s="22"/>
      <c r="I239" s="21"/>
      <c r="J239" s="94">
        <v>2469.9499999999998</v>
      </c>
    </row>
    <row r="240" spans="1:10" ht="12" outlineLevel="1" thickTop="1">
      <c r="A240" s="52"/>
      <c r="B240" s="53"/>
      <c r="C240" s="52"/>
      <c r="D240" s="52"/>
      <c r="E240" s="80"/>
      <c r="F240" s="32" t="s">
        <v>17</v>
      </c>
      <c r="G240" s="22"/>
      <c r="H240" s="22"/>
      <c r="I240" s="21"/>
      <c r="J240" s="181">
        <f>+J238-J239</f>
        <v>0</v>
      </c>
    </row>
    <row r="241" spans="1:12" outlineLevel="1">
      <c r="E241" s="16"/>
    </row>
    <row r="242" spans="1:12">
      <c r="A242" s="118" t="s">
        <v>298</v>
      </c>
      <c r="B242" s="117" t="s">
        <v>299</v>
      </c>
      <c r="C242" s="14"/>
      <c r="D242" s="15"/>
      <c r="E242" s="7"/>
      <c r="F242" s="3"/>
      <c r="G242" s="17"/>
      <c r="H242" s="106"/>
      <c r="I242" s="3"/>
    </row>
    <row r="243" spans="1:12" outlineLevel="1">
      <c r="A243" s="23" t="s">
        <v>672</v>
      </c>
      <c r="B243" s="23" t="s">
        <v>6</v>
      </c>
      <c r="C243" s="24" t="s">
        <v>7</v>
      </c>
      <c r="D243" s="25" t="s">
        <v>8</v>
      </c>
      <c r="E243" s="24" t="s">
        <v>9</v>
      </c>
      <c r="F243" s="26" t="s">
        <v>10</v>
      </c>
      <c r="G243" s="27" t="s">
        <v>672</v>
      </c>
      <c r="H243" s="22" t="s">
        <v>6</v>
      </c>
      <c r="I243" s="108" t="s">
        <v>11</v>
      </c>
      <c r="J243" s="146" t="s">
        <v>12</v>
      </c>
    </row>
    <row r="244" spans="1:12" outlineLevel="1">
      <c r="A244" s="23"/>
      <c r="B244" s="23"/>
      <c r="C244" s="24"/>
      <c r="D244" s="25"/>
      <c r="E244" s="24"/>
      <c r="F244" s="26"/>
      <c r="G244" s="27"/>
      <c r="H244" s="22"/>
      <c r="I244" s="108"/>
      <c r="J244" s="146">
        <v>13932.88</v>
      </c>
    </row>
    <row r="245" spans="1:12" outlineLevel="1">
      <c r="A245" s="110" t="s">
        <v>306</v>
      </c>
      <c r="B245" s="111">
        <v>42326</v>
      </c>
      <c r="C245" s="112">
        <v>57552</v>
      </c>
      <c r="D245" s="72" t="s">
        <v>675</v>
      </c>
      <c r="E245" s="112"/>
      <c r="F245" s="71">
        <v>2547.64</v>
      </c>
      <c r="G245" s="107"/>
      <c r="H245" s="113"/>
      <c r="I245" s="114">
        <v>1909.64</v>
      </c>
      <c r="J245" s="179">
        <f>+F245-I245</f>
        <v>637.99999999999977</v>
      </c>
    </row>
    <row r="246" spans="1:12" outlineLevel="1">
      <c r="A246" s="23"/>
      <c r="B246" s="23"/>
      <c r="C246" s="24"/>
      <c r="D246" s="25"/>
      <c r="E246" s="24"/>
      <c r="F246" s="26"/>
      <c r="G246" s="27"/>
      <c r="H246" s="22"/>
      <c r="I246" s="108"/>
      <c r="J246" s="146"/>
    </row>
    <row r="247" spans="1:12" outlineLevel="1">
      <c r="A247" s="23"/>
      <c r="B247" s="23"/>
      <c r="C247" s="24"/>
      <c r="D247" s="25"/>
      <c r="E247" s="24"/>
      <c r="F247" s="32" t="s">
        <v>15</v>
      </c>
      <c r="H247" s="109"/>
      <c r="I247" s="7"/>
      <c r="J247" s="153">
        <f>SUM(J244:J246)</f>
        <v>14570.88</v>
      </c>
    </row>
    <row r="248" spans="1:12" ht="12" outlineLevel="1" thickBot="1">
      <c r="A248" s="23"/>
      <c r="B248" s="23"/>
      <c r="C248" s="24"/>
      <c r="D248" s="25"/>
      <c r="E248" s="24"/>
      <c r="F248" s="32" t="s">
        <v>16</v>
      </c>
      <c r="H248" s="109"/>
      <c r="I248" s="7"/>
      <c r="J248" s="188">
        <v>14570.88</v>
      </c>
    </row>
    <row r="249" spans="1:12" ht="12" outlineLevel="1" thickTop="1">
      <c r="E249" s="7"/>
      <c r="F249" s="32" t="s">
        <v>17</v>
      </c>
      <c r="H249" s="109"/>
      <c r="I249" s="7"/>
      <c r="J249" s="154">
        <f>+J247-J248</f>
        <v>0</v>
      </c>
    </row>
    <row r="250" spans="1:12" outlineLevel="1">
      <c r="E250" s="16"/>
    </row>
    <row r="251" spans="1:12">
      <c r="A251" s="118" t="s">
        <v>309</v>
      </c>
      <c r="B251" s="117" t="s">
        <v>310</v>
      </c>
      <c r="C251" s="14"/>
      <c r="D251" s="15"/>
      <c r="E251" s="16"/>
      <c r="F251" s="3"/>
      <c r="G251" s="17"/>
      <c r="H251" s="5"/>
      <c r="I251" s="6"/>
      <c r="J251" s="128"/>
    </row>
    <row r="252" spans="1:12" outlineLevel="1">
      <c r="A252" s="18" t="s">
        <v>5</v>
      </c>
      <c r="B252" s="18" t="s">
        <v>6</v>
      </c>
      <c r="C252" s="18" t="s">
        <v>7</v>
      </c>
      <c r="D252" s="19" t="s">
        <v>8</v>
      </c>
      <c r="E252" s="20" t="s">
        <v>9</v>
      </c>
      <c r="F252" s="21" t="s">
        <v>10</v>
      </c>
      <c r="G252" s="22" t="s">
        <v>5</v>
      </c>
      <c r="H252" s="22" t="s">
        <v>6</v>
      </c>
      <c r="I252" s="21" t="s">
        <v>11</v>
      </c>
      <c r="J252" s="141" t="s">
        <v>19</v>
      </c>
    </row>
    <row r="253" spans="1:12" outlineLevel="1">
      <c r="A253" s="23"/>
      <c r="B253" s="23"/>
      <c r="C253" s="24"/>
      <c r="D253" s="25"/>
      <c r="E253" s="20" t="s">
        <v>241</v>
      </c>
      <c r="F253" s="26"/>
      <c r="G253" s="27"/>
      <c r="H253" s="28"/>
      <c r="I253" s="26"/>
      <c r="J253" s="146">
        <v>0</v>
      </c>
    </row>
    <row r="254" spans="1:12" outlineLevel="1">
      <c r="A254" s="7" t="s">
        <v>311</v>
      </c>
      <c r="B254" s="56">
        <v>42151</v>
      </c>
      <c r="C254" s="7" t="s">
        <v>312</v>
      </c>
      <c r="D254" s="7" t="s">
        <v>313</v>
      </c>
      <c r="E254" s="16" t="s">
        <v>34</v>
      </c>
      <c r="F254" s="55">
        <v>13953.72</v>
      </c>
      <c r="G254" s="7" t="s">
        <v>314</v>
      </c>
      <c r="H254" s="56">
        <v>42215</v>
      </c>
      <c r="I254" s="13">
        <v>11547.91</v>
      </c>
      <c r="J254" s="128">
        <f>F254-I254</f>
        <v>2405.8099999999995</v>
      </c>
      <c r="L254" s="62"/>
    </row>
    <row r="255" spans="1:12" outlineLevel="1">
      <c r="A255" s="7" t="s">
        <v>318</v>
      </c>
      <c r="B255" s="56">
        <v>42298</v>
      </c>
      <c r="C255" s="7" t="s">
        <v>319</v>
      </c>
      <c r="D255" s="7" t="s">
        <v>320</v>
      </c>
      <c r="E255" s="16" t="s">
        <v>34</v>
      </c>
      <c r="F255" s="13">
        <v>13617.96</v>
      </c>
      <c r="G255" s="27"/>
      <c r="H255" s="28"/>
      <c r="I255" s="26"/>
      <c r="J255" s="128">
        <f>F255-I255</f>
        <v>13617.96</v>
      </c>
    </row>
    <row r="256" spans="1:12" outlineLevel="1">
      <c r="B256" s="56"/>
      <c r="E256" s="16"/>
      <c r="F256" s="55"/>
      <c r="G256" s="27"/>
      <c r="H256" s="28"/>
      <c r="I256" s="26"/>
      <c r="J256" s="128"/>
    </row>
    <row r="257" spans="1:10" outlineLevel="1">
      <c r="A257" s="23"/>
      <c r="B257" s="23"/>
      <c r="C257" s="24"/>
      <c r="D257" s="25"/>
      <c r="E257" s="66"/>
      <c r="F257" s="32" t="s">
        <v>15</v>
      </c>
      <c r="H257" s="30"/>
      <c r="J257" s="153">
        <f>SUM(J253:J255)</f>
        <v>16023.769999999999</v>
      </c>
    </row>
    <row r="258" spans="1:10" ht="12" outlineLevel="1" thickBot="1">
      <c r="A258" s="23"/>
      <c r="B258" s="23"/>
      <c r="C258" s="24"/>
      <c r="D258" s="25"/>
      <c r="E258" s="66"/>
      <c r="F258" s="32" t="s">
        <v>16</v>
      </c>
      <c r="H258" s="30"/>
      <c r="J258" s="187">
        <v>16023.77</v>
      </c>
    </row>
    <row r="259" spans="1:10" ht="12" outlineLevel="1" thickTop="1">
      <c r="A259" s="23"/>
      <c r="B259" s="23"/>
      <c r="C259" s="24"/>
      <c r="D259" s="25"/>
      <c r="E259" s="66"/>
      <c r="F259" s="32" t="s">
        <v>17</v>
      </c>
      <c r="H259" s="30"/>
      <c r="J259" s="154">
        <f>+J257-J258</f>
        <v>0</v>
      </c>
    </row>
    <row r="260" spans="1:10" outlineLevel="1">
      <c r="E260" s="16"/>
    </row>
    <row r="261" spans="1:10">
      <c r="A261" s="118" t="s">
        <v>325</v>
      </c>
      <c r="B261" s="117" t="s">
        <v>326</v>
      </c>
      <c r="C261" s="14"/>
      <c r="D261" s="15"/>
      <c r="E261" s="16"/>
      <c r="F261" s="3"/>
      <c r="G261" s="17"/>
      <c r="H261" s="5"/>
      <c r="I261" s="6"/>
      <c r="J261" s="128"/>
    </row>
    <row r="262" spans="1:10" outlineLevel="1">
      <c r="A262" s="18" t="s">
        <v>5</v>
      </c>
      <c r="B262" s="18" t="s">
        <v>6</v>
      </c>
      <c r="C262" s="18" t="s">
        <v>7</v>
      </c>
      <c r="D262" s="19" t="s">
        <v>8</v>
      </c>
      <c r="E262" s="20" t="s">
        <v>9</v>
      </c>
      <c r="F262" s="21" t="s">
        <v>10</v>
      </c>
      <c r="G262" s="22" t="s">
        <v>5</v>
      </c>
      <c r="H262" s="22" t="s">
        <v>6</v>
      </c>
      <c r="I262" s="21" t="s">
        <v>11</v>
      </c>
      <c r="J262" s="141" t="s">
        <v>19</v>
      </c>
    </row>
    <row r="263" spans="1:10" outlineLevel="1">
      <c r="E263" s="20" t="s">
        <v>13</v>
      </c>
      <c r="F263" s="55"/>
      <c r="H263" s="30"/>
      <c r="J263" s="128">
        <f>F263-I263</f>
        <v>0</v>
      </c>
    </row>
    <row r="264" spans="1:10" outlineLevel="1">
      <c r="A264" s="7" t="s">
        <v>327</v>
      </c>
      <c r="B264" s="56">
        <v>42338</v>
      </c>
      <c r="C264" s="7" t="s">
        <v>328</v>
      </c>
      <c r="D264" s="7" t="s">
        <v>329</v>
      </c>
      <c r="E264" s="12" t="s">
        <v>34</v>
      </c>
      <c r="F264" s="13">
        <v>8927.41</v>
      </c>
      <c r="H264" s="56"/>
      <c r="J264" s="128">
        <f>+F264-I264</f>
        <v>8927.41</v>
      </c>
    </row>
    <row r="265" spans="1:10" outlineLevel="1">
      <c r="A265" s="7" t="s">
        <v>330</v>
      </c>
      <c r="B265" s="56">
        <v>42359</v>
      </c>
      <c r="C265" s="7" t="s">
        <v>331</v>
      </c>
      <c r="D265" s="7" t="s">
        <v>332</v>
      </c>
      <c r="E265" s="7" t="s">
        <v>34</v>
      </c>
      <c r="F265" s="13">
        <v>12738.25</v>
      </c>
      <c r="H265" s="56"/>
      <c r="J265" s="128">
        <f>+F265-I265</f>
        <v>12738.25</v>
      </c>
    </row>
    <row r="266" spans="1:10" outlineLevel="1">
      <c r="A266" s="7" t="s">
        <v>431</v>
      </c>
      <c r="B266" s="56">
        <v>42378</v>
      </c>
      <c r="C266" s="7" t="s">
        <v>432</v>
      </c>
      <c r="D266" s="30" t="s">
        <v>437</v>
      </c>
      <c r="E266" s="7" t="s">
        <v>34</v>
      </c>
      <c r="F266" s="13">
        <v>12496.53</v>
      </c>
      <c r="H266" s="56"/>
      <c r="J266" s="128">
        <f>+F266-I266</f>
        <v>12496.53</v>
      </c>
    </row>
    <row r="267" spans="1:10" outlineLevel="1">
      <c r="A267" s="7" t="s">
        <v>433</v>
      </c>
      <c r="B267" s="56">
        <v>42390</v>
      </c>
      <c r="C267" s="7" t="s">
        <v>434</v>
      </c>
      <c r="D267" s="30" t="s">
        <v>438</v>
      </c>
      <c r="E267" s="7" t="s">
        <v>34</v>
      </c>
      <c r="F267" s="13">
        <v>31777.43</v>
      </c>
      <c r="H267" s="56"/>
      <c r="J267" s="128">
        <f>+F267-I267</f>
        <v>31777.43</v>
      </c>
    </row>
    <row r="268" spans="1:10" outlineLevel="1">
      <c r="A268" s="7" t="s">
        <v>435</v>
      </c>
      <c r="B268" s="56">
        <v>42390</v>
      </c>
      <c r="C268" s="7" t="s">
        <v>436</v>
      </c>
      <c r="D268" s="30" t="s">
        <v>439</v>
      </c>
      <c r="E268" s="7" t="s">
        <v>34</v>
      </c>
      <c r="F268" s="13">
        <v>18104.11</v>
      </c>
      <c r="H268" s="56"/>
      <c r="J268" s="128">
        <f>+F268-I268</f>
        <v>18104.11</v>
      </c>
    </row>
    <row r="269" spans="1:10" outlineLevel="1">
      <c r="B269" s="56"/>
      <c r="E269" s="7"/>
      <c r="F269" s="13"/>
      <c r="H269" s="56"/>
      <c r="J269" s="128"/>
    </row>
    <row r="270" spans="1:10" outlineLevel="1">
      <c r="E270" s="16"/>
      <c r="G270" s="55"/>
      <c r="H270" s="31"/>
      <c r="J270" s="128"/>
    </row>
    <row r="271" spans="1:10" outlineLevel="1">
      <c r="E271" s="16"/>
      <c r="F271" s="32" t="s">
        <v>15</v>
      </c>
      <c r="H271" s="30"/>
      <c r="J271" s="153">
        <f>SUM(J263:J268)</f>
        <v>84043.73</v>
      </c>
    </row>
    <row r="272" spans="1:10" ht="12" outlineLevel="1" thickBot="1">
      <c r="E272" s="16"/>
      <c r="F272" s="32" t="s">
        <v>16</v>
      </c>
      <c r="H272" s="30"/>
      <c r="J272" s="187">
        <v>84044.32</v>
      </c>
    </row>
    <row r="273" spans="1:10" ht="12" outlineLevel="1" thickTop="1">
      <c r="E273" s="16"/>
      <c r="F273" s="32" t="s">
        <v>17</v>
      </c>
      <c r="H273" s="30"/>
      <c r="J273" s="154">
        <f>+J271-J272</f>
        <v>-0.59000000001105946</v>
      </c>
    </row>
    <row r="274" spans="1:10" outlineLevel="1">
      <c r="A274" s="18"/>
      <c r="B274" s="18"/>
      <c r="C274" s="18"/>
      <c r="D274" s="19"/>
      <c r="E274" s="20"/>
      <c r="F274" s="32"/>
      <c r="G274" s="22"/>
      <c r="H274" s="22"/>
      <c r="I274" s="21"/>
      <c r="J274" s="182"/>
    </row>
    <row r="275" spans="1:10">
      <c r="A275" s="118" t="s">
        <v>465</v>
      </c>
      <c r="B275" s="102" t="s">
        <v>466</v>
      </c>
      <c r="C275" s="14"/>
      <c r="D275" s="15"/>
      <c r="E275" s="20"/>
      <c r="F275" s="32"/>
      <c r="G275" s="22"/>
      <c r="H275" s="22"/>
      <c r="I275" s="21"/>
      <c r="J275" s="182"/>
    </row>
    <row r="276" spans="1:10" outlineLevel="1">
      <c r="A276" s="18" t="s">
        <v>5</v>
      </c>
      <c r="B276" s="18" t="s">
        <v>6</v>
      </c>
      <c r="C276" s="18" t="s">
        <v>7</v>
      </c>
      <c r="D276" s="19" t="s">
        <v>8</v>
      </c>
      <c r="E276" s="20" t="s">
        <v>9</v>
      </c>
      <c r="F276" s="21" t="s">
        <v>10</v>
      </c>
      <c r="G276" s="22" t="s">
        <v>5</v>
      </c>
      <c r="H276" s="22" t="s">
        <v>6</v>
      </c>
      <c r="I276" s="21" t="s">
        <v>11</v>
      </c>
      <c r="J276" s="141" t="s">
        <v>19</v>
      </c>
    </row>
    <row r="277" spans="1:10" outlineLevel="1">
      <c r="A277" s="18"/>
      <c r="B277" s="18"/>
      <c r="C277" s="18"/>
      <c r="D277" s="19"/>
      <c r="E277" s="20"/>
      <c r="F277" s="32"/>
      <c r="G277" s="22"/>
      <c r="H277" s="22"/>
      <c r="I277" s="21"/>
      <c r="J277" s="182"/>
    </row>
    <row r="278" spans="1:10" outlineLevel="1">
      <c r="A278" s="73" t="s">
        <v>528</v>
      </c>
      <c r="B278" s="74">
        <v>42423</v>
      </c>
      <c r="C278" s="73" t="s">
        <v>529</v>
      </c>
      <c r="D278" s="73" t="s">
        <v>532</v>
      </c>
      <c r="E278" s="73" t="s">
        <v>76</v>
      </c>
      <c r="F278" s="75">
        <v>1925.01</v>
      </c>
      <c r="G278" s="21"/>
      <c r="H278" s="21"/>
      <c r="I278" s="21"/>
      <c r="J278" s="182">
        <f>+F278-I278</f>
        <v>1925.01</v>
      </c>
    </row>
    <row r="279" spans="1:10" outlineLevel="1">
      <c r="A279" s="73" t="s">
        <v>530</v>
      </c>
      <c r="B279" s="74">
        <v>42425</v>
      </c>
      <c r="C279" s="73" t="s">
        <v>531</v>
      </c>
      <c r="D279" s="73" t="s">
        <v>533</v>
      </c>
      <c r="E279" s="73" t="s">
        <v>76</v>
      </c>
      <c r="F279" s="75">
        <v>6205.01</v>
      </c>
      <c r="G279" s="21"/>
      <c r="H279" s="21"/>
      <c r="I279" s="21"/>
      <c r="J279" s="182">
        <f>+F279-I279</f>
        <v>6205.01</v>
      </c>
    </row>
    <row r="280" spans="1:10" outlineLevel="1">
      <c r="A280" s="18"/>
      <c r="B280" s="18"/>
      <c r="C280" s="18"/>
      <c r="D280" s="19"/>
      <c r="E280" s="20"/>
      <c r="F280" s="21"/>
      <c r="G280" s="22"/>
      <c r="H280" s="22"/>
      <c r="I280" s="21"/>
      <c r="J280" s="141"/>
    </row>
    <row r="281" spans="1:10" outlineLevel="1"/>
    <row r="282" spans="1:10" outlineLevel="1">
      <c r="F282" s="32" t="s">
        <v>15</v>
      </c>
      <c r="J282" s="128">
        <f>+SUM(J278:J279)</f>
        <v>8130.02</v>
      </c>
    </row>
    <row r="283" spans="1:10" ht="12" outlineLevel="1" thickBot="1">
      <c r="F283" s="32" t="s">
        <v>16</v>
      </c>
      <c r="J283" s="94">
        <v>8130.02</v>
      </c>
    </row>
    <row r="284" spans="1:10" ht="12" outlineLevel="1" thickTop="1">
      <c r="F284" s="32" t="s">
        <v>17</v>
      </c>
      <c r="J284" s="128">
        <f>+J282-J283</f>
        <v>0</v>
      </c>
    </row>
    <row r="285" spans="1:10" outlineLevel="1">
      <c r="E285" s="16"/>
      <c r="F285" s="32"/>
      <c r="H285" s="30"/>
      <c r="J285" s="154"/>
    </row>
    <row r="286" spans="1:10">
      <c r="A286" s="118" t="s">
        <v>333</v>
      </c>
      <c r="B286" s="117" t="s">
        <v>334</v>
      </c>
      <c r="C286" s="14"/>
      <c r="D286" s="15"/>
      <c r="E286" s="16"/>
      <c r="F286" s="3"/>
      <c r="G286" s="17"/>
      <c r="H286" s="5"/>
      <c r="I286" s="6"/>
      <c r="J286" s="128"/>
    </row>
    <row r="287" spans="1:10" outlineLevel="1">
      <c r="A287" s="18" t="s">
        <v>5</v>
      </c>
      <c r="B287" s="18" t="s">
        <v>6</v>
      </c>
      <c r="C287" s="18" t="s">
        <v>7</v>
      </c>
      <c r="D287" s="19" t="s">
        <v>8</v>
      </c>
      <c r="E287" s="20" t="s">
        <v>9</v>
      </c>
      <c r="F287" s="21" t="s">
        <v>10</v>
      </c>
      <c r="G287" s="22" t="s">
        <v>5</v>
      </c>
      <c r="H287" s="22" t="s">
        <v>6</v>
      </c>
      <c r="I287" s="21" t="s">
        <v>11</v>
      </c>
      <c r="J287" s="141" t="s">
        <v>19</v>
      </c>
    </row>
    <row r="288" spans="1:10" outlineLevel="1">
      <c r="A288" s="23"/>
      <c r="B288" s="23"/>
      <c r="C288" s="24"/>
      <c r="D288" s="25"/>
      <c r="E288" s="20" t="s">
        <v>13</v>
      </c>
      <c r="F288" s="55"/>
      <c r="G288" s="27"/>
      <c r="H288" s="28"/>
      <c r="I288" s="26"/>
      <c r="J288" s="146">
        <f t="shared" ref="J288:J295" si="6">+F288-I288</f>
        <v>0</v>
      </c>
    </row>
    <row r="289" spans="1:10" outlineLevel="1">
      <c r="A289" s="7" t="s">
        <v>335</v>
      </c>
      <c r="B289" s="56">
        <v>42009</v>
      </c>
      <c r="C289" s="7" t="s">
        <v>336</v>
      </c>
      <c r="D289" s="7" t="s">
        <v>337</v>
      </c>
      <c r="E289" s="16" t="s">
        <v>338</v>
      </c>
      <c r="F289" s="55">
        <v>2583.19</v>
      </c>
      <c r="H289" s="56"/>
      <c r="J289" s="179">
        <f t="shared" si="6"/>
        <v>2583.19</v>
      </c>
    </row>
    <row r="290" spans="1:10" outlineLevel="1">
      <c r="A290" s="7" t="s">
        <v>339</v>
      </c>
      <c r="B290" s="56">
        <v>42280</v>
      </c>
      <c r="C290" s="7" t="s">
        <v>340</v>
      </c>
      <c r="D290" s="7" t="s">
        <v>341</v>
      </c>
      <c r="E290" s="16" t="s">
        <v>76</v>
      </c>
      <c r="F290" s="13">
        <v>4024.69</v>
      </c>
      <c r="H290" s="56"/>
      <c r="J290" s="179">
        <f t="shared" si="6"/>
        <v>4024.69</v>
      </c>
    </row>
    <row r="291" spans="1:10" outlineLevel="1">
      <c r="A291" s="7" t="s">
        <v>342</v>
      </c>
      <c r="B291" s="56">
        <v>42292</v>
      </c>
      <c r="C291" s="7" t="s">
        <v>343</v>
      </c>
      <c r="D291" s="7" t="s">
        <v>344</v>
      </c>
      <c r="E291" s="16" t="s">
        <v>76</v>
      </c>
      <c r="F291" s="13">
        <v>2719.41</v>
      </c>
      <c r="H291" s="56"/>
      <c r="I291" s="13">
        <v>2719.41</v>
      </c>
      <c r="J291" s="179">
        <f t="shared" si="6"/>
        <v>0</v>
      </c>
    </row>
    <row r="292" spans="1:10" outlineLevel="1">
      <c r="A292" s="7" t="s">
        <v>345</v>
      </c>
      <c r="B292" s="56">
        <v>42349</v>
      </c>
      <c r="C292" s="7" t="s">
        <v>346</v>
      </c>
      <c r="D292" s="7" t="s">
        <v>347</v>
      </c>
      <c r="E292" s="12" t="s">
        <v>76</v>
      </c>
      <c r="F292" s="13">
        <v>3038.52</v>
      </c>
      <c r="H292" s="56"/>
      <c r="I292" s="13">
        <v>3038.52</v>
      </c>
      <c r="J292" s="179">
        <f t="shared" si="6"/>
        <v>0</v>
      </c>
    </row>
    <row r="293" spans="1:10" outlineLevel="1">
      <c r="A293" s="7" t="s">
        <v>348</v>
      </c>
      <c r="B293" s="56">
        <v>42349</v>
      </c>
      <c r="C293" s="7" t="s">
        <v>346</v>
      </c>
      <c r="D293" s="7" t="s">
        <v>349</v>
      </c>
      <c r="E293" s="12" t="s">
        <v>76</v>
      </c>
      <c r="F293" s="13">
        <v>8932</v>
      </c>
      <c r="H293" s="56"/>
      <c r="I293" s="13">
        <v>8932</v>
      </c>
      <c r="J293" s="179">
        <f t="shared" si="6"/>
        <v>0</v>
      </c>
    </row>
    <row r="294" spans="1:10" outlineLevel="1">
      <c r="A294" s="7" t="s">
        <v>350</v>
      </c>
      <c r="B294" s="56">
        <v>42349</v>
      </c>
      <c r="C294" s="7" t="s">
        <v>346</v>
      </c>
      <c r="D294" s="7" t="s">
        <v>351</v>
      </c>
      <c r="E294" s="12" t="s">
        <v>76</v>
      </c>
      <c r="F294" s="13">
        <v>835.94</v>
      </c>
      <c r="H294" s="56"/>
      <c r="I294" s="13">
        <v>835.94</v>
      </c>
      <c r="J294" s="179">
        <f t="shared" si="6"/>
        <v>0</v>
      </c>
    </row>
    <row r="295" spans="1:10" outlineLevel="1">
      <c r="A295" s="7" t="s">
        <v>352</v>
      </c>
      <c r="B295" s="56">
        <v>42349</v>
      </c>
      <c r="C295" s="7" t="s">
        <v>346</v>
      </c>
      <c r="D295" s="7" t="s">
        <v>353</v>
      </c>
      <c r="E295" s="12" t="s">
        <v>76</v>
      </c>
      <c r="F295" s="13">
        <v>9071.2999999999993</v>
      </c>
      <c r="H295" s="56"/>
      <c r="I295" s="13">
        <v>9071.2999999999993</v>
      </c>
      <c r="J295" s="179">
        <f t="shared" si="6"/>
        <v>0</v>
      </c>
    </row>
    <row r="296" spans="1:10" outlineLevel="1">
      <c r="B296" s="56"/>
      <c r="E296" s="16"/>
      <c r="F296" s="13"/>
      <c r="H296" s="56"/>
      <c r="J296" s="179"/>
    </row>
    <row r="297" spans="1:10" outlineLevel="1">
      <c r="E297" s="16"/>
      <c r="F297" s="55"/>
      <c r="H297" s="31"/>
      <c r="J297" s="128"/>
    </row>
    <row r="298" spans="1:10" outlineLevel="1">
      <c r="E298" s="16"/>
      <c r="F298" s="32" t="s">
        <v>15</v>
      </c>
      <c r="H298" s="30"/>
      <c r="J298" s="153">
        <f>+SUM(J288:J297)</f>
        <v>6607.88</v>
      </c>
    </row>
    <row r="299" spans="1:10" ht="12" outlineLevel="1" thickBot="1">
      <c r="E299" s="16"/>
      <c r="F299" s="32" t="s">
        <v>16</v>
      </c>
      <c r="H299" s="30"/>
      <c r="J299" s="187">
        <v>6607.88</v>
      </c>
    </row>
    <row r="300" spans="1:10" ht="12" outlineLevel="1" thickTop="1">
      <c r="E300" s="16"/>
      <c r="F300" s="32" t="s">
        <v>17</v>
      </c>
      <c r="H300" s="30"/>
      <c r="J300" s="154">
        <f>+J298-J299</f>
        <v>0</v>
      </c>
    </row>
    <row r="301" spans="1:10" s="129" customFormat="1">
      <c r="E301" s="137"/>
      <c r="F301" s="152"/>
      <c r="H301" s="150"/>
      <c r="I301" s="134"/>
      <c r="J301" s="154"/>
    </row>
    <row r="302" spans="1:10" s="129" customFormat="1">
      <c r="E302" s="137"/>
      <c r="F302" s="152"/>
      <c r="H302" s="150"/>
      <c r="I302" s="134"/>
      <c r="J302" s="154"/>
    </row>
    <row r="303" spans="1:10" s="129" customFormat="1">
      <c r="E303" s="137"/>
      <c r="F303" s="152"/>
      <c r="H303" s="150"/>
      <c r="I303" s="134"/>
      <c r="J303" s="154"/>
    </row>
    <row r="304" spans="1:10">
      <c r="D304" s="3"/>
      <c r="E304" s="16"/>
      <c r="F304" s="32"/>
      <c r="H304" s="30"/>
      <c r="J304" s="154"/>
    </row>
    <row r="305" spans="1:10">
      <c r="A305" s="226" t="s">
        <v>47</v>
      </c>
      <c r="B305" s="229" t="s">
        <v>18</v>
      </c>
      <c r="C305" s="227"/>
      <c r="D305" s="228"/>
      <c r="E305" s="16"/>
      <c r="F305" s="32"/>
      <c r="H305" s="30"/>
      <c r="J305" s="154"/>
    </row>
    <row r="306" spans="1:10" outlineLevel="1">
      <c r="A306" s="18" t="s">
        <v>5</v>
      </c>
      <c r="B306" s="18" t="s">
        <v>6</v>
      </c>
      <c r="C306" s="18" t="s">
        <v>7</v>
      </c>
      <c r="D306" s="19" t="s">
        <v>8</v>
      </c>
      <c r="E306" s="20" t="s">
        <v>9</v>
      </c>
      <c r="F306" s="21" t="s">
        <v>10</v>
      </c>
      <c r="G306" s="22" t="s">
        <v>5</v>
      </c>
      <c r="H306" s="22" t="s">
        <v>6</v>
      </c>
      <c r="I306" s="21" t="s">
        <v>11</v>
      </c>
      <c r="J306" s="141" t="s">
        <v>19</v>
      </c>
    </row>
    <row r="307" spans="1:10" outlineLevel="1">
      <c r="A307" s="3"/>
      <c r="B307" s="4"/>
      <c r="C307" s="3"/>
      <c r="D307" s="3"/>
      <c r="E307" s="20" t="s">
        <v>13</v>
      </c>
      <c r="F307" s="3"/>
      <c r="G307" s="3"/>
      <c r="H307" s="5"/>
      <c r="I307" s="6"/>
      <c r="J307" s="93">
        <v>212252.41</v>
      </c>
    </row>
    <row r="308" spans="1:10" outlineLevel="1">
      <c r="D308" s="3"/>
      <c r="E308" s="16"/>
      <c r="F308" s="32"/>
      <c r="G308" s="52"/>
      <c r="H308" s="53"/>
      <c r="I308" s="51"/>
      <c r="J308" s="54"/>
    </row>
    <row r="309" spans="1:10" outlineLevel="1">
      <c r="D309" s="3"/>
      <c r="E309" s="16"/>
      <c r="F309" s="32"/>
      <c r="H309" s="30"/>
      <c r="J309" s="154"/>
    </row>
    <row r="310" spans="1:10" outlineLevel="1">
      <c r="D310" s="3"/>
      <c r="E310" s="16"/>
      <c r="F310" s="32" t="s">
        <v>15</v>
      </c>
      <c r="H310" s="30"/>
      <c r="J310" s="153">
        <f>+SUM(J307:J308)</f>
        <v>212252.41</v>
      </c>
    </row>
    <row r="311" spans="1:10" ht="12" outlineLevel="1" thickBot="1">
      <c r="D311" s="3"/>
      <c r="E311" s="16"/>
      <c r="F311" s="32" t="s">
        <v>16</v>
      </c>
      <c r="H311" s="30"/>
      <c r="J311" s="94">
        <v>212252.41</v>
      </c>
    </row>
    <row r="312" spans="1:10" ht="12" outlineLevel="1" thickTop="1">
      <c r="D312" s="3"/>
      <c r="E312" s="16"/>
      <c r="F312" s="32" t="s">
        <v>17</v>
      </c>
      <c r="H312" s="30"/>
      <c r="J312" s="154">
        <f>+J310-J311</f>
        <v>0</v>
      </c>
    </row>
    <row r="313" spans="1:10" outlineLevel="1">
      <c r="A313" s="23"/>
      <c r="B313" s="23"/>
      <c r="C313" s="24"/>
      <c r="D313" s="25"/>
      <c r="E313" s="66"/>
      <c r="F313" s="32"/>
      <c r="H313" s="30"/>
      <c r="J313" s="154"/>
    </row>
    <row r="314" spans="1:10">
      <c r="A314" s="226" t="s">
        <v>354</v>
      </c>
      <c r="B314" s="229" t="s">
        <v>355</v>
      </c>
      <c r="C314" s="227"/>
      <c r="D314" s="228"/>
      <c r="E314" s="16"/>
    </row>
    <row r="315" spans="1:10" outlineLevel="1">
      <c r="A315" s="18" t="s">
        <v>5</v>
      </c>
      <c r="B315" s="18" t="s">
        <v>6</v>
      </c>
      <c r="C315" s="18" t="s">
        <v>7</v>
      </c>
      <c r="D315" s="19" t="s">
        <v>8</v>
      </c>
      <c r="E315" s="20" t="s">
        <v>9</v>
      </c>
      <c r="F315" s="21" t="s">
        <v>10</v>
      </c>
      <c r="G315" s="22" t="s">
        <v>5</v>
      </c>
      <c r="H315" s="22" t="s">
        <v>6</v>
      </c>
      <c r="I315" s="21" t="s">
        <v>11</v>
      </c>
      <c r="J315" s="141" t="s">
        <v>19</v>
      </c>
    </row>
    <row r="316" spans="1:10" outlineLevel="1">
      <c r="E316" s="20" t="s">
        <v>13</v>
      </c>
      <c r="J316" s="93">
        <v>8624.9699999999993</v>
      </c>
    </row>
    <row r="317" spans="1:10" outlineLevel="1">
      <c r="E317" s="16"/>
    </row>
    <row r="318" spans="1:10" outlineLevel="1">
      <c r="E318" s="16"/>
      <c r="F318" s="32" t="s">
        <v>15</v>
      </c>
      <c r="H318" s="30"/>
      <c r="J318" s="153">
        <f>+SUM(J314:J317)</f>
        <v>8624.9699999999993</v>
      </c>
    </row>
    <row r="319" spans="1:10" ht="12" outlineLevel="1" thickBot="1">
      <c r="E319" s="16"/>
      <c r="F319" s="32" t="s">
        <v>16</v>
      </c>
      <c r="H319" s="30"/>
      <c r="J319" s="94">
        <v>8624.9699999999993</v>
      </c>
    </row>
    <row r="320" spans="1:10" ht="12" outlineLevel="1" thickTop="1">
      <c r="E320" s="16"/>
      <c r="F320" s="32" t="s">
        <v>17</v>
      </c>
      <c r="H320" s="30"/>
      <c r="J320" s="154">
        <f>+J318-J319</f>
        <v>0</v>
      </c>
    </row>
    <row r="321" spans="1:10">
      <c r="A321" s="226" t="s">
        <v>321</v>
      </c>
      <c r="B321" s="229" t="s">
        <v>310</v>
      </c>
      <c r="C321" s="227"/>
      <c r="D321" s="228"/>
      <c r="E321" s="66"/>
      <c r="F321" s="32"/>
      <c r="H321" s="30"/>
      <c r="J321" s="154"/>
    </row>
    <row r="322" spans="1:10" outlineLevel="1">
      <c r="A322" s="18" t="s">
        <v>5</v>
      </c>
      <c r="B322" s="18" t="s">
        <v>6</v>
      </c>
      <c r="C322" s="18" t="s">
        <v>7</v>
      </c>
      <c r="D322" s="19" t="s">
        <v>8</v>
      </c>
      <c r="E322" s="20" t="s">
        <v>9</v>
      </c>
      <c r="F322" s="21" t="s">
        <v>10</v>
      </c>
      <c r="G322" s="22" t="s">
        <v>5</v>
      </c>
      <c r="H322" s="22" t="s">
        <v>6</v>
      </c>
      <c r="I322" s="21" t="s">
        <v>11</v>
      </c>
      <c r="J322" s="141" t="s">
        <v>19</v>
      </c>
    </row>
    <row r="323" spans="1:10" outlineLevel="1">
      <c r="A323" s="23"/>
      <c r="B323" s="23"/>
      <c r="C323" s="24"/>
      <c r="D323" s="25"/>
      <c r="E323" s="66"/>
      <c r="F323" s="32"/>
      <c r="H323" s="30"/>
      <c r="J323" s="154"/>
    </row>
    <row r="324" spans="1:10" outlineLevel="1">
      <c r="A324" s="52" t="s">
        <v>322</v>
      </c>
      <c r="B324" s="53">
        <v>42338</v>
      </c>
      <c r="C324" s="52" t="s">
        <v>323</v>
      </c>
      <c r="D324" s="52" t="s">
        <v>324</v>
      </c>
      <c r="E324" s="80" t="s">
        <v>80</v>
      </c>
      <c r="F324" s="81">
        <v>66202.12</v>
      </c>
      <c r="H324" s="30"/>
      <c r="J324" s="154">
        <f>+F324-I324</f>
        <v>66202.12</v>
      </c>
    </row>
    <row r="325" spans="1:10" outlineLevel="1">
      <c r="A325" s="52"/>
      <c r="B325" s="53"/>
      <c r="C325" s="52"/>
      <c r="D325" s="52"/>
      <c r="E325" s="60"/>
      <c r="F325" s="51"/>
      <c r="H325" s="30"/>
      <c r="J325" s="154"/>
    </row>
    <row r="326" spans="1:10" outlineLevel="1">
      <c r="A326" s="23"/>
      <c r="B326" s="23"/>
      <c r="C326" s="24"/>
      <c r="D326" s="25"/>
      <c r="E326" s="66"/>
      <c r="F326" s="32"/>
      <c r="H326" s="30"/>
      <c r="J326" s="154"/>
    </row>
    <row r="327" spans="1:10" outlineLevel="1">
      <c r="A327" s="23"/>
      <c r="B327" s="23"/>
      <c r="C327" s="24"/>
      <c r="D327" s="25"/>
      <c r="E327" s="66"/>
      <c r="F327" s="32" t="s">
        <v>15</v>
      </c>
      <c r="H327" s="30"/>
      <c r="J327" s="153">
        <f>+SUM(J323:J324)</f>
        <v>66202.12</v>
      </c>
    </row>
    <row r="328" spans="1:10" ht="12" outlineLevel="1" thickBot="1">
      <c r="A328" s="23"/>
      <c r="B328" s="23"/>
      <c r="C328" s="24"/>
      <c r="D328" s="25"/>
      <c r="E328" s="66"/>
      <c r="F328" s="32" t="s">
        <v>16</v>
      </c>
      <c r="H328" s="30"/>
      <c r="J328" s="94">
        <v>66202.12</v>
      </c>
    </row>
    <row r="329" spans="1:10" ht="12" outlineLevel="1" thickTop="1">
      <c r="E329" s="16"/>
      <c r="F329" s="32" t="s">
        <v>17</v>
      </c>
      <c r="H329" s="30"/>
      <c r="J329" s="154">
        <f>+J327-J328</f>
        <v>0</v>
      </c>
    </row>
    <row r="330" spans="1:10">
      <c r="E330" s="16"/>
    </row>
    <row r="332" spans="1:10">
      <c r="A332" s="18"/>
      <c r="B332" s="18"/>
      <c r="C332" s="18"/>
      <c r="D332" s="19"/>
      <c r="E332" s="20"/>
      <c r="F332" s="32"/>
      <c r="G332" s="22"/>
      <c r="H332" s="22"/>
      <c r="I332" s="21"/>
      <c r="J332" s="182"/>
    </row>
    <row r="333" spans="1:10">
      <c r="F333" s="32"/>
      <c r="J333" s="128"/>
    </row>
    <row r="334" spans="1:10">
      <c r="E334" s="16"/>
      <c r="F334" s="32"/>
      <c r="H334" s="30"/>
      <c r="J334" s="154"/>
    </row>
    <row r="335" spans="1:10">
      <c r="E335" s="16"/>
      <c r="F335" s="32"/>
      <c r="H335" s="30"/>
      <c r="J335" s="154"/>
    </row>
    <row r="336" spans="1:10">
      <c r="E336" s="16"/>
      <c r="F336" s="32"/>
      <c r="H336" s="30"/>
      <c r="J336" s="154"/>
    </row>
    <row r="337" spans="9:11">
      <c r="I337" s="32" t="s">
        <v>15</v>
      </c>
      <c r="J337" s="128">
        <f>+J229+J282+J73+J238+J107+J82+J318+J298+J271+J327+J257+J247+J220+J197+J183+J124+J115+J99+J63+J310+J36+J11</f>
        <v>1662659.48</v>
      </c>
    </row>
    <row r="338" spans="9:11" ht="12" thickBot="1">
      <c r="I338" s="32" t="s">
        <v>16</v>
      </c>
      <c r="J338" s="94">
        <v>1662659.55</v>
      </c>
      <c r="K338" s="62"/>
    </row>
    <row r="339" spans="9:11" ht="12" thickTop="1">
      <c r="I339" s="32" t="s">
        <v>17</v>
      </c>
      <c r="J339" s="128">
        <f>+J337-J338</f>
        <v>-7.000000006519258E-2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27"/>
  <sheetViews>
    <sheetView workbookViewId="0">
      <selection activeCell="J327" sqref="A1:J327"/>
    </sheetView>
  </sheetViews>
  <sheetFormatPr baseColWidth="10" defaultRowHeight="11.25" outlineLevelRow="1"/>
  <cols>
    <col min="1" max="1" width="11.42578125" style="133"/>
    <col min="2" max="3" width="11.42578125" style="129"/>
    <col min="4" max="4" width="11" style="150" customWidth="1"/>
    <col min="5" max="5" width="31.5703125" style="133" bestFit="1" customWidth="1"/>
    <col min="6" max="6" width="10.7109375" style="129" bestFit="1" customWidth="1"/>
    <col min="7" max="7" width="7.85546875" style="129" bestFit="1" customWidth="1"/>
    <col min="8" max="8" width="8.7109375" style="129" bestFit="1" customWidth="1"/>
    <col min="9" max="9" width="10.7109375" style="134" bestFit="1" customWidth="1"/>
    <col min="10" max="10" width="11.140625" style="125" bestFit="1" customWidth="1"/>
    <col min="11" max="16384" width="11.42578125" style="129"/>
  </cols>
  <sheetData>
    <row r="1" spans="1:12">
      <c r="A1" s="2"/>
      <c r="B1" s="1"/>
      <c r="C1" s="1"/>
      <c r="D1" s="251"/>
      <c r="E1" s="2"/>
      <c r="F1" s="125"/>
      <c r="G1" s="8"/>
      <c r="H1" s="127"/>
      <c r="I1" s="128"/>
      <c r="J1" s="128"/>
      <c r="K1" s="130"/>
      <c r="L1" s="131" t="s">
        <v>0</v>
      </c>
    </row>
    <row r="2" spans="1:12">
      <c r="A2" s="306" t="s">
        <v>1</v>
      </c>
      <c r="B2" s="306"/>
      <c r="C2" s="306"/>
      <c r="D2" s="306"/>
      <c r="E2" s="306"/>
      <c r="F2" s="306"/>
      <c r="G2" s="306"/>
      <c r="H2" s="306"/>
      <c r="I2" s="306"/>
      <c r="J2" s="306"/>
      <c r="K2" s="132"/>
      <c r="L2" s="131" t="s">
        <v>2</v>
      </c>
    </row>
    <row r="3" spans="1:12">
      <c r="A3" s="306" t="s">
        <v>682</v>
      </c>
      <c r="B3" s="306"/>
      <c r="C3" s="306"/>
      <c r="D3" s="306"/>
      <c r="E3" s="306"/>
      <c r="F3" s="306"/>
      <c r="G3" s="306"/>
      <c r="H3" s="306"/>
      <c r="I3" s="306"/>
      <c r="J3" s="306"/>
    </row>
    <row r="4" spans="1:12">
      <c r="A4" s="307"/>
      <c r="B4" s="307"/>
      <c r="C4" s="307"/>
      <c r="D4" s="307"/>
      <c r="E4" s="307"/>
      <c r="F4" s="307"/>
      <c r="G4" s="307"/>
      <c r="H4" s="307"/>
      <c r="I4" s="307"/>
      <c r="J4" s="307"/>
    </row>
    <row r="5" spans="1:12">
      <c r="A5" s="267"/>
      <c r="B5" s="267"/>
      <c r="C5" s="267"/>
      <c r="D5" s="267"/>
      <c r="E5" s="267"/>
      <c r="F5" s="267"/>
      <c r="G5" s="267"/>
      <c r="H5" s="267"/>
      <c r="I5" s="267"/>
      <c r="J5" s="267"/>
    </row>
    <row r="6" spans="1:12">
      <c r="A6" s="119" t="s">
        <v>3</v>
      </c>
      <c r="B6" s="224" t="s">
        <v>4</v>
      </c>
      <c r="C6" s="135"/>
      <c r="D6" s="252"/>
      <c r="E6" s="137"/>
      <c r="F6" s="125"/>
      <c r="G6" s="138"/>
      <c r="H6" s="127"/>
      <c r="I6" s="128"/>
      <c r="J6" s="128"/>
    </row>
    <row r="7" spans="1:12" outlineLevel="1">
      <c r="A7" s="180" t="s">
        <v>5</v>
      </c>
      <c r="B7" s="139" t="s">
        <v>6</v>
      </c>
      <c r="C7" s="139" t="s">
        <v>7</v>
      </c>
      <c r="D7" s="253" t="s">
        <v>8</v>
      </c>
      <c r="E7" s="140" t="s">
        <v>9</v>
      </c>
      <c r="F7" s="141" t="s">
        <v>10</v>
      </c>
      <c r="G7" s="142" t="s">
        <v>5</v>
      </c>
      <c r="H7" s="142" t="s">
        <v>6</v>
      </c>
      <c r="I7" s="141" t="s">
        <v>11</v>
      </c>
      <c r="J7" s="141" t="s">
        <v>12</v>
      </c>
    </row>
    <row r="8" spans="1:12" outlineLevel="1">
      <c r="A8" s="120"/>
      <c r="B8" s="143"/>
      <c r="C8" s="144"/>
      <c r="D8" s="253"/>
      <c r="E8" s="140" t="s">
        <v>13</v>
      </c>
      <c r="F8" s="146"/>
      <c r="G8" s="147"/>
      <c r="H8" s="148"/>
      <c r="I8" s="146"/>
      <c r="J8" s="146">
        <v>0</v>
      </c>
    </row>
    <row r="9" spans="1:12" outlineLevel="1">
      <c r="A9" s="133" t="s">
        <v>378</v>
      </c>
      <c r="B9" s="191">
        <v>42383</v>
      </c>
      <c r="C9" s="129" t="s">
        <v>379</v>
      </c>
      <c r="D9" s="254" t="s">
        <v>380</v>
      </c>
      <c r="E9" s="129" t="s">
        <v>14</v>
      </c>
      <c r="F9" s="134">
        <v>1419</v>
      </c>
      <c r="H9" s="151"/>
      <c r="J9" s="128">
        <f>F9-I9</f>
        <v>1419</v>
      </c>
    </row>
    <row r="10" spans="1:12" outlineLevel="1">
      <c r="A10" s="133" t="s">
        <v>535</v>
      </c>
      <c r="B10" s="191">
        <v>42444</v>
      </c>
      <c r="C10" s="129" t="s">
        <v>537</v>
      </c>
      <c r="D10" s="150" t="s">
        <v>539</v>
      </c>
      <c r="E10" s="129" t="s">
        <v>14</v>
      </c>
      <c r="F10" s="171">
        <v>1240.3499999999999</v>
      </c>
      <c r="H10" s="151"/>
      <c r="J10" s="128">
        <f>F10-I10</f>
        <v>1240.3499999999999</v>
      </c>
    </row>
    <row r="11" spans="1:12" outlineLevel="1">
      <c r="A11" s="133" t="s">
        <v>536</v>
      </c>
      <c r="B11" s="191">
        <v>42444</v>
      </c>
      <c r="C11" s="129" t="s">
        <v>538</v>
      </c>
      <c r="D11" s="150" t="s">
        <v>540</v>
      </c>
      <c r="E11" s="129" t="s">
        <v>14</v>
      </c>
      <c r="F11" s="171">
        <v>3906.44</v>
      </c>
      <c r="H11" s="151"/>
      <c r="J11" s="128">
        <f>F11-I11</f>
        <v>3906.44</v>
      </c>
    </row>
    <row r="12" spans="1:12" outlineLevel="1">
      <c r="B12" s="149"/>
      <c r="D12" s="254"/>
      <c r="E12" s="129"/>
      <c r="H12" s="151"/>
      <c r="J12" s="128"/>
    </row>
    <row r="13" spans="1:12" outlineLevel="1">
      <c r="E13" s="137"/>
      <c r="F13" s="152" t="s">
        <v>15</v>
      </c>
      <c r="H13" s="150"/>
      <c r="J13" s="153">
        <f>SUM(J8:J11)</f>
        <v>6565.79</v>
      </c>
    </row>
    <row r="14" spans="1:12" ht="12" outlineLevel="1" thickBot="1">
      <c r="E14" s="137"/>
      <c r="F14" s="152" t="s">
        <v>16</v>
      </c>
      <c r="H14" s="150"/>
      <c r="J14" s="188">
        <v>6565.79</v>
      </c>
    </row>
    <row r="15" spans="1:12" ht="12" outlineLevel="1" thickTop="1">
      <c r="E15" s="137"/>
      <c r="F15" s="152" t="s">
        <v>17</v>
      </c>
      <c r="H15" s="150"/>
      <c r="J15" s="154">
        <f>+J13-J14</f>
        <v>0</v>
      </c>
    </row>
    <row r="16" spans="1:12" outlineLevel="1">
      <c r="E16" s="137"/>
    </row>
    <row r="17" spans="1:10">
      <c r="A17" s="119" t="s">
        <v>673</v>
      </c>
      <c r="B17" s="224" t="s">
        <v>18</v>
      </c>
      <c r="C17" s="135"/>
      <c r="D17" s="252"/>
      <c r="E17" s="137"/>
      <c r="G17" s="134"/>
      <c r="H17" s="127"/>
      <c r="I17" s="128"/>
      <c r="J17" s="128"/>
    </row>
    <row r="18" spans="1:10" outlineLevel="1">
      <c r="A18" s="139" t="s">
        <v>5</v>
      </c>
      <c r="B18" s="139" t="s">
        <v>6</v>
      </c>
      <c r="C18" s="139" t="s">
        <v>7</v>
      </c>
      <c r="D18" s="19" t="s">
        <v>8</v>
      </c>
      <c r="E18" s="140" t="s">
        <v>9</v>
      </c>
      <c r="F18" s="141" t="s">
        <v>10</v>
      </c>
      <c r="G18" s="142" t="s">
        <v>5</v>
      </c>
      <c r="H18" s="142" t="s">
        <v>6</v>
      </c>
      <c r="I18" s="141" t="s">
        <v>11</v>
      </c>
      <c r="J18" s="141" t="s">
        <v>19</v>
      </c>
    </row>
    <row r="19" spans="1:10" outlineLevel="1">
      <c r="A19" s="125"/>
      <c r="B19" s="126"/>
      <c r="C19" s="125"/>
      <c r="D19" s="125"/>
      <c r="E19" s="140" t="s">
        <v>13</v>
      </c>
      <c r="F19" s="125"/>
      <c r="G19" s="125"/>
      <c r="H19" s="127"/>
      <c r="I19" s="128"/>
      <c r="J19" s="189">
        <v>122092.87</v>
      </c>
    </row>
    <row r="20" spans="1:10" outlineLevel="1">
      <c r="A20" s="125"/>
      <c r="B20" s="126"/>
      <c r="C20" s="125"/>
      <c r="D20" s="125"/>
      <c r="E20" s="156"/>
      <c r="F20" s="138"/>
      <c r="G20" s="157" t="s">
        <v>20</v>
      </c>
      <c r="H20" s="158">
        <v>41655</v>
      </c>
      <c r="I20" s="159">
        <v>18916.22</v>
      </c>
      <c r="J20" s="128">
        <f>+F20-I20</f>
        <v>-18916.22</v>
      </c>
    </row>
    <row r="21" spans="1:10" outlineLevel="1">
      <c r="A21" s="125"/>
      <c r="B21" s="126"/>
      <c r="C21" s="125"/>
      <c r="D21" s="125"/>
      <c r="E21" s="156"/>
      <c r="F21" s="138"/>
      <c r="G21" s="157" t="s">
        <v>21</v>
      </c>
      <c r="H21" s="158">
        <v>41663</v>
      </c>
      <c r="I21" s="159">
        <v>61343.16</v>
      </c>
      <c r="J21" s="128">
        <f t="shared" ref="J21:J36" si="0">+F21-I21</f>
        <v>-61343.16</v>
      </c>
    </row>
    <row r="22" spans="1:10" outlineLevel="1">
      <c r="A22" s="125"/>
      <c r="B22" s="126"/>
      <c r="C22" s="125"/>
      <c r="D22" s="41" t="s">
        <v>22</v>
      </c>
      <c r="E22" s="156"/>
      <c r="F22" s="138"/>
      <c r="G22" s="157" t="s">
        <v>23</v>
      </c>
      <c r="H22" s="158">
        <v>41698</v>
      </c>
      <c r="I22" s="159">
        <v>44.44</v>
      </c>
      <c r="J22" s="128">
        <f t="shared" si="0"/>
        <v>-44.44</v>
      </c>
    </row>
    <row r="23" spans="1:10" outlineLevel="1">
      <c r="A23" s="125"/>
      <c r="B23" s="126"/>
      <c r="C23" s="125"/>
      <c r="D23" s="41" t="s">
        <v>24</v>
      </c>
      <c r="E23" s="156"/>
      <c r="F23" s="138"/>
      <c r="G23" s="157" t="s">
        <v>25</v>
      </c>
      <c r="H23" s="158">
        <v>41724</v>
      </c>
      <c r="I23" s="155">
        <v>15012.58</v>
      </c>
      <c r="J23" s="128">
        <f t="shared" si="0"/>
        <v>-15012.58</v>
      </c>
    </row>
    <row r="24" spans="1:10" outlineLevel="1">
      <c r="A24" s="125"/>
      <c r="B24" s="126"/>
      <c r="C24" s="125"/>
      <c r="D24" s="41" t="s">
        <v>26</v>
      </c>
      <c r="E24" s="156"/>
      <c r="F24" s="138"/>
      <c r="G24" s="157" t="s">
        <v>27</v>
      </c>
      <c r="H24" s="158">
        <v>41731</v>
      </c>
      <c r="I24" s="159">
        <v>58530.5</v>
      </c>
      <c r="J24" s="128">
        <f t="shared" si="0"/>
        <v>-58530.5</v>
      </c>
    </row>
    <row r="25" spans="1:10" outlineLevel="1">
      <c r="A25" s="125"/>
      <c r="B25" s="126"/>
      <c r="C25" s="125"/>
      <c r="D25" s="41" t="s">
        <v>28</v>
      </c>
      <c r="E25" s="156"/>
      <c r="F25" s="138"/>
      <c r="G25" s="157" t="s">
        <v>29</v>
      </c>
      <c r="H25" s="158">
        <v>41844</v>
      </c>
      <c r="I25" s="155">
        <v>27284.41</v>
      </c>
      <c r="J25" s="128">
        <f t="shared" si="0"/>
        <v>-27284.41</v>
      </c>
    </row>
    <row r="26" spans="1:10" outlineLevel="1">
      <c r="A26" s="125"/>
      <c r="B26" s="126"/>
      <c r="C26" s="125"/>
      <c r="D26" s="41" t="s">
        <v>28</v>
      </c>
      <c r="E26" s="156"/>
      <c r="F26" s="138"/>
      <c r="G26" s="157" t="s">
        <v>30</v>
      </c>
      <c r="H26" s="158">
        <v>41851</v>
      </c>
      <c r="I26" s="159">
        <v>174.05</v>
      </c>
      <c r="J26" s="128">
        <f t="shared" si="0"/>
        <v>-174.05</v>
      </c>
    </row>
    <row r="27" spans="1:10" outlineLevel="1">
      <c r="A27" s="160" t="s">
        <v>31</v>
      </c>
      <c r="B27" s="161">
        <v>42118</v>
      </c>
      <c r="C27" s="185" t="s">
        <v>32</v>
      </c>
      <c r="D27" s="162" t="s">
        <v>33</v>
      </c>
      <c r="E27" s="163" t="s">
        <v>34</v>
      </c>
      <c r="F27" s="159">
        <v>362.99</v>
      </c>
      <c r="H27" s="164"/>
      <c r="I27" s="159">
        <v>362.99</v>
      </c>
      <c r="J27" s="128">
        <f t="shared" si="0"/>
        <v>0</v>
      </c>
    </row>
    <row r="28" spans="1:10" outlineLevel="1">
      <c r="A28" s="160" t="s">
        <v>35</v>
      </c>
      <c r="B28" s="161">
        <v>42233</v>
      </c>
      <c r="C28" s="185" t="s">
        <v>36</v>
      </c>
      <c r="D28" s="162" t="s">
        <v>37</v>
      </c>
      <c r="E28" s="163" t="s">
        <v>34</v>
      </c>
      <c r="F28" s="159">
        <v>72752.570000000007</v>
      </c>
      <c r="G28" s="157" t="s">
        <v>381</v>
      </c>
      <c r="H28" s="166">
        <v>42373</v>
      </c>
      <c r="I28" s="134">
        <v>72310.929999999993</v>
      </c>
      <c r="J28" s="128">
        <f t="shared" si="0"/>
        <v>441.64000000001397</v>
      </c>
    </row>
    <row r="29" spans="1:10" outlineLevel="1">
      <c r="A29" s="157" t="s">
        <v>384</v>
      </c>
      <c r="B29" s="166">
        <v>42384</v>
      </c>
      <c r="C29" s="186" t="s">
        <v>385</v>
      </c>
      <c r="D29" s="162" t="s">
        <v>388</v>
      </c>
      <c r="E29" s="165" t="s">
        <v>34</v>
      </c>
      <c r="F29" s="159">
        <v>13337.11</v>
      </c>
      <c r="H29" s="164"/>
      <c r="J29" s="128">
        <f t="shared" si="0"/>
        <v>13337.11</v>
      </c>
    </row>
    <row r="30" spans="1:10" outlineLevel="1">
      <c r="A30" s="157" t="s">
        <v>474</v>
      </c>
      <c r="B30" s="166">
        <v>42405</v>
      </c>
      <c r="C30" s="165" t="s">
        <v>475</v>
      </c>
      <c r="D30" s="162">
        <v>59537</v>
      </c>
      <c r="E30" s="165" t="s">
        <v>34</v>
      </c>
      <c r="F30" s="159">
        <v>13027.28</v>
      </c>
      <c r="J30" s="128">
        <f t="shared" si="0"/>
        <v>13027.28</v>
      </c>
    </row>
    <row r="31" spans="1:10" outlineLevel="1">
      <c r="A31" s="157" t="s">
        <v>476</v>
      </c>
      <c r="B31" s="166">
        <v>42406</v>
      </c>
      <c r="C31" s="165" t="s">
        <v>477</v>
      </c>
      <c r="D31" s="162" t="s">
        <v>478</v>
      </c>
      <c r="E31" s="165" t="s">
        <v>34</v>
      </c>
      <c r="F31" s="159">
        <v>29065.55</v>
      </c>
      <c r="H31" s="164"/>
      <c r="J31" s="128">
        <f t="shared" si="0"/>
        <v>29065.55</v>
      </c>
    </row>
    <row r="32" spans="1:10" outlineLevel="1">
      <c r="A32" s="157" t="s">
        <v>480</v>
      </c>
      <c r="B32" s="166">
        <v>42420</v>
      </c>
      <c r="C32" s="165" t="s">
        <v>481</v>
      </c>
      <c r="D32" s="162" t="s">
        <v>479</v>
      </c>
      <c r="E32" s="165" t="s">
        <v>34</v>
      </c>
      <c r="F32" s="159">
        <v>15910.86</v>
      </c>
      <c r="H32" s="164"/>
      <c r="J32" s="128">
        <f t="shared" si="0"/>
        <v>15910.86</v>
      </c>
    </row>
    <row r="33" spans="1:10" outlineLevel="1">
      <c r="A33" s="157" t="s">
        <v>1008</v>
      </c>
      <c r="B33" s="166">
        <v>42401</v>
      </c>
      <c r="C33" s="165" t="s">
        <v>1009</v>
      </c>
      <c r="D33" s="162"/>
      <c r="E33" s="165" t="s">
        <v>1010</v>
      </c>
      <c r="F33" s="159">
        <v>58770.85</v>
      </c>
      <c r="H33" s="164"/>
      <c r="J33" s="128">
        <f t="shared" si="0"/>
        <v>58770.85</v>
      </c>
    </row>
    <row r="34" spans="1:10" outlineLevel="1">
      <c r="A34" s="157" t="s">
        <v>541</v>
      </c>
      <c r="B34" s="166">
        <v>42437</v>
      </c>
      <c r="C34" s="165" t="s">
        <v>542</v>
      </c>
      <c r="D34" s="162">
        <v>60199</v>
      </c>
      <c r="E34" s="165" t="s">
        <v>34</v>
      </c>
      <c r="F34" s="159">
        <v>18648.939999999999</v>
      </c>
      <c r="H34" s="164"/>
      <c r="J34" s="128">
        <f t="shared" si="0"/>
        <v>18648.939999999999</v>
      </c>
    </row>
    <row r="35" spans="1:10" outlineLevel="1">
      <c r="A35" s="157" t="s">
        <v>433</v>
      </c>
      <c r="B35" s="166">
        <v>42448</v>
      </c>
      <c r="C35" s="165" t="s">
        <v>543</v>
      </c>
      <c r="D35" s="162">
        <v>59964</v>
      </c>
      <c r="E35" s="165" t="s">
        <v>34</v>
      </c>
      <c r="F35" s="159">
        <v>14000.33</v>
      </c>
      <c r="H35" s="164"/>
      <c r="J35" s="128">
        <f t="shared" si="0"/>
        <v>14000.33</v>
      </c>
    </row>
    <row r="36" spans="1:10" outlineLevel="1">
      <c r="A36" s="157" t="s">
        <v>544</v>
      </c>
      <c r="B36" s="166">
        <v>42458</v>
      </c>
      <c r="C36" s="165" t="s">
        <v>545</v>
      </c>
      <c r="D36" s="162" t="s">
        <v>546</v>
      </c>
      <c r="E36" s="165" t="s">
        <v>34</v>
      </c>
      <c r="F36" s="159">
        <v>28012.26</v>
      </c>
      <c r="H36" s="164"/>
      <c r="J36" s="128">
        <f t="shared" si="0"/>
        <v>28012.26</v>
      </c>
    </row>
    <row r="37" spans="1:10" outlineLevel="1">
      <c r="A37" s="157"/>
      <c r="B37" s="161"/>
      <c r="C37" s="44"/>
      <c r="D37" s="167"/>
      <c r="E37" s="163"/>
      <c r="F37" s="159"/>
      <c r="H37" s="164"/>
      <c r="J37" s="128"/>
    </row>
    <row r="38" spans="1:10" outlineLevel="1">
      <c r="A38" s="129"/>
      <c r="D38" s="125"/>
      <c r="E38" s="137"/>
      <c r="H38" s="164"/>
      <c r="J38" s="128"/>
    </row>
    <row r="39" spans="1:10" outlineLevel="1">
      <c r="A39" s="129"/>
      <c r="D39" s="125"/>
      <c r="E39" s="137"/>
      <c r="F39" s="152" t="s">
        <v>15</v>
      </c>
      <c r="H39" s="150"/>
      <c r="J39" s="153">
        <f>SUM(J19:J36)</f>
        <v>132002.32999999999</v>
      </c>
    </row>
    <row r="40" spans="1:10" ht="12" outlineLevel="1" thickBot="1">
      <c r="A40" s="129"/>
      <c r="D40" s="125"/>
      <c r="E40" s="137"/>
      <c r="F40" s="152" t="s">
        <v>16</v>
      </c>
      <c r="H40" s="150"/>
      <c r="J40" s="249">
        <v>132002.32999999999</v>
      </c>
    </row>
    <row r="41" spans="1:10" ht="12" outlineLevel="1" thickTop="1">
      <c r="A41" s="129"/>
      <c r="D41" s="125"/>
      <c r="E41" s="137"/>
      <c r="F41" s="152" t="s">
        <v>17</v>
      </c>
      <c r="H41" s="150"/>
      <c r="J41" s="154">
        <f>+J39-J40</f>
        <v>0</v>
      </c>
    </row>
    <row r="42" spans="1:10" outlineLevel="1">
      <c r="A42" s="129"/>
      <c r="D42" s="125"/>
      <c r="E42" s="137"/>
      <c r="F42" s="152"/>
      <c r="H42" s="150"/>
      <c r="J42" s="154"/>
    </row>
    <row r="43" spans="1:10">
      <c r="A43" s="119" t="s">
        <v>48</v>
      </c>
      <c r="B43" s="224" t="s">
        <v>49</v>
      </c>
      <c r="C43" s="135"/>
      <c r="D43" s="252"/>
      <c r="E43" s="137"/>
      <c r="G43" s="134"/>
      <c r="H43" s="127"/>
      <c r="I43" s="128"/>
      <c r="J43" s="128"/>
    </row>
    <row r="44" spans="1:10" outlineLevel="1">
      <c r="A44" s="139" t="s">
        <v>5</v>
      </c>
      <c r="B44" s="139" t="s">
        <v>6</v>
      </c>
      <c r="C44" s="139" t="s">
        <v>7</v>
      </c>
      <c r="D44" s="19" t="s">
        <v>8</v>
      </c>
      <c r="E44" s="140" t="s">
        <v>9</v>
      </c>
      <c r="F44" s="141" t="s">
        <v>10</v>
      </c>
      <c r="G44" s="142" t="s">
        <v>5</v>
      </c>
      <c r="H44" s="142" t="s">
        <v>6</v>
      </c>
      <c r="I44" s="141" t="s">
        <v>11</v>
      </c>
      <c r="J44" s="141" t="s">
        <v>19</v>
      </c>
    </row>
    <row r="45" spans="1:10" outlineLevel="1">
      <c r="A45" s="125"/>
      <c r="B45" s="125"/>
      <c r="C45" s="125"/>
      <c r="D45" s="125"/>
      <c r="E45" s="140" t="s">
        <v>13</v>
      </c>
      <c r="F45" s="125"/>
      <c r="G45" s="138"/>
      <c r="H45" s="127"/>
      <c r="I45" s="193"/>
      <c r="J45" s="221">
        <v>37164.730000000003</v>
      </c>
    </row>
    <row r="46" spans="1:10" outlineLevel="1">
      <c r="A46" s="125"/>
      <c r="B46" s="125"/>
      <c r="C46" s="125"/>
      <c r="D46" s="150" t="s">
        <v>50</v>
      </c>
      <c r="E46" s="140"/>
      <c r="F46" s="128"/>
      <c r="G46" s="129" t="s">
        <v>51</v>
      </c>
      <c r="H46" s="191">
        <v>41281</v>
      </c>
      <c r="I46" s="57">
        <v>14072.68</v>
      </c>
      <c r="J46" s="189">
        <f>+F46-I46</f>
        <v>-14072.68</v>
      </c>
    </row>
    <row r="47" spans="1:10" outlineLevel="1">
      <c r="A47" s="125"/>
      <c r="B47" s="125"/>
      <c r="C47" s="125"/>
      <c r="D47" s="129" t="s">
        <v>52</v>
      </c>
      <c r="E47" s="140"/>
      <c r="F47" s="128"/>
      <c r="G47" s="129" t="s">
        <v>53</v>
      </c>
      <c r="H47" s="191">
        <v>41284</v>
      </c>
      <c r="I47" s="57">
        <v>4436.7700000000004</v>
      </c>
      <c r="J47" s="189">
        <f t="shared" ref="J47:J51" si="1">+F47-I47</f>
        <v>-4436.7700000000004</v>
      </c>
    </row>
    <row r="48" spans="1:10" outlineLevel="1">
      <c r="A48" s="125"/>
      <c r="B48" s="125"/>
      <c r="C48" s="125"/>
      <c r="D48" s="129" t="s">
        <v>54</v>
      </c>
      <c r="E48" s="140"/>
      <c r="F48" s="128"/>
      <c r="G48" s="129" t="s">
        <v>55</v>
      </c>
      <c r="H48" s="191">
        <v>41297</v>
      </c>
      <c r="I48" s="57">
        <v>12102.88</v>
      </c>
      <c r="J48" s="189">
        <f t="shared" si="1"/>
        <v>-12102.88</v>
      </c>
    </row>
    <row r="49" spans="1:10" outlineLevel="1">
      <c r="A49" s="125"/>
      <c r="B49" s="125"/>
      <c r="C49" s="125"/>
      <c r="D49" s="125"/>
      <c r="E49" s="140"/>
      <c r="F49" s="128"/>
      <c r="G49" s="129" t="s">
        <v>56</v>
      </c>
      <c r="H49" s="191">
        <v>41517</v>
      </c>
      <c r="I49" s="57">
        <v>702.64</v>
      </c>
      <c r="J49" s="189">
        <f t="shared" si="1"/>
        <v>-702.64</v>
      </c>
    </row>
    <row r="50" spans="1:10" outlineLevel="1">
      <c r="A50" s="125"/>
      <c r="B50" s="125"/>
      <c r="C50" s="125"/>
      <c r="D50" s="129" t="s">
        <v>57</v>
      </c>
      <c r="E50" s="140"/>
      <c r="F50" s="128"/>
      <c r="G50" s="129" t="s">
        <v>58</v>
      </c>
      <c r="H50" s="191">
        <v>41517</v>
      </c>
      <c r="I50" s="192">
        <v>6376.54</v>
      </c>
      <c r="J50" s="189">
        <f t="shared" si="1"/>
        <v>-6376.54</v>
      </c>
    </row>
    <row r="51" spans="1:10" outlineLevel="1">
      <c r="A51" s="129" t="s">
        <v>62</v>
      </c>
      <c r="B51" s="172">
        <v>41990</v>
      </c>
      <c r="C51" s="129" t="s">
        <v>63</v>
      </c>
      <c r="D51" s="150" t="s">
        <v>64</v>
      </c>
      <c r="E51" s="137" t="s">
        <v>34</v>
      </c>
      <c r="F51" s="134">
        <v>92316.160000000003</v>
      </c>
      <c r="G51" s="138"/>
      <c r="H51" s="63"/>
      <c r="I51" s="193">
        <v>83084.55</v>
      </c>
      <c r="J51" s="189">
        <f t="shared" si="1"/>
        <v>9231.61</v>
      </c>
    </row>
    <row r="52" spans="1:10" outlineLevel="1">
      <c r="A52" s="129" t="s">
        <v>65</v>
      </c>
      <c r="B52" s="172">
        <v>42017</v>
      </c>
      <c r="C52" s="129" t="s">
        <v>66</v>
      </c>
      <c r="D52" s="150" t="s">
        <v>67</v>
      </c>
      <c r="E52" s="137" t="s">
        <v>34</v>
      </c>
      <c r="F52" s="134">
        <v>25072.45</v>
      </c>
      <c r="G52" s="129" t="s">
        <v>417</v>
      </c>
      <c r="H52" s="191">
        <v>42400</v>
      </c>
      <c r="I52" s="193">
        <f>631.11+383.62+7.37+16835.24</f>
        <v>17857.34</v>
      </c>
      <c r="J52" s="189">
        <f>+F52-I52</f>
        <v>7215.1100000000006</v>
      </c>
    </row>
    <row r="53" spans="1:10" outlineLevel="1">
      <c r="A53" s="129" t="s">
        <v>68</v>
      </c>
      <c r="B53" s="172">
        <v>42205</v>
      </c>
      <c r="C53" s="129" t="s">
        <v>69</v>
      </c>
      <c r="D53" s="150" t="s">
        <v>70</v>
      </c>
      <c r="E53" s="137" t="s">
        <v>34</v>
      </c>
      <c r="F53" s="134">
        <v>28223.52</v>
      </c>
      <c r="G53" s="138"/>
      <c r="H53" s="127"/>
      <c r="I53" s="128">
        <v>1121.72</v>
      </c>
      <c r="J53" s="189">
        <f>+F53-I53</f>
        <v>27101.8</v>
      </c>
    </row>
    <row r="54" spans="1:10" outlineLevel="1">
      <c r="A54" s="129" t="s">
        <v>71</v>
      </c>
      <c r="B54" s="172">
        <v>42349</v>
      </c>
      <c r="C54" s="129" t="s">
        <v>72</v>
      </c>
      <c r="D54" s="150">
        <v>56727</v>
      </c>
      <c r="E54" s="129" t="s">
        <v>34</v>
      </c>
      <c r="F54" s="134">
        <v>5150.47</v>
      </c>
      <c r="G54" s="138"/>
      <c r="H54" s="127"/>
      <c r="I54" s="128"/>
      <c r="J54" s="189">
        <f>+F54-I54</f>
        <v>5150.47</v>
      </c>
    </row>
    <row r="55" spans="1:10" outlineLevel="1">
      <c r="A55" s="129"/>
      <c r="B55" s="172"/>
      <c r="E55" s="129"/>
      <c r="F55" s="134"/>
      <c r="G55" s="268" t="s">
        <v>1011</v>
      </c>
      <c r="H55" s="269">
        <v>42423</v>
      </c>
      <c r="I55" s="270">
        <v>9334.57</v>
      </c>
      <c r="J55" s="189">
        <f t="shared" ref="J55:J65" si="2">+F55-I55</f>
        <v>-9334.57</v>
      </c>
    </row>
    <row r="56" spans="1:10" outlineLevel="1">
      <c r="A56" s="129" t="s">
        <v>547</v>
      </c>
      <c r="B56" s="172">
        <v>42436</v>
      </c>
      <c r="C56" s="129" t="s">
        <v>548</v>
      </c>
      <c r="D56" s="202">
        <v>60118</v>
      </c>
      <c r="E56" s="129" t="s">
        <v>34</v>
      </c>
      <c r="F56" s="134">
        <v>18513.07</v>
      </c>
      <c r="G56" s="125"/>
      <c r="H56" s="126"/>
      <c r="I56" s="193"/>
      <c r="J56" s="189">
        <f t="shared" si="2"/>
        <v>18513.07</v>
      </c>
    </row>
    <row r="57" spans="1:10" outlineLevel="1">
      <c r="A57" s="129" t="s">
        <v>568</v>
      </c>
      <c r="B57" s="172">
        <v>42445</v>
      </c>
      <c r="C57" s="129" t="s">
        <v>569</v>
      </c>
      <c r="D57" s="202" t="s">
        <v>570</v>
      </c>
      <c r="E57" s="129" t="s">
        <v>34</v>
      </c>
      <c r="F57" s="134">
        <v>10742.19</v>
      </c>
      <c r="G57" s="125"/>
      <c r="H57" s="126"/>
      <c r="I57" s="193"/>
      <c r="J57" s="189">
        <f t="shared" si="2"/>
        <v>10742.19</v>
      </c>
    </row>
    <row r="58" spans="1:10" outlineLevel="1">
      <c r="A58" s="129" t="s">
        <v>549</v>
      </c>
      <c r="B58" s="172">
        <v>42448</v>
      </c>
      <c r="C58" s="129" t="s">
        <v>550</v>
      </c>
      <c r="D58" s="202">
        <v>60716</v>
      </c>
      <c r="E58" s="129" t="s">
        <v>34</v>
      </c>
      <c r="F58" s="134">
        <v>4637.5600000000004</v>
      </c>
      <c r="G58" s="125"/>
      <c r="H58" s="126"/>
      <c r="I58" s="193"/>
      <c r="J58" s="189">
        <f t="shared" si="2"/>
        <v>4637.5600000000004</v>
      </c>
    </row>
    <row r="59" spans="1:10" outlineLevel="1">
      <c r="A59" s="129" t="s">
        <v>551</v>
      </c>
      <c r="B59" s="172">
        <v>42448</v>
      </c>
      <c r="C59" s="129" t="s">
        <v>552</v>
      </c>
      <c r="D59" s="202">
        <v>60520</v>
      </c>
      <c r="E59" s="129" t="s">
        <v>34</v>
      </c>
      <c r="F59" s="134">
        <v>9218.5499999999993</v>
      </c>
      <c r="G59" s="125"/>
      <c r="H59" s="126"/>
      <c r="I59" s="193"/>
      <c r="J59" s="189">
        <f t="shared" si="2"/>
        <v>9218.5499999999993</v>
      </c>
    </row>
    <row r="60" spans="1:10" outlineLevel="1">
      <c r="A60" s="129" t="s">
        <v>553</v>
      </c>
      <c r="B60" s="172">
        <v>42457</v>
      </c>
      <c r="C60" s="129" t="s">
        <v>557</v>
      </c>
      <c r="D60" s="202">
        <v>60671</v>
      </c>
      <c r="E60" s="129" t="s">
        <v>34</v>
      </c>
      <c r="F60" s="134">
        <v>50869.27</v>
      </c>
      <c r="G60" s="125"/>
      <c r="H60" s="126"/>
      <c r="I60" s="193"/>
      <c r="J60" s="189">
        <f t="shared" si="2"/>
        <v>50869.27</v>
      </c>
    </row>
    <row r="61" spans="1:10" outlineLevel="1">
      <c r="A61" s="129" t="s">
        <v>554</v>
      </c>
      <c r="B61" s="172">
        <v>42458</v>
      </c>
      <c r="C61" s="129" t="s">
        <v>558</v>
      </c>
      <c r="D61" s="202" t="s">
        <v>565</v>
      </c>
      <c r="E61" s="129" t="s">
        <v>34</v>
      </c>
      <c r="F61" s="134">
        <v>14091.07</v>
      </c>
      <c r="G61" s="125"/>
      <c r="H61" s="126"/>
      <c r="I61" s="193"/>
      <c r="J61" s="189">
        <f t="shared" si="2"/>
        <v>14091.07</v>
      </c>
    </row>
    <row r="62" spans="1:10" outlineLevel="1">
      <c r="A62" s="129" t="s">
        <v>555</v>
      </c>
      <c r="B62" s="172">
        <v>42458</v>
      </c>
      <c r="C62" s="129" t="s">
        <v>559</v>
      </c>
      <c r="D62" s="202" t="s">
        <v>566</v>
      </c>
      <c r="E62" s="129" t="s">
        <v>34</v>
      </c>
      <c r="F62" s="134">
        <v>26339.15</v>
      </c>
      <c r="G62" s="125"/>
      <c r="H62" s="126"/>
      <c r="I62" s="193"/>
      <c r="J62" s="189">
        <f t="shared" si="2"/>
        <v>26339.15</v>
      </c>
    </row>
    <row r="63" spans="1:10" outlineLevel="1">
      <c r="A63" s="129" t="s">
        <v>556</v>
      </c>
      <c r="B63" s="172">
        <v>42459</v>
      </c>
      <c r="C63" s="129" t="s">
        <v>560</v>
      </c>
      <c r="D63" s="202">
        <v>60390</v>
      </c>
      <c r="E63" s="129" t="s">
        <v>34</v>
      </c>
      <c r="F63" s="134">
        <v>41326.71</v>
      </c>
      <c r="G63" s="125"/>
      <c r="H63" s="126"/>
      <c r="I63" s="193"/>
      <c r="J63" s="189">
        <f t="shared" si="2"/>
        <v>41326.71</v>
      </c>
    </row>
    <row r="64" spans="1:10" outlineLevel="1">
      <c r="A64" s="129" t="s">
        <v>563</v>
      </c>
      <c r="B64" s="172">
        <v>42460</v>
      </c>
      <c r="C64" s="129" t="s">
        <v>561</v>
      </c>
      <c r="D64" s="202" t="s">
        <v>567</v>
      </c>
      <c r="E64" s="129" t="s">
        <v>34</v>
      </c>
      <c r="F64" s="134">
        <v>50711.82</v>
      </c>
      <c r="G64" s="125"/>
      <c r="H64" s="126"/>
      <c r="I64" s="193"/>
      <c r="J64" s="189">
        <f t="shared" si="2"/>
        <v>50711.82</v>
      </c>
    </row>
    <row r="65" spans="1:10" outlineLevel="1">
      <c r="A65" s="129" t="s">
        <v>564</v>
      </c>
      <c r="B65" s="172">
        <v>42460</v>
      </c>
      <c r="C65" s="129" t="s">
        <v>562</v>
      </c>
      <c r="D65" s="202">
        <v>60672</v>
      </c>
      <c r="E65" s="129" t="s">
        <v>34</v>
      </c>
      <c r="F65" s="134">
        <v>51336.45</v>
      </c>
      <c r="G65" s="125"/>
      <c r="H65" s="126"/>
      <c r="I65" s="193"/>
      <c r="J65" s="189">
        <f t="shared" si="2"/>
        <v>51336.45</v>
      </c>
    </row>
    <row r="66" spans="1:10" outlineLevel="1">
      <c r="A66" s="129"/>
      <c r="B66" s="172"/>
      <c r="D66" s="202"/>
      <c r="E66" s="129"/>
      <c r="F66" s="134"/>
      <c r="G66" s="125"/>
      <c r="H66" s="126"/>
      <c r="I66" s="193"/>
      <c r="J66" s="189"/>
    </row>
    <row r="67" spans="1:10" outlineLevel="1">
      <c r="A67" s="169"/>
      <c r="B67" s="170"/>
      <c r="C67" s="169"/>
      <c r="D67" s="169"/>
      <c r="E67" s="173"/>
      <c r="F67" s="171"/>
      <c r="H67" s="150"/>
      <c r="J67" s="128"/>
    </row>
    <row r="68" spans="1:10" outlineLevel="1">
      <c r="A68" s="129"/>
      <c r="D68" s="129"/>
      <c r="E68" s="137"/>
      <c r="F68" s="152" t="s">
        <v>15</v>
      </c>
      <c r="H68" s="150"/>
      <c r="J68" s="153">
        <f>+SUM(J45:J66)</f>
        <v>316623.48</v>
      </c>
    </row>
    <row r="69" spans="1:10" ht="12" outlineLevel="1" thickBot="1">
      <c r="A69" s="129"/>
      <c r="D69" s="129"/>
      <c r="E69" s="137"/>
      <c r="F69" s="152" t="s">
        <v>16</v>
      </c>
      <c r="H69" s="150"/>
      <c r="J69" s="250">
        <v>316623.46999999997</v>
      </c>
    </row>
    <row r="70" spans="1:10" outlineLevel="1">
      <c r="A70" s="129"/>
      <c r="D70" s="129"/>
      <c r="E70" s="137"/>
      <c r="F70" s="152" t="s">
        <v>17</v>
      </c>
      <c r="H70" s="150"/>
      <c r="J70" s="154">
        <f>+J68-J69</f>
        <v>1.0000000009313226E-2</v>
      </c>
    </row>
    <row r="71" spans="1:10" outlineLevel="1">
      <c r="A71" s="271"/>
      <c r="B71" s="272"/>
      <c r="C71" s="234"/>
      <c r="D71" s="273"/>
      <c r="E71" s="274"/>
      <c r="F71" s="138"/>
      <c r="G71" s="125"/>
      <c r="H71" s="127"/>
      <c r="I71" s="128"/>
      <c r="J71" s="128"/>
    </row>
    <row r="72" spans="1:10">
      <c r="A72" s="119" t="s">
        <v>356</v>
      </c>
      <c r="B72" s="224" t="s">
        <v>357</v>
      </c>
      <c r="C72" s="135"/>
      <c r="D72" s="252"/>
      <c r="E72" s="137"/>
      <c r="F72" s="125"/>
      <c r="G72" s="138"/>
      <c r="H72" s="127"/>
      <c r="I72" s="128"/>
      <c r="J72" s="128"/>
    </row>
    <row r="73" spans="1:10" outlineLevel="1">
      <c r="A73" s="180" t="s">
        <v>5</v>
      </c>
      <c r="B73" s="139" t="s">
        <v>6</v>
      </c>
      <c r="C73" s="139" t="s">
        <v>7</v>
      </c>
      <c r="D73" s="253" t="s">
        <v>8</v>
      </c>
      <c r="E73" s="180" t="s">
        <v>9</v>
      </c>
      <c r="F73" s="141" t="s">
        <v>10</v>
      </c>
      <c r="G73" s="142" t="s">
        <v>5</v>
      </c>
      <c r="H73" s="142" t="s">
        <v>6</v>
      </c>
      <c r="I73" s="141" t="s">
        <v>11</v>
      </c>
      <c r="J73" s="141" t="s">
        <v>19</v>
      </c>
    </row>
    <row r="74" spans="1:10" outlineLevel="1">
      <c r="A74" s="133" t="s">
        <v>358</v>
      </c>
      <c r="B74" s="172">
        <v>42308</v>
      </c>
      <c r="C74" s="129">
        <v>29048</v>
      </c>
      <c r="D74" s="150" t="s">
        <v>359</v>
      </c>
      <c r="E74" s="133" t="s">
        <v>76</v>
      </c>
      <c r="F74" s="171">
        <v>3035.3</v>
      </c>
      <c r="J74" s="190">
        <f>+F74-I74</f>
        <v>3035.3</v>
      </c>
    </row>
    <row r="75" spans="1:10" outlineLevel="1"/>
    <row r="76" spans="1:10" outlineLevel="1"/>
    <row r="77" spans="1:10" outlineLevel="1">
      <c r="F77" s="152" t="s">
        <v>15</v>
      </c>
      <c r="J77" s="128">
        <f>+J74</f>
        <v>3035.3</v>
      </c>
    </row>
    <row r="78" spans="1:10" ht="12" outlineLevel="1" thickBot="1">
      <c r="F78" s="152" t="s">
        <v>16</v>
      </c>
      <c r="J78" s="187">
        <v>3035.3</v>
      </c>
    </row>
    <row r="79" spans="1:10" ht="12" outlineLevel="1" thickTop="1">
      <c r="F79" s="152" t="s">
        <v>17</v>
      </c>
      <c r="J79" s="190">
        <f>+J77-J78</f>
        <v>0</v>
      </c>
    </row>
    <row r="80" spans="1:10" outlineLevel="1">
      <c r="D80" s="127"/>
      <c r="E80" s="137"/>
      <c r="F80" s="152"/>
      <c r="H80" s="150"/>
      <c r="J80" s="154"/>
    </row>
    <row r="81" spans="1:10">
      <c r="A81" s="119" t="s">
        <v>86</v>
      </c>
      <c r="B81" s="224" t="s">
        <v>87</v>
      </c>
      <c r="C81" s="135"/>
      <c r="D81" s="255"/>
      <c r="E81" s="137"/>
      <c r="F81" s="125"/>
      <c r="G81" s="138" t="s">
        <v>747</v>
      </c>
      <c r="H81" s="127"/>
      <c r="I81" s="128"/>
      <c r="J81" s="128"/>
    </row>
    <row r="82" spans="1:10" outlineLevel="1">
      <c r="A82" s="180" t="s">
        <v>5</v>
      </c>
      <c r="B82" s="139" t="s">
        <v>6</v>
      </c>
      <c r="C82" s="139" t="s">
        <v>7</v>
      </c>
      <c r="D82" s="253" t="s">
        <v>8</v>
      </c>
      <c r="E82" s="140" t="s">
        <v>9</v>
      </c>
      <c r="F82" s="141" t="s">
        <v>10</v>
      </c>
      <c r="G82" s="142" t="s">
        <v>5</v>
      </c>
      <c r="H82" s="142" t="s">
        <v>6</v>
      </c>
      <c r="I82" s="141" t="s">
        <v>11</v>
      </c>
      <c r="J82" s="141" t="s">
        <v>19</v>
      </c>
    </row>
    <row r="83" spans="1:10" outlineLevel="1">
      <c r="J83" s="190"/>
    </row>
    <row r="84" spans="1:10" outlineLevel="1">
      <c r="A84" s="133" t="s">
        <v>88</v>
      </c>
      <c r="B84" s="172">
        <v>41904</v>
      </c>
      <c r="C84" s="129" t="s">
        <v>89</v>
      </c>
      <c r="D84" s="150">
        <v>45159</v>
      </c>
      <c r="E84" s="133" t="s">
        <v>34</v>
      </c>
      <c r="F84" s="128">
        <v>2468.4</v>
      </c>
      <c r="H84" s="172"/>
      <c r="J84" s="138">
        <f>+F84-I84</f>
        <v>2468.4</v>
      </c>
    </row>
    <row r="85" spans="1:10" outlineLevel="1">
      <c r="A85" s="133" t="s">
        <v>90</v>
      </c>
      <c r="B85" s="172">
        <v>41909</v>
      </c>
      <c r="C85" s="129" t="s">
        <v>91</v>
      </c>
      <c r="D85" s="150" t="s">
        <v>92</v>
      </c>
      <c r="E85" s="133" t="s">
        <v>34</v>
      </c>
      <c r="F85" s="128">
        <v>10785</v>
      </c>
      <c r="H85" s="172"/>
      <c r="J85" s="138">
        <f t="shared" ref="J85:J91" si="3">+F85-I85</f>
        <v>10785</v>
      </c>
    </row>
    <row r="86" spans="1:10" outlineLevel="1">
      <c r="A86" s="133" t="s">
        <v>93</v>
      </c>
      <c r="B86" s="172">
        <v>41911</v>
      </c>
      <c r="C86" s="129" t="s">
        <v>94</v>
      </c>
      <c r="D86" s="150" t="s">
        <v>95</v>
      </c>
      <c r="E86" s="133" t="s">
        <v>34</v>
      </c>
      <c r="F86" s="128">
        <v>5490</v>
      </c>
      <c r="H86" s="172"/>
      <c r="I86" s="128"/>
      <c r="J86" s="138">
        <f t="shared" si="3"/>
        <v>5490</v>
      </c>
    </row>
    <row r="87" spans="1:10" outlineLevel="1">
      <c r="A87" s="133" t="s">
        <v>96</v>
      </c>
      <c r="B87" s="172">
        <v>41929</v>
      </c>
      <c r="C87" s="129" t="s">
        <v>97</v>
      </c>
      <c r="D87" s="150" t="s">
        <v>98</v>
      </c>
      <c r="E87" s="133" t="s">
        <v>34</v>
      </c>
      <c r="F87" s="128">
        <v>2863.34</v>
      </c>
      <c r="H87" s="172"/>
      <c r="I87" s="128"/>
      <c r="J87" s="138">
        <f t="shared" si="3"/>
        <v>2863.34</v>
      </c>
    </row>
    <row r="88" spans="1:10" outlineLevel="1">
      <c r="A88" s="133" t="s">
        <v>99</v>
      </c>
      <c r="B88" s="172">
        <v>41949</v>
      </c>
      <c r="C88" s="129" t="s">
        <v>100</v>
      </c>
      <c r="D88" s="150" t="s">
        <v>101</v>
      </c>
      <c r="E88" s="133" t="s">
        <v>34</v>
      </c>
      <c r="F88" s="128">
        <v>5335</v>
      </c>
      <c r="H88" s="172"/>
      <c r="I88" s="128"/>
      <c r="J88" s="138">
        <f t="shared" si="3"/>
        <v>5335</v>
      </c>
    </row>
    <row r="89" spans="1:10" outlineLevel="1">
      <c r="A89" s="133" t="s">
        <v>102</v>
      </c>
      <c r="B89" s="172">
        <v>42030</v>
      </c>
      <c r="C89" s="129" t="s">
        <v>103</v>
      </c>
      <c r="D89" s="150" t="s">
        <v>104</v>
      </c>
      <c r="E89" s="133" t="s">
        <v>34</v>
      </c>
      <c r="F89" s="174">
        <v>54035.27</v>
      </c>
      <c r="G89" s="125" t="s">
        <v>105</v>
      </c>
      <c r="H89" s="126">
        <v>42094</v>
      </c>
      <c r="I89" s="128">
        <v>48497.27</v>
      </c>
      <c r="J89" s="138">
        <f t="shared" si="3"/>
        <v>5538</v>
      </c>
    </row>
    <row r="90" spans="1:10" outlineLevel="1">
      <c r="A90" s="133" t="s">
        <v>106</v>
      </c>
      <c r="B90" s="172">
        <v>42035</v>
      </c>
      <c r="C90" s="129" t="s">
        <v>107</v>
      </c>
      <c r="D90" s="150" t="s">
        <v>108</v>
      </c>
      <c r="E90" s="133" t="s">
        <v>34</v>
      </c>
      <c r="F90" s="174">
        <v>22247.96</v>
      </c>
      <c r="G90" s="125" t="s">
        <v>105</v>
      </c>
      <c r="H90" s="126">
        <v>42094</v>
      </c>
      <c r="I90" s="128">
        <v>15797.96</v>
      </c>
      <c r="J90" s="138">
        <f t="shared" si="3"/>
        <v>6450</v>
      </c>
    </row>
    <row r="91" spans="1:10" outlineLevel="1">
      <c r="A91" s="175" t="s">
        <v>109</v>
      </c>
      <c r="B91" s="126">
        <v>42052</v>
      </c>
      <c r="C91" s="125" t="s">
        <v>110</v>
      </c>
      <c r="D91" s="127" t="s">
        <v>111</v>
      </c>
      <c r="E91" s="175" t="s">
        <v>34</v>
      </c>
      <c r="F91" s="128">
        <v>69850.86</v>
      </c>
      <c r="G91" s="125" t="s">
        <v>105</v>
      </c>
      <c r="H91" s="126">
        <v>42094</v>
      </c>
      <c r="I91" s="128">
        <v>55960.86</v>
      </c>
      <c r="J91" s="138">
        <f t="shared" si="3"/>
        <v>13890</v>
      </c>
    </row>
    <row r="92" spans="1:10" outlineLevel="1">
      <c r="A92" s="175"/>
      <c r="B92" s="126"/>
      <c r="C92" s="125"/>
      <c r="D92" s="127"/>
      <c r="E92" s="175"/>
      <c r="F92" s="138"/>
      <c r="H92" s="172"/>
      <c r="I92" s="128"/>
      <c r="J92" s="138"/>
    </row>
    <row r="93" spans="1:10" outlineLevel="1"/>
    <row r="94" spans="1:10" outlineLevel="1">
      <c r="F94" s="152" t="s">
        <v>15</v>
      </c>
      <c r="J94" s="153">
        <f>+SUM(J84:J91)</f>
        <v>52819.740000000005</v>
      </c>
    </row>
    <row r="95" spans="1:10" ht="12" outlineLevel="1" thickBot="1">
      <c r="F95" s="152" t="s">
        <v>16</v>
      </c>
      <c r="J95" s="188">
        <v>52819.74</v>
      </c>
    </row>
    <row r="96" spans="1:10" ht="12" outlineLevel="1" thickTop="1">
      <c r="F96" s="152" t="s">
        <v>17</v>
      </c>
      <c r="J96" s="154">
        <f>+J94-J95</f>
        <v>0</v>
      </c>
    </row>
    <row r="97" spans="1:10" outlineLevel="1">
      <c r="F97" s="152"/>
      <c r="J97" s="154"/>
    </row>
    <row r="98" spans="1:10">
      <c r="A98" s="119" t="s">
        <v>360</v>
      </c>
      <c r="B98" s="224" t="s">
        <v>361</v>
      </c>
      <c r="C98" s="135"/>
      <c r="D98" s="252"/>
      <c r="E98" s="137"/>
      <c r="F98" s="125"/>
      <c r="G98" s="138"/>
      <c r="H98" s="127"/>
      <c r="I98" s="128"/>
      <c r="J98" s="128"/>
    </row>
    <row r="99" spans="1:10" outlineLevel="1">
      <c r="A99" s="180" t="s">
        <v>5</v>
      </c>
      <c r="B99" s="139" t="s">
        <v>6</v>
      </c>
      <c r="C99" s="139" t="s">
        <v>7</v>
      </c>
      <c r="D99" s="253" t="s">
        <v>8</v>
      </c>
      <c r="E99" s="180" t="s">
        <v>9</v>
      </c>
      <c r="F99" s="141" t="s">
        <v>10</v>
      </c>
      <c r="G99" s="142" t="s">
        <v>5</v>
      </c>
      <c r="H99" s="142" t="s">
        <v>6</v>
      </c>
      <c r="I99" s="141" t="s">
        <v>11</v>
      </c>
      <c r="J99" s="141" t="s">
        <v>19</v>
      </c>
    </row>
    <row r="100" spans="1:10" outlineLevel="1">
      <c r="A100" s="133" t="s">
        <v>362</v>
      </c>
      <c r="B100" s="172">
        <v>42308</v>
      </c>
      <c r="C100" s="129" t="s">
        <v>363</v>
      </c>
      <c r="D100" s="150" t="s">
        <v>364</v>
      </c>
      <c r="E100" s="133" t="s">
        <v>76</v>
      </c>
      <c r="F100" s="171">
        <v>1110.75</v>
      </c>
      <c r="G100" s="142"/>
      <c r="H100" s="142"/>
      <c r="I100" s="141"/>
      <c r="J100" s="181">
        <f>+F100</f>
        <v>1110.75</v>
      </c>
    </row>
    <row r="101" spans="1:10" outlineLevel="1">
      <c r="B101" s="172"/>
      <c r="F101" s="134"/>
      <c r="G101" s="142"/>
      <c r="H101" s="142"/>
      <c r="I101" s="141"/>
      <c r="J101" s="181"/>
    </row>
    <row r="102" spans="1:10" outlineLevel="1">
      <c r="B102" s="172"/>
      <c r="F102" s="152" t="s">
        <v>15</v>
      </c>
      <c r="G102" s="142"/>
      <c r="H102" s="142"/>
      <c r="I102" s="141"/>
      <c r="J102" s="181">
        <f>+J100</f>
        <v>1110.75</v>
      </c>
    </row>
    <row r="103" spans="1:10" ht="12" outlineLevel="1" thickBot="1">
      <c r="B103" s="172"/>
      <c r="F103" s="152" t="s">
        <v>16</v>
      </c>
      <c r="G103" s="142"/>
      <c r="H103" s="142"/>
      <c r="I103" s="141"/>
      <c r="J103" s="91">
        <v>1110.75</v>
      </c>
    </row>
    <row r="104" spans="1:10" ht="12" outlineLevel="1" thickTop="1">
      <c r="B104" s="172"/>
      <c r="F104" s="152" t="s">
        <v>17</v>
      </c>
      <c r="G104" s="142"/>
      <c r="H104" s="142"/>
      <c r="I104" s="141"/>
      <c r="J104" s="181">
        <f>+J102-J103</f>
        <v>0</v>
      </c>
    </row>
    <row r="105" spans="1:10" outlineLevel="1">
      <c r="B105" s="172"/>
      <c r="F105" s="134"/>
      <c r="G105" s="142"/>
      <c r="H105" s="142"/>
      <c r="I105" s="141"/>
      <c r="J105" s="181"/>
    </row>
    <row r="106" spans="1:10">
      <c r="A106" s="119" t="s">
        <v>112</v>
      </c>
      <c r="B106" s="224" t="s">
        <v>113</v>
      </c>
      <c r="C106" s="135"/>
      <c r="D106" s="252"/>
      <c r="E106" s="176"/>
      <c r="F106" s="125"/>
      <c r="G106" s="138"/>
      <c r="H106" s="127"/>
      <c r="I106" s="128"/>
      <c r="J106" s="128"/>
    </row>
    <row r="107" spans="1:10" outlineLevel="1">
      <c r="A107" s="180" t="s">
        <v>5</v>
      </c>
      <c r="B107" s="139" t="s">
        <v>6</v>
      </c>
      <c r="C107" s="139" t="s">
        <v>7</v>
      </c>
      <c r="D107" s="253" t="s">
        <v>8</v>
      </c>
      <c r="E107" s="140" t="s">
        <v>9</v>
      </c>
      <c r="F107" s="141" t="s">
        <v>10</v>
      </c>
      <c r="G107" s="142" t="s">
        <v>5</v>
      </c>
      <c r="H107" s="142" t="s">
        <v>6</v>
      </c>
      <c r="I107" s="141" t="s">
        <v>11</v>
      </c>
      <c r="J107" s="141" t="s">
        <v>19</v>
      </c>
    </row>
    <row r="108" spans="1:10" outlineLevel="1">
      <c r="A108" s="175"/>
      <c r="B108" s="125"/>
      <c r="C108" s="125"/>
      <c r="D108" s="127"/>
      <c r="E108" s="140" t="s">
        <v>13</v>
      </c>
      <c r="F108" s="125"/>
      <c r="G108" s="138"/>
      <c r="H108" s="127"/>
      <c r="I108" s="128"/>
      <c r="J108" s="128">
        <v>3309.88</v>
      </c>
    </row>
    <row r="109" spans="1:10" outlineLevel="1">
      <c r="A109" s="120"/>
      <c r="B109" s="143"/>
      <c r="C109" s="144"/>
      <c r="D109" s="253"/>
      <c r="E109" s="177"/>
      <c r="F109" s="146"/>
      <c r="G109" s="147"/>
      <c r="H109" s="148"/>
      <c r="I109" s="146"/>
      <c r="J109" s="146"/>
    </row>
    <row r="110" spans="1:10" outlineLevel="1">
      <c r="A110" s="120"/>
      <c r="B110" s="143"/>
      <c r="C110" s="144"/>
      <c r="D110" s="253"/>
      <c r="E110" s="177"/>
      <c r="F110" s="152" t="s">
        <v>15</v>
      </c>
      <c r="H110" s="150"/>
      <c r="J110" s="153">
        <v>3309.88</v>
      </c>
    </row>
    <row r="111" spans="1:10" ht="12" outlineLevel="1" thickBot="1">
      <c r="A111" s="120"/>
      <c r="B111" s="143"/>
      <c r="C111" s="144"/>
      <c r="D111" s="253"/>
      <c r="E111" s="177"/>
      <c r="F111" s="152" t="s">
        <v>16</v>
      </c>
      <c r="H111" s="150"/>
      <c r="J111" s="188">
        <v>3309.88</v>
      </c>
    </row>
    <row r="112" spans="1:10" ht="12" outlineLevel="1" thickTop="1">
      <c r="E112" s="137"/>
      <c r="F112" s="152" t="s">
        <v>17</v>
      </c>
      <c r="H112" s="150"/>
      <c r="J112" s="154">
        <f>+J110-J111</f>
        <v>0</v>
      </c>
    </row>
    <row r="113" spans="1:10" outlineLevel="1">
      <c r="E113" s="137"/>
    </row>
    <row r="114" spans="1:10">
      <c r="A114" s="119" t="s">
        <v>114</v>
      </c>
      <c r="B114" s="224" t="s">
        <v>115</v>
      </c>
      <c r="C114" s="135"/>
      <c r="D114" s="252"/>
      <c r="E114" s="137"/>
      <c r="F114" s="125"/>
      <c r="G114" s="138"/>
      <c r="H114" s="127"/>
      <c r="I114" s="128"/>
      <c r="J114" s="128"/>
    </row>
    <row r="115" spans="1:10" outlineLevel="1">
      <c r="A115" s="180" t="s">
        <v>5</v>
      </c>
      <c r="B115" s="139" t="s">
        <v>6</v>
      </c>
      <c r="C115" s="139" t="s">
        <v>7</v>
      </c>
      <c r="D115" s="253" t="s">
        <v>8</v>
      </c>
      <c r="E115" s="140" t="s">
        <v>9</v>
      </c>
      <c r="F115" s="141" t="s">
        <v>10</v>
      </c>
      <c r="G115" s="142" t="s">
        <v>5</v>
      </c>
      <c r="H115" s="142" t="s">
        <v>6</v>
      </c>
      <c r="I115" s="141" t="s">
        <v>11</v>
      </c>
      <c r="J115" s="141" t="s">
        <v>19</v>
      </c>
    </row>
    <row r="116" spans="1:10" outlineLevel="1">
      <c r="A116" s="120"/>
      <c r="B116" s="143"/>
      <c r="C116" s="144"/>
      <c r="D116" s="253"/>
      <c r="E116" s="140" t="s">
        <v>13</v>
      </c>
      <c r="F116" s="146"/>
      <c r="G116" s="147"/>
      <c r="H116" s="148"/>
      <c r="I116" s="128"/>
      <c r="J116" s="146">
        <v>0</v>
      </c>
    </row>
    <row r="117" spans="1:10" outlineLevel="1">
      <c r="A117" s="133" t="s">
        <v>116</v>
      </c>
      <c r="B117" s="172">
        <v>42327</v>
      </c>
      <c r="C117" s="129" t="s">
        <v>117</v>
      </c>
      <c r="D117" s="150" t="s">
        <v>118</v>
      </c>
      <c r="E117" s="133" t="s">
        <v>34</v>
      </c>
      <c r="F117" s="134">
        <v>19952.48</v>
      </c>
      <c r="H117" s="172"/>
      <c r="J117" s="128">
        <f>F117-I117</f>
        <v>19952.48</v>
      </c>
    </row>
    <row r="118" spans="1:10" outlineLevel="1">
      <c r="A118" s="120"/>
      <c r="B118" s="143"/>
      <c r="C118" s="144"/>
      <c r="D118" s="253"/>
      <c r="E118" s="177"/>
      <c r="F118" s="146"/>
      <c r="G118" s="147"/>
      <c r="H118" s="148"/>
      <c r="I118" s="146"/>
      <c r="J118" s="146"/>
    </row>
    <row r="119" spans="1:10" outlineLevel="1">
      <c r="A119" s="120"/>
      <c r="B119" s="143"/>
      <c r="C119" s="144"/>
      <c r="D119" s="253"/>
      <c r="E119" s="177"/>
      <c r="F119" s="152" t="s">
        <v>15</v>
      </c>
      <c r="H119" s="150"/>
      <c r="J119" s="153">
        <f>SUM(J116:J118)</f>
        <v>19952.48</v>
      </c>
    </row>
    <row r="120" spans="1:10" ht="12" outlineLevel="1" thickBot="1">
      <c r="A120" s="120"/>
      <c r="B120" s="143"/>
      <c r="C120" s="144"/>
      <c r="D120" s="253"/>
      <c r="E120" s="177"/>
      <c r="F120" s="152" t="s">
        <v>16</v>
      </c>
      <c r="H120" s="150"/>
      <c r="J120" s="188">
        <v>19952.48</v>
      </c>
    </row>
    <row r="121" spans="1:10" ht="12" outlineLevel="1" thickTop="1">
      <c r="E121" s="137"/>
      <c r="F121" s="152" t="s">
        <v>17</v>
      </c>
      <c r="H121" s="150"/>
      <c r="J121" s="154">
        <f>+J119-J120</f>
        <v>0</v>
      </c>
    </row>
    <row r="122" spans="1:10" outlineLevel="1">
      <c r="E122" s="137"/>
      <c r="F122" s="152"/>
      <c r="H122" s="150"/>
      <c r="J122" s="154"/>
    </row>
    <row r="123" spans="1:10">
      <c r="A123" s="119" t="s">
        <v>119</v>
      </c>
      <c r="B123" s="224" t="s">
        <v>87</v>
      </c>
      <c r="C123" s="135"/>
      <c r="D123" s="255"/>
      <c r="E123" s="137"/>
      <c r="F123" s="125"/>
      <c r="G123" s="138"/>
      <c r="H123" s="127"/>
      <c r="I123" s="128"/>
      <c r="J123" s="128"/>
    </row>
    <row r="124" spans="1:10" outlineLevel="1">
      <c r="A124" s="180" t="s">
        <v>5</v>
      </c>
      <c r="B124" s="139" t="s">
        <v>6</v>
      </c>
      <c r="C124" s="139" t="s">
        <v>7</v>
      </c>
      <c r="D124" s="253" t="s">
        <v>8</v>
      </c>
      <c r="E124" s="140" t="s">
        <v>9</v>
      </c>
      <c r="F124" s="141" t="s">
        <v>10</v>
      </c>
      <c r="G124" s="142" t="s">
        <v>5</v>
      </c>
      <c r="H124" s="142" t="s">
        <v>6</v>
      </c>
      <c r="I124" s="141" t="s">
        <v>11</v>
      </c>
      <c r="J124" s="141" t="s">
        <v>19</v>
      </c>
    </row>
    <row r="125" spans="1:10" outlineLevel="1">
      <c r="A125" s="120"/>
      <c r="B125" s="143"/>
      <c r="C125" s="144"/>
      <c r="D125" s="253"/>
      <c r="E125" s="140" t="s">
        <v>13</v>
      </c>
      <c r="F125" s="146"/>
      <c r="H125" s="150"/>
      <c r="J125" s="138">
        <v>75107.91</v>
      </c>
    </row>
    <row r="126" spans="1:10" outlineLevel="1">
      <c r="B126" s="172"/>
      <c r="D126" s="127" t="s">
        <v>120</v>
      </c>
      <c r="E126" s="137"/>
      <c r="F126" s="171"/>
      <c r="G126" s="125" t="s">
        <v>121</v>
      </c>
      <c r="H126" s="126">
        <v>41394</v>
      </c>
      <c r="I126" s="67">
        <v>26676.11</v>
      </c>
      <c r="J126" s="128">
        <f>+F126-I126</f>
        <v>-26676.11</v>
      </c>
    </row>
    <row r="127" spans="1:10" outlineLevel="1">
      <c r="B127" s="172"/>
      <c r="D127" s="127" t="s">
        <v>122</v>
      </c>
      <c r="E127" s="137"/>
      <c r="F127" s="171"/>
      <c r="G127" s="125" t="s">
        <v>123</v>
      </c>
      <c r="H127" s="126">
        <v>41498</v>
      </c>
      <c r="I127" s="67">
        <v>8505.42</v>
      </c>
      <c r="J127" s="128">
        <f t="shared" ref="J127:J176" si="4">+F127-I127</f>
        <v>-8505.42</v>
      </c>
    </row>
    <row r="128" spans="1:10" outlineLevel="1">
      <c r="B128" s="172"/>
      <c r="D128" s="127" t="s">
        <v>124</v>
      </c>
      <c r="E128" s="137"/>
      <c r="F128" s="171"/>
      <c r="G128" s="125" t="s">
        <v>125</v>
      </c>
      <c r="H128" s="126">
        <v>41520</v>
      </c>
      <c r="I128" s="67">
        <v>2728.81</v>
      </c>
      <c r="J128" s="128">
        <f>+F128-I128</f>
        <v>-2728.81</v>
      </c>
    </row>
    <row r="129" spans="1:10" outlineLevel="1">
      <c r="B129" s="172"/>
      <c r="D129" s="127"/>
      <c r="E129" s="137"/>
      <c r="F129" s="171"/>
      <c r="G129" s="125" t="s">
        <v>126</v>
      </c>
      <c r="H129" s="126">
        <v>41547</v>
      </c>
      <c r="I129" s="67">
        <v>25981.06</v>
      </c>
      <c r="J129" s="128">
        <f>+F129-I129</f>
        <v>-25981.06</v>
      </c>
    </row>
    <row r="130" spans="1:10" outlineLevel="1">
      <c r="A130" s="175" t="s">
        <v>127</v>
      </c>
      <c r="B130" s="126">
        <v>41941</v>
      </c>
      <c r="C130" s="125" t="s">
        <v>128</v>
      </c>
      <c r="D130" s="127" t="s">
        <v>129</v>
      </c>
      <c r="E130" s="156" t="s">
        <v>34</v>
      </c>
      <c r="F130" s="128">
        <v>8658</v>
      </c>
      <c r="H130" s="172"/>
      <c r="J130" s="128">
        <f t="shared" si="4"/>
        <v>8658</v>
      </c>
    </row>
    <row r="131" spans="1:10" outlineLevel="1">
      <c r="A131" s="175" t="s">
        <v>130</v>
      </c>
      <c r="B131" s="126">
        <v>41942</v>
      </c>
      <c r="C131" s="125" t="s">
        <v>131</v>
      </c>
      <c r="D131" s="127" t="s">
        <v>132</v>
      </c>
      <c r="E131" s="156" t="s">
        <v>34</v>
      </c>
      <c r="F131" s="128">
        <v>4734</v>
      </c>
      <c r="H131" s="172"/>
      <c r="J131" s="128">
        <f t="shared" si="4"/>
        <v>4734</v>
      </c>
    </row>
    <row r="132" spans="1:10" outlineLevel="1">
      <c r="A132" s="175" t="s">
        <v>133</v>
      </c>
      <c r="B132" s="126">
        <v>41942</v>
      </c>
      <c r="C132" s="125" t="s">
        <v>134</v>
      </c>
      <c r="D132" s="127" t="s">
        <v>135</v>
      </c>
      <c r="E132" s="156" t="s">
        <v>34</v>
      </c>
      <c r="F132" s="128">
        <v>685.26</v>
      </c>
      <c r="H132" s="172"/>
      <c r="J132" s="128">
        <f t="shared" si="4"/>
        <v>685.26</v>
      </c>
    </row>
    <row r="133" spans="1:10" outlineLevel="1">
      <c r="A133" s="175" t="s">
        <v>136</v>
      </c>
      <c r="B133" s="126">
        <v>41942</v>
      </c>
      <c r="C133" s="125" t="s">
        <v>137</v>
      </c>
      <c r="D133" s="127" t="s">
        <v>138</v>
      </c>
      <c r="E133" s="156" t="s">
        <v>34</v>
      </c>
      <c r="F133" s="128">
        <v>8691</v>
      </c>
      <c r="H133" s="172"/>
      <c r="J133" s="128">
        <f t="shared" si="4"/>
        <v>8691</v>
      </c>
    </row>
    <row r="134" spans="1:10" outlineLevel="1">
      <c r="A134" s="175" t="s">
        <v>139</v>
      </c>
      <c r="B134" s="126">
        <v>41951</v>
      </c>
      <c r="C134" s="125" t="s">
        <v>140</v>
      </c>
      <c r="D134" s="127" t="s">
        <v>141</v>
      </c>
      <c r="E134" s="156" t="s">
        <v>34</v>
      </c>
      <c r="F134" s="128">
        <v>10315</v>
      </c>
      <c r="H134" s="172"/>
      <c r="J134" s="128">
        <f t="shared" si="4"/>
        <v>10315</v>
      </c>
    </row>
    <row r="135" spans="1:10" outlineLevel="1">
      <c r="A135" s="175" t="s">
        <v>142</v>
      </c>
      <c r="B135" s="126">
        <v>41951</v>
      </c>
      <c r="C135" s="125" t="s">
        <v>143</v>
      </c>
      <c r="D135" s="127" t="s">
        <v>144</v>
      </c>
      <c r="E135" s="156" t="s">
        <v>34</v>
      </c>
      <c r="F135" s="128">
        <v>8096.7</v>
      </c>
      <c r="H135" s="172"/>
      <c r="J135" s="128">
        <f t="shared" si="4"/>
        <v>8096.7</v>
      </c>
    </row>
    <row r="136" spans="1:10" outlineLevel="1">
      <c r="A136" s="175" t="s">
        <v>145</v>
      </c>
      <c r="B136" s="126">
        <v>41962</v>
      </c>
      <c r="C136" s="125" t="s">
        <v>146</v>
      </c>
      <c r="D136" s="127" t="s">
        <v>147</v>
      </c>
      <c r="E136" s="156" t="s">
        <v>34</v>
      </c>
      <c r="F136" s="128">
        <v>8055</v>
      </c>
      <c r="H136" s="164"/>
      <c r="I136" s="128"/>
      <c r="J136" s="128">
        <f t="shared" si="4"/>
        <v>8055</v>
      </c>
    </row>
    <row r="137" spans="1:10" outlineLevel="1">
      <c r="A137" s="175" t="s">
        <v>148</v>
      </c>
      <c r="B137" s="126">
        <v>41962</v>
      </c>
      <c r="C137" s="125" t="s">
        <v>149</v>
      </c>
      <c r="D137" s="127" t="s">
        <v>150</v>
      </c>
      <c r="E137" s="156" t="s">
        <v>34</v>
      </c>
      <c r="F137" s="128">
        <v>2620</v>
      </c>
      <c r="H137" s="172"/>
      <c r="J137" s="128">
        <f t="shared" si="4"/>
        <v>2620</v>
      </c>
    </row>
    <row r="138" spans="1:10" outlineLevel="1">
      <c r="A138" s="175" t="s">
        <v>151</v>
      </c>
      <c r="B138" s="126">
        <v>41971</v>
      </c>
      <c r="C138" s="125" t="s">
        <v>152</v>
      </c>
      <c r="D138" s="127" t="s">
        <v>153</v>
      </c>
      <c r="E138" s="156" t="s">
        <v>34</v>
      </c>
      <c r="F138" s="128">
        <v>11615</v>
      </c>
      <c r="H138" s="164"/>
      <c r="J138" s="128">
        <f t="shared" si="4"/>
        <v>11615</v>
      </c>
    </row>
    <row r="139" spans="1:10" outlineLevel="1">
      <c r="A139" s="175" t="s">
        <v>154</v>
      </c>
      <c r="B139" s="126">
        <v>41971</v>
      </c>
      <c r="C139" s="125" t="s">
        <v>155</v>
      </c>
      <c r="D139" s="127" t="s">
        <v>156</v>
      </c>
      <c r="E139" s="156" t="s">
        <v>34</v>
      </c>
      <c r="F139" s="128">
        <v>6702</v>
      </c>
      <c r="H139" s="172"/>
      <c r="J139" s="128">
        <f t="shared" si="4"/>
        <v>6702</v>
      </c>
    </row>
    <row r="140" spans="1:10" outlineLevel="1">
      <c r="A140" s="175" t="s">
        <v>157</v>
      </c>
      <c r="B140" s="126">
        <v>41988</v>
      </c>
      <c r="C140" s="125" t="s">
        <v>158</v>
      </c>
      <c r="D140" s="127" t="s">
        <v>159</v>
      </c>
      <c r="E140" s="156" t="s">
        <v>34</v>
      </c>
      <c r="F140" s="128">
        <v>14637</v>
      </c>
      <c r="H140" s="172"/>
      <c r="J140" s="128">
        <f t="shared" si="4"/>
        <v>14637</v>
      </c>
    </row>
    <row r="141" spans="1:10" outlineLevel="1">
      <c r="A141" s="175" t="s">
        <v>160</v>
      </c>
      <c r="B141" s="126">
        <v>41988</v>
      </c>
      <c r="C141" s="125" t="s">
        <v>161</v>
      </c>
      <c r="D141" s="127" t="s">
        <v>162</v>
      </c>
      <c r="E141" s="156" t="s">
        <v>34</v>
      </c>
      <c r="F141" s="128">
        <v>6774</v>
      </c>
      <c r="H141" s="172"/>
      <c r="J141" s="128">
        <f t="shared" si="4"/>
        <v>6774</v>
      </c>
    </row>
    <row r="142" spans="1:10" outlineLevel="1">
      <c r="A142" s="175" t="s">
        <v>163</v>
      </c>
      <c r="B142" s="126">
        <v>42004</v>
      </c>
      <c r="C142" s="125" t="s">
        <v>164</v>
      </c>
      <c r="D142" s="127">
        <v>24083</v>
      </c>
      <c r="E142" s="156" t="s">
        <v>165</v>
      </c>
      <c r="F142" s="128">
        <v>32143</v>
      </c>
      <c r="G142" s="171"/>
      <c r="H142" s="151"/>
      <c r="J142" s="128">
        <f t="shared" si="4"/>
        <v>32143</v>
      </c>
    </row>
    <row r="143" spans="1:10" outlineLevel="1">
      <c r="A143" s="175" t="s">
        <v>166</v>
      </c>
      <c r="B143" s="126">
        <v>42006</v>
      </c>
      <c r="C143" s="125" t="s">
        <v>167</v>
      </c>
      <c r="D143" s="127" t="s">
        <v>168</v>
      </c>
      <c r="E143" s="156" t="s">
        <v>34</v>
      </c>
      <c r="F143" s="128">
        <v>3005.7</v>
      </c>
      <c r="H143" s="172"/>
      <c r="J143" s="128">
        <f t="shared" si="4"/>
        <v>3005.7</v>
      </c>
    </row>
    <row r="144" spans="1:10" outlineLevel="1">
      <c r="A144" s="175" t="s">
        <v>169</v>
      </c>
      <c r="B144" s="126">
        <v>42020</v>
      </c>
      <c r="C144" s="125" t="s">
        <v>170</v>
      </c>
      <c r="D144" s="127">
        <v>48074</v>
      </c>
      <c r="E144" s="156" t="s">
        <v>34</v>
      </c>
      <c r="F144" s="128">
        <v>7299</v>
      </c>
      <c r="H144" s="172"/>
      <c r="J144" s="128">
        <f t="shared" si="4"/>
        <v>7299</v>
      </c>
    </row>
    <row r="145" spans="1:10" outlineLevel="1">
      <c r="A145" s="175" t="s">
        <v>171</v>
      </c>
      <c r="B145" s="126">
        <v>42023</v>
      </c>
      <c r="C145" s="125" t="s">
        <v>172</v>
      </c>
      <c r="D145" s="127" t="s">
        <v>173</v>
      </c>
      <c r="E145" s="156" t="s">
        <v>76</v>
      </c>
      <c r="F145" s="128">
        <v>7648</v>
      </c>
      <c r="H145" s="151"/>
      <c r="J145" s="128">
        <f t="shared" si="4"/>
        <v>7648</v>
      </c>
    </row>
    <row r="146" spans="1:10" outlineLevel="1">
      <c r="A146" s="175" t="s">
        <v>174</v>
      </c>
      <c r="B146" s="126">
        <v>42033</v>
      </c>
      <c r="C146" s="125" t="s">
        <v>175</v>
      </c>
      <c r="D146" s="127" t="s">
        <v>176</v>
      </c>
      <c r="E146" s="156" t="s">
        <v>34</v>
      </c>
      <c r="F146" s="128">
        <v>7496.7</v>
      </c>
      <c r="H146" s="172"/>
      <c r="J146" s="128">
        <f t="shared" si="4"/>
        <v>7496.7</v>
      </c>
    </row>
    <row r="147" spans="1:10" outlineLevel="1">
      <c r="A147" s="175" t="s">
        <v>177</v>
      </c>
      <c r="B147" s="126">
        <v>42056</v>
      </c>
      <c r="C147" s="125" t="s">
        <v>178</v>
      </c>
      <c r="D147" s="127" t="s">
        <v>179</v>
      </c>
      <c r="E147" s="156" t="s">
        <v>34</v>
      </c>
      <c r="F147" s="128">
        <f>7286.1+810.6</f>
        <v>8096.7000000000007</v>
      </c>
      <c r="H147" s="172"/>
      <c r="J147" s="128">
        <f t="shared" si="4"/>
        <v>8096.7000000000007</v>
      </c>
    </row>
    <row r="148" spans="1:10" outlineLevel="1">
      <c r="A148" s="175" t="s">
        <v>180</v>
      </c>
      <c r="B148" s="126">
        <v>42072</v>
      </c>
      <c r="C148" s="125" t="s">
        <v>181</v>
      </c>
      <c r="D148" s="127" t="s">
        <v>182</v>
      </c>
      <c r="E148" s="156" t="s">
        <v>34</v>
      </c>
      <c r="F148" s="128">
        <v>2319.6</v>
      </c>
      <c r="H148" s="172"/>
      <c r="J148" s="128">
        <f t="shared" si="4"/>
        <v>2319.6</v>
      </c>
    </row>
    <row r="149" spans="1:10" outlineLevel="1">
      <c r="A149" s="175" t="s">
        <v>183</v>
      </c>
      <c r="B149" s="126">
        <v>42080</v>
      </c>
      <c r="C149" s="125" t="s">
        <v>184</v>
      </c>
      <c r="D149" s="127" t="s">
        <v>185</v>
      </c>
      <c r="E149" s="156" t="s">
        <v>34</v>
      </c>
      <c r="F149" s="128">
        <v>6000</v>
      </c>
      <c r="H149" s="172"/>
      <c r="J149" s="128">
        <f t="shared" si="4"/>
        <v>6000</v>
      </c>
    </row>
    <row r="150" spans="1:10" outlineLevel="1">
      <c r="A150" s="175" t="s">
        <v>186</v>
      </c>
      <c r="B150" s="126">
        <v>42094</v>
      </c>
      <c r="C150" s="125" t="s">
        <v>187</v>
      </c>
      <c r="D150" s="127" t="s">
        <v>188</v>
      </c>
      <c r="E150" s="156" t="s">
        <v>34</v>
      </c>
      <c r="F150" s="128">
        <v>12255</v>
      </c>
      <c r="H150" s="172"/>
      <c r="J150" s="128">
        <f t="shared" si="4"/>
        <v>12255</v>
      </c>
    </row>
    <row r="151" spans="1:10" outlineLevel="1">
      <c r="A151" s="175" t="s">
        <v>189</v>
      </c>
      <c r="B151" s="126">
        <v>42104</v>
      </c>
      <c r="C151" s="125" t="s">
        <v>190</v>
      </c>
      <c r="D151" s="127" t="s">
        <v>191</v>
      </c>
      <c r="E151" s="156" t="s">
        <v>34</v>
      </c>
      <c r="F151" s="128">
        <v>552.04999999999995</v>
      </c>
      <c r="H151" s="172"/>
      <c r="J151" s="128">
        <f t="shared" si="4"/>
        <v>552.04999999999995</v>
      </c>
    </row>
    <row r="152" spans="1:10" outlineLevel="1">
      <c r="A152" s="175" t="s">
        <v>192</v>
      </c>
      <c r="B152" s="126">
        <v>42115</v>
      </c>
      <c r="C152" s="125" t="s">
        <v>193</v>
      </c>
      <c r="D152" s="127" t="s">
        <v>194</v>
      </c>
      <c r="E152" s="156" t="s">
        <v>34</v>
      </c>
      <c r="F152" s="128">
        <v>9370.01</v>
      </c>
      <c r="H152" s="172"/>
      <c r="J152" s="128">
        <f t="shared" si="4"/>
        <v>9370.01</v>
      </c>
    </row>
    <row r="153" spans="1:10" outlineLevel="1">
      <c r="A153" s="175" t="s">
        <v>195</v>
      </c>
      <c r="B153" s="126">
        <v>42116</v>
      </c>
      <c r="C153" s="125" t="s">
        <v>196</v>
      </c>
      <c r="D153" s="127" t="s">
        <v>197</v>
      </c>
      <c r="E153" s="156" t="s">
        <v>34</v>
      </c>
      <c r="F153" s="128">
        <v>6051</v>
      </c>
      <c r="H153" s="172"/>
      <c r="J153" s="128">
        <f t="shared" si="4"/>
        <v>6051</v>
      </c>
    </row>
    <row r="154" spans="1:10" outlineLevel="1">
      <c r="A154" s="175" t="s">
        <v>198</v>
      </c>
      <c r="B154" s="126">
        <v>42158</v>
      </c>
      <c r="C154" s="125" t="s">
        <v>199</v>
      </c>
      <c r="D154" s="127">
        <v>52716</v>
      </c>
      <c r="E154" s="156" t="s">
        <v>34</v>
      </c>
      <c r="F154" s="128">
        <v>10050</v>
      </c>
      <c r="H154" s="172"/>
      <c r="J154" s="128">
        <f t="shared" si="4"/>
        <v>10050</v>
      </c>
    </row>
    <row r="155" spans="1:10" outlineLevel="1">
      <c r="A155" s="175" t="s">
        <v>200</v>
      </c>
      <c r="B155" s="126">
        <v>42174</v>
      </c>
      <c r="C155" s="125" t="s">
        <v>201</v>
      </c>
      <c r="D155" s="127">
        <v>52663</v>
      </c>
      <c r="E155" s="156" t="s">
        <v>34</v>
      </c>
      <c r="F155" s="128">
        <v>30516.71</v>
      </c>
      <c r="G155" s="125" t="s">
        <v>202</v>
      </c>
      <c r="H155" s="126">
        <v>42308</v>
      </c>
      <c r="I155" s="128">
        <f>21080.13+361.58</f>
        <v>21441.710000000003</v>
      </c>
      <c r="J155" s="128">
        <f t="shared" si="4"/>
        <v>9074.9999999999964</v>
      </c>
    </row>
    <row r="156" spans="1:10" outlineLevel="1">
      <c r="A156" s="175" t="s">
        <v>203</v>
      </c>
      <c r="B156" s="126">
        <v>42208</v>
      </c>
      <c r="C156" s="125" t="s">
        <v>204</v>
      </c>
      <c r="D156" s="127" t="s">
        <v>205</v>
      </c>
      <c r="E156" s="156" t="s">
        <v>34</v>
      </c>
      <c r="F156" s="128">
        <v>18777.93</v>
      </c>
      <c r="G156" s="125" t="s">
        <v>202</v>
      </c>
      <c r="H156" s="126">
        <v>42308</v>
      </c>
      <c r="I156" s="128">
        <v>15540.32</v>
      </c>
      <c r="J156" s="128">
        <f t="shared" si="4"/>
        <v>3237.6100000000006</v>
      </c>
    </row>
    <row r="157" spans="1:10" outlineLevel="1">
      <c r="A157" s="175" t="s">
        <v>206</v>
      </c>
      <c r="B157" s="126">
        <v>42216</v>
      </c>
      <c r="C157" s="125" t="s">
        <v>207</v>
      </c>
      <c r="D157" s="127" t="s">
        <v>208</v>
      </c>
      <c r="E157" s="156" t="s">
        <v>34</v>
      </c>
      <c r="F157" s="68">
        <v>12482.67</v>
      </c>
      <c r="G157" s="125" t="s">
        <v>209</v>
      </c>
      <c r="H157" s="126">
        <v>42313</v>
      </c>
      <c r="I157" s="128">
        <v>1032.67</v>
      </c>
      <c r="J157" s="128">
        <f t="shared" si="4"/>
        <v>11450</v>
      </c>
    </row>
    <row r="158" spans="1:10" outlineLevel="1">
      <c r="A158" s="175" t="s">
        <v>210</v>
      </c>
      <c r="B158" s="126">
        <v>42233</v>
      </c>
      <c r="C158" s="125" t="s">
        <v>211</v>
      </c>
      <c r="D158" s="127" t="s">
        <v>212</v>
      </c>
      <c r="E158" s="156" t="s">
        <v>34</v>
      </c>
      <c r="F158" s="128">
        <v>4592.0600000000004</v>
      </c>
      <c r="G158" s="125" t="s">
        <v>213</v>
      </c>
      <c r="H158" s="126">
        <v>42293</v>
      </c>
      <c r="I158" s="67">
        <v>3800.26</v>
      </c>
      <c r="J158" s="128">
        <f t="shared" si="4"/>
        <v>791.80000000000018</v>
      </c>
    </row>
    <row r="159" spans="1:10" outlineLevel="1">
      <c r="A159" s="175" t="s">
        <v>214</v>
      </c>
      <c r="B159" s="126">
        <v>42235</v>
      </c>
      <c r="C159" s="125" t="s">
        <v>215</v>
      </c>
      <c r="D159" s="127" t="s">
        <v>216</v>
      </c>
      <c r="E159" s="156" t="s">
        <v>34</v>
      </c>
      <c r="F159" s="128">
        <v>7956.76</v>
      </c>
      <c r="H159" s="172"/>
      <c r="J159" s="128">
        <f t="shared" si="4"/>
        <v>7956.76</v>
      </c>
    </row>
    <row r="160" spans="1:10" outlineLevel="1">
      <c r="A160" s="175" t="s">
        <v>217</v>
      </c>
      <c r="B160" s="126">
        <v>42264</v>
      </c>
      <c r="C160" s="125" t="s">
        <v>218</v>
      </c>
      <c r="D160" s="127" t="s">
        <v>219</v>
      </c>
      <c r="E160" s="156" t="s">
        <v>34</v>
      </c>
      <c r="F160" s="128">
        <v>14701.5</v>
      </c>
      <c r="G160" s="125" t="s">
        <v>202</v>
      </c>
      <c r="H160" s="126">
        <v>42308</v>
      </c>
      <c r="I160" s="128">
        <v>14700.9</v>
      </c>
      <c r="J160" s="128">
        <f t="shared" si="4"/>
        <v>0.6000000000003638</v>
      </c>
    </row>
    <row r="161" spans="1:10" outlineLevel="1">
      <c r="A161" s="175" t="s">
        <v>220</v>
      </c>
      <c r="B161" s="126">
        <v>42300</v>
      </c>
      <c r="C161" s="125" t="s">
        <v>221</v>
      </c>
      <c r="D161" s="127" t="s">
        <v>222</v>
      </c>
      <c r="E161" s="156" t="s">
        <v>34</v>
      </c>
      <c r="F161" s="128">
        <v>86049.1</v>
      </c>
      <c r="G161" s="125" t="s">
        <v>223</v>
      </c>
      <c r="H161" s="126">
        <v>42369</v>
      </c>
      <c r="I161" s="128">
        <v>78069.100000000006</v>
      </c>
      <c r="J161" s="128">
        <f t="shared" si="4"/>
        <v>7980</v>
      </c>
    </row>
    <row r="162" spans="1:10" outlineLevel="1">
      <c r="A162" s="175" t="s">
        <v>224</v>
      </c>
      <c r="B162" s="126">
        <v>42307</v>
      </c>
      <c r="C162" s="125" t="s">
        <v>225</v>
      </c>
      <c r="D162" s="127" t="s">
        <v>226</v>
      </c>
      <c r="E162" s="156" t="s">
        <v>34</v>
      </c>
      <c r="F162" s="128">
        <v>36142.54</v>
      </c>
      <c r="G162" s="125" t="s">
        <v>223</v>
      </c>
      <c r="H162" s="126">
        <v>42369</v>
      </c>
      <c r="I162" s="128">
        <v>27445.84</v>
      </c>
      <c r="J162" s="128">
        <f t="shared" si="4"/>
        <v>8696.7000000000007</v>
      </c>
    </row>
    <row r="163" spans="1:10" outlineLevel="1">
      <c r="A163" s="175" t="s">
        <v>236</v>
      </c>
      <c r="B163" s="126">
        <v>42359</v>
      </c>
      <c r="C163" s="125" t="s">
        <v>237</v>
      </c>
      <c r="D163" s="127" t="s">
        <v>238</v>
      </c>
      <c r="E163" s="175" t="s">
        <v>34</v>
      </c>
      <c r="F163" s="128">
        <v>24073.599999999999</v>
      </c>
      <c r="H163" s="172"/>
      <c r="J163" s="128">
        <f t="shared" si="4"/>
        <v>24073.599999999999</v>
      </c>
    </row>
    <row r="164" spans="1:10" outlineLevel="1">
      <c r="A164" s="175" t="s">
        <v>420</v>
      </c>
      <c r="B164" s="126">
        <v>42391</v>
      </c>
      <c r="C164" s="125" t="s">
        <v>421</v>
      </c>
      <c r="D164" s="127" t="s">
        <v>426</v>
      </c>
      <c r="E164" s="125" t="s">
        <v>34</v>
      </c>
      <c r="F164" s="128">
        <v>17998.13</v>
      </c>
      <c r="G164" s="125" t="s">
        <v>670</v>
      </c>
      <c r="H164" s="126">
        <v>42429</v>
      </c>
      <c r="I164" s="221">
        <v>11996.33</v>
      </c>
      <c r="J164" s="128">
        <f t="shared" si="4"/>
        <v>6001.8000000000011</v>
      </c>
    </row>
    <row r="165" spans="1:10" outlineLevel="1">
      <c r="A165" s="175" t="s">
        <v>501</v>
      </c>
      <c r="B165" s="126">
        <v>42410</v>
      </c>
      <c r="C165" s="125" t="s">
        <v>502</v>
      </c>
      <c r="D165" s="127" t="s">
        <v>511</v>
      </c>
      <c r="E165" s="125" t="s">
        <v>34</v>
      </c>
      <c r="F165" s="128">
        <v>37581.339999999997</v>
      </c>
      <c r="H165" s="172"/>
      <c r="J165" s="128">
        <f t="shared" si="4"/>
        <v>37581.339999999997</v>
      </c>
    </row>
    <row r="166" spans="1:10" outlineLevel="1">
      <c r="A166" s="175" t="s">
        <v>503</v>
      </c>
      <c r="B166" s="126">
        <v>42412</v>
      </c>
      <c r="C166" s="125" t="s">
        <v>504</v>
      </c>
      <c r="D166" s="127" t="s">
        <v>512</v>
      </c>
      <c r="E166" s="125" t="s">
        <v>34</v>
      </c>
      <c r="F166" s="128">
        <v>9265.2000000000007</v>
      </c>
      <c r="H166" s="172"/>
      <c r="J166" s="128">
        <f t="shared" si="4"/>
        <v>9265.2000000000007</v>
      </c>
    </row>
    <row r="167" spans="1:10" outlineLevel="1">
      <c r="A167" s="175" t="s">
        <v>505</v>
      </c>
      <c r="B167" s="126">
        <v>42415</v>
      </c>
      <c r="C167" s="125" t="s">
        <v>506</v>
      </c>
      <c r="D167" s="127" t="s">
        <v>513</v>
      </c>
      <c r="E167" s="125" t="s">
        <v>34</v>
      </c>
      <c r="F167" s="128">
        <v>15789.94</v>
      </c>
      <c r="H167" s="172"/>
      <c r="J167" s="128">
        <f t="shared" si="4"/>
        <v>15789.94</v>
      </c>
    </row>
    <row r="168" spans="1:10" outlineLevel="1">
      <c r="A168" s="175" t="s">
        <v>507</v>
      </c>
      <c r="B168" s="126">
        <v>42422</v>
      </c>
      <c r="C168" s="125" t="s">
        <v>508</v>
      </c>
      <c r="D168" s="127">
        <v>59751</v>
      </c>
      <c r="E168" s="125" t="s">
        <v>34</v>
      </c>
      <c r="F168" s="128">
        <v>20404.86</v>
      </c>
      <c r="H168" s="172"/>
      <c r="J168" s="128">
        <f t="shared" si="4"/>
        <v>20404.86</v>
      </c>
    </row>
    <row r="169" spans="1:10" outlineLevel="1">
      <c r="A169" s="175" t="s">
        <v>509</v>
      </c>
      <c r="B169" s="126">
        <v>42422</v>
      </c>
      <c r="C169" s="125" t="s">
        <v>510</v>
      </c>
      <c r="D169" s="127" t="s">
        <v>514</v>
      </c>
      <c r="E169" s="125" t="s">
        <v>34</v>
      </c>
      <c r="F169" s="128">
        <v>14685.65</v>
      </c>
      <c r="H169" s="172"/>
      <c r="J169" s="128">
        <f t="shared" si="4"/>
        <v>14685.65</v>
      </c>
    </row>
    <row r="170" spans="1:10" outlineLevel="1">
      <c r="A170" s="175" t="s">
        <v>571</v>
      </c>
      <c r="B170" s="126">
        <v>42434</v>
      </c>
      <c r="C170" s="125" t="s">
        <v>572</v>
      </c>
      <c r="D170" s="127" t="s">
        <v>575</v>
      </c>
      <c r="E170" s="125" t="s">
        <v>34</v>
      </c>
      <c r="F170" s="128">
        <v>30581.49</v>
      </c>
      <c r="H170" s="172"/>
      <c r="J170" s="128">
        <f t="shared" si="4"/>
        <v>30581.49</v>
      </c>
    </row>
    <row r="171" spans="1:10" outlineLevel="1">
      <c r="A171" s="175" t="s">
        <v>573</v>
      </c>
      <c r="B171" s="126">
        <v>42434</v>
      </c>
      <c r="C171" s="125" t="s">
        <v>574</v>
      </c>
      <c r="D171" s="127" t="s">
        <v>576</v>
      </c>
      <c r="E171" s="125" t="s">
        <v>34</v>
      </c>
      <c r="F171" s="128">
        <v>2975.23</v>
      </c>
      <c r="H171" s="172"/>
      <c r="J171" s="128">
        <f t="shared" si="4"/>
        <v>2975.23</v>
      </c>
    </row>
    <row r="172" spans="1:10" outlineLevel="1">
      <c r="A172" s="175" t="s">
        <v>577</v>
      </c>
      <c r="B172" s="126">
        <v>42437</v>
      </c>
      <c r="C172" s="125" t="s">
        <v>498</v>
      </c>
      <c r="D172" s="127">
        <v>60014</v>
      </c>
      <c r="E172" s="125" t="s">
        <v>34</v>
      </c>
      <c r="F172" s="128">
        <v>11544.1</v>
      </c>
      <c r="H172" s="172"/>
      <c r="J172" s="128">
        <f t="shared" si="4"/>
        <v>11544.1</v>
      </c>
    </row>
    <row r="173" spans="1:10" outlineLevel="1">
      <c r="A173" s="175" t="s">
        <v>578</v>
      </c>
      <c r="B173" s="126">
        <v>42441</v>
      </c>
      <c r="C173" s="125" t="s">
        <v>579</v>
      </c>
      <c r="D173" s="127" t="s">
        <v>586</v>
      </c>
      <c r="E173" s="125" t="s">
        <v>34</v>
      </c>
      <c r="F173" s="128">
        <v>77760.98</v>
      </c>
      <c r="H173" s="172"/>
      <c r="J173" s="128">
        <f t="shared" si="4"/>
        <v>77760.98</v>
      </c>
    </row>
    <row r="174" spans="1:10" outlineLevel="1">
      <c r="A174" s="175" t="s">
        <v>580</v>
      </c>
      <c r="B174" s="126">
        <v>42445</v>
      </c>
      <c r="C174" s="125" t="s">
        <v>581</v>
      </c>
      <c r="D174" s="127" t="s">
        <v>587</v>
      </c>
      <c r="E174" s="125" t="s">
        <v>34</v>
      </c>
      <c r="F174" s="128">
        <v>50038.02</v>
      </c>
      <c r="H174" s="172"/>
      <c r="J174" s="128">
        <f t="shared" si="4"/>
        <v>50038.02</v>
      </c>
    </row>
    <row r="175" spans="1:10" outlineLevel="1">
      <c r="A175" s="175" t="s">
        <v>582</v>
      </c>
      <c r="B175" s="126">
        <v>42448</v>
      </c>
      <c r="C175" s="125" t="s">
        <v>583</v>
      </c>
      <c r="D175" s="127">
        <v>60479</v>
      </c>
      <c r="E175" s="125" t="s">
        <v>34</v>
      </c>
      <c r="F175" s="128">
        <v>8683.17</v>
      </c>
      <c r="H175" s="172"/>
      <c r="J175" s="128">
        <f t="shared" si="4"/>
        <v>8683.17</v>
      </c>
    </row>
    <row r="176" spans="1:10" outlineLevel="1">
      <c r="A176" s="175" t="s">
        <v>584</v>
      </c>
      <c r="B176" s="126">
        <v>42448</v>
      </c>
      <c r="C176" s="125" t="s">
        <v>585</v>
      </c>
      <c r="D176" s="127">
        <v>61074</v>
      </c>
      <c r="E176" s="125" t="s">
        <v>34</v>
      </c>
      <c r="F176" s="128">
        <v>10114.530000000001</v>
      </c>
      <c r="H176" s="172"/>
      <c r="J176" s="128">
        <f t="shared" si="4"/>
        <v>10114.530000000001</v>
      </c>
    </row>
    <row r="177" spans="1:13" outlineLevel="1">
      <c r="A177" s="175"/>
      <c r="B177" s="126"/>
      <c r="C177" s="125"/>
      <c r="D177" s="127"/>
      <c r="E177" s="125"/>
      <c r="F177" s="128"/>
      <c r="H177" s="172"/>
      <c r="J177" s="128"/>
    </row>
    <row r="178" spans="1:13" outlineLevel="1">
      <c r="A178" s="175"/>
      <c r="B178" s="126"/>
      <c r="C178" s="125"/>
      <c r="D178" s="127"/>
      <c r="E178" s="175"/>
      <c r="F178" s="128"/>
      <c r="H178" s="172"/>
      <c r="J178" s="128"/>
    </row>
    <row r="179" spans="1:13" outlineLevel="1">
      <c r="E179" s="137"/>
      <c r="F179" s="152" t="s">
        <v>15</v>
      </c>
      <c r="H179" s="150"/>
      <c r="J179" s="153">
        <f>SUM(J125:J178)</f>
        <v>583774.61</v>
      </c>
      <c r="M179" s="134"/>
    </row>
    <row r="180" spans="1:13" ht="12" outlineLevel="1" thickBot="1">
      <c r="E180" s="137"/>
      <c r="F180" s="152" t="s">
        <v>16</v>
      </c>
      <c r="H180" s="150"/>
      <c r="J180" s="187">
        <v>583774.09</v>
      </c>
      <c r="M180" s="174"/>
    </row>
    <row r="181" spans="1:13" ht="12" outlineLevel="1" thickTop="1">
      <c r="E181" s="137"/>
      <c r="F181" s="152" t="s">
        <v>17</v>
      </c>
      <c r="H181" s="150"/>
      <c r="J181" s="154">
        <f>+J179-J180</f>
        <v>0.52000000001862645</v>
      </c>
    </row>
    <row r="182" spans="1:13" outlineLevel="1">
      <c r="E182" s="137"/>
      <c r="F182" s="152"/>
      <c r="H182" s="150"/>
      <c r="J182" s="154"/>
    </row>
    <row r="183" spans="1:13">
      <c r="A183" s="119" t="s">
        <v>242</v>
      </c>
      <c r="B183" s="224" t="s">
        <v>243</v>
      </c>
      <c r="C183" s="135"/>
      <c r="D183" s="252"/>
      <c r="E183" s="137"/>
      <c r="F183" s="125"/>
      <c r="G183" s="138"/>
      <c r="H183" s="127"/>
      <c r="I183" s="128"/>
      <c r="J183" s="128"/>
    </row>
    <row r="184" spans="1:13" outlineLevel="1">
      <c r="A184" s="180" t="s">
        <v>5</v>
      </c>
      <c r="B184" s="139" t="s">
        <v>6</v>
      </c>
      <c r="C184" s="139" t="s">
        <v>7</v>
      </c>
      <c r="D184" s="253" t="s">
        <v>8</v>
      </c>
      <c r="E184" s="140" t="s">
        <v>9</v>
      </c>
      <c r="F184" s="141" t="s">
        <v>10</v>
      </c>
      <c r="G184" s="142" t="s">
        <v>5</v>
      </c>
      <c r="H184" s="142" t="s">
        <v>6</v>
      </c>
      <c r="I184" s="141" t="s">
        <v>11</v>
      </c>
      <c r="J184" s="141" t="s">
        <v>19</v>
      </c>
    </row>
    <row r="185" spans="1:13" outlineLevel="1">
      <c r="A185" s="120"/>
      <c r="B185" s="143"/>
      <c r="C185" s="144"/>
      <c r="D185" s="253"/>
      <c r="E185" s="140" t="s">
        <v>241</v>
      </c>
      <c r="F185" s="146"/>
      <c r="G185" s="147"/>
      <c r="H185" s="148"/>
      <c r="I185" s="146"/>
      <c r="J185" s="178"/>
    </row>
    <row r="186" spans="1:13" outlineLevel="1">
      <c r="A186" s="133" t="s">
        <v>244</v>
      </c>
      <c r="B186" s="172">
        <v>42056</v>
      </c>
      <c r="C186" s="129" t="s">
        <v>245</v>
      </c>
      <c r="D186" s="150" t="s">
        <v>246</v>
      </c>
      <c r="E186" s="137" t="s">
        <v>34</v>
      </c>
      <c r="F186" s="134">
        <v>16241</v>
      </c>
      <c r="G186" s="169"/>
      <c r="H186" s="170"/>
      <c r="I186" s="168"/>
      <c r="J186" s="128">
        <f t="shared" ref="J186:J192" si="5">+F186-I186</f>
        <v>16241</v>
      </c>
    </row>
    <row r="187" spans="1:13" outlineLevel="1">
      <c r="A187" s="133" t="s">
        <v>247</v>
      </c>
      <c r="B187" s="172">
        <v>42149</v>
      </c>
      <c r="C187" s="129" t="s">
        <v>248</v>
      </c>
      <c r="D187" s="150" t="s">
        <v>34</v>
      </c>
      <c r="E187" s="137" t="s">
        <v>249</v>
      </c>
      <c r="F187" s="134">
        <v>36874.089999999997</v>
      </c>
      <c r="H187" s="148"/>
      <c r="I187" s="146"/>
      <c r="J187" s="128">
        <f t="shared" si="5"/>
        <v>36874.089999999997</v>
      </c>
    </row>
    <row r="188" spans="1:13" outlineLevel="1">
      <c r="A188" s="133" t="s">
        <v>250</v>
      </c>
      <c r="B188" s="172">
        <v>42241</v>
      </c>
      <c r="C188" s="129" t="s">
        <v>251</v>
      </c>
      <c r="D188" s="150" t="s">
        <v>252</v>
      </c>
      <c r="E188" s="137" t="s">
        <v>34</v>
      </c>
      <c r="F188" s="134">
        <v>3855.56</v>
      </c>
      <c r="H188" s="164"/>
      <c r="J188" s="128">
        <f t="shared" si="5"/>
        <v>3855.56</v>
      </c>
    </row>
    <row r="189" spans="1:13" outlineLevel="1">
      <c r="A189" s="133" t="s">
        <v>515</v>
      </c>
      <c r="B189" s="172">
        <v>42405</v>
      </c>
      <c r="C189" s="129" t="s">
        <v>430</v>
      </c>
      <c r="D189" s="150" t="s">
        <v>518</v>
      </c>
      <c r="E189" s="129" t="s">
        <v>34</v>
      </c>
      <c r="F189" s="134">
        <v>42479.11</v>
      </c>
      <c r="G189" s="129" t="s">
        <v>669</v>
      </c>
      <c r="H189" s="172">
        <v>42460</v>
      </c>
      <c r="I189" s="70">
        <v>42437.35</v>
      </c>
      <c r="J189" s="128">
        <f t="shared" si="5"/>
        <v>41.760000000002037</v>
      </c>
    </row>
    <row r="190" spans="1:13" outlineLevel="1">
      <c r="A190" s="133" t="s">
        <v>516</v>
      </c>
      <c r="B190" s="172">
        <v>42416</v>
      </c>
      <c r="C190" s="129" t="s">
        <v>517</v>
      </c>
      <c r="D190" s="150" t="s">
        <v>519</v>
      </c>
      <c r="E190" s="129" t="s">
        <v>34</v>
      </c>
      <c r="F190" s="134">
        <v>32026.240000000002</v>
      </c>
      <c r="H190" s="164"/>
      <c r="J190" s="128">
        <f t="shared" si="5"/>
        <v>32026.240000000002</v>
      </c>
    </row>
    <row r="191" spans="1:13" outlineLevel="1">
      <c r="A191" s="133" t="s">
        <v>588</v>
      </c>
      <c r="B191" s="172">
        <v>42453</v>
      </c>
      <c r="C191" s="129" t="s">
        <v>589</v>
      </c>
      <c r="D191" s="150" t="s">
        <v>592</v>
      </c>
      <c r="E191" s="133" t="s">
        <v>34</v>
      </c>
      <c r="F191" s="134">
        <v>6403.41</v>
      </c>
      <c r="H191" s="164"/>
      <c r="J191" s="128">
        <f t="shared" si="5"/>
        <v>6403.41</v>
      </c>
    </row>
    <row r="192" spans="1:13" outlineLevel="1">
      <c r="A192" s="133" t="s">
        <v>590</v>
      </c>
      <c r="B192" s="172">
        <v>42459</v>
      </c>
      <c r="C192" s="129" t="s">
        <v>591</v>
      </c>
      <c r="D192" s="150" t="s">
        <v>593</v>
      </c>
      <c r="E192" s="133" t="s">
        <v>34</v>
      </c>
      <c r="F192" s="134">
        <v>57091.15</v>
      </c>
      <c r="G192" s="147"/>
      <c r="H192" s="148"/>
      <c r="I192" s="146"/>
      <c r="J192" s="128">
        <f t="shared" si="5"/>
        <v>57091.15</v>
      </c>
    </row>
    <row r="193" spans="1:12" outlineLevel="1">
      <c r="B193" s="172"/>
      <c r="D193" s="253"/>
      <c r="E193" s="177"/>
      <c r="F193" s="146"/>
      <c r="G193" s="147"/>
      <c r="H193" s="148"/>
      <c r="I193" s="146"/>
      <c r="J193" s="146"/>
    </row>
    <row r="194" spans="1:12" outlineLevel="1">
      <c r="B194" s="172"/>
      <c r="D194" s="253"/>
      <c r="E194" s="177"/>
      <c r="F194" s="146"/>
      <c r="G194" s="147"/>
      <c r="H194" s="148"/>
      <c r="I194" s="146"/>
      <c r="J194" s="146"/>
    </row>
    <row r="195" spans="1:12" outlineLevel="1">
      <c r="A195" s="120"/>
      <c r="B195" s="143"/>
      <c r="C195" s="144"/>
      <c r="D195" s="253"/>
      <c r="E195" s="177"/>
      <c r="F195" s="152" t="s">
        <v>15</v>
      </c>
      <c r="H195" s="150"/>
      <c r="J195" s="153">
        <f>+SUM(J186:J192)</f>
        <v>152533.21</v>
      </c>
      <c r="L195" s="168"/>
    </row>
    <row r="196" spans="1:12" ht="12" outlineLevel="1" thickBot="1">
      <c r="A196" s="120"/>
      <c r="B196" s="143"/>
      <c r="C196" s="144"/>
      <c r="D196" s="253"/>
      <c r="E196" s="177"/>
      <c r="F196" s="152" t="s">
        <v>16</v>
      </c>
      <c r="H196" s="150"/>
      <c r="J196" s="187">
        <v>152533.21</v>
      </c>
    </row>
    <row r="197" spans="1:12" ht="12" outlineLevel="1" thickTop="1">
      <c r="A197" s="120"/>
      <c r="B197" s="143"/>
      <c r="C197" s="144"/>
      <c r="D197" s="253"/>
      <c r="E197" s="177"/>
      <c r="F197" s="152" t="s">
        <v>17</v>
      </c>
      <c r="H197" s="150"/>
      <c r="J197" s="154">
        <f>+J195-J196</f>
        <v>0</v>
      </c>
      <c r="L197" s="174"/>
    </row>
    <row r="198" spans="1:12" outlineLevel="1">
      <c r="E198" s="137"/>
    </row>
    <row r="199" spans="1:12">
      <c r="A199" s="119" t="s">
        <v>256</v>
      </c>
      <c r="B199" s="224" t="s">
        <v>257</v>
      </c>
      <c r="C199" s="135"/>
      <c r="D199" s="252"/>
      <c r="E199" s="176"/>
      <c r="F199" s="125"/>
      <c r="G199" s="138"/>
      <c r="H199" s="127"/>
      <c r="I199" s="128"/>
      <c r="J199" s="128"/>
    </row>
    <row r="200" spans="1:12" outlineLevel="1">
      <c r="A200" s="180" t="s">
        <v>5</v>
      </c>
      <c r="B200" s="139" t="s">
        <v>6</v>
      </c>
      <c r="C200" s="139" t="s">
        <v>7</v>
      </c>
      <c r="D200" s="253" t="s">
        <v>8</v>
      </c>
      <c r="E200" s="140" t="s">
        <v>9</v>
      </c>
      <c r="F200" s="141" t="s">
        <v>10</v>
      </c>
      <c r="G200" s="142" t="s">
        <v>5</v>
      </c>
      <c r="H200" s="142" t="s">
        <v>6</v>
      </c>
      <c r="I200" s="141" t="s">
        <v>11</v>
      </c>
      <c r="J200" s="141" t="s">
        <v>19</v>
      </c>
    </row>
    <row r="201" spans="1:12" outlineLevel="1">
      <c r="A201" s="175"/>
      <c r="B201" s="125"/>
      <c r="C201" s="125"/>
      <c r="D201" s="127"/>
      <c r="E201" s="140" t="s">
        <v>241</v>
      </c>
      <c r="F201" s="125"/>
      <c r="G201" s="125"/>
      <c r="H201" s="127"/>
      <c r="I201" s="128"/>
      <c r="J201" s="128"/>
    </row>
    <row r="202" spans="1:12" outlineLevel="1">
      <c r="A202" s="133" t="s">
        <v>265</v>
      </c>
      <c r="B202" s="172">
        <v>42034</v>
      </c>
      <c r="C202" s="129" t="s">
        <v>266</v>
      </c>
      <c r="D202" s="150" t="s">
        <v>267</v>
      </c>
      <c r="E202" s="137" t="s">
        <v>76</v>
      </c>
      <c r="F202" s="134">
        <v>1840</v>
      </c>
      <c r="G202" s="169" t="s">
        <v>594</v>
      </c>
      <c r="H202" s="170">
        <v>42452</v>
      </c>
      <c r="I202" s="134">
        <v>846.71</v>
      </c>
      <c r="J202" s="128">
        <f t="shared" ref="J202:J214" si="6">+F202-I202</f>
        <v>993.29</v>
      </c>
    </row>
    <row r="203" spans="1:12" outlineLevel="1">
      <c r="A203" s="175" t="s">
        <v>268</v>
      </c>
      <c r="B203" s="126">
        <v>42062</v>
      </c>
      <c r="C203" s="125" t="s">
        <v>269</v>
      </c>
      <c r="D203" s="127" t="s">
        <v>270</v>
      </c>
      <c r="E203" s="156" t="s">
        <v>76</v>
      </c>
      <c r="F203" s="128">
        <v>1025</v>
      </c>
      <c r="H203" s="172"/>
      <c r="J203" s="128">
        <f t="shared" si="6"/>
        <v>1025</v>
      </c>
    </row>
    <row r="204" spans="1:12" outlineLevel="1">
      <c r="A204" s="175" t="s">
        <v>271</v>
      </c>
      <c r="B204" s="126">
        <v>42073</v>
      </c>
      <c r="C204" s="125" t="s">
        <v>272</v>
      </c>
      <c r="D204" s="127" t="s">
        <v>273</v>
      </c>
      <c r="E204" s="156" t="s">
        <v>76</v>
      </c>
      <c r="F204" s="128">
        <v>3030</v>
      </c>
      <c r="H204" s="172"/>
      <c r="J204" s="128">
        <f t="shared" si="6"/>
        <v>3030</v>
      </c>
    </row>
    <row r="205" spans="1:12" outlineLevel="1">
      <c r="A205" s="133" t="s">
        <v>274</v>
      </c>
      <c r="B205" s="172">
        <v>42118</v>
      </c>
      <c r="C205" s="129" t="s">
        <v>275</v>
      </c>
      <c r="D205" s="150" t="s">
        <v>276</v>
      </c>
      <c r="E205" s="137" t="s">
        <v>76</v>
      </c>
      <c r="F205" s="134">
        <v>1025</v>
      </c>
      <c r="H205" s="172"/>
      <c r="J205" s="128">
        <f t="shared" si="6"/>
        <v>1025</v>
      </c>
    </row>
    <row r="206" spans="1:12" outlineLevel="1">
      <c r="A206" s="133" t="s">
        <v>277</v>
      </c>
      <c r="B206" s="172">
        <v>42143</v>
      </c>
      <c r="C206" s="129" t="s">
        <v>278</v>
      </c>
      <c r="D206" s="150" t="s">
        <v>279</v>
      </c>
      <c r="E206" s="137" t="s">
        <v>76</v>
      </c>
      <c r="F206" s="134">
        <v>1025</v>
      </c>
      <c r="H206" s="172"/>
      <c r="J206" s="128">
        <f t="shared" si="6"/>
        <v>1025</v>
      </c>
    </row>
    <row r="207" spans="1:12" outlineLevel="1">
      <c r="A207" s="133" t="s">
        <v>280</v>
      </c>
      <c r="B207" s="172">
        <v>42208</v>
      </c>
      <c r="C207" s="129" t="s">
        <v>281</v>
      </c>
      <c r="D207" s="150" t="s">
        <v>282</v>
      </c>
      <c r="E207" s="137" t="s">
        <v>76</v>
      </c>
      <c r="F207" s="134">
        <v>3030</v>
      </c>
      <c r="H207" s="172"/>
      <c r="J207" s="128">
        <f t="shared" si="6"/>
        <v>3030</v>
      </c>
    </row>
    <row r="208" spans="1:12" outlineLevel="1">
      <c r="A208" s="175" t="s">
        <v>283</v>
      </c>
      <c r="B208" s="126">
        <v>42209</v>
      </c>
      <c r="C208" s="125" t="s">
        <v>284</v>
      </c>
      <c r="D208" s="127" t="s">
        <v>285</v>
      </c>
      <c r="E208" s="156" t="s">
        <v>76</v>
      </c>
      <c r="F208" s="128">
        <v>1840</v>
      </c>
      <c r="H208" s="172"/>
      <c r="J208" s="128">
        <f t="shared" si="6"/>
        <v>1840</v>
      </c>
    </row>
    <row r="209" spans="1:10" outlineLevel="1">
      <c r="A209" s="175" t="s">
        <v>286</v>
      </c>
      <c r="B209" s="126">
        <v>42216</v>
      </c>
      <c r="C209" s="125" t="s">
        <v>287</v>
      </c>
      <c r="D209" s="127" t="s">
        <v>288</v>
      </c>
      <c r="E209" s="156" t="s">
        <v>76</v>
      </c>
      <c r="F209" s="128">
        <v>1840</v>
      </c>
      <c r="H209" s="172"/>
      <c r="J209" s="128">
        <f t="shared" si="6"/>
        <v>1840</v>
      </c>
    </row>
    <row r="210" spans="1:10" outlineLevel="1">
      <c r="A210" s="133" t="s">
        <v>289</v>
      </c>
      <c r="B210" s="172">
        <v>42255</v>
      </c>
      <c r="C210" s="129" t="s">
        <v>290</v>
      </c>
      <c r="D210" s="150" t="s">
        <v>291</v>
      </c>
      <c r="E210" s="137" t="s">
        <v>76</v>
      </c>
      <c r="F210" s="134">
        <v>989.99</v>
      </c>
      <c r="H210" s="172"/>
      <c r="I210" s="128"/>
      <c r="J210" s="128">
        <f t="shared" si="6"/>
        <v>989.99</v>
      </c>
    </row>
    <row r="211" spans="1:10" outlineLevel="1">
      <c r="A211" s="133" t="s">
        <v>292</v>
      </c>
      <c r="B211" s="172">
        <v>42255</v>
      </c>
      <c r="C211" s="129" t="s">
        <v>293</v>
      </c>
      <c r="D211" s="150" t="s">
        <v>294</v>
      </c>
      <c r="E211" s="137" t="s">
        <v>76</v>
      </c>
      <c r="F211" s="134">
        <v>990</v>
      </c>
      <c r="H211" s="172"/>
      <c r="I211" s="128"/>
      <c r="J211" s="128">
        <f t="shared" si="6"/>
        <v>990</v>
      </c>
    </row>
    <row r="212" spans="1:10" outlineLevel="1">
      <c r="A212" s="133" t="s">
        <v>292</v>
      </c>
      <c r="B212" s="172">
        <v>42255</v>
      </c>
      <c r="C212" s="129" t="s">
        <v>293</v>
      </c>
      <c r="D212" s="150" t="s">
        <v>294</v>
      </c>
      <c r="E212" s="137" t="s">
        <v>76</v>
      </c>
      <c r="F212" s="134">
        <v>35</v>
      </c>
      <c r="H212" s="172"/>
      <c r="I212" s="128"/>
      <c r="J212" s="128">
        <f t="shared" si="6"/>
        <v>35</v>
      </c>
    </row>
    <row r="213" spans="1:10" outlineLevel="1">
      <c r="A213" s="133" t="s">
        <v>295</v>
      </c>
      <c r="B213" s="172">
        <v>42255</v>
      </c>
      <c r="C213" s="129" t="s">
        <v>296</v>
      </c>
      <c r="D213" s="150" t="s">
        <v>297</v>
      </c>
      <c r="E213" s="137" t="s">
        <v>76</v>
      </c>
      <c r="F213" s="134">
        <v>5613.39</v>
      </c>
      <c r="H213" s="172"/>
      <c r="I213" s="128"/>
      <c r="J213" s="128">
        <f t="shared" si="6"/>
        <v>5613.39</v>
      </c>
    </row>
    <row r="214" spans="1:10" outlineLevel="1">
      <c r="A214" s="133" t="s">
        <v>295</v>
      </c>
      <c r="B214" s="172">
        <v>42255</v>
      </c>
      <c r="C214" s="129" t="s">
        <v>296</v>
      </c>
      <c r="D214" s="150" t="s">
        <v>297</v>
      </c>
      <c r="E214" s="137" t="s">
        <v>76</v>
      </c>
      <c r="F214" s="134">
        <v>1994.52</v>
      </c>
      <c r="H214" s="172"/>
      <c r="I214" s="128"/>
      <c r="J214" s="128">
        <f t="shared" si="6"/>
        <v>1994.52</v>
      </c>
    </row>
    <row r="215" spans="1:10" outlineLevel="1">
      <c r="B215" s="172"/>
      <c r="E215" s="137"/>
      <c r="F215" s="171"/>
      <c r="H215" s="172"/>
      <c r="J215" s="128"/>
    </row>
    <row r="216" spans="1:10" outlineLevel="1">
      <c r="E216" s="137"/>
      <c r="F216" s="152" t="s">
        <v>15</v>
      </c>
      <c r="H216" s="150"/>
      <c r="J216" s="153">
        <f>+SUM(J201:J215)</f>
        <v>23431.190000000002</v>
      </c>
    </row>
    <row r="217" spans="1:10" ht="12" outlineLevel="1" thickBot="1">
      <c r="E217" s="137"/>
      <c r="F217" s="152" t="s">
        <v>16</v>
      </c>
      <c r="H217" s="150"/>
      <c r="J217" s="187">
        <v>23431.19</v>
      </c>
    </row>
    <row r="218" spans="1:10" ht="12" outlineLevel="1" thickTop="1">
      <c r="E218" s="137"/>
      <c r="F218" s="152" t="s">
        <v>17</v>
      </c>
      <c r="H218" s="150"/>
      <c r="J218" s="154">
        <f>+J216-J217</f>
        <v>0</v>
      </c>
    </row>
    <row r="219" spans="1:10" outlineLevel="1">
      <c r="F219" s="152"/>
      <c r="J219" s="128"/>
    </row>
    <row r="220" spans="1:10">
      <c r="A220" s="119" t="s">
        <v>677</v>
      </c>
      <c r="B220" s="135" t="s">
        <v>680</v>
      </c>
      <c r="C220" s="135"/>
      <c r="D220" s="252"/>
      <c r="E220" s="140"/>
      <c r="F220" s="152"/>
      <c r="G220" s="142"/>
      <c r="H220" s="142"/>
      <c r="I220" s="141"/>
      <c r="J220" s="182"/>
    </row>
    <row r="221" spans="1:10" outlineLevel="1">
      <c r="A221" s="120" t="s">
        <v>672</v>
      </c>
      <c r="B221" s="143" t="s">
        <v>6</v>
      </c>
      <c r="C221" s="144" t="s">
        <v>7</v>
      </c>
      <c r="D221" s="253" t="s">
        <v>8</v>
      </c>
      <c r="E221" s="144" t="s">
        <v>9</v>
      </c>
      <c r="F221" s="146" t="s">
        <v>10</v>
      </c>
      <c r="G221" s="147" t="s">
        <v>672</v>
      </c>
      <c r="H221" s="147" t="s">
        <v>6</v>
      </c>
      <c r="I221" s="222" t="s">
        <v>11</v>
      </c>
      <c r="J221" s="146" t="s">
        <v>12</v>
      </c>
    </row>
    <row r="222" spans="1:10" outlineLevel="1">
      <c r="E222" s="129"/>
      <c r="F222" s="125"/>
      <c r="H222" s="152"/>
      <c r="I222" s="129"/>
      <c r="J222" s="154"/>
    </row>
    <row r="223" spans="1:10" outlineLevel="1">
      <c r="A223" s="133" t="s">
        <v>678</v>
      </c>
      <c r="B223" s="172">
        <v>42186</v>
      </c>
      <c r="C223" s="129">
        <v>53798</v>
      </c>
      <c r="D223" s="150" t="s">
        <v>679</v>
      </c>
      <c r="E223" s="129" t="s">
        <v>34</v>
      </c>
      <c r="F223" s="128">
        <v>1840</v>
      </c>
      <c r="H223" s="152"/>
      <c r="J223" s="154">
        <f>+F223-I223</f>
        <v>1840</v>
      </c>
    </row>
    <row r="224" spans="1:10" outlineLevel="1">
      <c r="E224" s="129"/>
      <c r="F224" s="125"/>
      <c r="H224" s="152"/>
      <c r="I224" s="129"/>
      <c r="J224" s="154"/>
    </row>
    <row r="225" spans="1:10" outlineLevel="1">
      <c r="E225" s="129"/>
      <c r="F225" s="152" t="s">
        <v>15</v>
      </c>
      <c r="I225" s="129"/>
      <c r="J225" s="154">
        <f>+J223</f>
        <v>1840</v>
      </c>
    </row>
    <row r="226" spans="1:10" ht="12" outlineLevel="1" thickBot="1">
      <c r="E226" s="129"/>
      <c r="F226" s="152" t="s">
        <v>16</v>
      </c>
      <c r="I226" s="129"/>
      <c r="J226" s="223">
        <v>1840</v>
      </c>
    </row>
    <row r="227" spans="1:10" ht="12" outlineLevel="1" thickTop="1">
      <c r="E227" s="129"/>
      <c r="F227" s="152" t="s">
        <v>17</v>
      </c>
      <c r="I227" s="129"/>
      <c r="J227" s="154">
        <f>+J225-J226</f>
        <v>0</v>
      </c>
    </row>
    <row r="228" spans="1:10" outlineLevel="1">
      <c r="E228" s="137"/>
    </row>
    <row r="229" spans="1:10">
      <c r="A229" s="119" t="s">
        <v>298</v>
      </c>
      <c r="B229" s="224" t="s">
        <v>299</v>
      </c>
      <c r="C229" s="135"/>
      <c r="D229" s="252"/>
      <c r="E229" s="129"/>
      <c r="F229" s="125"/>
      <c r="G229" s="138"/>
      <c r="H229" s="106"/>
      <c r="I229" s="125"/>
    </row>
    <row r="230" spans="1:10" outlineLevel="1">
      <c r="A230" s="120" t="s">
        <v>672</v>
      </c>
      <c r="B230" s="143" t="s">
        <v>6</v>
      </c>
      <c r="C230" s="144" t="s">
        <v>7</v>
      </c>
      <c r="D230" s="253" t="s">
        <v>8</v>
      </c>
      <c r="E230" s="144" t="s">
        <v>9</v>
      </c>
      <c r="F230" s="146" t="s">
        <v>10</v>
      </c>
      <c r="G230" s="147" t="s">
        <v>672</v>
      </c>
      <c r="H230" s="142" t="s">
        <v>6</v>
      </c>
      <c r="I230" s="222" t="s">
        <v>11</v>
      </c>
      <c r="J230" s="146" t="s">
        <v>12</v>
      </c>
    </row>
    <row r="231" spans="1:10" outlineLevel="1">
      <c r="A231" s="120"/>
      <c r="B231" s="143"/>
      <c r="C231" s="144"/>
      <c r="D231" s="253"/>
      <c r="E231" s="144"/>
      <c r="F231" s="146"/>
      <c r="G231" s="147"/>
      <c r="H231" s="142"/>
      <c r="I231" s="222"/>
      <c r="J231" s="146">
        <v>13932.88</v>
      </c>
    </row>
    <row r="232" spans="1:10" outlineLevel="1">
      <c r="A232" s="121" t="s">
        <v>306</v>
      </c>
      <c r="B232" s="111">
        <v>42326</v>
      </c>
      <c r="C232" s="112">
        <v>57552</v>
      </c>
      <c r="D232" s="256" t="s">
        <v>675</v>
      </c>
      <c r="E232" s="112"/>
      <c r="F232" s="179">
        <v>2547.64</v>
      </c>
      <c r="G232" s="107"/>
      <c r="H232" s="113"/>
      <c r="I232" s="114">
        <v>1909.64</v>
      </c>
      <c r="J232" s="179">
        <f>+F232-I232</f>
        <v>637.99999999999977</v>
      </c>
    </row>
    <row r="233" spans="1:10" outlineLevel="1">
      <c r="A233" s="120"/>
      <c r="B233" s="143"/>
      <c r="C233" s="144"/>
      <c r="D233" s="253"/>
      <c r="E233" s="144"/>
      <c r="F233" s="146"/>
      <c r="G233" s="147"/>
      <c r="H233" s="142"/>
      <c r="I233" s="222"/>
      <c r="J233" s="146"/>
    </row>
    <row r="234" spans="1:10" outlineLevel="1">
      <c r="A234" s="120"/>
      <c r="B234" s="143"/>
      <c r="C234" s="144"/>
      <c r="D234" s="253"/>
      <c r="E234" s="144"/>
      <c r="F234" s="152" t="s">
        <v>15</v>
      </c>
      <c r="H234" s="109"/>
      <c r="I234" s="129"/>
      <c r="J234" s="153">
        <f>SUM(J231:J233)</f>
        <v>14570.88</v>
      </c>
    </row>
    <row r="235" spans="1:10" ht="12" outlineLevel="1" thickBot="1">
      <c r="A235" s="120"/>
      <c r="B235" s="143"/>
      <c r="C235" s="144"/>
      <c r="D235" s="253"/>
      <c r="E235" s="144"/>
      <c r="F235" s="152" t="s">
        <v>16</v>
      </c>
      <c r="H235" s="109"/>
      <c r="I235" s="129"/>
      <c r="J235" s="188">
        <v>14570.88</v>
      </c>
    </row>
    <row r="236" spans="1:10" ht="12" outlineLevel="1" thickTop="1">
      <c r="E236" s="129"/>
      <c r="F236" s="152" t="s">
        <v>17</v>
      </c>
      <c r="H236" s="109"/>
      <c r="I236" s="129"/>
      <c r="J236" s="154">
        <f>+J234-J235</f>
        <v>0</v>
      </c>
    </row>
    <row r="237" spans="1:10" outlineLevel="1">
      <c r="E237" s="137"/>
    </row>
    <row r="238" spans="1:10">
      <c r="A238" s="119" t="s">
        <v>309</v>
      </c>
      <c r="B238" s="224" t="s">
        <v>310</v>
      </c>
      <c r="C238" s="135"/>
      <c r="D238" s="252"/>
      <c r="E238" s="137"/>
      <c r="F238" s="125"/>
      <c r="G238" s="138"/>
      <c r="H238" s="127"/>
      <c r="I238" s="128"/>
      <c r="J238" s="128"/>
    </row>
    <row r="239" spans="1:10" outlineLevel="1">
      <c r="A239" s="180" t="s">
        <v>5</v>
      </c>
      <c r="B239" s="139" t="s">
        <v>6</v>
      </c>
      <c r="C239" s="139" t="s">
        <v>7</v>
      </c>
      <c r="D239" s="253" t="s">
        <v>8</v>
      </c>
      <c r="E239" s="140" t="s">
        <v>9</v>
      </c>
      <c r="F239" s="141" t="s">
        <v>10</v>
      </c>
      <c r="G239" s="142" t="s">
        <v>5</v>
      </c>
      <c r="H239" s="142" t="s">
        <v>6</v>
      </c>
      <c r="I239" s="141" t="s">
        <v>11</v>
      </c>
      <c r="J239" s="141" t="s">
        <v>19</v>
      </c>
    </row>
    <row r="240" spans="1:10" outlineLevel="1">
      <c r="A240" s="120"/>
      <c r="B240" s="143"/>
      <c r="C240" s="144"/>
      <c r="D240" s="253"/>
      <c r="E240" s="140" t="s">
        <v>241</v>
      </c>
      <c r="F240" s="146"/>
      <c r="G240" s="147"/>
      <c r="H240" s="148"/>
      <c r="I240" s="146"/>
      <c r="J240" s="146">
        <v>0</v>
      </c>
    </row>
    <row r="241" spans="1:12" outlineLevel="1">
      <c r="A241" s="133" t="s">
        <v>311</v>
      </c>
      <c r="B241" s="172">
        <v>42151</v>
      </c>
      <c r="C241" s="129" t="s">
        <v>312</v>
      </c>
      <c r="D241" s="150" t="s">
        <v>313</v>
      </c>
      <c r="E241" s="137" t="s">
        <v>34</v>
      </c>
      <c r="F241" s="134">
        <v>13953.72</v>
      </c>
      <c r="G241" s="129" t="s">
        <v>314</v>
      </c>
      <c r="H241" s="172">
        <v>42215</v>
      </c>
      <c r="I241" s="134">
        <v>11547.91</v>
      </c>
      <c r="J241" s="128">
        <f>F241-I241</f>
        <v>2405.8099999999995</v>
      </c>
      <c r="L241" s="174"/>
    </row>
    <row r="242" spans="1:12" outlineLevel="1">
      <c r="B242" s="172"/>
      <c r="E242" s="137"/>
      <c r="F242" s="134"/>
      <c r="G242" s="147"/>
      <c r="H242" s="148"/>
      <c r="I242" s="146"/>
      <c r="J242" s="128"/>
    </row>
    <row r="243" spans="1:12" outlineLevel="1">
      <c r="B243" s="172"/>
      <c r="E243" s="137"/>
      <c r="F243" s="171"/>
      <c r="G243" s="147"/>
      <c r="H243" s="148"/>
      <c r="I243" s="146"/>
      <c r="J243" s="128"/>
    </row>
    <row r="244" spans="1:12" outlineLevel="1">
      <c r="A244" s="120"/>
      <c r="B244" s="143"/>
      <c r="C244" s="144"/>
      <c r="D244" s="253"/>
      <c r="E244" s="177"/>
      <c r="F244" s="152" t="s">
        <v>15</v>
      </c>
      <c r="H244" s="150"/>
      <c r="J244" s="153">
        <f>SUM(J240:J241)</f>
        <v>2405.8099999999995</v>
      </c>
    </row>
    <row r="245" spans="1:12" ht="12" outlineLevel="1" thickBot="1">
      <c r="A245" s="120"/>
      <c r="B245" s="143"/>
      <c r="C245" s="144"/>
      <c r="D245" s="253"/>
      <c r="E245" s="177"/>
      <c r="F245" s="152" t="s">
        <v>16</v>
      </c>
      <c r="H245" s="150"/>
      <c r="J245" s="187">
        <v>2405.81</v>
      </c>
    </row>
    <row r="246" spans="1:12" ht="12" outlineLevel="1" thickTop="1">
      <c r="A246" s="120"/>
      <c r="B246" s="143"/>
      <c r="C246" s="144"/>
      <c r="D246" s="253"/>
      <c r="E246" s="177"/>
      <c r="F246" s="152" t="s">
        <v>17</v>
      </c>
      <c r="H246" s="150"/>
      <c r="J246" s="154">
        <f>+J244-J245</f>
        <v>0</v>
      </c>
    </row>
    <row r="247" spans="1:12" outlineLevel="1">
      <c r="E247" s="137"/>
    </row>
    <row r="248" spans="1:12">
      <c r="A248" s="119" t="s">
        <v>325</v>
      </c>
      <c r="B248" s="224" t="s">
        <v>326</v>
      </c>
      <c r="C248" s="135"/>
      <c r="D248" s="252"/>
      <c r="E248" s="137"/>
      <c r="F248" s="125"/>
      <c r="G248" s="138"/>
      <c r="H248" s="127"/>
      <c r="I248" s="128"/>
      <c r="J248" s="128"/>
    </row>
    <row r="249" spans="1:12" outlineLevel="1">
      <c r="A249" s="180" t="s">
        <v>5</v>
      </c>
      <c r="B249" s="139" t="s">
        <v>6</v>
      </c>
      <c r="C249" s="139" t="s">
        <v>7</v>
      </c>
      <c r="D249" s="253" t="s">
        <v>8</v>
      </c>
      <c r="E249" s="140" t="s">
        <v>9</v>
      </c>
      <c r="F249" s="141" t="s">
        <v>10</v>
      </c>
      <c r="G249" s="142" t="s">
        <v>5</v>
      </c>
      <c r="H249" s="142" t="s">
        <v>6</v>
      </c>
      <c r="I249" s="141" t="s">
        <v>11</v>
      </c>
      <c r="J249" s="141" t="s">
        <v>19</v>
      </c>
    </row>
    <row r="250" spans="1:12" outlineLevel="1">
      <c r="E250" s="140" t="s">
        <v>13</v>
      </c>
      <c r="F250" s="171"/>
      <c r="H250" s="150"/>
      <c r="J250" s="128">
        <f>F250-I250</f>
        <v>0</v>
      </c>
    </row>
    <row r="251" spans="1:12" outlineLevel="1">
      <c r="A251" s="133" t="s">
        <v>327</v>
      </c>
      <c r="B251" s="172">
        <v>42338</v>
      </c>
      <c r="C251" s="129" t="s">
        <v>328</v>
      </c>
      <c r="D251" s="150" t="s">
        <v>329</v>
      </c>
      <c r="E251" s="133" t="s">
        <v>34</v>
      </c>
      <c r="F251" s="134">
        <v>8927.41</v>
      </c>
      <c r="H251" s="172"/>
      <c r="J251" s="128">
        <f>+F251-I251</f>
        <v>8927.41</v>
      </c>
    </row>
    <row r="252" spans="1:12" outlineLevel="1">
      <c r="A252" s="133" t="s">
        <v>435</v>
      </c>
      <c r="B252" s="172">
        <v>42390</v>
      </c>
      <c r="C252" s="129" t="s">
        <v>436</v>
      </c>
      <c r="D252" s="150" t="s">
        <v>439</v>
      </c>
      <c r="E252" s="129" t="s">
        <v>34</v>
      </c>
      <c r="F252" s="134">
        <v>18104.11</v>
      </c>
      <c r="G252" s="129" t="s">
        <v>595</v>
      </c>
      <c r="H252" s="172">
        <v>42433</v>
      </c>
      <c r="I252" s="134">
        <v>18100.79</v>
      </c>
      <c r="J252" s="128">
        <f>+F252-I252</f>
        <v>3.319999999999709</v>
      </c>
    </row>
    <row r="253" spans="1:12" outlineLevel="1">
      <c r="B253" s="172"/>
      <c r="E253" s="129"/>
      <c r="F253" s="134"/>
      <c r="H253" s="172"/>
      <c r="J253" s="128"/>
    </row>
    <row r="254" spans="1:12" outlineLevel="1">
      <c r="E254" s="137"/>
      <c r="G254" s="171"/>
      <c r="H254" s="151"/>
      <c r="J254" s="128"/>
    </row>
    <row r="255" spans="1:12" outlineLevel="1">
      <c r="E255" s="137"/>
      <c r="F255" s="152" t="s">
        <v>15</v>
      </c>
      <c r="H255" s="150"/>
      <c r="J255" s="153">
        <f>SUM(J250:J252)</f>
        <v>8930.73</v>
      </c>
    </row>
    <row r="256" spans="1:12" ht="12" outlineLevel="1" thickBot="1">
      <c r="E256" s="137"/>
      <c r="F256" s="152" t="s">
        <v>16</v>
      </c>
      <c r="H256" s="150"/>
      <c r="J256" s="187">
        <v>8931.32</v>
      </c>
    </row>
    <row r="257" spans="1:10" ht="12" outlineLevel="1" thickTop="1">
      <c r="E257" s="137"/>
      <c r="F257" s="152" t="s">
        <v>17</v>
      </c>
      <c r="H257" s="150"/>
      <c r="J257" s="154">
        <f>+J255-J256</f>
        <v>-0.59000000000014552</v>
      </c>
    </row>
    <row r="258" spans="1:10" outlineLevel="1"/>
    <row r="259" spans="1:10">
      <c r="A259" s="119" t="s">
        <v>465</v>
      </c>
      <c r="B259" s="199" t="s">
        <v>466</v>
      </c>
      <c r="C259" s="135"/>
      <c r="D259" s="252"/>
      <c r="E259" s="140"/>
      <c r="F259" s="152"/>
      <c r="G259" s="142"/>
      <c r="H259" s="142"/>
      <c r="I259" s="141"/>
      <c r="J259" s="182"/>
    </row>
    <row r="260" spans="1:10" outlineLevel="1">
      <c r="A260" s="180" t="s">
        <v>5</v>
      </c>
      <c r="B260" s="139" t="s">
        <v>6</v>
      </c>
      <c r="C260" s="139" t="s">
        <v>7</v>
      </c>
      <c r="D260" s="253" t="s">
        <v>8</v>
      </c>
      <c r="E260" s="140" t="s">
        <v>9</v>
      </c>
      <c r="F260" s="141" t="s">
        <v>10</v>
      </c>
      <c r="G260" s="142" t="s">
        <v>5</v>
      </c>
      <c r="H260" s="142" t="s">
        <v>6</v>
      </c>
      <c r="I260" s="141" t="s">
        <v>11</v>
      </c>
      <c r="J260" s="141" t="s">
        <v>19</v>
      </c>
    </row>
    <row r="261" spans="1:10" outlineLevel="1">
      <c r="A261" s="183" t="s">
        <v>608</v>
      </c>
      <c r="B261" s="170">
        <v>42438</v>
      </c>
      <c r="C261" s="169" t="s">
        <v>609</v>
      </c>
      <c r="D261" s="254" t="s">
        <v>612</v>
      </c>
      <c r="E261" s="169" t="s">
        <v>76</v>
      </c>
      <c r="F261" s="81">
        <v>4881.6899999999996</v>
      </c>
      <c r="G261" s="141"/>
      <c r="H261" s="141"/>
      <c r="I261" s="141"/>
      <c r="J261" s="181">
        <f>+F261-I261</f>
        <v>4881.6899999999996</v>
      </c>
    </row>
    <row r="262" spans="1:10" outlineLevel="1">
      <c r="A262" s="183" t="s">
        <v>610</v>
      </c>
      <c r="B262" s="170">
        <v>42458</v>
      </c>
      <c r="C262" s="169" t="s">
        <v>611</v>
      </c>
      <c r="D262" s="254" t="s">
        <v>613</v>
      </c>
      <c r="E262" s="169" t="s">
        <v>76</v>
      </c>
      <c r="F262" s="81">
        <v>1459.02</v>
      </c>
      <c r="G262" s="141"/>
      <c r="H262" s="141"/>
      <c r="I262" s="141"/>
      <c r="J262" s="181">
        <f>+F262-I262</f>
        <v>1459.02</v>
      </c>
    </row>
    <row r="263" spans="1:10" outlineLevel="1">
      <c r="A263" s="180"/>
      <c r="B263" s="139"/>
      <c r="C263" s="139"/>
      <c r="D263" s="253"/>
      <c r="E263" s="140"/>
      <c r="F263" s="141"/>
      <c r="G263" s="142"/>
      <c r="H263" s="142"/>
      <c r="I263" s="141"/>
      <c r="J263" s="141"/>
    </row>
    <row r="264" spans="1:10" outlineLevel="1"/>
    <row r="265" spans="1:10" outlineLevel="1">
      <c r="F265" s="152" t="s">
        <v>15</v>
      </c>
      <c r="J265" s="128">
        <f>+SUM(J261:J262)</f>
        <v>6340.7099999999991</v>
      </c>
    </row>
    <row r="266" spans="1:10" ht="12" outlineLevel="1" thickBot="1">
      <c r="F266" s="152" t="s">
        <v>16</v>
      </c>
      <c r="J266" s="94">
        <v>6340.71</v>
      </c>
    </row>
    <row r="267" spans="1:10" ht="12" outlineLevel="1" thickTop="1">
      <c r="F267" s="152" t="s">
        <v>17</v>
      </c>
      <c r="J267" s="128">
        <f>+J265-J266</f>
        <v>0</v>
      </c>
    </row>
    <row r="268" spans="1:10" outlineLevel="1">
      <c r="E268" s="137"/>
      <c r="F268" s="152"/>
      <c r="H268" s="150"/>
      <c r="J268" s="154"/>
    </row>
    <row r="269" spans="1:10">
      <c r="A269" s="119" t="s">
        <v>333</v>
      </c>
      <c r="B269" s="224" t="s">
        <v>334</v>
      </c>
      <c r="C269" s="135"/>
      <c r="D269" s="252"/>
      <c r="E269" s="137"/>
      <c r="F269" s="125"/>
      <c r="G269" s="138"/>
      <c r="H269" s="127"/>
      <c r="I269" s="128"/>
      <c r="J269" s="128"/>
    </row>
    <row r="270" spans="1:10" outlineLevel="1">
      <c r="A270" s="180" t="s">
        <v>5</v>
      </c>
      <c r="B270" s="139" t="s">
        <v>6</v>
      </c>
      <c r="C270" s="139" t="s">
        <v>7</v>
      </c>
      <c r="D270" s="253" t="s">
        <v>8</v>
      </c>
      <c r="E270" s="140" t="s">
        <v>9</v>
      </c>
      <c r="F270" s="141" t="s">
        <v>10</v>
      </c>
      <c r="G270" s="142" t="s">
        <v>5</v>
      </c>
      <c r="H270" s="142" t="s">
        <v>6</v>
      </c>
      <c r="I270" s="141" t="s">
        <v>11</v>
      </c>
      <c r="J270" s="141" t="s">
        <v>19</v>
      </c>
    </row>
    <row r="271" spans="1:10" outlineLevel="1">
      <c r="A271" s="120"/>
      <c r="B271" s="143"/>
      <c r="C271" s="144"/>
      <c r="D271" s="253"/>
      <c r="E271" s="140" t="s">
        <v>13</v>
      </c>
      <c r="F271" s="171"/>
      <c r="G271" s="147"/>
      <c r="H271" s="148"/>
      <c r="I271" s="146"/>
      <c r="J271" s="146">
        <f t="shared" ref="J271:J278" si="7">+F271-I271</f>
        <v>0</v>
      </c>
    </row>
    <row r="272" spans="1:10" outlineLevel="1">
      <c r="A272" s="133" t="s">
        <v>335</v>
      </c>
      <c r="B272" s="172">
        <v>42009</v>
      </c>
      <c r="C272" s="129" t="s">
        <v>336</v>
      </c>
      <c r="D272" s="150" t="s">
        <v>337</v>
      </c>
      <c r="E272" s="137" t="s">
        <v>338</v>
      </c>
      <c r="F272" s="134">
        <v>2583.19</v>
      </c>
      <c r="G272" s="134"/>
      <c r="H272" s="134"/>
      <c r="J272" s="179">
        <f t="shared" si="7"/>
        <v>2583.19</v>
      </c>
    </row>
    <row r="273" spans="1:10" outlineLevel="1">
      <c r="A273" s="133" t="s">
        <v>339</v>
      </c>
      <c r="B273" s="172">
        <v>42280</v>
      </c>
      <c r="C273" s="129" t="s">
        <v>340</v>
      </c>
      <c r="D273" s="150" t="s">
        <v>341</v>
      </c>
      <c r="E273" s="137" t="s">
        <v>76</v>
      </c>
      <c r="F273" s="134">
        <v>4024.69</v>
      </c>
      <c r="G273" s="134"/>
      <c r="H273" s="134"/>
      <c r="J273" s="179">
        <f t="shared" si="7"/>
        <v>4024.69</v>
      </c>
    </row>
    <row r="274" spans="1:10" outlineLevel="1">
      <c r="A274" s="133" t="s">
        <v>342</v>
      </c>
      <c r="B274" s="172">
        <v>42292</v>
      </c>
      <c r="C274" s="129" t="s">
        <v>343</v>
      </c>
      <c r="D274" s="150" t="s">
        <v>344</v>
      </c>
      <c r="E274" s="137" t="s">
        <v>76</v>
      </c>
      <c r="F274" s="134">
        <v>2719.41</v>
      </c>
      <c r="G274" s="134"/>
      <c r="H274" s="134"/>
      <c r="I274" s="134">
        <v>2719.41</v>
      </c>
      <c r="J274" s="179">
        <f t="shared" si="7"/>
        <v>0</v>
      </c>
    </row>
    <row r="275" spans="1:10" outlineLevel="1">
      <c r="A275" s="133" t="s">
        <v>345</v>
      </c>
      <c r="B275" s="172">
        <v>42349</v>
      </c>
      <c r="C275" s="129" t="s">
        <v>346</v>
      </c>
      <c r="D275" s="150" t="s">
        <v>347</v>
      </c>
      <c r="E275" s="133" t="s">
        <v>76</v>
      </c>
      <c r="F275" s="134">
        <v>3038.52</v>
      </c>
      <c r="G275" s="134"/>
      <c r="H275" s="134"/>
      <c r="I275" s="134">
        <v>3038.52</v>
      </c>
      <c r="J275" s="179">
        <f t="shared" si="7"/>
        <v>0</v>
      </c>
    </row>
    <row r="276" spans="1:10" outlineLevel="1">
      <c r="A276" s="133" t="s">
        <v>348</v>
      </c>
      <c r="B276" s="172">
        <v>42349</v>
      </c>
      <c r="C276" s="129" t="s">
        <v>346</v>
      </c>
      <c r="D276" s="150" t="s">
        <v>349</v>
      </c>
      <c r="E276" s="133" t="s">
        <v>76</v>
      </c>
      <c r="F276" s="134">
        <v>8932</v>
      </c>
      <c r="G276" s="134"/>
      <c r="H276" s="134"/>
      <c r="I276" s="134">
        <v>8932</v>
      </c>
      <c r="J276" s="179">
        <f t="shared" si="7"/>
        <v>0</v>
      </c>
    </row>
    <row r="277" spans="1:10" outlineLevel="1">
      <c r="A277" s="133" t="s">
        <v>350</v>
      </c>
      <c r="B277" s="172">
        <v>42349</v>
      </c>
      <c r="C277" s="129" t="s">
        <v>346</v>
      </c>
      <c r="D277" s="150" t="s">
        <v>351</v>
      </c>
      <c r="E277" s="133" t="s">
        <v>76</v>
      </c>
      <c r="F277" s="134">
        <v>835.94</v>
      </c>
      <c r="G277" s="134"/>
      <c r="H277" s="134"/>
      <c r="I277" s="134">
        <v>835.94</v>
      </c>
      <c r="J277" s="179">
        <f t="shared" si="7"/>
        <v>0</v>
      </c>
    </row>
    <row r="278" spans="1:10" outlineLevel="1">
      <c r="A278" s="133" t="s">
        <v>352</v>
      </c>
      <c r="B278" s="172">
        <v>42349</v>
      </c>
      <c r="C278" s="129" t="s">
        <v>346</v>
      </c>
      <c r="D278" s="150" t="s">
        <v>353</v>
      </c>
      <c r="E278" s="133" t="s">
        <v>76</v>
      </c>
      <c r="F278" s="134">
        <v>9071.2999999999993</v>
      </c>
      <c r="G278" s="134"/>
      <c r="H278" s="134"/>
      <c r="I278" s="134">
        <v>9071.2999999999993</v>
      </c>
      <c r="J278" s="179">
        <f t="shared" si="7"/>
        <v>0</v>
      </c>
    </row>
    <row r="279" spans="1:10" outlineLevel="1">
      <c r="E279" s="137"/>
      <c r="F279" s="171"/>
      <c r="H279" s="151"/>
      <c r="J279" s="128"/>
    </row>
    <row r="280" spans="1:10" outlineLevel="1">
      <c r="E280" s="137"/>
      <c r="F280" s="152" t="s">
        <v>15</v>
      </c>
      <c r="H280" s="150"/>
      <c r="J280" s="153">
        <f>+SUM(J271:J279)</f>
        <v>6607.88</v>
      </c>
    </row>
    <row r="281" spans="1:10" ht="12" outlineLevel="1" thickBot="1">
      <c r="E281" s="137"/>
      <c r="F281" s="152" t="s">
        <v>16</v>
      </c>
      <c r="H281" s="150"/>
      <c r="J281" s="187">
        <v>6607.88</v>
      </c>
    </row>
    <row r="282" spans="1:10" ht="12" outlineLevel="1" thickTop="1">
      <c r="E282" s="137"/>
      <c r="F282" s="152" t="s">
        <v>17</v>
      </c>
      <c r="H282" s="150"/>
      <c r="J282" s="154">
        <f>+J280-J281</f>
        <v>0</v>
      </c>
    </row>
    <row r="283" spans="1:10" outlineLevel="1"/>
    <row r="284" spans="1:10">
      <c r="A284" s="119" t="s">
        <v>370</v>
      </c>
      <c r="B284" s="224" t="s">
        <v>371</v>
      </c>
      <c r="C284" s="135"/>
      <c r="D284" s="252"/>
    </row>
    <row r="285" spans="1:10" outlineLevel="1">
      <c r="A285" s="180" t="s">
        <v>5</v>
      </c>
      <c r="B285" s="139" t="s">
        <v>6</v>
      </c>
      <c r="C285" s="139" t="s">
        <v>7</v>
      </c>
      <c r="D285" s="253" t="s">
        <v>8</v>
      </c>
      <c r="E285" s="140" t="s">
        <v>9</v>
      </c>
      <c r="F285" s="141" t="s">
        <v>10</v>
      </c>
      <c r="G285" s="142" t="s">
        <v>5</v>
      </c>
      <c r="H285" s="142" t="s">
        <v>6</v>
      </c>
      <c r="I285" s="141" t="s">
        <v>11</v>
      </c>
      <c r="J285" s="141" t="s">
        <v>19</v>
      </c>
    </row>
    <row r="286" spans="1:10" outlineLevel="1">
      <c r="A286" s="133" t="s">
        <v>596</v>
      </c>
      <c r="B286" s="172">
        <v>42436</v>
      </c>
      <c r="C286" s="129" t="s">
        <v>597</v>
      </c>
      <c r="D286" s="150" t="s">
        <v>604</v>
      </c>
      <c r="E286" s="129" t="s">
        <v>76</v>
      </c>
      <c r="F286" s="134">
        <v>3030.01</v>
      </c>
      <c r="J286" s="190">
        <f>+F286-I286</f>
        <v>3030.01</v>
      </c>
    </row>
    <row r="287" spans="1:10" outlineLevel="1">
      <c r="A287" s="133" t="s">
        <v>598</v>
      </c>
      <c r="B287" s="172">
        <v>42445</v>
      </c>
      <c r="C287" s="129" t="s">
        <v>599</v>
      </c>
      <c r="D287" s="150" t="s">
        <v>605</v>
      </c>
      <c r="E287" s="129" t="s">
        <v>76</v>
      </c>
      <c r="F287" s="134">
        <v>4000</v>
      </c>
      <c r="J287" s="190">
        <f>+F287-I287</f>
        <v>4000</v>
      </c>
    </row>
    <row r="288" spans="1:10" outlineLevel="1">
      <c r="A288" s="133" t="s">
        <v>600</v>
      </c>
      <c r="B288" s="172">
        <v>42446</v>
      </c>
      <c r="C288" s="129" t="s">
        <v>601</v>
      </c>
      <c r="D288" s="150" t="s">
        <v>606</v>
      </c>
      <c r="E288" s="129" t="s">
        <v>76</v>
      </c>
      <c r="F288" s="134">
        <v>3030</v>
      </c>
      <c r="J288" s="190">
        <f>+F288-I288</f>
        <v>3030</v>
      </c>
    </row>
    <row r="289" spans="1:10" outlineLevel="1">
      <c r="A289" s="133" t="s">
        <v>602</v>
      </c>
      <c r="B289" s="172">
        <v>42447</v>
      </c>
      <c r="C289" s="129" t="s">
        <v>603</v>
      </c>
      <c r="D289" s="150" t="s">
        <v>607</v>
      </c>
      <c r="E289" s="129" t="s">
        <v>76</v>
      </c>
      <c r="F289" s="134">
        <v>3030.01</v>
      </c>
      <c r="J289" s="190">
        <f>+F289-I289</f>
        <v>3030.01</v>
      </c>
    </row>
    <row r="290" spans="1:10" outlineLevel="1"/>
    <row r="291" spans="1:10" outlineLevel="1">
      <c r="F291" s="152" t="s">
        <v>15</v>
      </c>
      <c r="J291" s="128">
        <f>+SUM(J286:J290)</f>
        <v>13090.02</v>
      </c>
    </row>
    <row r="292" spans="1:10" ht="12" outlineLevel="1" thickBot="1">
      <c r="F292" s="152" t="s">
        <v>16</v>
      </c>
      <c r="J292" s="187">
        <v>13090.02</v>
      </c>
    </row>
    <row r="293" spans="1:10" ht="12" outlineLevel="1" thickTop="1">
      <c r="F293" s="152" t="s">
        <v>17</v>
      </c>
      <c r="J293" s="128">
        <f>+J291-J292</f>
        <v>0</v>
      </c>
    </row>
    <row r="294" spans="1:10" outlineLevel="1">
      <c r="F294" s="152"/>
      <c r="J294" s="128"/>
    </row>
    <row r="295" spans="1:10">
      <c r="A295" s="119" t="s">
        <v>614</v>
      </c>
      <c r="B295" s="199" t="s">
        <v>615</v>
      </c>
      <c r="C295" s="135"/>
      <c r="D295" s="252"/>
      <c r="E295" s="140"/>
      <c r="F295" s="152"/>
      <c r="G295" s="142"/>
      <c r="H295" s="142"/>
      <c r="I295" s="141"/>
      <c r="J295" s="182"/>
    </row>
    <row r="296" spans="1:10" outlineLevel="1">
      <c r="A296" s="180" t="s">
        <v>5</v>
      </c>
      <c r="B296" s="139" t="s">
        <v>6</v>
      </c>
      <c r="C296" s="139" t="s">
        <v>7</v>
      </c>
      <c r="D296" s="253" t="s">
        <v>8</v>
      </c>
      <c r="E296" s="140" t="s">
        <v>9</v>
      </c>
      <c r="F296" s="141" t="s">
        <v>10</v>
      </c>
      <c r="G296" s="142" t="s">
        <v>5</v>
      </c>
      <c r="H296" s="142" t="s">
        <v>6</v>
      </c>
      <c r="I296" s="141" t="s">
        <v>11</v>
      </c>
      <c r="J296" s="141" t="s">
        <v>19</v>
      </c>
    </row>
    <row r="297" spans="1:10" outlineLevel="1">
      <c r="A297" s="183" t="s">
        <v>616</v>
      </c>
      <c r="B297" s="170">
        <v>42459</v>
      </c>
      <c r="C297" s="169" t="s">
        <v>617</v>
      </c>
      <c r="D297" s="254" t="s">
        <v>618</v>
      </c>
      <c r="E297" s="169" t="s">
        <v>76</v>
      </c>
      <c r="F297" s="168">
        <v>510.04</v>
      </c>
      <c r="J297" s="128">
        <f>+F297-I297</f>
        <v>510.04</v>
      </c>
    </row>
    <row r="298" spans="1:10" outlineLevel="1">
      <c r="F298" s="152"/>
      <c r="J298" s="128"/>
    </row>
    <row r="299" spans="1:10" outlineLevel="1">
      <c r="F299" s="152"/>
      <c r="J299" s="128"/>
    </row>
    <row r="300" spans="1:10" outlineLevel="1">
      <c r="F300" s="152" t="s">
        <v>15</v>
      </c>
      <c r="J300" s="128">
        <f>+SUM(J295:J297)</f>
        <v>510.04</v>
      </c>
    </row>
    <row r="301" spans="1:10" ht="12" outlineLevel="1" thickBot="1">
      <c r="F301" s="152" t="s">
        <v>16</v>
      </c>
      <c r="J301" s="94">
        <v>510.04</v>
      </c>
    </row>
    <row r="302" spans="1:10" ht="12" outlineLevel="1" thickTop="1">
      <c r="F302" s="152" t="s">
        <v>17</v>
      </c>
      <c r="J302" s="128">
        <f>+J300-J301</f>
        <v>0</v>
      </c>
    </row>
    <row r="303" spans="1:10">
      <c r="F303" s="152"/>
      <c r="J303" s="128"/>
    </row>
    <row r="304" spans="1:10">
      <c r="F304" s="152"/>
      <c r="J304" s="128"/>
    </row>
    <row r="305" spans="1:10">
      <c r="F305" s="152"/>
      <c r="J305" s="128"/>
    </row>
    <row r="306" spans="1:10">
      <c r="A306" s="281" t="s">
        <v>676</v>
      </c>
      <c r="B306" s="229" t="s">
        <v>18</v>
      </c>
      <c r="C306" s="227"/>
      <c r="D306" s="282"/>
      <c r="E306" s="137"/>
      <c r="F306" s="152"/>
      <c r="H306" s="150"/>
      <c r="J306" s="154"/>
    </row>
    <row r="307" spans="1:10" outlineLevel="1">
      <c r="A307" s="180" t="s">
        <v>5</v>
      </c>
      <c r="B307" s="139" t="s">
        <v>6</v>
      </c>
      <c r="C307" s="139" t="s">
        <v>7</v>
      </c>
      <c r="D307" s="253" t="s">
        <v>8</v>
      </c>
      <c r="E307" s="140" t="s">
        <v>9</v>
      </c>
      <c r="F307" s="141" t="s">
        <v>10</v>
      </c>
      <c r="G307" s="142" t="s">
        <v>5</v>
      </c>
      <c r="H307" s="142" t="s">
        <v>6</v>
      </c>
      <c r="I307" s="141" t="s">
        <v>11</v>
      </c>
      <c r="J307" s="141" t="s">
        <v>19</v>
      </c>
    </row>
    <row r="308" spans="1:10" outlineLevel="1">
      <c r="A308" s="175"/>
      <c r="B308" s="126"/>
      <c r="C308" s="125"/>
      <c r="D308" s="127"/>
      <c r="E308" s="140" t="s">
        <v>13</v>
      </c>
      <c r="F308" s="125"/>
      <c r="G308" s="125"/>
      <c r="H308" s="127"/>
      <c r="I308" s="128"/>
      <c r="J308" s="93">
        <v>212252.41</v>
      </c>
    </row>
    <row r="309" spans="1:10" outlineLevel="1">
      <c r="D309" s="127"/>
      <c r="E309" s="137"/>
      <c r="F309" s="152"/>
      <c r="G309" s="169"/>
      <c r="H309" s="170"/>
      <c r="I309" s="168"/>
      <c r="J309" s="54"/>
    </row>
    <row r="310" spans="1:10" outlineLevel="1">
      <c r="D310" s="127"/>
      <c r="E310" s="137"/>
      <c r="F310" s="152"/>
      <c r="H310" s="150"/>
      <c r="J310" s="154"/>
    </row>
    <row r="311" spans="1:10" outlineLevel="1">
      <c r="D311" s="127"/>
      <c r="E311" s="137"/>
      <c r="F311" s="152" t="s">
        <v>15</v>
      </c>
      <c r="H311" s="150"/>
      <c r="J311" s="153">
        <f>+SUM(J308:J309)</f>
        <v>212252.41</v>
      </c>
    </row>
    <row r="312" spans="1:10" ht="12" outlineLevel="1" thickBot="1">
      <c r="D312" s="127"/>
      <c r="E312" s="137"/>
      <c r="F312" s="152" t="s">
        <v>16</v>
      </c>
      <c r="H312" s="150"/>
      <c r="J312" s="94">
        <v>212252.41</v>
      </c>
    </row>
    <row r="313" spans="1:10" ht="12" outlineLevel="1" thickTop="1">
      <c r="D313" s="127"/>
      <c r="E313" s="137"/>
      <c r="F313" s="152" t="s">
        <v>17</v>
      </c>
      <c r="H313" s="150"/>
      <c r="J313" s="154">
        <f>+J311-J312</f>
        <v>0</v>
      </c>
    </row>
    <row r="314" spans="1:10" outlineLevel="1">
      <c r="E314" s="137"/>
    </row>
    <row r="315" spans="1:10">
      <c r="A315" s="281" t="s">
        <v>354</v>
      </c>
      <c r="B315" s="229" t="s">
        <v>355</v>
      </c>
      <c r="C315" s="227"/>
      <c r="D315" s="282"/>
      <c r="E315" s="137"/>
    </row>
    <row r="316" spans="1:10" outlineLevel="1">
      <c r="A316" s="180" t="s">
        <v>5</v>
      </c>
      <c r="B316" s="139" t="s">
        <v>6</v>
      </c>
      <c r="C316" s="139" t="s">
        <v>7</v>
      </c>
      <c r="D316" s="253" t="s">
        <v>8</v>
      </c>
      <c r="E316" s="140" t="s">
        <v>9</v>
      </c>
      <c r="F316" s="141" t="s">
        <v>10</v>
      </c>
      <c r="G316" s="142" t="s">
        <v>5</v>
      </c>
      <c r="H316" s="142" t="s">
        <v>6</v>
      </c>
      <c r="I316" s="141" t="s">
        <v>11</v>
      </c>
      <c r="J316" s="141" t="s">
        <v>19</v>
      </c>
    </row>
    <row r="317" spans="1:10" outlineLevel="1">
      <c r="E317" s="140" t="s">
        <v>13</v>
      </c>
      <c r="J317" s="93">
        <v>8624.9699999999993</v>
      </c>
    </row>
    <row r="318" spans="1:10" outlineLevel="1">
      <c r="E318" s="137"/>
    </row>
    <row r="319" spans="1:10" outlineLevel="1">
      <c r="E319" s="137"/>
      <c r="F319" s="152" t="s">
        <v>15</v>
      </c>
      <c r="H319" s="150"/>
      <c r="J319" s="153">
        <f>+SUM(J315:J318)</f>
        <v>8624.9699999999993</v>
      </c>
    </row>
    <row r="320" spans="1:10" ht="12" outlineLevel="1" thickBot="1">
      <c r="E320" s="137"/>
      <c r="F320" s="152" t="s">
        <v>16</v>
      </c>
      <c r="H320" s="150"/>
      <c r="J320" s="94">
        <v>8624.9699999999993</v>
      </c>
    </row>
    <row r="321" spans="1:11" ht="12" outlineLevel="1" thickTop="1">
      <c r="E321" s="137"/>
      <c r="F321" s="152" t="s">
        <v>17</v>
      </c>
      <c r="H321" s="150"/>
      <c r="J321" s="154">
        <f>+J319-J320</f>
        <v>0</v>
      </c>
    </row>
    <row r="322" spans="1:11" outlineLevel="1">
      <c r="E322" s="137"/>
    </row>
    <row r="323" spans="1:11">
      <c r="F323" s="152"/>
      <c r="J323" s="128"/>
    </row>
    <row r="324" spans="1:11">
      <c r="A324" s="180"/>
      <c r="B324" s="139"/>
      <c r="C324" s="139"/>
      <c r="D324" s="253"/>
      <c r="E324" s="140"/>
      <c r="F324" s="141"/>
      <c r="G324" s="142"/>
      <c r="H324" s="142"/>
      <c r="I324" s="141"/>
      <c r="J324" s="141"/>
    </row>
    <row r="325" spans="1:11">
      <c r="I325" s="152" t="s">
        <v>15</v>
      </c>
      <c r="J325" s="190">
        <f>+J225+J300+J265+J291+J102+J77+J319+J280+J255+J244+J234+J216+J195+J179+J119+J110+J94+J68+J311+J39+J13</f>
        <v>1570332.21</v>
      </c>
    </row>
    <row r="326" spans="1:11" ht="12" thickBot="1">
      <c r="I326" s="152" t="s">
        <v>16</v>
      </c>
      <c r="J326" s="94">
        <v>1570332.27</v>
      </c>
      <c r="K326" s="174"/>
    </row>
    <row r="327" spans="1:11" ht="12" thickTop="1">
      <c r="I327" s="152" t="s">
        <v>17</v>
      </c>
      <c r="J327" s="190">
        <f>+J325-J326</f>
        <v>-6.0000000055879354E-2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89"/>
  <sheetViews>
    <sheetView workbookViewId="0">
      <selection activeCell="E265" sqref="E265"/>
    </sheetView>
  </sheetViews>
  <sheetFormatPr baseColWidth="10" defaultRowHeight="11.25" outlineLevelRow="1"/>
  <cols>
    <col min="1" max="2" width="11.42578125" style="129"/>
    <col min="3" max="3" width="9.85546875" style="133" bestFit="1" customWidth="1"/>
    <col min="4" max="4" width="11.5703125" style="202" customWidth="1"/>
    <col min="5" max="5" width="29.28515625" style="133" customWidth="1"/>
    <col min="6" max="6" width="10.85546875" style="129" bestFit="1" customWidth="1"/>
    <col min="7" max="7" width="8.140625" style="129" bestFit="1" customWidth="1"/>
    <col min="8" max="8" width="9" style="129" bestFit="1" customWidth="1"/>
    <col min="9" max="9" width="10.7109375" style="134" bestFit="1" customWidth="1"/>
    <col min="10" max="10" width="11.140625" style="125" bestFit="1" customWidth="1"/>
    <col min="11" max="11" width="11.42578125" style="129"/>
    <col min="12" max="12" width="11.5703125" style="129" bestFit="1" customWidth="1"/>
    <col min="13" max="16384" width="11.42578125" style="129"/>
  </cols>
  <sheetData>
    <row r="1" spans="1:12">
      <c r="A1" s="1"/>
      <c r="B1" s="1"/>
      <c r="C1" s="2"/>
      <c r="D1" s="257"/>
      <c r="E1" s="2"/>
      <c r="F1" s="125"/>
      <c r="G1" s="8"/>
      <c r="H1" s="127"/>
      <c r="I1" s="128"/>
      <c r="J1" s="128"/>
      <c r="K1" s="130"/>
      <c r="L1" s="131" t="s">
        <v>0</v>
      </c>
    </row>
    <row r="2" spans="1:12">
      <c r="A2" s="306" t="s">
        <v>1</v>
      </c>
      <c r="B2" s="306"/>
      <c r="C2" s="306"/>
      <c r="D2" s="306"/>
      <c r="E2" s="306"/>
      <c r="F2" s="306"/>
      <c r="G2" s="306"/>
      <c r="H2" s="306"/>
      <c r="I2" s="306"/>
      <c r="J2" s="306"/>
      <c r="K2" s="132"/>
      <c r="L2" s="131" t="s">
        <v>2</v>
      </c>
    </row>
    <row r="3" spans="1:12">
      <c r="A3" s="306" t="s">
        <v>637</v>
      </c>
      <c r="B3" s="306"/>
      <c r="C3" s="306"/>
      <c r="D3" s="306"/>
      <c r="E3" s="306"/>
      <c r="F3" s="306"/>
      <c r="G3" s="306"/>
      <c r="H3" s="306"/>
      <c r="I3" s="306"/>
      <c r="J3" s="306"/>
    </row>
    <row r="4" spans="1:12">
      <c r="A4" s="307"/>
      <c r="B4" s="307"/>
      <c r="C4" s="307"/>
      <c r="D4" s="307"/>
      <c r="E4" s="307"/>
      <c r="F4" s="307"/>
      <c r="G4" s="307"/>
      <c r="H4" s="307"/>
      <c r="I4" s="307"/>
      <c r="J4" s="307"/>
    </row>
    <row r="6" spans="1:12">
      <c r="A6" s="225" t="s">
        <v>3</v>
      </c>
      <c r="B6" s="224" t="s">
        <v>4</v>
      </c>
      <c r="C6" s="199"/>
      <c r="D6" s="258"/>
      <c r="E6" s="137"/>
      <c r="F6" s="125"/>
      <c r="G6" s="138"/>
      <c r="H6" s="127"/>
      <c r="I6" s="128"/>
      <c r="J6" s="128"/>
    </row>
    <row r="7" spans="1:12" hidden="1" outlineLevel="1">
      <c r="A7" s="139" t="s">
        <v>5</v>
      </c>
      <c r="B7" s="139" t="s">
        <v>6</v>
      </c>
      <c r="C7" s="180" t="s">
        <v>7</v>
      </c>
      <c r="D7" s="120" t="s">
        <v>8</v>
      </c>
      <c r="E7" s="140" t="s">
        <v>9</v>
      </c>
      <c r="F7" s="141" t="s">
        <v>10</v>
      </c>
      <c r="G7" s="142" t="s">
        <v>5</v>
      </c>
      <c r="H7" s="142" t="s">
        <v>6</v>
      </c>
      <c r="I7" s="141" t="s">
        <v>11</v>
      </c>
      <c r="J7" s="141" t="s">
        <v>12</v>
      </c>
    </row>
    <row r="8" spans="1:12" hidden="1" outlineLevel="1">
      <c r="A8" s="143"/>
      <c r="B8" s="143"/>
      <c r="C8" s="201"/>
      <c r="D8" s="120"/>
      <c r="E8" s="140" t="s">
        <v>13</v>
      </c>
      <c r="F8" s="146"/>
      <c r="G8" s="147"/>
      <c r="H8" s="148"/>
      <c r="I8" s="146"/>
      <c r="J8" s="146">
        <v>0</v>
      </c>
    </row>
    <row r="9" spans="1:12" hidden="1" outlineLevel="1">
      <c r="A9" s="129" t="s">
        <v>378</v>
      </c>
      <c r="B9" s="191">
        <v>42383</v>
      </c>
      <c r="C9" s="133" t="s">
        <v>379</v>
      </c>
      <c r="D9" s="259" t="s">
        <v>380</v>
      </c>
      <c r="E9" s="133" t="s">
        <v>14</v>
      </c>
      <c r="F9" s="184">
        <v>1419</v>
      </c>
      <c r="G9" s="174" t="s">
        <v>636</v>
      </c>
      <c r="H9" s="174">
        <v>42485</v>
      </c>
      <c r="I9" s="184">
        <v>191.18</v>
      </c>
      <c r="J9" s="195">
        <f>F9-I9</f>
        <v>1227.82</v>
      </c>
    </row>
    <row r="10" spans="1:12" hidden="1" outlineLevel="1">
      <c r="B10" s="149"/>
      <c r="D10" s="259"/>
      <c r="H10" s="151"/>
      <c r="J10" s="128"/>
    </row>
    <row r="11" spans="1:12" hidden="1" outlineLevel="1">
      <c r="E11" s="137"/>
      <c r="F11" s="152" t="s">
        <v>15</v>
      </c>
      <c r="H11" s="150"/>
      <c r="J11" s="153">
        <f>SUM(J8:J9)</f>
        <v>1227.82</v>
      </c>
    </row>
    <row r="12" spans="1:12" ht="12" hidden="1" outlineLevel="1" thickBot="1">
      <c r="E12" s="137"/>
      <c r="F12" s="152" t="s">
        <v>16</v>
      </c>
      <c r="H12" s="150"/>
      <c r="J12" s="188">
        <v>1227.82</v>
      </c>
    </row>
    <row r="13" spans="1:12" ht="12" hidden="1" outlineLevel="1" thickTop="1">
      <c r="E13" s="137"/>
      <c r="F13" s="152" t="s">
        <v>17</v>
      </c>
      <c r="H13" s="150"/>
      <c r="J13" s="154">
        <f>+J11-J12</f>
        <v>0</v>
      </c>
    </row>
    <row r="14" spans="1:12" hidden="1" outlineLevel="1">
      <c r="E14" s="137"/>
    </row>
    <row r="15" spans="1:12" hidden="1" outlineLevel="1">
      <c r="B15" s="131"/>
      <c r="E15" s="137"/>
    </row>
    <row r="16" spans="1:12" collapsed="1">
      <c r="A16" s="225" t="s">
        <v>673</v>
      </c>
      <c r="B16" s="224" t="s">
        <v>18</v>
      </c>
      <c r="C16" s="199"/>
      <c r="D16" s="258"/>
      <c r="E16" s="137"/>
      <c r="G16" s="134"/>
      <c r="H16" s="127"/>
      <c r="I16" s="128"/>
      <c r="J16" s="128"/>
    </row>
    <row r="17" spans="1:10" hidden="1" outlineLevel="1">
      <c r="A17" s="139" t="s">
        <v>5</v>
      </c>
      <c r="B17" s="139" t="s">
        <v>6</v>
      </c>
      <c r="C17" s="139" t="s">
        <v>7</v>
      </c>
      <c r="D17" s="19" t="s">
        <v>8</v>
      </c>
      <c r="E17" s="140" t="s">
        <v>9</v>
      </c>
      <c r="F17" s="141" t="s">
        <v>10</v>
      </c>
      <c r="G17" s="142" t="s">
        <v>5</v>
      </c>
      <c r="H17" s="142" t="s">
        <v>6</v>
      </c>
      <c r="I17" s="141" t="s">
        <v>11</v>
      </c>
      <c r="J17" s="141" t="s">
        <v>19</v>
      </c>
    </row>
    <row r="18" spans="1:10" hidden="1" outlineLevel="1">
      <c r="A18" s="125"/>
      <c r="B18" s="126"/>
      <c r="C18" s="125"/>
      <c r="D18" s="125"/>
      <c r="E18" s="140" t="s">
        <v>13</v>
      </c>
      <c r="F18" s="125"/>
      <c r="G18" s="125"/>
      <c r="H18" s="127"/>
      <c r="I18" s="128"/>
      <c r="J18" s="189">
        <v>122092.87</v>
      </c>
    </row>
    <row r="19" spans="1:10" hidden="1" outlineLevel="1">
      <c r="A19" s="125"/>
      <c r="B19" s="126"/>
      <c r="C19" s="125"/>
      <c r="D19" s="125"/>
      <c r="E19" s="156"/>
      <c r="F19" s="138"/>
      <c r="G19" s="157" t="s">
        <v>20</v>
      </c>
      <c r="H19" s="158">
        <v>41655</v>
      </c>
      <c r="I19" s="159">
        <v>18916.22</v>
      </c>
      <c r="J19" s="128">
        <f>+F19-I19</f>
        <v>-18916.22</v>
      </c>
    </row>
    <row r="20" spans="1:10" hidden="1" outlineLevel="1">
      <c r="A20" s="125"/>
      <c r="B20" s="126"/>
      <c r="C20" s="125"/>
      <c r="D20" s="125"/>
      <c r="E20" s="156"/>
      <c r="F20" s="138"/>
      <c r="G20" s="157" t="s">
        <v>21</v>
      </c>
      <c r="H20" s="158">
        <v>41663</v>
      </c>
      <c r="I20" s="159">
        <v>61343.16</v>
      </c>
      <c r="J20" s="128">
        <f t="shared" ref="J20:J33" si="0">+F20-I20</f>
        <v>-61343.16</v>
      </c>
    </row>
    <row r="21" spans="1:10" hidden="1" outlineLevel="1">
      <c r="A21" s="125"/>
      <c r="B21" s="126"/>
      <c r="C21" s="125"/>
      <c r="D21" s="41" t="s">
        <v>22</v>
      </c>
      <c r="E21" s="156"/>
      <c r="F21" s="138"/>
      <c r="G21" s="157" t="s">
        <v>23</v>
      </c>
      <c r="H21" s="158">
        <v>41698</v>
      </c>
      <c r="I21" s="159">
        <v>44.44</v>
      </c>
      <c r="J21" s="128">
        <f t="shared" si="0"/>
        <v>-44.44</v>
      </c>
    </row>
    <row r="22" spans="1:10" hidden="1" outlineLevel="1">
      <c r="A22" s="125"/>
      <c r="B22" s="126"/>
      <c r="C22" s="125"/>
      <c r="D22" s="41" t="s">
        <v>24</v>
      </c>
      <c r="E22" s="156"/>
      <c r="F22" s="138"/>
      <c r="G22" s="157" t="s">
        <v>25</v>
      </c>
      <c r="H22" s="158">
        <v>41724</v>
      </c>
      <c r="I22" s="155">
        <v>15012.58</v>
      </c>
      <c r="J22" s="128">
        <f t="shared" si="0"/>
        <v>-15012.58</v>
      </c>
    </row>
    <row r="23" spans="1:10" hidden="1" outlineLevel="1">
      <c r="A23" s="125"/>
      <c r="B23" s="126"/>
      <c r="C23" s="125"/>
      <c r="D23" s="41" t="s">
        <v>26</v>
      </c>
      <c r="E23" s="156"/>
      <c r="F23" s="138"/>
      <c r="G23" s="157" t="s">
        <v>27</v>
      </c>
      <c r="H23" s="158">
        <v>41731</v>
      </c>
      <c r="I23" s="159">
        <v>58530.5</v>
      </c>
      <c r="J23" s="128">
        <f t="shared" si="0"/>
        <v>-58530.5</v>
      </c>
    </row>
    <row r="24" spans="1:10" hidden="1" outlineLevel="1">
      <c r="A24" s="125"/>
      <c r="B24" s="126"/>
      <c r="C24" s="125"/>
      <c r="D24" s="41" t="s">
        <v>28</v>
      </c>
      <c r="E24" s="156"/>
      <c r="F24" s="138"/>
      <c r="G24" s="157" t="s">
        <v>29</v>
      </c>
      <c r="H24" s="158">
        <v>41844</v>
      </c>
      <c r="I24" s="155">
        <v>27284.41</v>
      </c>
      <c r="J24" s="128">
        <f t="shared" si="0"/>
        <v>-27284.41</v>
      </c>
    </row>
    <row r="25" spans="1:10" hidden="1" outlineLevel="1">
      <c r="A25" s="125"/>
      <c r="B25" s="126"/>
      <c r="C25" s="125"/>
      <c r="D25" s="41" t="s">
        <v>28</v>
      </c>
      <c r="E25" s="156"/>
      <c r="F25" s="138"/>
      <c r="G25" s="157" t="s">
        <v>30</v>
      </c>
      <c r="H25" s="158">
        <v>41851</v>
      </c>
      <c r="I25" s="159">
        <v>174.05</v>
      </c>
      <c r="J25" s="128">
        <f t="shared" si="0"/>
        <v>-174.05</v>
      </c>
    </row>
    <row r="26" spans="1:10" hidden="1" outlineLevel="1">
      <c r="A26" s="160" t="s">
        <v>35</v>
      </c>
      <c r="B26" s="161">
        <v>42233</v>
      </c>
      <c r="C26" s="185" t="s">
        <v>36</v>
      </c>
      <c r="D26" s="162" t="s">
        <v>37</v>
      </c>
      <c r="E26" s="163" t="s">
        <v>34</v>
      </c>
      <c r="F26" s="159">
        <v>72752.570000000007</v>
      </c>
      <c r="G26" s="157" t="s">
        <v>381</v>
      </c>
      <c r="H26" s="166">
        <v>42373</v>
      </c>
      <c r="I26" s="134">
        <v>72310.929999999993</v>
      </c>
      <c r="J26" s="128">
        <f t="shared" si="0"/>
        <v>441.64000000001397</v>
      </c>
    </row>
    <row r="27" spans="1:10" hidden="1" outlineLevel="1">
      <c r="A27" s="157" t="s">
        <v>1008</v>
      </c>
      <c r="B27" s="166">
        <v>42401</v>
      </c>
      <c r="C27" s="165" t="s">
        <v>1009</v>
      </c>
      <c r="D27" s="162"/>
      <c r="E27" s="165" t="s">
        <v>1010</v>
      </c>
      <c r="F27" s="159">
        <v>58770.85</v>
      </c>
      <c r="H27" s="164"/>
      <c r="J27" s="128">
        <f t="shared" si="0"/>
        <v>58770.85</v>
      </c>
    </row>
    <row r="28" spans="1:10" hidden="1" outlineLevel="1">
      <c r="A28" s="157" t="s">
        <v>541</v>
      </c>
      <c r="B28" s="166">
        <v>42437</v>
      </c>
      <c r="C28" s="165" t="s">
        <v>542</v>
      </c>
      <c r="D28" s="162">
        <v>60199</v>
      </c>
      <c r="E28" s="165" t="s">
        <v>34</v>
      </c>
      <c r="F28" s="159">
        <v>18648.939999999999</v>
      </c>
      <c r="H28" s="164"/>
      <c r="J28" s="128">
        <f t="shared" si="0"/>
        <v>18648.939999999999</v>
      </c>
    </row>
    <row r="29" spans="1:10" hidden="1" outlineLevel="1">
      <c r="A29" s="157" t="s">
        <v>433</v>
      </c>
      <c r="B29" s="166">
        <v>42448</v>
      </c>
      <c r="C29" s="165" t="s">
        <v>543</v>
      </c>
      <c r="D29" s="162">
        <v>59964</v>
      </c>
      <c r="E29" s="165" t="s">
        <v>34</v>
      </c>
      <c r="F29" s="159">
        <v>14000.33</v>
      </c>
      <c r="H29" s="164"/>
      <c r="J29" s="128">
        <f t="shared" si="0"/>
        <v>14000.33</v>
      </c>
    </row>
    <row r="30" spans="1:10" hidden="1" outlineLevel="1">
      <c r="A30" s="157" t="s">
        <v>544</v>
      </c>
      <c r="B30" s="166">
        <v>42458</v>
      </c>
      <c r="C30" s="165" t="s">
        <v>545</v>
      </c>
      <c r="D30" s="162" t="s">
        <v>546</v>
      </c>
      <c r="E30" s="165" t="s">
        <v>34</v>
      </c>
      <c r="F30" s="159">
        <v>28012.26</v>
      </c>
      <c r="H30" s="164"/>
      <c r="J30" s="128">
        <f t="shared" si="0"/>
        <v>28012.26</v>
      </c>
    </row>
    <row r="31" spans="1:10" hidden="1" outlineLevel="1">
      <c r="A31" s="157" t="s">
        <v>619</v>
      </c>
      <c r="B31" s="166">
        <v>42465</v>
      </c>
      <c r="C31" s="165" t="s">
        <v>620</v>
      </c>
      <c r="D31" s="167">
        <v>60879</v>
      </c>
      <c r="E31" s="165" t="s">
        <v>34</v>
      </c>
      <c r="F31" s="159">
        <v>7142.79</v>
      </c>
      <c r="H31" s="164"/>
      <c r="J31" s="128">
        <f t="shared" si="0"/>
        <v>7142.79</v>
      </c>
    </row>
    <row r="32" spans="1:10" hidden="1" outlineLevel="1">
      <c r="A32" s="157" t="s">
        <v>535</v>
      </c>
      <c r="B32" s="166">
        <v>42474</v>
      </c>
      <c r="C32" s="165" t="s">
        <v>621</v>
      </c>
      <c r="D32" s="167">
        <v>60047</v>
      </c>
      <c r="E32" s="165" t="s">
        <v>34</v>
      </c>
      <c r="F32" s="159">
        <v>51340.160000000003</v>
      </c>
      <c r="H32" s="164"/>
      <c r="J32" s="128">
        <f t="shared" si="0"/>
        <v>51340.160000000003</v>
      </c>
    </row>
    <row r="33" spans="1:10" hidden="1" outlineLevel="1">
      <c r="A33" s="157" t="s">
        <v>622</v>
      </c>
      <c r="B33" s="166">
        <v>42475</v>
      </c>
      <c r="C33" s="165" t="s">
        <v>623</v>
      </c>
      <c r="D33" s="167" t="s">
        <v>624</v>
      </c>
      <c r="E33" s="165" t="s">
        <v>34</v>
      </c>
      <c r="F33" s="159">
        <v>15511.46</v>
      </c>
      <c r="H33" s="164"/>
      <c r="J33" s="128">
        <f t="shared" si="0"/>
        <v>15511.46</v>
      </c>
    </row>
    <row r="34" spans="1:10" hidden="1" outlineLevel="1">
      <c r="C34" s="129"/>
      <c r="D34" s="125"/>
      <c r="E34" s="137"/>
      <c r="H34" s="164"/>
      <c r="J34" s="128"/>
    </row>
    <row r="35" spans="1:10" hidden="1" outlineLevel="1">
      <c r="C35" s="129"/>
      <c r="D35" s="125"/>
      <c r="E35" s="137"/>
      <c r="F35" s="152" t="s">
        <v>15</v>
      </c>
      <c r="H35" s="150"/>
      <c r="J35" s="153">
        <f>SUM(J18:J33)</f>
        <v>134655.93999999997</v>
      </c>
    </row>
    <row r="36" spans="1:10" ht="12" hidden="1" outlineLevel="1" thickBot="1">
      <c r="C36" s="129"/>
      <c r="D36" s="125"/>
      <c r="E36" s="137"/>
      <c r="F36" s="152" t="s">
        <v>16</v>
      </c>
      <c r="H36" s="150"/>
      <c r="J36" s="249">
        <v>134655.94</v>
      </c>
    </row>
    <row r="37" spans="1:10" ht="12" hidden="1" outlineLevel="1" thickTop="1">
      <c r="C37" s="129"/>
      <c r="D37" s="125"/>
      <c r="E37" s="137"/>
      <c r="F37" s="152" t="s">
        <v>17</v>
      </c>
      <c r="H37" s="150"/>
      <c r="J37" s="154">
        <f>+J35-J36</f>
        <v>0</v>
      </c>
    </row>
    <row r="38" spans="1:10" hidden="1" outlineLevel="1">
      <c r="C38" s="129"/>
      <c r="D38" s="125"/>
      <c r="E38" s="137"/>
      <c r="F38" s="152"/>
      <c r="H38" s="150"/>
      <c r="J38" s="154"/>
    </row>
    <row r="39" spans="1:10" collapsed="1">
      <c r="A39" s="225" t="s">
        <v>48</v>
      </c>
      <c r="B39" s="224" t="s">
        <v>49</v>
      </c>
      <c r="C39" s="199"/>
      <c r="D39" s="258"/>
      <c r="E39" s="137"/>
      <c r="G39" s="134"/>
      <c r="H39" s="127"/>
      <c r="I39" s="128"/>
      <c r="J39" s="128"/>
    </row>
    <row r="40" spans="1:10" hidden="1" outlineLevel="1">
      <c r="A40" s="139" t="s">
        <v>5</v>
      </c>
      <c r="B40" s="139" t="s">
        <v>6</v>
      </c>
      <c r="C40" s="139" t="s">
        <v>7</v>
      </c>
      <c r="D40" s="19" t="s">
        <v>8</v>
      </c>
      <c r="E40" s="140" t="s">
        <v>9</v>
      </c>
      <c r="F40" s="141" t="s">
        <v>10</v>
      </c>
      <c r="G40" s="142" t="s">
        <v>5</v>
      </c>
      <c r="H40" s="142" t="s">
        <v>6</v>
      </c>
      <c r="I40" s="141" t="s">
        <v>11</v>
      </c>
      <c r="J40" s="141" t="s">
        <v>19</v>
      </c>
    </row>
    <row r="41" spans="1:10" hidden="1" outlineLevel="1">
      <c r="A41" s="125"/>
      <c r="B41" s="125"/>
      <c r="C41" s="125"/>
      <c r="D41" s="125"/>
      <c r="E41" s="140" t="s">
        <v>13</v>
      </c>
      <c r="F41" s="125"/>
      <c r="G41" s="138"/>
      <c r="H41" s="127"/>
      <c r="I41" s="193"/>
      <c r="J41" s="221">
        <v>37164.730000000003</v>
      </c>
    </row>
    <row r="42" spans="1:10" hidden="1" outlineLevel="1">
      <c r="A42" s="125"/>
      <c r="B42" s="125"/>
      <c r="C42" s="125"/>
      <c r="D42" s="150" t="s">
        <v>50</v>
      </c>
      <c r="E42" s="140"/>
      <c r="F42" s="128"/>
      <c r="G42" s="129" t="s">
        <v>51</v>
      </c>
      <c r="H42" s="191">
        <v>41281</v>
      </c>
      <c r="I42" s="57">
        <v>14072.68</v>
      </c>
      <c r="J42" s="189">
        <f>+F42-I42</f>
        <v>-14072.68</v>
      </c>
    </row>
    <row r="43" spans="1:10" hidden="1" outlineLevel="1">
      <c r="A43" s="125"/>
      <c r="B43" s="125"/>
      <c r="C43" s="125"/>
      <c r="D43" s="129" t="s">
        <v>52</v>
      </c>
      <c r="E43" s="140"/>
      <c r="F43" s="128"/>
      <c r="G43" s="129" t="s">
        <v>53</v>
      </c>
      <c r="H43" s="191">
        <v>41284</v>
      </c>
      <c r="I43" s="57">
        <v>4436.7700000000004</v>
      </c>
      <c r="J43" s="189">
        <f t="shared" ref="J43:J47" si="1">+F43-I43</f>
        <v>-4436.7700000000004</v>
      </c>
    </row>
    <row r="44" spans="1:10" hidden="1" outlineLevel="1">
      <c r="A44" s="125"/>
      <c r="B44" s="125"/>
      <c r="C44" s="125"/>
      <c r="D44" s="129" t="s">
        <v>54</v>
      </c>
      <c r="E44" s="140"/>
      <c r="F44" s="128"/>
      <c r="G44" s="129" t="s">
        <v>55</v>
      </c>
      <c r="H44" s="191">
        <v>41297</v>
      </c>
      <c r="I44" s="57">
        <v>12102.88</v>
      </c>
      <c r="J44" s="189">
        <f t="shared" si="1"/>
        <v>-12102.88</v>
      </c>
    </row>
    <row r="45" spans="1:10" hidden="1" outlineLevel="1">
      <c r="A45" s="125"/>
      <c r="B45" s="125"/>
      <c r="C45" s="125"/>
      <c r="D45" s="125"/>
      <c r="E45" s="140"/>
      <c r="F45" s="128"/>
      <c r="G45" s="129" t="s">
        <v>56</v>
      </c>
      <c r="H45" s="191">
        <v>41517</v>
      </c>
      <c r="I45" s="57">
        <v>702.64</v>
      </c>
      <c r="J45" s="189">
        <f t="shared" si="1"/>
        <v>-702.64</v>
      </c>
    </row>
    <row r="46" spans="1:10" hidden="1" outlineLevel="1">
      <c r="A46" s="125"/>
      <c r="B46" s="125"/>
      <c r="C46" s="125"/>
      <c r="D46" s="129" t="s">
        <v>57</v>
      </c>
      <c r="E46" s="140"/>
      <c r="F46" s="128"/>
      <c r="G46" s="129" t="s">
        <v>58</v>
      </c>
      <c r="H46" s="191">
        <v>41517</v>
      </c>
      <c r="I46" s="192">
        <v>6376.54</v>
      </c>
      <c r="J46" s="189">
        <f t="shared" si="1"/>
        <v>-6376.54</v>
      </c>
    </row>
    <row r="47" spans="1:10" hidden="1" outlineLevel="1">
      <c r="A47" s="129" t="s">
        <v>62</v>
      </c>
      <c r="B47" s="172">
        <v>41990</v>
      </c>
      <c r="C47" s="129" t="s">
        <v>63</v>
      </c>
      <c r="D47" s="150" t="s">
        <v>64</v>
      </c>
      <c r="E47" s="137" t="s">
        <v>34</v>
      </c>
      <c r="F47" s="134">
        <v>92316.160000000003</v>
      </c>
      <c r="G47" s="138"/>
      <c r="H47" s="63"/>
      <c r="I47" s="193">
        <v>83084.55</v>
      </c>
      <c r="J47" s="189">
        <f t="shared" si="1"/>
        <v>9231.61</v>
      </c>
    </row>
    <row r="48" spans="1:10" hidden="1" outlineLevel="1">
      <c r="A48" s="129" t="s">
        <v>65</v>
      </c>
      <c r="B48" s="172">
        <v>42017</v>
      </c>
      <c r="C48" s="129" t="s">
        <v>66</v>
      </c>
      <c r="D48" s="150" t="s">
        <v>67</v>
      </c>
      <c r="E48" s="137" t="s">
        <v>34</v>
      </c>
      <c r="F48" s="134">
        <v>25072.45</v>
      </c>
      <c r="G48" s="129" t="s">
        <v>417</v>
      </c>
      <c r="H48" s="191">
        <v>42400</v>
      </c>
      <c r="I48" s="193">
        <f>631.11+383.62+7.37+16835.24</f>
        <v>17857.34</v>
      </c>
      <c r="J48" s="189">
        <f>+F48-I48</f>
        <v>7215.1100000000006</v>
      </c>
    </row>
    <row r="49" spans="1:12" hidden="1" outlineLevel="1">
      <c r="A49" s="129" t="s">
        <v>68</v>
      </c>
      <c r="B49" s="172">
        <v>42205</v>
      </c>
      <c r="C49" s="129" t="s">
        <v>69</v>
      </c>
      <c r="D49" s="150" t="s">
        <v>70</v>
      </c>
      <c r="E49" s="137" t="s">
        <v>34</v>
      </c>
      <c r="F49" s="134">
        <v>28223.52</v>
      </c>
      <c r="G49" s="138"/>
      <c r="H49" s="127"/>
      <c r="I49" s="128">
        <v>1121.72</v>
      </c>
      <c r="J49" s="189">
        <f>+F49-I49</f>
        <v>27101.8</v>
      </c>
      <c r="K49" s="129" t="s">
        <v>1012</v>
      </c>
      <c r="L49" s="129" t="s">
        <v>1013</v>
      </c>
    </row>
    <row r="50" spans="1:12" hidden="1" outlineLevel="1">
      <c r="A50" s="129" t="s">
        <v>71</v>
      </c>
      <c r="B50" s="172">
        <v>42349</v>
      </c>
      <c r="C50" s="129" t="s">
        <v>72</v>
      </c>
      <c r="D50" s="150">
        <v>56727</v>
      </c>
      <c r="E50" s="129" t="s">
        <v>34</v>
      </c>
      <c r="F50" s="134">
        <v>5150.47</v>
      </c>
      <c r="G50" s="138"/>
      <c r="H50" s="127"/>
      <c r="I50" s="128"/>
      <c r="J50" s="189">
        <f>+F50-I50</f>
        <v>5150.47</v>
      </c>
    </row>
    <row r="51" spans="1:12" hidden="1" outlineLevel="1">
      <c r="B51" s="172"/>
      <c r="C51" s="129"/>
      <c r="D51" s="150"/>
      <c r="E51" s="129"/>
      <c r="F51" s="134"/>
      <c r="G51" s="268" t="s">
        <v>1011</v>
      </c>
      <c r="H51" s="269">
        <v>42423</v>
      </c>
      <c r="I51" s="270">
        <v>9334.57</v>
      </c>
      <c r="J51" s="189">
        <f t="shared" ref="J51:J57" si="2">+F51-I51</f>
        <v>-9334.57</v>
      </c>
    </row>
    <row r="52" spans="1:12" hidden="1" outlineLevel="1">
      <c r="A52" s="129" t="s">
        <v>625</v>
      </c>
      <c r="B52" s="172">
        <v>42465</v>
      </c>
      <c r="C52" s="129" t="s">
        <v>626</v>
      </c>
      <c r="D52" s="202">
        <v>56056</v>
      </c>
      <c r="E52" s="129" t="s">
        <v>34</v>
      </c>
      <c r="F52" s="134">
        <v>127542.36</v>
      </c>
      <c r="G52" s="125"/>
      <c r="H52" s="126"/>
      <c r="I52" s="193"/>
      <c r="J52" s="189">
        <f t="shared" si="2"/>
        <v>127542.36</v>
      </c>
    </row>
    <row r="53" spans="1:12" hidden="1" outlineLevel="1">
      <c r="A53" s="129" t="s">
        <v>497</v>
      </c>
      <c r="B53" s="172">
        <v>42485</v>
      </c>
      <c r="C53" s="129" t="s">
        <v>638</v>
      </c>
      <c r="D53" s="202">
        <v>61253</v>
      </c>
      <c r="E53" s="129" t="s">
        <v>34</v>
      </c>
      <c r="F53" s="134">
        <v>6014.98</v>
      </c>
      <c r="G53" s="125"/>
      <c r="H53" s="126"/>
      <c r="I53" s="193"/>
      <c r="J53" s="189">
        <f t="shared" si="2"/>
        <v>6014.98</v>
      </c>
    </row>
    <row r="54" spans="1:12" hidden="1" outlineLevel="1">
      <c r="A54" s="129" t="s">
        <v>639</v>
      </c>
      <c r="B54" s="172">
        <v>42485</v>
      </c>
      <c r="C54" s="129" t="s">
        <v>640</v>
      </c>
      <c r="D54" s="202">
        <v>61812</v>
      </c>
      <c r="E54" s="129" t="s">
        <v>34</v>
      </c>
      <c r="F54" s="134">
        <v>14446.25</v>
      </c>
      <c r="G54" s="125"/>
      <c r="H54" s="126"/>
      <c r="I54" s="193"/>
      <c r="J54" s="189">
        <f t="shared" si="2"/>
        <v>14446.25</v>
      </c>
    </row>
    <row r="55" spans="1:12" hidden="1" outlineLevel="1">
      <c r="A55" s="129" t="s">
        <v>641</v>
      </c>
      <c r="B55" s="172">
        <v>42487</v>
      </c>
      <c r="C55" s="129" t="s">
        <v>642</v>
      </c>
      <c r="D55" s="202" t="s">
        <v>645</v>
      </c>
      <c r="E55" s="129" t="s">
        <v>34</v>
      </c>
      <c r="F55" s="134">
        <v>11681.05</v>
      </c>
      <c r="G55" s="125"/>
      <c r="H55" s="126"/>
      <c r="I55" s="193"/>
      <c r="J55" s="189">
        <f t="shared" si="2"/>
        <v>11681.05</v>
      </c>
    </row>
    <row r="56" spans="1:12" hidden="1" outlineLevel="1">
      <c r="A56" s="129" t="s">
        <v>643</v>
      </c>
      <c r="B56" s="172">
        <v>42488</v>
      </c>
      <c r="C56" s="129" t="s">
        <v>644</v>
      </c>
      <c r="D56" s="202" t="s">
        <v>646</v>
      </c>
      <c r="E56" s="129" t="s">
        <v>34</v>
      </c>
      <c r="F56" s="134">
        <v>57692.92</v>
      </c>
      <c r="G56" s="125"/>
      <c r="H56" s="126"/>
      <c r="I56" s="193"/>
      <c r="J56" s="189">
        <f t="shared" si="2"/>
        <v>57692.92</v>
      </c>
    </row>
    <row r="57" spans="1:12" hidden="1" outlineLevel="1">
      <c r="A57" s="129" t="s">
        <v>647</v>
      </c>
      <c r="B57" s="172">
        <v>42490</v>
      </c>
      <c r="C57" s="129" t="s">
        <v>648</v>
      </c>
      <c r="D57" s="202">
        <v>61484</v>
      </c>
      <c r="E57" s="129" t="s">
        <v>34</v>
      </c>
      <c r="F57" s="134">
        <v>31361.17</v>
      </c>
      <c r="G57" s="125"/>
      <c r="H57" s="126"/>
      <c r="I57" s="193"/>
      <c r="J57" s="189">
        <f t="shared" si="2"/>
        <v>31361.17</v>
      </c>
    </row>
    <row r="58" spans="1:12" hidden="1" outlineLevel="1">
      <c r="A58" s="169"/>
      <c r="B58" s="170"/>
      <c r="C58" s="169"/>
      <c r="D58" s="169"/>
      <c r="E58" s="173"/>
      <c r="F58" s="171"/>
      <c r="H58" s="150"/>
      <c r="J58" s="128"/>
    </row>
    <row r="59" spans="1:12" hidden="1" outlineLevel="1">
      <c r="C59" s="129"/>
      <c r="D59" s="129"/>
      <c r="E59" s="137"/>
      <c r="F59" s="152" t="s">
        <v>15</v>
      </c>
      <c r="H59" s="150"/>
      <c r="J59" s="153">
        <f>+SUM(J41:J57)</f>
        <v>287576.37</v>
      </c>
    </row>
    <row r="60" spans="1:12" ht="12" hidden="1" outlineLevel="1" thickBot="1">
      <c r="C60" s="129"/>
      <c r="D60" s="129"/>
      <c r="E60" s="137"/>
      <c r="F60" s="152" t="s">
        <v>16</v>
      </c>
      <c r="H60" s="150"/>
      <c r="J60" s="250">
        <v>287576.68</v>
      </c>
    </row>
    <row r="61" spans="1:12" hidden="1" outlineLevel="1">
      <c r="C61" s="129"/>
      <c r="D61" s="129"/>
      <c r="E61" s="137"/>
      <c r="F61" s="152" t="s">
        <v>17</v>
      </c>
      <c r="H61" s="150"/>
      <c r="J61" s="154">
        <f>+J59-J60</f>
        <v>-0.30999999999767169</v>
      </c>
    </row>
    <row r="62" spans="1:12" hidden="1" outlineLevel="1">
      <c r="E62" s="137"/>
    </row>
    <row r="63" spans="1:12" collapsed="1">
      <c r="A63" s="225" t="s">
        <v>356</v>
      </c>
      <c r="B63" s="224" t="s">
        <v>357</v>
      </c>
      <c r="C63" s="199"/>
      <c r="D63" s="258"/>
      <c r="E63" s="137"/>
      <c r="F63" s="125"/>
      <c r="G63" s="138"/>
      <c r="H63" s="127"/>
      <c r="I63" s="128"/>
      <c r="J63" s="128"/>
    </row>
    <row r="64" spans="1:12" hidden="1" outlineLevel="1">
      <c r="A64" s="139" t="s">
        <v>5</v>
      </c>
      <c r="B64" s="139" t="s">
        <v>6</v>
      </c>
      <c r="C64" s="180" t="s">
        <v>7</v>
      </c>
      <c r="D64" s="120" t="s">
        <v>8</v>
      </c>
      <c r="E64" s="180" t="s">
        <v>9</v>
      </c>
      <c r="F64" s="141" t="s">
        <v>10</v>
      </c>
      <c r="G64" s="142" t="s">
        <v>5</v>
      </c>
      <c r="H64" s="142" t="s">
        <v>6</v>
      </c>
      <c r="I64" s="141" t="s">
        <v>11</v>
      </c>
      <c r="J64" s="141" t="s">
        <v>19</v>
      </c>
    </row>
    <row r="65" spans="1:10" hidden="1" outlineLevel="1">
      <c r="A65" s="129" t="s">
        <v>358</v>
      </c>
      <c r="B65" s="172">
        <v>42308</v>
      </c>
      <c r="C65" s="133">
        <v>29048</v>
      </c>
      <c r="D65" s="202" t="s">
        <v>359</v>
      </c>
      <c r="E65" s="133" t="s">
        <v>76</v>
      </c>
      <c r="F65" s="174">
        <v>3035.3</v>
      </c>
      <c r="G65" s="174"/>
      <c r="H65" s="174"/>
      <c r="I65" s="184"/>
      <c r="J65" s="190">
        <f>+F65-I65</f>
        <v>3035.3</v>
      </c>
    </row>
    <row r="66" spans="1:10" hidden="1" outlineLevel="1">
      <c r="F66" s="174"/>
      <c r="G66" s="174"/>
      <c r="H66" s="174"/>
      <c r="I66" s="184"/>
      <c r="J66" s="190"/>
    </row>
    <row r="67" spans="1:10" hidden="1" outlineLevel="1">
      <c r="J67" s="190"/>
    </row>
    <row r="68" spans="1:10" hidden="1" outlineLevel="1">
      <c r="F68" s="152" t="s">
        <v>15</v>
      </c>
      <c r="J68" s="195">
        <f>+J65</f>
        <v>3035.3</v>
      </c>
    </row>
    <row r="69" spans="1:10" ht="12" hidden="1" outlineLevel="1" thickBot="1">
      <c r="F69" s="152" t="s">
        <v>16</v>
      </c>
      <c r="J69" s="212">
        <v>3035.3</v>
      </c>
    </row>
    <row r="70" spans="1:10" ht="12" hidden="1" outlineLevel="1" thickTop="1">
      <c r="F70" s="152" t="s">
        <v>17</v>
      </c>
      <c r="J70" s="190">
        <f>+J68-J69</f>
        <v>0</v>
      </c>
    </row>
    <row r="71" spans="1:10" hidden="1" outlineLevel="1">
      <c r="E71" s="137"/>
    </row>
    <row r="72" spans="1:10" collapsed="1">
      <c r="A72" s="225" t="s">
        <v>86</v>
      </c>
      <c r="B72" s="224" t="s">
        <v>87</v>
      </c>
      <c r="C72" s="199"/>
      <c r="D72" s="260"/>
      <c r="E72" s="137"/>
      <c r="F72" s="125"/>
      <c r="G72" s="138"/>
      <c r="H72" s="127"/>
      <c r="I72" s="128"/>
      <c r="J72" s="128"/>
    </row>
    <row r="73" spans="1:10" hidden="1" outlineLevel="1">
      <c r="A73" s="139" t="s">
        <v>5</v>
      </c>
      <c r="B73" s="139" t="s">
        <v>6</v>
      </c>
      <c r="C73" s="180" t="s">
        <v>7</v>
      </c>
      <c r="D73" s="120" t="s">
        <v>8</v>
      </c>
      <c r="E73" s="140" t="s">
        <v>9</v>
      </c>
      <c r="F73" s="141" t="s">
        <v>10</v>
      </c>
      <c r="G73" s="142" t="s">
        <v>5</v>
      </c>
      <c r="H73" s="142" t="s">
        <v>6</v>
      </c>
      <c r="I73" s="141" t="s">
        <v>11</v>
      </c>
      <c r="J73" s="141" t="s">
        <v>19</v>
      </c>
    </row>
    <row r="74" spans="1:10" hidden="1" outlineLevel="1">
      <c r="I74" s="184"/>
      <c r="J74" s="190"/>
    </row>
    <row r="75" spans="1:10" hidden="1" outlineLevel="1">
      <c r="A75" s="129" t="s">
        <v>88</v>
      </c>
      <c r="B75" s="172">
        <v>41904</v>
      </c>
      <c r="C75" s="133" t="s">
        <v>89</v>
      </c>
      <c r="D75" s="202">
        <v>45159</v>
      </c>
      <c r="E75" s="133" t="s">
        <v>34</v>
      </c>
      <c r="F75" s="195">
        <v>2468.4</v>
      </c>
      <c r="H75" s="172"/>
      <c r="I75" s="184"/>
      <c r="J75" s="190">
        <f>+F75-I75</f>
        <v>2468.4</v>
      </c>
    </row>
    <row r="76" spans="1:10" hidden="1" outlineLevel="1">
      <c r="A76" s="129" t="s">
        <v>90</v>
      </c>
      <c r="B76" s="172">
        <v>41909</v>
      </c>
      <c r="C76" s="133" t="s">
        <v>91</v>
      </c>
      <c r="D76" s="202" t="s">
        <v>92</v>
      </c>
      <c r="E76" s="133" t="s">
        <v>34</v>
      </c>
      <c r="F76" s="195">
        <v>10785</v>
      </c>
      <c r="H76" s="172"/>
      <c r="I76" s="184"/>
      <c r="J76" s="190">
        <f t="shared" ref="J76:J82" si="3">+F76-I76</f>
        <v>10785</v>
      </c>
    </row>
    <row r="77" spans="1:10" hidden="1" outlineLevel="1">
      <c r="A77" s="129" t="s">
        <v>93</v>
      </c>
      <c r="B77" s="172">
        <v>41911</v>
      </c>
      <c r="C77" s="133" t="s">
        <v>94</v>
      </c>
      <c r="D77" s="202" t="s">
        <v>95</v>
      </c>
      <c r="E77" s="133" t="s">
        <v>34</v>
      </c>
      <c r="F77" s="195">
        <v>5490</v>
      </c>
      <c r="H77" s="172"/>
      <c r="I77" s="195"/>
      <c r="J77" s="190">
        <f t="shared" si="3"/>
        <v>5490</v>
      </c>
    </row>
    <row r="78" spans="1:10" hidden="1" outlineLevel="1">
      <c r="A78" s="129" t="s">
        <v>96</v>
      </c>
      <c r="B78" s="172">
        <v>41929</v>
      </c>
      <c r="C78" s="133" t="s">
        <v>97</v>
      </c>
      <c r="D78" s="202" t="s">
        <v>98</v>
      </c>
      <c r="E78" s="133" t="s">
        <v>34</v>
      </c>
      <c r="F78" s="195">
        <v>2863.34</v>
      </c>
      <c r="H78" s="172"/>
      <c r="I78" s="195"/>
      <c r="J78" s="190">
        <f t="shared" si="3"/>
        <v>2863.34</v>
      </c>
    </row>
    <row r="79" spans="1:10" hidden="1" outlineLevel="1">
      <c r="A79" s="129" t="s">
        <v>99</v>
      </c>
      <c r="B79" s="172">
        <v>41949</v>
      </c>
      <c r="C79" s="133" t="s">
        <v>100</v>
      </c>
      <c r="D79" s="202" t="s">
        <v>101</v>
      </c>
      <c r="E79" s="133" t="s">
        <v>34</v>
      </c>
      <c r="F79" s="195">
        <v>5335</v>
      </c>
      <c r="H79" s="172"/>
      <c r="I79" s="195"/>
      <c r="J79" s="190">
        <f t="shared" si="3"/>
        <v>5335</v>
      </c>
    </row>
    <row r="80" spans="1:10" hidden="1" outlineLevel="1">
      <c r="A80" s="129" t="s">
        <v>102</v>
      </c>
      <c r="B80" s="172">
        <v>42030</v>
      </c>
      <c r="C80" s="133" t="s">
        <v>103</v>
      </c>
      <c r="D80" s="202" t="s">
        <v>104</v>
      </c>
      <c r="E80" s="133" t="s">
        <v>34</v>
      </c>
      <c r="F80" s="174">
        <v>54035.27</v>
      </c>
      <c r="G80" s="125" t="s">
        <v>105</v>
      </c>
      <c r="H80" s="126">
        <v>42094</v>
      </c>
      <c r="I80" s="195">
        <v>48497.27</v>
      </c>
      <c r="J80" s="190">
        <f t="shared" si="3"/>
        <v>5538</v>
      </c>
    </row>
    <row r="81" spans="1:10" hidden="1" outlineLevel="1">
      <c r="A81" s="129" t="s">
        <v>106</v>
      </c>
      <c r="B81" s="172">
        <v>42035</v>
      </c>
      <c r="C81" s="133" t="s">
        <v>107</v>
      </c>
      <c r="D81" s="202" t="s">
        <v>108</v>
      </c>
      <c r="E81" s="133" t="s">
        <v>34</v>
      </c>
      <c r="F81" s="174">
        <v>22247.96</v>
      </c>
      <c r="G81" s="125" t="s">
        <v>105</v>
      </c>
      <c r="H81" s="126">
        <v>42094</v>
      </c>
      <c r="I81" s="195">
        <v>15797.96</v>
      </c>
      <c r="J81" s="190">
        <f t="shared" si="3"/>
        <v>6450</v>
      </c>
    </row>
    <row r="82" spans="1:10" hidden="1" outlineLevel="1">
      <c r="A82" s="125" t="s">
        <v>109</v>
      </c>
      <c r="B82" s="126">
        <v>42052</v>
      </c>
      <c r="C82" s="175" t="s">
        <v>110</v>
      </c>
      <c r="D82" s="206" t="s">
        <v>111</v>
      </c>
      <c r="E82" s="175" t="s">
        <v>34</v>
      </c>
      <c r="F82" s="195">
        <v>69850.86</v>
      </c>
      <c r="G82" s="125" t="s">
        <v>105</v>
      </c>
      <c r="H82" s="126">
        <v>42094</v>
      </c>
      <c r="I82" s="195">
        <v>55960.86</v>
      </c>
      <c r="J82" s="190">
        <f t="shared" si="3"/>
        <v>13890</v>
      </c>
    </row>
    <row r="83" spans="1:10" hidden="1" outlineLevel="1">
      <c r="A83" s="125"/>
      <c r="B83" s="126"/>
      <c r="C83" s="175"/>
      <c r="D83" s="206"/>
      <c r="E83" s="175"/>
      <c r="F83" s="138"/>
      <c r="H83" s="172"/>
      <c r="I83" s="195"/>
      <c r="J83" s="190"/>
    </row>
    <row r="84" spans="1:10" hidden="1" outlineLevel="1">
      <c r="I84" s="184"/>
      <c r="J84" s="190"/>
    </row>
    <row r="85" spans="1:10" hidden="1" outlineLevel="1">
      <c r="F85" s="152" t="s">
        <v>15</v>
      </c>
      <c r="I85" s="184"/>
      <c r="J85" s="232">
        <f>+SUM(J75:J82)</f>
        <v>52819.740000000005</v>
      </c>
    </row>
    <row r="86" spans="1:10" ht="12" hidden="1" outlineLevel="1" thickBot="1">
      <c r="F86" s="152" t="s">
        <v>16</v>
      </c>
      <c r="I86" s="184"/>
      <c r="J86" s="214">
        <v>52819.74</v>
      </c>
    </row>
    <row r="87" spans="1:10" ht="12" hidden="1" outlineLevel="1" thickTop="1">
      <c r="F87" s="152" t="s">
        <v>17</v>
      </c>
      <c r="J87" s="154">
        <f>+J85-J86</f>
        <v>0</v>
      </c>
    </row>
    <row r="88" spans="1:10" hidden="1" outlineLevel="1">
      <c r="F88" s="152"/>
      <c r="J88" s="154"/>
    </row>
    <row r="89" spans="1:10" collapsed="1">
      <c r="A89" s="225" t="s">
        <v>649</v>
      </c>
      <c r="B89" s="224" t="s">
        <v>650</v>
      </c>
      <c r="C89" s="199"/>
      <c r="D89" s="260"/>
      <c r="E89" s="137"/>
      <c r="F89" s="125"/>
      <c r="G89" s="138"/>
      <c r="H89" s="127"/>
      <c r="I89" s="128"/>
      <c r="J89" s="128"/>
    </row>
    <row r="90" spans="1:10" hidden="1" outlineLevel="1">
      <c r="A90" s="139" t="s">
        <v>5</v>
      </c>
      <c r="B90" s="139" t="s">
        <v>6</v>
      </c>
      <c r="C90" s="180" t="s">
        <v>7</v>
      </c>
      <c r="D90" s="120" t="s">
        <v>8</v>
      </c>
      <c r="E90" s="140" t="s">
        <v>9</v>
      </c>
      <c r="F90" s="141" t="s">
        <v>10</v>
      </c>
      <c r="G90" s="142" t="s">
        <v>5</v>
      </c>
      <c r="H90" s="142" t="s">
        <v>6</v>
      </c>
      <c r="I90" s="141" t="s">
        <v>11</v>
      </c>
      <c r="J90" s="141" t="s">
        <v>19</v>
      </c>
    </row>
    <row r="91" spans="1:10" hidden="1" outlineLevel="1">
      <c r="F91" s="152"/>
      <c r="J91" s="154"/>
    </row>
    <row r="92" spans="1:10" hidden="1" outlineLevel="1">
      <c r="A92" s="169" t="s">
        <v>651</v>
      </c>
      <c r="B92" s="170">
        <v>42488</v>
      </c>
      <c r="C92" s="183" t="s">
        <v>652</v>
      </c>
      <c r="D92" s="259"/>
      <c r="E92" s="183" t="s">
        <v>653</v>
      </c>
      <c r="F92" s="99">
        <v>2806.92</v>
      </c>
      <c r="G92" s="174"/>
      <c r="H92" s="174"/>
      <c r="I92" s="184"/>
      <c r="J92" s="208">
        <f>+F92-I92</f>
        <v>2806.92</v>
      </c>
    </row>
    <row r="93" spans="1:10" hidden="1" outlineLevel="1">
      <c r="F93" s="152"/>
      <c r="J93" s="154"/>
    </row>
    <row r="94" spans="1:10" hidden="1" outlineLevel="1">
      <c r="F94" s="152"/>
      <c r="J94" s="208"/>
    </row>
    <row r="95" spans="1:10" hidden="1" outlineLevel="1">
      <c r="F95" s="152" t="s">
        <v>15</v>
      </c>
      <c r="J95" s="232">
        <f>+J92</f>
        <v>2806.92</v>
      </c>
    </row>
    <row r="96" spans="1:10" ht="12" hidden="1" outlineLevel="1" thickBot="1">
      <c r="F96" s="152" t="s">
        <v>16</v>
      </c>
      <c r="J96" s="214">
        <v>2806.92</v>
      </c>
    </row>
    <row r="97" spans="1:10" ht="12" hidden="1" outlineLevel="1" thickTop="1">
      <c r="F97" s="152" t="s">
        <v>17</v>
      </c>
      <c r="J97" s="208">
        <f>+J95-J96</f>
        <v>0</v>
      </c>
    </row>
    <row r="98" spans="1:10" hidden="1" outlineLevel="1">
      <c r="E98" s="137"/>
    </row>
    <row r="99" spans="1:10" collapsed="1">
      <c r="A99" s="225" t="s">
        <v>360</v>
      </c>
      <c r="B99" s="224" t="s">
        <v>361</v>
      </c>
      <c r="C99" s="199"/>
      <c r="D99" s="258"/>
      <c r="E99" s="137"/>
      <c r="F99" s="125"/>
      <c r="G99" s="138"/>
      <c r="H99" s="127"/>
      <c r="I99" s="128"/>
      <c r="J99" s="128"/>
    </row>
    <row r="100" spans="1:10" hidden="1" outlineLevel="1">
      <c r="A100" s="139" t="s">
        <v>5</v>
      </c>
      <c r="B100" s="139" t="s">
        <v>6</v>
      </c>
      <c r="C100" s="180" t="s">
        <v>7</v>
      </c>
      <c r="D100" s="120" t="s">
        <v>8</v>
      </c>
      <c r="E100" s="180" t="s">
        <v>9</v>
      </c>
      <c r="F100" s="141" t="s">
        <v>10</v>
      </c>
      <c r="G100" s="142" t="s">
        <v>5</v>
      </c>
      <c r="H100" s="142" t="s">
        <v>6</v>
      </c>
      <c r="I100" s="141" t="s">
        <v>11</v>
      </c>
      <c r="J100" s="141" t="s">
        <v>19</v>
      </c>
    </row>
    <row r="101" spans="1:10" hidden="1" outlineLevel="1">
      <c r="A101" s="129" t="s">
        <v>362</v>
      </c>
      <c r="B101" s="172">
        <v>42308</v>
      </c>
      <c r="C101" s="133" t="s">
        <v>363</v>
      </c>
      <c r="D101" s="202" t="s">
        <v>364</v>
      </c>
      <c r="E101" s="133" t="s">
        <v>76</v>
      </c>
      <c r="F101" s="174">
        <v>1110.75</v>
      </c>
      <c r="G101" s="217"/>
      <c r="H101" s="217"/>
      <c r="I101" s="218"/>
      <c r="J101" s="219">
        <f>+F101</f>
        <v>1110.75</v>
      </c>
    </row>
    <row r="102" spans="1:10" hidden="1" outlineLevel="1">
      <c r="B102" s="172"/>
      <c r="F102" s="134"/>
      <c r="G102" s="142"/>
      <c r="H102" s="142"/>
      <c r="I102" s="141"/>
      <c r="J102" s="181"/>
    </row>
    <row r="103" spans="1:10" hidden="1" outlineLevel="1">
      <c r="B103" s="172"/>
      <c r="F103" s="152" t="s">
        <v>15</v>
      </c>
      <c r="G103" s="142"/>
      <c r="H103" s="142"/>
      <c r="I103" s="141"/>
      <c r="J103" s="233">
        <f>+J101</f>
        <v>1110.75</v>
      </c>
    </row>
    <row r="104" spans="1:10" ht="12" hidden="1" outlineLevel="1" thickBot="1">
      <c r="B104" s="172"/>
      <c r="F104" s="152" t="s">
        <v>16</v>
      </c>
      <c r="G104" s="142"/>
      <c r="H104" s="142"/>
      <c r="I104" s="141"/>
      <c r="J104" s="220">
        <v>1110.75</v>
      </c>
    </row>
    <row r="105" spans="1:10" ht="12" hidden="1" outlineLevel="1" thickTop="1">
      <c r="B105" s="172"/>
      <c r="F105" s="152" t="s">
        <v>17</v>
      </c>
      <c r="G105" s="142"/>
      <c r="H105" s="142"/>
      <c r="I105" s="141"/>
      <c r="J105" s="219">
        <f>+J103-J104</f>
        <v>0</v>
      </c>
    </row>
    <row r="106" spans="1:10" hidden="1" outlineLevel="1">
      <c r="B106" s="172"/>
      <c r="E106" s="137"/>
      <c r="F106" s="152"/>
      <c r="H106" s="150"/>
      <c r="J106" s="154"/>
    </row>
    <row r="107" spans="1:10" collapsed="1">
      <c r="A107" s="225" t="s">
        <v>112</v>
      </c>
      <c r="B107" s="224" t="s">
        <v>113</v>
      </c>
      <c r="C107" s="199"/>
      <c r="D107" s="258"/>
      <c r="E107" s="176"/>
      <c r="F107" s="125"/>
      <c r="G107" s="138"/>
      <c r="H107" s="127"/>
      <c r="I107" s="128"/>
      <c r="J107" s="128"/>
    </row>
    <row r="108" spans="1:10" hidden="1" outlineLevel="1">
      <c r="A108" s="139" t="s">
        <v>5</v>
      </c>
      <c r="B108" s="139" t="s">
        <v>6</v>
      </c>
      <c r="C108" s="180" t="s">
        <v>7</v>
      </c>
      <c r="D108" s="120" t="s">
        <v>8</v>
      </c>
      <c r="E108" s="140" t="s">
        <v>9</v>
      </c>
      <c r="F108" s="141" t="s">
        <v>10</v>
      </c>
      <c r="G108" s="142" t="s">
        <v>5</v>
      </c>
      <c r="H108" s="142" t="s">
        <v>6</v>
      </c>
      <c r="I108" s="141" t="s">
        <v>11</v>
      </c>
      <c r="J108" s="141" t="s">
        <v>19</v>
      </c>
    </row>
    <row r="109" spans="1:10" hidden="1" outlineLevel="1">
      <c r="A109" s="125"/>
      <c r="B109" s="125"/>
      <c r="C109" s="175"/>
      <c r="D109" s="206"/>
      <c r="E109" s="140" t="s">
        <v>13</v>
      </c>
      <c r="F109" s="125"/>
      <c r="G109" s="138"/>
      <c r="H109" s="127"/>
      <c r="I109" s="128"/>
      <c r="J109" s="195">
        <v>3309.88</v>
      </c>
    </row>
    <row r="110" spans="1:10" hidden="1" outlineLevel="1">
      <c r="A110" s="143"/>
      <c r="B110" s="143"/>
      <c r="C110" s="201"/>
      <c r="D110" s="120"/>
      <c r="E110" s="177"/>
      <c r="F110" s="146"/>
      <c r="G110" s="147"/>
      <c r="H110" s="148"/>
      <c r="I110" s="146"/>
      <c r="J110" s="197"/>
    </row>
    <row r="111" spans="1:10" hidden="1" outlineLevel="1">
      <c r="A111" s="143"/>
      <c r="B111" s="143"/>
      <c r="C111" s="201"/>
      <c r="D111" s="120"/>
      <c r="E111" s="177"/>
      <c r="F111" s="152" t="s">
        <v>15</v>
      </c>
      <c r="H111" s="150"/>
      <c r="J111" s="232">
        <v>3309.88</v>
      </c>
    </row>
    <row r="112" spans="1:10" ht="12" hidden="1" outlineLevel="1" thickBot="1">
      <c r="A112" s="143"/>
      <c r="B112" s="143"/>
      <c r="C112" s="201"/>
      <c r="D112" s="120"/>
      <c r="E112" s="177"/>
      <c r="F112" s="152" t="s">
        <v>16</v>
      </c>
      <c r="H112" s="150"/>
      <c r="J112" s="212">
        <v>3309.88</v>
      </c>
    </row>
    <row r="113" spans="1:10" ht="12" hidden="1" outlineLevel="1" thickTop="1">
      <c r="E113" s="137"/>
      <c r="F113" s="152" t="s">
        <v>17</v>
      </c>
      <c r="H113" s="150"/>
      <c r="J113" s="208">
        <f>+J111-J112</f>
        <v>0</v>
      </c>
    </row>
    <row r="114" spans="1:10" hidden="1" outlineLevel="1">
      <c r="E114" s="137"/>
    </row>
    <row r="115" spans="1:10" collapsed="1">
      <c r="A115" s="225" t="s">
        <v>119</v>
      </c>
      <c r="B115" s="224" t="s">
        <v>87</v>
      </c>
      <c r="C115" s="199"/>
      <c r="D115" s="260"/>
      <c r="E115" s="137"/>
      <c r="F115" s="125"/>
      <c r="G115" s="138"/>
      <c r="H115" s="127"/>
      <c r="I115" s="128"/>
      <c r="J115" s="128"/>
    </row>
    <row r="116" spans="1:10" hidden="1" outlineLevel="1">
      <c r="A116" s="139" t="s">
        <v>5</v>
      </c>
      <c r="B116" s="139" t="s">
        <v>6</v>
      </c>
      <c r="C116" s="180" t="s">
        <v>7</v>
      </c>
      <c r="D116" s="120" t="s">
        <v>8</v>
      </c>
      <c r="E116" s="140" t="s">
        <v>9</v>
      </c>
      <c r="F116" s="141" t="s">
        <v>10</v>
      </c>
      <c r="G116" s="142" t="s">
        <v>5</v>
      </c>
      <c r="H116" s="142" t="s">
        <v>6</v>
      </c>
      <c r="I116" s="141" t="s">
        <v>11</v>
      </c>
      <c r="J116" s="141" t="s">
        <v>19</v>
      </c>
    </row>
    <row r="117" spans="1:10" hidden="1" outlineLevel="1">
      <c r="A117" s="143"/>
      <c r="B117" s="143"/>
      <c r="C117" s="201"/>
      <c r="D117" s="120"/>
      <c r="E117" s="140" t="s">
        <v>13</v>
      </c>
      <c r="F117" s="146"/>
      <c r="H117" s="150"/>
      <c r="I117" s="184"/>
      <c r="J117" s="190">
        <v>75107.91</v>
      </c>
    </row>
    <row r="118" spans="1:10" hidden="1" outlineLevel="1">
      <c r="B118" s="172"/>
      <c r="D118" s="206" t="s">
        <v>120</v>
      </c>
      <c r="E118" s="137"/>
      <c r="F118" s="171"/>
      <c r="G118" s="125" t="s">
        <v>121</v>
      </c>
      <c r="H118" s="126">
        <v>41394</v>
      </c>
      <c r="I118" s="215">
        <v>26676.11</v>
      </c>
      <c r="J118" s="195">
        <f>+F118-I118</f>
        <v>-26676.11</v>
      </c>
    </row>
    <row r="119" spans="1:10" hidden="1" outlineLevel="1">
      <c r="B119" s="172"/>
      <c r="D119" s="206" t="s">
        <v>122</v>
      </c>
      <c r="E119" s="137"/>
      <c r="F119" s="174"/>
      <c r="G119" s="125" t="s">
        <v>123</v>
      </c>
      <c r="H119" s="126">
        <v>41498</v>
      </c>
      <c r="I119" s="215">
        <v>8505.42</v>
      </c>
      <c r="J119" s="195">
        <f t="shared" ref="J119:J164" si="4">+F119-I119</f>
        <v>-8505.42</v>
      </c>
    </row>
    <row r="120" spans="1:10" hidden="1" outlineLevel="1">
      <c r="B120" s="172"/>
      <c r="D120" s="206" t="s">
        <v>124</v>
      </c>
      <c r="E120" s="137"/>
      <c r="F120" s="174"/>
      <c r="G120" s="125" t="s">
        <v>125</v>
      </c>
      <c r="H120" s="126">
        <v>41520</v>
      </c>
      <c r="I120" s="215">
        <v>2728.81</v>
      </c>
      <c r="J120" s="195">
        <f>+F120-I120</f>
        <v>-2728.81</v>
      </c>
    </row>
    <row r="121" spans="1:10" hidden="1" outlineLevel="1">
      <c r="B121" s="172"/>
      <c r="D121" s="206"/>
      <c r="E121" s="137"/>
      <c r="F121" s="174"/>
      <c r="G121" s="125" t="s">
        <v>126</v>
      </c>
      <c r="H121" s="126">
        <v>41547</v>
      </c>
      <c r="I121" s="215">
        <v>25981.06</v>
      </c>
      <c r="J121" s="195">
        <f>+F121-I121</f>
        <v>-25981.06</v>
      </c>
    </row>
    <row r="122" spans="1:10" hidden="1" outlineLevel="1">
      <c r="A122" s="125" t="s">
        <v>127</v>
      </c>
      <c r="B122" s="126">
        <v>41941</v>
      </c>
      <c r="C122" s="175" t="s">
        <v>128</v>
      </c>
      <c r="D122" s="206" t="s">
        <v>129</v>
      </c>
      <c r="E122" s="156" t="s">
        <v>34</v>
      </c>
      <c r="F122" s="195">
        <v>8658</v>
      </c>
      <c r="H122" s="172"/>
      <c r="I122" s="184"/>
      <c r="J122" s="195">
        <f t="shared" si="4"/>
        <v>8658</v>
      </c>
    </row>
    <row r="123" spans="1:10" hidden="1" outlineLevel="1">
      <c r="A123" s="125" t="s">
        <v>130</v>
      </c>
      <c r="B123" s="126">
        <v>41942</v>
      </c>
      <c r="C123" s="175" t="s">
        <v>131</v>
      </c>
      <c r="D123" s="206" t="s">
        <v>132</v>
      </c>
      <c r="E123" s="156" t="s">
        <v>34</v>
      </c>
      <c r="F123" s="195">
        <v>4734</v>
      </c>
      <c r="H123" s="172"/>
      <c r="I123" s="184"/>
      <c r="J123" s="195">
        <f t="shared" si="4"/>
        <v>4734</v>
      </c>
    </row>
    <row r="124" spans="1:10" hidden="1" outlineLevel="1">
      <c r="A124" s="125" t="s">
        <v>133</v>
      </c>
      <c r="B124" s="126">
        <v>41942</v>
      </c>
      <c r="C124" s="175" t="s">
        <v>134</v>
      </c>
      <c r="D124" s="206" t="s">
        <v>135</v>
      </c>
      <c r="E124" s="156" t="s">
        <v>34</v>
      </c>
      <c r="F124" s="195">
        <v>685.26</v>
      </c>
      <c r="H124" s="172"/>
      <c r="I124" s="184"/>
      <c r="J124" s="195">
        <f t="shared" si="4"/>
        <v>685.26</v>
      </c>
    </row>
    <row r="125" spans="1:10" hidden="1" outlineLevel="1">
      <c r="A125" s="125" t="s">
        <v>136</v>
      </c>
      <c r="B125" s="126">
        <v>41942</v>
      </c>
      <c r="C125" s="175" t="s">
        <v>137</v>
      </c>
      <c r="D125" s="206" t="s">
        <v>138</v>
      </c>
      <c r="E125" s="156" t="s">
        <v>34</v>
      </c>
      <c r="F125" s="195">
        <v>8691</v>
      </c>
      <c r="H125" s="172"/>
      <c r="I125" s="184"/>
      <c r="J125" s="195">
        <f t="shared" si="4"/>
        <v>8691</v>
      </c>
    </row>
    <row r="126" spans="1:10" hidden="1" outlineLevel="1">
      <c r="A126" s="125" t="s">
        <v>139</v>
      </c>
      <c r="B126" s="126">
        <v>41951</v>
      </c>
      <c r="C126" s="175" t="s">
        <v>140</v>
      </c>
      <c r="D126" s="206" t="s">
        <v>141</v>
      </c>
      <c r="E126" s="156" t="s">
        <v>34</v>
      </c>
      <c r="F126" s="195">
        <v>10315</v>
      </c>
      <c r="H126" s="172"/>
      <c r="I126" s="184"/>
      <c r="J126" s="195">
        <f t="shared" si="4"/>
        <v>10315</v>
      </c>
    </row>
    <row r="127" spans="1:10" hidden="1" outlineLevel="1">
      <c r="A127" s="125" t="s">
        <v>142</v>
      </c>
      <c r="B127" s="126">
        <v>41951</v>
      </c>
      <c r="C127" s="175" t="s">
        <v>143</v>
      </c>
      <c r="D127" s="206" t="s">
        <v>144</v>
      </c>
      <c r="E127" s="156" t="s">
        <v>34</v>
      </c>
      <c r="F127" s="195">
        <v>8096.7</v>
      </c>
      <c r="H127" s="172"/>
      <c r="I127" s="184"/>
      <c r="J127" s="195">
        <f t="shared" si="4"/>
        <v>8096.7</v>
      </c>
    </row>
    <row r="128" spans="1:10" hidden="1" outlineLevel="1">
      <c r="A128" s="125" t="s">
        <v>145</v>
      </c>
      <c r="B128" s="126">
        <v>41962</v>
      </c>
      <c r="C128" s="175" t="s">
        <v>146</v>
      </c>
      <c r="D128" s="206" t="s">
        <v>147</v>
      </c>
      <c r="E128" s="156" t="s">
        <v>34</v>
      </c>
      <c r="F128" s="195">
        <v>8055</v>
      </c>
      <c r="H128" s="164"/>
      <c r="I128" s="195"/>
      <c r="J128" s="195">
        <f t="shared" si="4"/>
        <v>8055</v>
      </c>
    </row>
    <row r="129" spans="1:10" hidden="1" outlineLevel="1">
      <c r="A129" s="125" t="s">
        <v>148</v>
      </c>
      <c r="B129" s="126">
        <v>41962</v>
      </c>
      <c r="C129" s="175" t="s">
        <v>149</v>
      </c>
      <c r="D129" s="206" t="s">
        <v>150</v>
      </c>
      <c r="E129" s="156" t="s">
        <v>34</v>
      </c>
      <c r="F129" s="195">
        <v>2620</v>
      </c>
      <c r="H129" s="172"/>
      <c r="I129" s="184"/>
      <c r="J129" s="195">
        <f t="shared" si="4"/>
        <v>2620</v>
      </c>
    </row>
    <row r="130" spans="1:10" hidden="1" outlineLevel="1">
      <c r="A130" s="125" t="s">
        <v>151</v>
      </c>
      <c r="B130" s="126">
        <v>41971</v>
      </c>
      <c r="C130" s="175" t="s">
        <v>152</v>
      </c>
      <c r="D130" s="206" t="s">
        <v>153</v>
      </c>
      <c r="E130" s="156" t="s">
        <v>34</v>
      </c>
      <c r="F130" s="195">
        <v>11615</v>
      </c>
      <c r="H130" s="164"/>
      <c r="I130" s="184"/>
      <c r="J130" s="195">
        <f t="shared" si="4"/>
        <v>11615</v>
      </c>
    </row>
    <row r="131" spans="1:10" hidden="1" outlineLevel="1">
      <c r="A131" s="125" t="s">
        <v>154</v>
      </c>
      <c r="B131" s="126">
        <v>41971</v>
      </c>
      <c r="C131" s="175" t="s">
        <v>155</v>
      </c>
      <c r="D131" s="206" t="s">
        <v>156</v>
      </c>
      <c r="E131" s="156" t="s">
        <v>34</v>
      </c>
      <c r="F131" s="195">
        <v>6702</v>
      </c>
      <c r="H131" s="172"/>
      <c r="I131" s="184"/>
      <c r="J131" s="195">
        <f t="shared" si="4"/>
        <v>6702</v>
      </c>
    </row>
    <row r="132" spans="1:10" hidden="1" outlineLevel="1">
      <c r="A132" s="125" t="s">
        <v>157</v>
      </c>
      <c r="B132" s="126">
        <v>41988</v>
      </c>
      <c r="C132" s="175" t="s">
        <v>158</v>
      </c>
      <c r="D132" s="206" t="s">
        <v>159</v>
      </c>
      <c r="E132" s="156" t="s">
        <v>34</v>
      </c>
      <c r="F132" s="195">
        <v>14637</v>
      </c>
      <c r="H132" s="172"/>
      <c r="I132" s="184"/>
      <c r="J132" s="195">
        <f t="shared" si="4"/>
        <v>14637</v>
      </c>
    </row>
    <row r="133" spans="1:10" hidden="1" outlineLevel="1">
      <c r="A133" s="125" t="s">
        <v>160</v>
      </c>
      <c r="B133" s="126">
        <v>41988</v>
      </c>
      <c r="C133" s="175" t="s">
        <v>161</v>
      </c>
      <c r="D133" s="206" t="s">
        <v>162</v>
      </c>
      <c r="E133" s="156" t="s">
        <v>34</v>
      </c>
      <c r="F133" s="195">
        <v>6774</v>
      </c>
      <c r="H133" s="172"/>
      <c r="I133" s="184"/>
      <c r="J133" s="195">
        <f t="shared" si="4"/>
        <v>6774</v>
      </c>
    </row>
    <row r="134" spans="1:10" hidden="1" outlineLevel="1">
      <c r="A134" s="125" t="s">
        <v>163</v>
      </c>
      <c r="B134" s="126">
        <v>42004</v>
      </c>
      <c r="C134" s="175" t="s">
        <v>164</v>
      </c>
      <c r="D134" s="206">
        <v>24083</v>
      </c>
      <c r="E134" s="156" t="s">
        <v>165</v>
      </c>
      <c r="F134" s="195">
        <v>32143</v>
      </c>
      <c r="G134" s="171"/>
      <c r="H134" s="151"/>
      <c r="I134" s="184"/>
      <c r="J134" s="195">
        <f t="shared" si="4"/>
        <v>32143</v>
      </c>
    </row>
    <row r="135" spans="1:10" hidden="1" outlineLevel="1">
      <c r="A135" s="125" t="s">
        <v>166</v>
      </c>
      <c r="B135" s="126">
        <v>42006</v>
      </c>
      <c r="C135" s="175" t="s">
        <v>167</v>
      </c>
      <c r="D135" s="206" t="s">
        <v>168</v>
      </c>
      <c r="E135" s="156" t="s">
        <v>34</v>
      </c>
      <c r="F135" s="195">
        <v>3005.7</v>
      </c>
      <c r="H135" s="172"/>
      <c r="I135" s="184"/>
      <c r="J135" s="195">
        <f t="shared" si="4"/>
        <v>3005.7</v>
      </c>
    </row>
    <row r="136" spans="1:10" hidden="1" outlineLevel="1">
      <c r="A136" s="125" t="s">
        <v>169</v>
      </c>
      <c r="B136" s="126">
        <v>42020</v>
      </c>
      <c r="C136" s="175" t="s">
        <v>170</v>
      </c>
      <c r="D136" s="206">
        <v>48074</v>
      </c>
      <c r="E136" s="156" t="s">
        <v>34</v>
      </c>
      <c r="F136" s="195">
        <v>7299</v>
      </c>
      <c r="H136" s="172"/>
      <c r="I136" s="184"/>
      <c r="J136" s="195">
        <f t="shared" si="4"/>
        <v>7299</v>
      </c>
    </row>
    <row r="137" spans="1:10" hidden="1" outlineLevel="1">
      <c r="A137" s="125" t="s">
        <v>171</v>
      </c>
      <c r="B137" s="126">
        <v>42023</v>
      </c>
      <c r="C137" s="175" t="s">
        <v>172</v>
      </c>
      <c r="D137" s="206" t="s">
        <v>173</v>
      </c>
      <c r="E137" s="156" t="s">
        <v>76</v>
      </c>
      <c r="F137" s="195">
        <v>7648</v>
      </c>
      <c r="H137" s="151"/>
      <c r="I137" s="184"/>
      <c r="J137" s="195">
        <f t="shared" si="4"/>
        <v>7648</v>
      </c>
    </row>
    <row r="138" spans="1:10" hidden="1" outlineLevel="1">
      <c r="A138" s="125" t="s">
        <v>174</v>
      </c>
      <c r="B138" s="126">
        <v>42033</v>
      </c>
      <c r="C138" s="175" t="s">
        <v>175</v>
      </c>
      <c r="D138" s="206" t="s">
        <v>176</v>
      </c>
      <c r="E138" s="156" t="s">
        <v>34</v>
      </c>
      <c r="F138" s="195">
        <v>7496.7</v>
      </c>
      <c r="H138" s="172"/>
      <c r="I138" s="184"/>
      <c r="J138" s="195">
        <f t="shared" si="4"/>
        <v>7496.7</v>
      </c>
    </row>
    <row r="139" spans="1:10" hidden="1" outlineLevel="1">
      <c r="A139" s="125" t="s">
        <v>177</v>
      </c>
      <c r="B139" s="126">
        <v>42056</v>
      </c>
      <c r="C139" s="175" t="s">
        <v>178</v>
      </c>
      <c r="D139" s="206" t="s">
        <v>179</v>
      </c>
      <c r="E139" s="156" t="s">
        <v>34</v>
      </c>
      <c r="F139" s="195">
        <f>7286.1+810.6</f>
        <v>8096.7000000000007</v>
      </c>
      <c r="H139" s="172"/>
      <c r="I139" s="184"/>
      <c r="J139" s="195">
        <f t="shared" si="4"/>
        <v>8096.7000000000007</v>
      </c>
    </row>
    <row r="140" spans="1:10" hidden="1" outlineLevel="1">
      <c r="A140" s="125" t="s">
        <v>180</v>
      </c>
      <c r="B140" s="126">
        <v>42072</v>
      </c>
      <c r="C140" s="175" t="s">
        <v>181</v>
      </c>
      <c r="D140" s="206" t="s">
        <v>182</v>
      </c>
      <c r="E140" s="156" t="s">
        <v>34</v>
      </c>
      <c r="F140" s="195">
        <v>2319.6</v>
      </c>
      <c r="H140" s="172"/>
      <c r="I140" s="184"/>
      <c r="J140" s="195">
        <f t="shared" si="4"/>
        <v>2319.6</v>
      </c>
    </row>
    <row r="141" spans="1:10" hidden="1" outlineLevel="1">
      <c r="A141" s="125" t="s">
        <v>183</v>
      </c>
      <c r="B141" s="126">
        <v>42080</v>
      </c>
      <c r="C141" s="175" t="s">
        <v>184</v>
      </c>
      <c r="D141" s="206" t="s">
        <v>185</v>
      </c>
      <c r="E141" s="156" t="s">
        <v>34</v>
      </c>
      <c r="F141" s="195">
        <v>6000</v>
      </c>
      <c r="H141" s="172"/>
      <c r="I141" s="184"/>
      <c r="J141" s="195">
        <f t="shared" si="4"/>
        <v>6000</v>
      </c>
    </row>
    <row r="142" spans="1:10" hidden="1" outlineLevel="1">
      <c r="A142" s="125" t="s">
        <v>186</v>
      </c>
      <c r="B142" s="126">
        <v>42094</v>
      </c>
      <c r="C142" s="175" t="s">
        <v>187</v>
      </c>
      <c r="D142" s="206" t="s">
        <v>188</v>
      </c>
      <c r="E142" s="156" t="s">
        <v>34</v>
      </c>
      <c r="F142" s="195">
        <v>12255</v>
      </c>
      <c r="H142" s="172"/>
      <c r="I142" s="184"/>
      <c r="J142" s="195">
        <f t="shared" si="4"/>
        <v>12255</v>
      </c>
    </row>
    <row r="143" spans="1:10" hidden="1" outlineLevel="1">
      <c r="A143" s="125" t="s">
        <v>189</v>
      </c>
      <c r="B143" s="126">
        <v>42104</v>
      </c>
      <c r="C143" s="175" t="s">
        <v>190</v>
      </c>
      <c r="D143" s="206" t="s">
        <v>191</v>
      </c>
      <c r="E143" s="156" t="s">
        <v>34</v>
      </c>
      <c r="F143" s="195">
        <v>552.04999999999995</v>
      </c>
      <c r="H143" s="172"/>
      <c r="I143" s="184"/>
      <c r="J143" s="195">
        <f t="shared" si="4"/>
        <v>552.04999999999995</v>
      </c>
    </row>
    <row r="144" spans="1:10" hidden="1" outlineLevel="1">
      <c r="A144" s="125" t="s">
        <v>192</v>
      </c>
      <c r="B144" s="126">
        <v>42115</v>
      </c>
      <c r="C144" s="175" t="s">
        <v>193</v>
      </c>
      <c r="D144" s="206" t="s">
        <v>194</v>
      </c>
      <c r="E144" s="156" t="s">
        <v>34</v>
      </c>
      <c r="F144" s="195">
        <v>9370.01</v>
      </c>
      <c r="H144" s="172"/>
      <c r="I144" s="184"/>
      <c r="J144" s="195">
        <f t="shared" si="4"/>
        <v>9370.01</v>
      </c>
    </row>
    <row r="145" spans="1:10" hidden="1" outlineLevel="1">
      <c r="A145" s="125" t="s">
        <v>195</v>
      </c>
      <c r="B145" s="126">
        <v>42116</v>
      </c>
      <c r="C145" s="175" t="s">
        <v>196</v>
      </c>
      <c r="D145" s="206" t="s">
        <v>197</v>
      </c>
      <c r="E145" s="156" t="s">
        <v>34</v>
      </c>
      <c r="F145" s="195">
        <v>6051</v>
      </c>
      <c r="H145" s="172"/>
      <c r="I145" s="184"/>
      <c r="J145" s="195">
        <f t="shared" si="4"/>
        <v>6051</v>
      </c>
    </row>
    <row r="146" spans="1:10" hidden="1" outlineLevel="1">
      <c r="A146" s="125" t="s">
        <v>198</v>
      </c>
      <c r="B146" s="126">
        <v>42158</v>
      </c>
      <c r="C146" s="175" t="s">
        <v>199</v>
      </c>
      <c r="D146" s="206">
        <v>52716</v>
      </c>
      <c r="E146" s="156" t="s">
        <v>34</v>
      </c>
      <c r="F146" s="195">
        <v>10050</v>
      </c>
      <c r="H146" s="172"/>
      <c r="I146" s="184"/>
      <c r="J146" s="195">
        <f t="shared" si="4"/>
        <v>10050</v>
      </c>
    </row>
    <row r="147" spans="1:10" hidden="1" outlineLevel="1">
      <c r="A147" s="125" t="s">
        <v>200</v>
      </c>
      <c r="B147" s="126">
        <v>42174</v>
      </c>
      <c r="C147" s="175" t="s">
        <v>201</v>
      </c>
      <c r="D147" s="206">
        <v>52663</v>
      </c>
      <c r="E147" s="156" t="s">
        <v>34</v>
      </c>
      <c r="F147" s="195">
        <v>30516.71</v>
      </c>
      <c r="G147" s="125" t="s">
        <v>202</v>
      </c>
      <c r="H147" s="126">
        <v>42308</v>
      </c>
      <c r="I147" s="195">
        <f>21080.13+361.58</f>
        <v>21441.710000000003</v>
      </c>
      <c r="J147" s="195">
        <f t="shared" si="4"/>
        <v>9074.9999999999964</v>
      </c>
    </row>
    <row r="148" spans="1:10" hidden="1" outlineLevel="1">
      <c r="A148" s="125" t="s">
        <v>203</v>
      </c>
      <c r="B148" s="126">
        <v>42208</v>
      </c>
      <c r="C148" s="175" t="s">
        <v>204</v>
      </c>
      <c r="D148" s="206" t="s">
        <v>205</v>
      </c>
      <c r="E148" s="156" t="s">
        <v>34</v>
      </c>
      <c r="F148" s="195">
        <v>18777.93</v>
      </c>
      <c r="G148" s="125" t="s">
        <v>202</v>
      </c>
      <c r="H148" s="126">
        <v>42308</v>
      </c>
      <c r="I148" s="195">
        <v>15540.32</v>
      </c>
      <c r="J148" s="195">
        <f t="shared" si="4"/>
        <v>3237.6100000000006</v>
      </c>
    </row>
    <row r="149" spans="1:10" hidden="1" outlineLevel="1">
      <c r="A149" s="125" t="s">
        <v>206</v>
      </c>
      <c r="B149" s="126">
        <v>42216</v>
      </c>
      <c r="C149" s="175" t="s">
        <v>207</v>
      </c>
      <c r="D149" s="206" t="s">
        <v>208</v>
      </c>
      <c r="E149" s="156" t="s">
        <v>34</v>
      </c>
      <c r="F149" s="103">
        <v>12482.67</v>
      </c>
      <c r="G149" s="125" t="s">
        <v>209</v>
      </c>
      <c r="H149" s="126">
        <v>42313</v>
      </c>
      <c r="I149" s="195">
        <v>1032.67</v>
      </c>
      <c r="J149" s="195">
        <f t="shared" si="4"/>
        <v>11450</v>
      </c>
    </row>
    <row r="150" spans="1:10" hidden="1" outlineLevel="1">
      <c r="A150" s="125" t="s">
        <v>210</v>
      </c>
      <c r="B150" s="126">
        <v>42233</v>
      </c>
      <c r="C150" s="175" t="s">
        <v>211</v>
      </c>
      <c r="D150" s="206" t="s">
        <v>212</v>
      </c>
      <c r="E150" s="156" t="s">
        <v>34</v>
      </c>
      <c r="F150" s="195">
        <v>4592.0600000000004</v>
      </c>
      <c r="G150" s="125" t="s">
        <v>213</v>
      </c>
      <c r="H150" s="126">
        <v>42293</v>
      </c>
      <c r="I150" s="215">
        <v>3800.26</v>
      </c>
      <c r="J150" s="195">
        <f t="shared" si="4"/>
        <v>791.80000000000018</v>
      </c>
    </row>
    <row r="151" spans="1:10" hidden="1" outlineLevel="1">
      <c r="A151" s="125" t="s">
        <v>214</v>
      </c>
      <c r="B151" s="126">
        <v>42235</v>
      </c>
      <c r="C151" s="175" t="s">
        <v>215</v>
      </c>
      <c r="D151" s="206" t="s">
        <v>216</v>
      </c>
      <c r="E151" s="156" t="s">
        <v>34</v>
      </c>
      <c r="F151" s="195">
        <v>7956.76</v>
      </c>
      <c r="H151" s="172"/>
      <c r="I151" s="184"/>
      <c r="J151" s="195">
        <f t="shared" si="4"/>
        <v>7956.76</v>
      </c>
    </row>
    <row r="152" spans="1:10" hidden="1" outlineLevel="1">
      <c r="A152" s="125" t="s">
        <v>217</v>
      </c>
      <c r="B152" s="126">
        <v>42264</v>
      </c>
      <c r="C152" s="175" t="s">
        <v>218</v>
      </c>
      <c r="D152" s="206" t="s">
        <v>219</v>
      </c>
      <c r="E152" s="156" t="s">
        <v>34</v>
      </c>
      <c r="F152" s="195">
        <v>14701.5</v>
      </c>
      <c r="G152" s="125" t="s">
        <v>202</v>
      </c>
      <c r="H152" s="126">
        <v>42308</v>
      </c>
      <c r="I152" s="195">
        <v>14700.9</v>
      </c>
      <c r="J152" s="195">
        <f t="shared" si="4"/>
        <v>0.6000000000003638</v>
      </c>
    </row>
    <row r="153" spans="1:10" hidden="1" outlineLevel="1">
      <c r="A153" s="125" t="s">
        <v>220</v>
      </c>
      <c r="B153" s="126">
        <v>42300</v>
      </c>
      <c r="C153" s="175" t="s">
        <v>221</v>
      </c>
      <c r="D153" s="206" t="s">
        <v>222</v>
      </c>
      <c r="E153" s="156" t="s">
        <v>34</v>
      </c>
      <c r="F153" s="195">
        <v>86049.1</v>
      </c>
      <c r="G153" s="125" t="s">
        <v>223</v>
      </c>
      <c r="H153" s="126">
        <v>42369</v>
      </c>
      <c r="I153" s="195">
        <v>78069.100000000006</v>
      </c>
      <c r="J153" s="195">
        <f t="shared" si="4"/>
        <v>7980</v>
      </c>
    </row>
    <row r="154" spans="1:10" hidden="1" outlineLevel="1">
      <c r="A154" s="125" t="s">
        <v>224</v>
      </c>
      <c r="B154" s="126">
        <v>42307</v>
      </c>
      <c r="C154" s="175" t="s">
        <v>225</v>
      </c>
      <c r="D154" s="206" t="s">
        <v>226</v>
      </c>
      <c r="E154" s="156" t="s">
        <v>34</v>
      </c>
      <c r="F154" s="195">
        <v>36142.54</v>
      </c>
      <c r="G154" s="125" t="s">
        <v>223</v>
      </c>
      <c r="H154" s="126">
        <v>42369</v>
      </c>
      <c r="I154" s="195">
        <v>27445.84</v>
      </c>
      <c r="J154" s="195">
        <f t="shared" si="4"/>
        <v>8696.7000000000007</v>
      </c>
    </row>
    <row r="155" spans="1:10" hidden="1" outlineLevel="1">
      <c r="A155" s="125" t="s">
        <v>236</v>
      </c>
      <c r="B155" s="126">
        <v>42359</v>
      </c>
      <c r="C155" s="175" t="s">
        <v>237</v>
      </c>
      <c r="D155" s="206" t="s">
        <v>238</v>
      </c>
      <c r="E155" s="175" t="s">
        <v>34</v>
      </c>
      <c r="F155" s="195">
        <v>24073.599999999999</v>
      </c>
      <c r="H155" s="172"/>
      <c r="I155" s="184"/>
      <c r="J155" s="195">
        <f t="shared" si="4"/>
        <v>24073.599999999999</v>
      </c>
    </row>
    <row r="156" spans="1:10" hidden="1" outlineLevel="1">
      <c r="A156" s="125" t="s">
        <v>420</v>
      </c>
      <c r="B156" s="126">
        <v>42391</v>
      </c>
      <c r="C156" s="175" t="s">
        <v>421</v>
      </c>
      <c r="D156" s="206" t="s">
        <v>426</v>
      </c>
      <c r="E156" s="175" t="s">
        <v>34</v>
      </c>
      <c r="F156" s="195">
        <v>17998.13</v>
      </c>
      <c r="G156" s="125" t="s">
        <v>670</v>
      </c>
      <c r="H156" s="126">
        <v>42429</v>
      </c>
      <c r="I156" s="221">
        <v>11996.33</v>
      </c>
      <c r="J156" s="195">
        <f t="shared" si="4"/>
        <v>6001.8000000000011</v>
      </c>
    </row>
    <row r="157" spans="1:10" hidden="1" outlineLevel="1">
      <c r="A157" s="125" t="s">
        <v>503</v>
      </c>
      <c r="B157" s="126">
        <v>42412</v>
      </c>
      <c r="C157" s="175" t="s">
        <v>504</v>
      </c>
      <c r="D157" s="206" t="s">
        <v>512</v>
      </c>
      <c r="E157" s="175" t="s">
        <v>34</v>
      </c>
      <c r="F157" s="195">
        <v>9265.2000000000007</v>
      </c>
      <c r="H157" s="172"/>
      <c r="I157" s="184"/>
      <c r="J157" s="195">
        <f t="shared" si="4"/>
        <v>9265.2000000000007</v>
      </c>
    </row>
    <row r="158" spans="1:10" hidden="1" outlineLevel="1">
      <c r="A158" s="125" t="s">
        <v>507</v>
      </c>
      <c r="B158" s="126">
        <v>42422</v>
      </c>
      <c r="C158" s="175" t="s">
        <v>508</v>
      </c>
      <c r="D158" s="206">
        <v>59751</v>
      </c>
      <c r="E158" s="175" t="s">
        <v>34</v>
      </c>
      <c r="F158" s="195">
        <v>20404.86</v>
      </c>
      <c r="H158" s="172"/>
      <c r="I158" s="184"/>
      <c r="J158" s="195">
        <f t="shared" si="4"/>
        <v>20404.86</v>
      </c>
    </row>
    <row r="159" spans="1:10" hidden="1" outlineLevel="1">
      <c r="A159" s="129" t="s">
        <v>627</v>
      </c>
      <c r="B159" s="172">
        <v>42478</v>
      </c>
      <c r="C159" s="133" t="s">
        <v>628</v>
      </c>
      <c r="D159" s="202">
        <v>61349</v>
      </c>
      <c r="E159" s="133" t="s">
        <v>34</v>
      </c>
      <c r="F159" s="184">
        <v>15962.99</v>
      </c>
      <c r="H159" s="172"/>
      <c r="I159" s="184"/>
      <c r="J159" s="195">
        <f t="shared" si="4"/>
        <v>15962.99</v>
      </c>
    </row>
    <row r="160" spans="1:10" hidden="1" outlineLevel="1">
      <c r="A160" s="125" t="s">
        <v>654</v>
      </c>
      <c r="B160" s="126">
        <v>42486</v>
      </c>
      <c r="C160" s="175" t="s">
        <v>655</v>
      </c>
      <c r="D160" s="206" t="s">
        <v>660</v>
      </c>
      <c r="E160" s="175" t="s">
        <v>34</v>
      </c>
      <c r="F160" s="195">
        <v>33255.11</v>
      </c>
      <c r="H160" s="172"/>
      <c r="I160" s="184"/>
      <c r="J160" s="195">
        <f t="shared" si="4"/>
        <v>33255.11</v>
      </c>
    </row>
    <row r="161" spans="1:13" hidden="1" outlineLevel="1">
      <c r="A161" s="125" t="s">
        <v>656</v>
      </c>
      <c r="B161" s="126">
        <v>42486</v>
      </c>
      <c r="C161" s="175" t="s">
        <v>657</v>
      </c>
      <c r="D161" s="206" t="s">
        <v>661</v>
      </c>
      <c r="E161" s="175" t="s">
        <v>34</v>
      </c>
      <c r="F161" s="195">
        <v>11877</v>
      </c>
      <c r="H161" s="172"/>
      <c r="I161" s="184"/>
      <c r="J161" s="195">
        <f t="shared" si="4"/>
        <v>11877</v>
      </c>
    </row>
    <row r="162" spans="1:13" hidden="1" outlineLevel="1">
      <c r="A162" s="125" t="s">
        <v>658</v>
      </c>
      <c r="B162" s="126">
        <v>42487</v>
      </c>
      <c r="C162" s="175" t="s">
        <v>659</v>
      </c>
      <c r="D162" s="206" t="s">
        <v>662</v>
      </c>
      <c r="E162" s="175" t="s">
        <v>34</v>
      </c>
      <c r="F162" s="195">
        <v>19752.189999999999</v>
      </c>
      <c r="H162" s="172"/>
      <c r="I162" s="184"/>
      <c r="J162" s="195">
        <f t="shared" si="4"/>
        <v>19752.189999999999</v>
      </c>
    </row>
    <row r="163" spans="1:13" hidden="1" outlineLevel="1">
      <c r="A163" s="125" t="s">
        <v>663</v>
      </c>
      <c r="B163" s="126">
        <v>42490</v>
      </c>
      <c r="C163" s="175" t="s">
        <v>664</v>
      </c>
      <c r="D163" s="206" t="s">
        <v>667</v>
      </c>
      <c r="E163" s="175" t="s">
        <v>34</v>
      </c>
      <c r="F163" s="195">
        <v>10742.33</v>
      </c>
      <c r="H163" s="172"/>
      <c r="I163" s="184"/>
      <c r="J163" s="195">
        <f t="shared" si="4"/>
        <v>10742.33</v>
      </c>
    </row>
    <row r="164" spans="1:13" hidden="1" outlineLevel="1">
      <c r="A164" s="125" t="s">
        <v>665</v>
      </c>
      <c r="B164" s="126">
        <v>42490</v>
      </c>
      <c r="C164" s="175" t="s">
        <v>666</v>
      </c>
      <c r="D164" s="206" t="s">
        <v>668</v>
      </c>
      <c r="E164" s="175" t="s">
        <v>34</v>
      </c>
      <c r="F164" s="195">
        <v>22863.58</v>
      </c>
      <c r="H164" s="172"/>
      <c r="I164" s="184"/>
      <c r="J164" s="195">
        <f t="shared" si="4"/>
        <v>22863.58</v>
      </c>
    </row>
    <row r="165" spans="1:13" hidden="1" outlineLevel="1">
      <c r="B165" s="172"/>
      <c r="F165" s="134"/>
      <c r="H165" s="172"/>
      <c r="I165" s="184"/>
      <c r="J165" s="195"/>
    </row>
    <row r="166" spans="1:13" hidden="1" outlineLevel="1">
      <c r="A166" s="125"/>
      <c r="B166" s="126"/>
      <c r="C166" s="175"/>
      <c r="D166" s="206"/>
      <c r="E166" s="175"/>
      <c r="F166" s="128"/>
      <c r="H166" s="172"/>
      <c r="I166" s="184"/>
      <c r="J166" s="195"/>
    </row>
    <row r="167" spans="1:13" hidden="1" outlineLevel="1">
      <c r="E167" s="137"/>
      <c r="F167" s="152" t="s">
        <v>15</v>
      </c>
      <c r="H167" s="150"/>
      <c r="I167" s="184"/>
      <c r="J167" s="232">
        <f>SUM(J117:J166)</f>
        <v>438473.36</v>
      </c>
      <c r="M167" s="134"/>
    </row>
    <row r="168" spans="1:13" ht="12" hidden="1" outlineLevel="1" thickBot="1">
      <c r="E168" s="137"/>
      <c r="F168" s="152" t="s">
        <v>16</v>
      </c>
      <c r="H168" s="150"/>
      <c r="I168" s="184"/>
      <c r="J168" s="212">
        <v>438472.84</v>
      </c>
      <c r="M168" s="174"/>
    </row>
    <row r="169" spans="1:13" ht="12" hidden="1" outlineLevel="1" thickTop="1">
      <c r="E169" s="137"/>
      <c r="F169" s="152" t="s">
        <v>17</v>
      </c>
      <c r="H169" s="150"/>
      <c r="I169" s="184"/>
      <c r="J169" s="208">
        <f>+J167-J168</f>
        <v>0.51999999996041879</v>
      </c>
    </row>
    <row r="170" spans="1:13" hidden="1" outlineLevel="1">
      <c r="E170" s="137"/>
      <c r="F170" s="152"/>
      <c r="H170" s="150"/>
      <c r="J170" s="154"/>
    </row>
    <row r="171" spans="1:13" collapsed="1">
      <c r="A171" s="225" t="s">
        <v>242</v>
      </c>
      <c r="B171" s="224" t="s">
        <v>243</v>
      </c>
      <c r="C171" s="199"/>
      <c r="D171" s="258"/>
      <c r="E171" s="137"/>
      <c r="F171" s="125"/>
      <c r="G171" s="138"/>
      <c r="H171" s="127"/>
      <c r="I171" s="128"/>
      <c r="J171" s="128"/>
    </row>
    <row r="172" spans="1:13" hidden="1" outlineLevel="1">
      <c r="A172" s="139" t="s">
        <v>5</v>
      </c>
      <c r="B172" s="139" t="s">
        <v>6</v>
      </c>
      <c r="C172" s="180" t="s">
        <v>7</v>
      </c>
      <c r="D172" s="120" t="s">
        <v>8</v>
      </c>
      <c r="E172" s="140" t="s">
        <v>9</v>
      </c>
      <c r="F172" s="141" t="s">
        <v>10</v>
      </c>
      <c r="G172" s="142" t="s">
        <v>5</v>
      </c>
      <c r="H172" s="142" t="s">
        <v>6</v>
      </c>
      <c r="I172" s="141" t="s">
        <v>11</v>
      </c>
      <c r="J172" s="141" t="s">
        <v>19</v>
      </c>
    </row>
    <row r="173" spans="1:13" hidden="1" outlineLevel="1">
      <c r="A173" s="143"/>
      <c r="B173" s="143"/>
      <c r="C173" s="201"/>
      <c r="D173" s="120"/>
      <c r="E173" s="140" t="s">
        <v>241</v>
      </c>
      <c r="F173" s="146"/>
      <c r="G173" s="147"/>
      <c r="H173" s="148"/>
      <c r="I173" s="146"/>
      <c r="J173" s="178"/>
    </row>
    <row r="174" spans="1:13" hidden="1" outlineLevel="1">
      <c r="A174" s="129" t="s">
        <v>247</v>
      </c>
      <c r="B174" s="172">
        <v>42149</v>
      </c>
      <c r="C174" s="133" t="s">
        <v>248</v>
      </c>
      <c r="D174" s="202">
        <v>51536</v>
      </c>
      <c r="E174" s="133" t="s">
        <v>34</v>
      </c>
      <c r="F174" s="184">
        <v>36874.089999999997</v>
      </c>
      <c r="G174" s="174"/>
      <c r="H174" s="196"/>
      <c r="I174" s="216">
        <v>30124.06</v>
      </c>
      <c r="J174" s="195">
        <f>+F174-I174</f>
        <v>6750.0299999999952</v>
      </c>
    </row>
    <row r="175" spans="1:13" hidden="1" outlineLevel="1">
      <c r="A175" s="129" t="s">
        <v>629</v>
      </c>
      <c r="B175" s="172">
        <v>42471</v>
      </c>
      <c r="C175" s="133" t="s">
        <v>630</v>
      </c>
      <c r="D175" s="202">
        <v>59402</v>
      </c>
      <c r="E175" s="133" t="s">
        <v>34</v>
      </c>
      <c r="F175" s="184">
        <v>84432.4</v>
      </c>
      <c r="G175" s="198"/>
      <c r="H175" s="196"/>
      <c r="I175" s="197"/>
      <c r="J175" s="195">
        <f>+F175-I175-331.52</f>
        <v>84100.87999999999</v>
      </c>
    </row>
    <row r="176" spans="1:13" hidden="1" outlineLevel="1">
      <c r="B176" s="172"/>
      <c r="D176" s="120"/>
      <c r="E176" s="177"/>
      <c r="F176" s="146"/>
      <c r="G176" s="147"/>
      <c r="H176" s="148"/>
      <c r="I176" s="146"/>
      <c r="J176" s="197"/>
    </row>
    <row r="177" spans="1:12" hidden="1" outlineLevel="1">
      <c r="A177" s="143"/>
      <c r="B177" s="143"/>
      <c r="C177" s="201"/>
      <c r="D177" s="120"/>
      <c r="E177" s="177"/>
      <c r="F177" s="152" t="s">
        <v>15</v>
      </c>
      <c r="H177" s="150"/>
      <c r="J177" s="232">
        <f>+SUM(J174:J175)</f>
        <v>90850.909999999989</v>
      </c>
    </row>
    <row r="178" spans="1:12" ht="12" hidden="1" outlineLevel="1" thickBot="1">
      <c r="A178" s="143"/>
      <c r="B178" s="143"/>
      <c r="C178" s="201"/>
      <c r="D178" s="120"/>
      <c r="E178" s="177"/>
      <c r="F178" s="152" t="s">
        <v>16</v>
      </c>
      <c r="H178" s="150"/>
      <c r="J178" s="212">
        <v>90850.880000000005</v>
      </c>
      <c r="L178" s="168"/>
    </row>
    <row r="179" spans="1:12" ht="12" hidden="1" outlineLevel="1" thickTop="1">
      <c r="A179" s="143"/>
      <c r="B179" s="143"/>
      <c r="C179" s="201"/>
      <c r="D179" s="120"/>
      <c r="E179" s="177"/>
      <c r="F179" s="152" t="s">
        <v>17</v>
      </c>
      <c r="H179" s="150"/>
      <c r="J179" s="208">
        <f>+J177-J178</f>
        <v>2.9999999984283932E-2</v>
      </c>
    </row>
    <row r="180" spans="1:12" hidden="1" outlineLevel="1">
      <c r="F180" s="152"/>
      <c r="J180" s="128"/>
    </row>
    <row r="181" spans="1:12" collapsed="1">
      <c r="A181" s="225" t="s">
        <v>677</v>
      </c>
      <c r="B181" s="135" t="s">
        <v>680</v>
      </c>
      <c r="C181" s="135"/>
      <c r="D181" s="252"/>
      <c r="E181" s="140"/>
      <c r="F181" s="152"/>
      <c r="G181" s="142"/>
      <c r="H181" s="142"/>
      <c r="I181" s="141"/>
      <c r="J181" s="182"/>
    </row>
    <row r="182" spans="1:12" hidden="1" outlineLevel="1">
      <c r="A182" s="143" t="s">
        <v>672</v>
      </c>
      <c r="B182" s="143" t="s">
        <v>6</v>
      </c>
      <c r="C182" s="144" t="s">
        <v>7</v>
      </c>
      <c r="D182" s="253" t="s">
        <v>8</v>
      </c>
      <c r="E182" s="144" t="s">
        <v>9</v>
      </c>
      <c r="F182" s="146" t="s">
        <v>10</v>
      </c>
      <c r="G182" s="147" t="s">
        <v>672</v>
      </c>
      <c r="H182" s="147" t="s">
        <v>6</v>
      </c>
      <c r="I182" s="222" t="s">
        <v>11</v>
      </c>
      <c r="J182" s="146" t="s">
        <v>12</v>
      </c>
    </row>
    <row r="183" spans="1:12" hidden="1" outlineLevel="1">
      <c r="C183" s="129"/>
      <c r="D183" s="150"/>
      <c r="E183" s="129"/>
      <c r="F183" s="125"/>
      <c r="H183" s="152"/>
      <c r="I183" s="129"/>
      <c r="J183" s="154"/>
    </row>
    <row r="184" spans="1:12" hidden="1" outlineLevel="1">
      <c r="A184" s="129" t="s">
        <v>678</v>
      </c>
      <c r="B184" s="172">
        <v>42186</v>
      </c>
      <c r="C184" s="129">
        <v>53798</v>
      </c>
      <c r="D184" s="150" t="s">
        <v>679</v>
      </c>
      <c r="E184" s="129" t="s">
        <v>34</v>
      </c>
      <c r="F184" s="128">
        <v>1840</v>
      </c>
      <c r="H184" s="152"/>
      <c r="J184" s="154">
        <f>+F184-I184</f>
        <v>1840</v>
      </c>
    </row>
    <row r="185" spans="1:12" hidden="1" outlineLevel="1">
      <c r="C185" s="129"/>
      <c r="D185" s="150"/>
      <c r="E185" s="129"/>
      <c r="F185" s="125"/>
      <c r="H185" s="152"/>
      <c r="I185" s="129"/>
      <c r="J185" s="154"/>
    </row>
    <row r="186" spans="1:12" hidden="1" outlineLevel="1">
      <c r="C186" s="129"/>
      <c r="D186" s="150"/>
      <c r="E186" s="129"/>
      <c r="F186" s="152" t="s">
        <v>15</v>
      </c>
      <c r="I186" s="129"/>
      <c r="J186" s="154">
        <f>+J184</f>
        <v>1840</v>
      </c>
    </row>
    <row r="187" spans="1:12" ht="12" hidden="1" outlineLevel="1" thickBot="1">
      <c r="C187" s="129"/>
      <c r="D187" s="150"/>
      <c r="E187" s="129"/>
      <c r="F187" s="152" t="s">
        <v>16</v>
      </c>
      <c r="I187" s="129"/>
      <c r="J187" s="223">
        <v>1840</v>
      </c>
    </row>
    <row r="188" spans="1:12" ht="12" hidden="1" outlineLevel="1" thickTop="1">
      <c r="C188" s="129"/>
      <c r="D188" s="150"/>
      <c r="E188" s="129"/>
      <c r="F188" s="152" t="s">
        <v>17</v>
      </c>
      <c r="I188" s="129"/>
      <c r="J188" s="154">
        <f>+J186-J187</f>
        <v>0</v>
      </c>
    </row>
    <row r="189" spans="1:12" hidden="1" outlineLevel="1">
      <c r="E189" s="137"/>
    </row>
    <row r="190" spans="1:12" collapsed="1">
      <c r="A190" s="225" t="s">
        <v>298</v>
      </c>
      <c r="B190" s="224" t="s">
        <v>299</v>
      </c>
      <c r="C190" s="199"/>
      <c r="D190" s="258"/>
      <c r="E190" s="137"/>
      <c r="F190" s="125"/>
      <c r="G190" s="138"/>
      <c r="H190" s="127"/>
      <c r="I190" s="128"/>
      <c r="J190" s="128"/>
    </row>
    <row r="191" spans="1:12" hidden="1" outlineLevel="1">
      <c r="A191" s="139" t="s">
        <v>5</v>
      </c>
      <c r="B191" s="139" t="s">
        <v>6</v>
      </c>
      <c r="C191" s="180" t="s">
        <v>7</v>
      </c>
      <c r="D191" s="120" t="s">
        <v>8</v>
      </c>
      <c r="E191" s="140" t="s">
        <v>9</v>
      </c>
      <c r="F191" s="141" t="s">
        <v>10</v>
      </c>
      <c r="G191" s="142" t="s">
        <v>5</v>
      </c>
      <c r="H191" s="142" t="s">
        <v>6</v>
      </c>
      <c r="I191" s="141" t="s">
        <v>11</v>
      </c>
      <c r="J191" s="141" t="s">
        <v>19</v>
      </c>
    </row>
    <row r="192" spans="1:12" hidden="1" outlineLevel="1">
      <c r="A192" s="129" t="s">
        <v>300</v>
      </c>
      <c r="B192" s="172">
        <v>41820</v>
      </c>
      <c r="C192" s="133" t="s">
        <v>301</v>
      </c>
      <c r="D192" s="202" t="s">
        <v>302</v>
      </c>
      <c r="E192" s="137" t="s">
        <v>76</v>
      </c>
      <c r="F192" s="104">
        <v>4535.16</v>
      </c>
      <c r="G192" s="198"/>
      <c r="H192" s="196"/>
      <c r="I192" s="197"/>
      <c r="J192" s="216">
        <f>+F192-I192</f>
        <v>4535.16</v>
      </c>
    </row>
    <row r="193" spans="1:12" hidden="1" outlineLevel="1">
      <c r="A193" s="129" t="s">
        <v>303</v>
      </c>
      <c r="B193" s="172">
        <v>41880</v>
      </c>
      <c r="C193" s="133" t="s">
        <v>304</v>
      </c>
      <c r="D193" s="202" t="s">
        <v>305</v>
      </c>
      <c r="E193" s="137" t="s">
        <v>76</v>
      </c>
      <c r="F193" s="104">
        <v>9397.7199999999993</v>
      </c>
      <c r="G193" s="198"/>
      <c r="H193" s="196"/>
      <c r="I193" s="197"/>
      <c r="J193" s="216">
        <f>+F193-I193</f>
        <v>9397.7199999999993</v>
      </c>
    </row>
    <row r="194" spans="1:12" hidden="1" outlineLevel="1">
      <c r="A194" s="129" t="s">
        <v>306</v>
      </c>
      <c r="B194" s="172">
        <v>42326</v>
      </c>
      <c r="C194" s="133" t="s">
        <v>307</v>
      </c>
      <c r="D194" s="202" t="s">
        <v>308</v>
      </c>
      <c r="E194" s="133" t="s">
        <v>76</v>
      </c>
      <c r="F194" s="104">
        <v>2547.64</v>
      </c>
      <c r="G194" s="174"/>
      <c r="H194" s="174"/>
      <c r="I194" s="216">
        <v>1909.64</v>
      </c>
      <c r="J194" s="216">
        <f>+F194-I194</f>
        <v>637.99999999999977</v>
      </c>
    </row>
    <row r="195" spans="1:12" hidden="1" outlineLevel="1">
      <c r="B195" s="172"/>
      <c r="D195" s="121"/>
      <c r="E195" s="137"/>
      <c r="F195" s="184"/>
      <c r="G195" s="174"/>
      <c r="H195" s="174"/>
      <c r="I195" s="216"/>
      <c r="J195" s="195"/>
    </row>
    <row r="196" spans="1:12" hidden="1" outlineLevel="1">
      <c r="D196" s="120"/>
      <c r="E196" s="177"/>
      <c r="F196" s="146"/>
      <c r="G196" s="147"/>
      <c r="H196" s="148"/>
      <c r="I196" s="146"/>
      <c r="J196" s="146"/>
    </row>
    <row r="197" spans="1:12" hidden="1" outlineLevel="1">
      <c r="A197" s="143"/>
      <c r="B197" s="143"/>
      <c r="C197" s="201"/>
      <c r="D197" s="120"/>
      <c r="E197" s="177"/>
      <c r="F197" s="146"/>
      <c r="G197" s="147"/>
      <c r="H197" s="148"/>
      <c r="I197" s="146"/>
      <c r="J197" s="197"/>
    </row>
    <row r="198" spans="1:12" hidden="1" outlineLevel="1">
      <c r="A198" s="143"/>
      <c r="B198" s="143"/>
      <c r="C198" s="201"/>
      <c r="D198" s="120"/>
      <c r="E198" s="177"/>
      <c r="F198" s="152" t="s">
        <v>15</v>
      </c>
      <c r="H198" s="150"/>
      <c r="J198" s="232">
        <f>SUM(J192:J197)</f>
        <v>14570.88</v>
      </c>
    </row>
    <row r="199" spans="1:12" ht="12" hidden="1" outlineLevel="1" thickBot="1">
      <c r="A199" s="143"/>
      <c r="B199" s="143"/>
      <c r="C199" s="201"/>
      <c r="D199" s="120"/>
      <c r="E199" s="177"/>
      <c r="F199" s="152" t="s">
        <v>16</v>
      </c>
      <c r="H199" s="150"/>
      <c r="J199" s="212">
        <v>14570.88</v>
      </c>
    </row>
    <row r="200" spans="1:12" ht="12" hidden="1" outlineLevel="1" thickTop="1">
      <c r="E200" s="137"/>
      <c r="F200" s="152" t="s">
        <v>17</v>
      </c>
      <c r="H200" s="150"/>
      <c r="J200" s="208">
        <f>+J198-J199</f>
        <v>0</v>
      </c>
    </row>
    <row r="201" spans="1:12" hidden="1" outlineLevel="1">
      <c r="E201" s="137"/>
      <c r="J201" s="190"/>
    </row>
    <row r="202" spans="1:12" collapsed="1">
      <c r="A202" s="225" t="s">
        <v>309</v>
      </c>
      <c r="B202" s="224" t="s">
        <v>310</v>
      </c>
      <c r="C202" s="199"/>
      <c r="D202" s="258"/>
      <c r="E202" s="137"/>
      <c r="F202" s="125"/>
      <c r="G202" s="138"/>
      <c r="H202" s="127"/>
      <c r="I202" s="128"/>
      <c r="J202" s="128"/>
    </row>
    <row r="203" spans="1:12" hidden="1" outlineLevel="1">
      <c r="A203" s="139" t="s">
        <v>5</v>
      </c>
      <c r="B203" s="139" t="s">
        <v>6</v>
      </c>
      <c r="C203" s="180" t="s">
        <v>7</v>
      </c>
      <c r="D203" s="120" t="s">
        <v>8</v>
      </c>
      <c r="E203" s="140" t="s">
        <v>9</v>
      </c>
      <c r="F203" s="141" t="s">
        <v>10</v>
      </c>
      <c r="G203" s="142" t="s">
        <v>5</v>
      </c>
      <c r="H203" s="142" t="s">
        <v>6</v>
      </c>
      <c r="I203" s="141" t="s">
        <v>11</v>
      </c>
      <c r="J203" s="141" t="s">
        <v>19</v>
      </c>
    </row>
    <row r="204" spans="1:12" hidden="1" outlineLevel="1">
      <c r="A204" s="143"/>
      <c r="B204" s="143"/>
      <c r="C204" s="201"/>
      <c r="D204" s="120"/>
      <c r="E204" s="140" t="s">
        <v>241</v>
      </c>
      <c r="F204" s="146"/>
      <c r="G204" s="147"/>
      <c r="H204" s="148"/>
      <c r="I204" s="197"/>
      <c r="J204" s="197">
        <v>0</v>
      </c>
    </row>
    <row r="205" spans="1:12" hidden="1" outlineLevel="1">
      <c r="A205" s="129" t="s">
        <v>311</v>
      </c>
      <c r="B205" s="172">
        <v>42151</v>
      </c>
      <c r="C205" s="133" t="s">
        <v>312</v>
      </c>
      <c r="D205" s="202" t="s">
        <v>313</v>
      </c>
      <c r="E205" s="137" t="s">
        <v>34</v>
      </c>
      <c r="F205" s="184">
        <v>13953.72</v>
      </c>
      <c r="G205" s="129" t="s">
        <v>314</v>
      </c>
      <c r="H205" s="172">
        <v>42215</v>
      </c>
      <c r="I205" s="184">
        <v>11547.91</v>
      </c>
      <c r="J205" s="195">
        <f>F205-I205</f>
        <v>2405.8099999999995</v>
      </c>
      <c r="L205" s="174"/>
    </row>
    <row r="206" spans="1:12" hidden="1" outlineLevel="1">
      <c r="B206" s="172"/>
      <c r="E206" s="137"/>
      <c r="F206" s="134"/>
      <c r="G206" s="147"/>
      <c r="H206" s="148"/>
      <c r="I206" s="197"/>
      <c r="J206" s="195"/>
    </row>
    <row r="207" spans="1:12" hidden="1" outlineLevel="1">
      <c r="B207" s="172"/>
      <c r="E207" s="137"/>
      <c r="F207" s="134"/>
      <c r="G207" s="147"/>
      <c r="H207" s="148"/>
      <c r="I207" s="197"/>
      <c r="J207" s="195"/>
    </row>
    <row r="208" spans="1:12" hidden="1" outlineLevel="1">
      <c r="B208" s="172"/>
      <c r="E208" s="137"/>
      <c r="F208" s="171"/>
      <c r="G208" s="147"/>
      <c r="H208" s="148"/>
      <c r="I208" s="197"/>
      <c r="J208" s="195"/>
    </row>
    <row r="209" spans="1:10" hidden="1" outlineLevel="1">
      <c r="A209" s="143"/>
      <c r="B209" s="143"/>
      <c r="C209" s="201"/>
      <c r="D209" s="120"/>
      <c r="E209" s="177"/>
      <c r="F209" s="152" t="s">
        <v>15</v>
      </c>
      <c r="H209" s="150"/>
      <c r="I209" s="184"/>
      <c r="J209" s="232">
        <f>SUM(J204:J205)</f>
        <v>2405.8099999999995</v>
      </c>
    </row>
    <row r="210" spans="1:10" ht="12" hidden="1" outlineLevel="1" thickBot="1">
      <c r="A210" s="143"/>
      <c r="B210" s="143"/>
      <c r="C210" s="201"/>
      <c r="D210" s="120"/>
      <c r="E210" s="177"/>
      <c r="F210" s="152" t="s">
        <v>16</v>
      </c>
      <c r="H210" s="150"/>
      <c r="I210" s="184"/>
      <c r="J210" s="212">
        <v>2405.81</v>
      </c>
    </row>
    <row r="211" spans="1:10" ht="12" hidden="1" outlineLevel="1" thickTop="1">
      <c r="A211" s="143"/>
      <c r="B211" s="143"/>
      <c r="C211" s="201"/>
      <c r="D211" s="120"/>
      <c r="E211" s="177"/>
      <c r="F211" s="152" t="s">
        <v>17</v>
      </c>
      <c r="H211" s="150"/>
      <c r="I211" s="184"/>
      <c r="J211" s="208">
        <f>+J209-J210</f>
        <v>0</v>
      </c>
    </row>
    <row r="212" spans="1:10" hidden="1" outlineLevel="1">
      <c r="A212" s="143"/>
      <c r="B212" s="143"/>
      <c r="C212" s="201"/>
      <c r="D212" s="120"/>
      <c r="E212" s="177"/>
      <c r="F212" s="152"/>
      <c r="H212" s="150"/>
      <c r="J212" s="154"/>
    </row>
    <row r="213" spans="1:10" collapsed="1">
      <c r="A213" s="225" t="s">
        <v>632</v>
      </c>
      <c r="B213" s="224" t="s">
        <v>631</v>
      </c>
      <c r="C213" s="199"/>
      <c r="D213" s="258"/>
      <c r="E213" s="177"/>
      <c r="F213" s="152"/>
      <c r="H213" s="150"/>
      <c r="J213" s="154"/>
    </row>
    <row r="214" spans="1:10" hidden="1" outlineLevel="1">
      <c r="A214" s="139" t="s">
        <v>5</v>
      </c>
      <c r="B214" s="139" t="s">
        <v>6</v>
      </c>
      <c r="C214" s="180" t="s">
        <v>7</v>
      </c>
      <c r="D214" s="120" t="s">
        <v>8</v>
      </c>
      <c r="E214" s="140" t="s">
        <v>9</v>
      </c>
      <c r="F214" s="141" t="s">
        <v>10</v>
      </c>
      <c r="G214" s="142" t="s">
        <v>5</v>
      </c>
      <c r="H214" s="142" t="s">
        <v>6</v>
      </c>
      <c r="I214" s="141" t="s">
        <v>11</v>
      </c>
      <c r="J214" s="141" t="s">
        <v>19</v>
      </c>
    </row>
    <row r="215" spans="1:10" hidden="1" outlineLevel="1">
      <c r="A215" s="143"/>
      <c r="B215" s="143"/>
      <c r="C215" s="201"/>
      <c r="D215" s="120"/>
      <c r="E215" s="177"/>
      <c r="F215" s="152"/>
      <c r="H215" s="150"/>
      <c r="J215" s="154"/>
    </row>
    <row r="216" spans="1:10" hidden="1" outlineLevel="1">
      <c r="A216" s="169" t="s">
        <v>633</v>
      </c>
      <c r="B216" s="170">
        <v>42467</v>
      </c>
      <c r="C216" s="183" t="s">
        <v>634</v>
      </c>
      <c r="D216" s="259" t="s">
        <v>635</v>
      </c>
      <c r="E216" s="183" t="s">
        <v>76</v>
      </c>
      <c r="F216" s="99">
        <v>3826.7</v>
      </c>
      <c r="G216" s="174"/>
      <c r="H216" s="100"/>
      <c r="I216" s="184"/>
      <c r="J216" s="208">
        <f>+F216-I216</f>
        <v>3826.7</v>
      </c>
    </row>
    <row r="217" spans="1:10" hidden="1" outlineLevel="1">
      <c r="A217" s="169"/>
      <c r="B217" s="170"/>
      <c r="C217" s="183"/>
      <c r="D217" s="259"/>
      <c r="E217" s="183"/>
      <c r="F217" s="168"/>
      <c r="H217" s="150"/>
      <c r="J217" s="154"/>
    </row>
    <row r="218" spans="1:10" hidden="1" outlineLevel="1">
      <c r="A218" s="169"/>
      <c r="B218" s="170"/>
      <c r="C218" s="183"/>
      <c r="D218" s="259"/>
      <c r="E218" s="183"/>
      <c r="F218" s="168"/>
      <c r="H218" s="150"/>
      <c r="J218" s="208"/>
    </row>
    <row r="219" spans="1:10" hidden="1" outlineLevel="1">
      <c r="A219" s="169"/>
      <c r="B219" s="170"/>
      <c r="C219" s="183"/>
      <c r="D219" s="259"/>
      <c r="E219" s="183"/>
      <c r="F219" s="152" t="s">
        <v>15</v>
      </c>
      <c r="H219" s="150"/>
      <c r="J219" s="232">
        <f>SUM(J216:J217)</f>
        <v>3826.7</v>
      </c>
    </row>
    <row r="220" spans="1:10" ht="12" hidden="1" outlineLevel="1" thickBot="1">
      <c r="A220" s="143"/>
      <c r="B220" s="143"/>
      <c r="C220" s="201"/>
      <c r="D220" s="120"/>
      <c r="E220" s="177"/>
      <c r="F220" s="152" t="s">
        <v>16</v>
      </c>
      <c r="H220" s="150"/>
      <c r="J220" s="212">
        <v>3826.7</v>
      </c>
    </row>
    <row r="221" spans="1:10" ht="12" hidden="1" outlineLevel="1" thickTop="1">
      <c r="A221" s="143"/>
      <c r="B221" s="143"/>
      <c r="C221" s="201"/>
      <c r="D221" s="120"/>
      <c r="E221" s="177"/>
      <c r="F221" s="152" t="s">
        <v>17</v>
      </c>
      <c r="H221" s="150"/>
      <c r="J221" s="208">
        <f>+J219-J220</f>
        <v>0</v>
      </c>
    </row>
    <row r="222" spans="1:10" hidden="1" outlineLevel="1">
      <c r="E222" s="137"/>
      <c r="H222" s="150"/>
      <c r="J222" s="128"/>
    </row>
    <row r="223" spans="1:10" collapsed="1">
      <c r="A223" s="225" t="s">
        <v>325</v>
      </c>
      <c r="B223" s="224" t="s">
        <v>326</v>
      </c>
      <c r="C223" s="199"/>
      <c r="D223" s="258"/>
      <c r="E223" s="137"/>
      <c r="F223" s="125"/>
      <c r="G223" s="138"/>
      <c r="H223" s="127"/>
      <c r="I223" s="128"/>
      <c r="J223" s="128"/>
    </row>
    <row r="224" spans="1:10" hidden="1" outlineLevel="1">
      <c r="A224" s="139" t="s">
        <v>5</v>
      </c>
      <c r="B224" s="139" t="s">
        <v>6</v>
      </c>
      <c r="C224" s="180" t="s">
        <v>7</v>
      </c>
      <c r="D224" s="120" t="s">
        <v>8</v>
      </c>
      <c r="E224" s="140" t="s">
        <v>9</v>
      </c>
      <c r="F224" s="141" t="s">
        <v>10</v>
      </c>
      <c r="G224" s="142" t="s">
        <v>5</v>
      </c>
      <c r="H224" s="142" t="s">
        <v>6</v>
      </c>
      <c r="I224" s="141" t="s">
        <v>11</v>
      </c>
      <c r="J224" s="141" t="s">
        <v>19</v>
      </c>
    </row>
    <row r="225" spans="1:10" hidden="1" outlineLevel="1">
      <c r="E225" s="140" t="s">
        <v>13</v>
      </c>
      <c r="F225" s="171"/>
      <c r="H225" s="150"/>
      <c r="J225" s="128">
        <f>F225-I225</f>
        <v>0</v>
      </c>
    </row>
    <row r="226" spans="1:10" hidden="1" outlineLevel="1">
      <c r="A226" s="129" t="s">
        <v>435</v>
      </c>
      <c r="B226" s="172">
        <v>42390</v>
      </c>
      <c r="C226" s="133" t="s">
        <v>436</v>
      </c>
      <c r="D226" s="202" t="s">
        <v>439</v>
      </c>
      <c r="E226" s="133" t="s">
        <v>34</v>
      </c>
      <c r="F226" s="184">
        <v>18104.11</v>
      </c>
      <c r="G226" s="129" t="s">
        <v>595</v>
      </c>
      <c r="H226" s="172">
        <v>42433</v>
      </c>
      <c r="I226" s="134">
        <v>18100.79</v>
      </c>
      <c r="J226" s="195">
        <f>+F226-I226</f>
        <v>3.319999999999709</v>
      </c>
    </row>
    <row r="227" spans="1:10" hidden="1" outlineLevel="1">
      <c r="B227" s="172"/>
      <c r="F227" s="134"/>
      <c r="H227" s="172"/>
      <c r="J227" s="195"/>
    </row>
    <row r="228" spans="1:10" hidden="1" outlineLevel="1">
      <c r="E228" s="137"/>
      <c r="G228" s="171"/>
      <c r="H228" s="151"/>
      <c r="J228" s="195"/>
    </row>
    <row r="229" spans="1:10" hidden="1" outlineLevel="1">
      <c r="E229" s="137"/>
      <c r="F229" s="152" t="s">
        <v>15</v>
      </c>
      <c r="H229" s="150"/>
      <c r="J229" s="232">
        <f>SUM(J225:J226)</f>
        <v>3.319999999999709</v>
      </c>
    </row>
    <row r="230" spans="1:10" ht="12" hidden="1" outlineLevel="1" thickBot="1">
      <c r="E230" s="137"/>
      <c r="F230" s="152" t="s">
        <v>16</v>
      </c>
      <c r="H230" s="150"/>
      <c r="J230" s="212">
        <v>3.91</v>
      </c>
    </row>
    <row r="231" spans="1:10" ht="12" hidden="1" outlineLevel="1" thickTop="1">
      <c r="E231" s="137"/>
      <c r="F231" s="152" t="s">
        <v>17</v>
      </c>
      <c r="H231" s="150"/>
      <c r="J231" s="208">
        <f>+J229-J230</f>
        <v>-0.59000000000029118</v>
      </c>
    </row>
    <row r="232" spans="1:10" hidden="1" outlineLevel="1"/>
    <row r="233" spans="1:10" collapsed="1">
      <c r="A233" s="225" t="s">
        <v>465</v>
      </c>
      <c r="B233" s="199" t="s">
        <v>466</v>
      </c>
      <c r="C233" s="199"/>
      <c r="D233" s="258"/>
      <c r="E233" s="140"/>
      <c r="F233" s="152"/>
      <c r="G233" s="142"/>
      <c r="H233" s="142"/>
      <c r="I233" s="141"/>
      <c r="J233" s="182"/>
    </row>
    <row r="234" spans="1:10" hidden="1" outlineLevel="1">
      <c r="A234" s="139" t="s">
        <v>5</v>
      </c>
      <c r="B234" s="139" t="s">
        <v>6</v>
      </c>
      <c r="C234" s="180" t="s">
        <v>7</v>
      </c>
      <c r="D234" s="120" t="s">
        <v>8</v>
      </c>
      <c r="E234" s="140" t="s">
        <v>9</v>
      </c>
      <c r="F234" s="141" t="s">
        <v>10</v>
      </c>
      <c r="G234" s="142" t="s">
        <v>5</v>
      </c>
      <c r="H234" s="142" t="s">
        <v>6</v>
      </c>
      <c r="I234" s="141" t="s">
        <v>11</v>
      </c>
      <c r="J234" s="141" t="s">
        <v>19</v>
      </c>
    </row>
    <row r="235" spans="1:10" hidden="1" outlineLevel="1">
      <c r="A235" s="169" t="s">
        <v>608</v>
      </c>
      <c r="B235" s="170">
        <v>42438</v>
      </c>
      <c r="C235" s="183" t="s">
        <v>609</v>
      </c>
      <c r="D235" s="259" t="s">
        <v>612</v>
      </c>
      <c r="E235" s="183" t="s">
        <v>76</v>
      </c>
      <c r="F235" s="194">
        <v>4881.6899999999996</v>
      </c>
      <c r="G235" s="141"/>
      <c r="H235" s="141"/>
      <c r="I235" s="141"/>
      <c r="J235" s="219">
        <f>+F235-I235</f>
        <v>4881.6899999999996</v>
      </c>
    </row>
    <row r="236" spans="1:10" hidden="1" outlineLevel="1">
      <c r="A236" s="169" t="s">
        <v>610</v>
      </c>
      <c r="B236" s="170">
        <v>42458</v>
      </c>
      <c r="C236" s="183" t="s">
        <v>611</v>
      </c>
      <c r="D236" s="259" t="s">
        <v>613</v>
      </c>
      <c r="E236" s="183" t="s">
        <v>76</v>
      </c>
      <c r="F236" s="194">
        <v>1459.02</v>
      </c>
      <c r="G236" s="141"/>
      <c r="H236" s="141"/>
      <c r="I236" s="141"/>
      <c r="J236" s="219">
        <f>+F236-I236</f>
        <v>1459.02</v>
      </c>
    </row>
    <row r="237" spans="1:10" hidden="1" outlineLevel="1">
      <c r="J237" s="190"/>
    </row>
    <row r="238" spans="1:10" hidden="1" outlineLevel="1">
      <c r="F238" s="152" t="s">
        <v>15</v>
      </c>
      <c r="J238" s="232">
        <f>+SUM(J235:J236)</f>
        <v>6340.7099999999991</v>
      </c>
    </row>
    <row r="239" spans="1:10" ht="12" hidden="1" outlineLevel="1" thickBot="1">
      <c r="F239" s="152" t="s">
        <v>16</v>
      </c>
      <c r="J239" s="211">
        <v>6340.71</v>
      </c>
    </row>
    <row r="240" spans="1:10" ht="12" hidden="1" outlineLevel="1" thickTop="1">
      <c r="F240" s="152" t="s">
        <v>17</v>
      </c>
      <c r="J240" s="195">
        <f>+J238-J239</f>
        <v>0</v>
      </c>
    </row>
    <row r="241" spans="1:10" hidden="1" outlineLevel="1">
      <c r="E241" s="137"/>
    </row>
    <row r="242" spans="1:10" collapsed="1">
      <c r="A242" s="225" t="s">
        <v>333</v>
      </c>
      <c r="B242" s="224" t="s">
        <v>334</v>
      </c>
      <c r="C242" s="199"/>
      <c r="D242" s="258"/>
      <c r="E242" s="137"/>
      <c r="F242" s="125"/>
      <c r="G242" s="138"/>
      <c r="H242" s="127"/>
      <c r="I242" s="128"/>
      <c r="J242" s="128"/>
    </row>
    <row r="243" spans="1:10" hidden="1" outlineLevel="1">
      <c r="A243" s="139" t="s">
        <v>5</v>
      </c>
      <c r="B243" s="139" t="s">
        <v>6</v>
      </c>
      <c r="C243" s="180" t="s">
        <v>7</v>
      </c>
      <c r="D243" s="120" t="s">
        <v>8</v>
      </c>
      <c r="E243" s="140" t="s">
        <v>9</v>
      </c>
      <c r="F243" s="141" t="s">
        <v>10</v>
      </c>
      <c r="G243" s="142" t="s">
        <v>5</v>
      </c>
      <c r="H243" s="142" t="s">
        <v>6</v>
      </c>
      <c r="I243" s="141" t="s">
        <v>11</v>
      </c>
      <c r="J243" s="141" t="s">
        <v>19</v>
      </c>
    </row>
    <row r="244" spans="1:10" hidden="1" outlineLevel="1">
      <c r="A244" s="143"/>
      <c r="B244" s="143"/>
      <c r="C244" s="201"/>
      <c r="D244" s="120"/>
      <c r="E244" s="140" t="s">
        <v>13</v>
      </c>
      <c r="F244" s="171"/>
      <c r="G244" s="147"/>
      <c r="H244" s="148"/>
      <c r="I244" s="197"/>
      <c r="J244" s="197">
        <f t="shared" ref="J244:J251" si="5">+F244-I244</f>
        <v>0</v>
      </c>
    </row>
    <row r="245" spans="1:10" hidden="1" outlineLevel="1">
      <c r="A245" s="129" t="s">
        <v>335</v>
      </c>
      <c r="B245" s="172">
        <v>42009</v>
      </c>
      <c r="C245" s="133" t="s">
        <v>336</v>
      </c>
      <c r="D245" s="202" t="s">
        <v>337</v>
      </c>
      <c r="E245" s="137" t="s">
        <v>338</v>
      </c>
      <c r="F245" s="184">
        <v>2583.19</v>
      </c>
      <c r="G245" s="134"/>
      <c r="H245" s="134"/>
      <c r="I245" s="184"/>
      <c r="J245" s="216">
        <f t="shared" si="5"/>
        <v>2583.19</v>
      </c>
    </row>
    <row r="246" spans="1:10" hidden="1" outlineLevel="1">
      <c r="A246" s="129" t="s">
        <v>339</v>
      </c>
      <c r="B246" s="172">
        <v>42280</v>
      </c>
      <c r="C246" s="133" t="s">
        <v>340</v>
      </c>
      <c r="D246" s="202" t="s">
        <v>341</v>
      </c>
      <c r="E246" s="137" t="s">
        <v>76</v>
      </c>
      <c r="F246" s="184">
        <v>4024.69</v>
      </c>
      <c r="G246" s="134"/>
      <c r="H246" s="134"/>
      <c r="I246" s="184"/>
      <c r="J246" s="216">
        <f t="shared" si="5"/>
        <v>4024.69</v>
      </c>
    </row>
    <row r="247" spans="1:10" hidden="1" outlineLevel="1">
      <c r="A247" s="129" t="s">
        <v>342</v>
      </c>
      <c r="B247" s="172">
        <v>42292</v>
      </c>
      <c r="C247" s="133" t="s">
        <v>343</v>
      </c>
      <c r="D247" s="202" t="s">
        <v>344</v>
      </c>
      <c r="E247" s="137" t="s">
        <v>76</v>
      </c>
      <c r="F247" s="184">
        <v>2719.41</v>
      </c>
      <c r="G247" s="134"/>
      <c r="H247" s="134"/>
      <c r="I247" s="184">
        <v>2719.41</v>
      </c>
      <c r="J247" s="216">
        <f t="shared" si="5"/>
        <v>0</v>
      </c>
    </row>
    <row r="248" spans="1:10" hidden="1" outlineLevel="1">
      <c r="A248" s="129" t="s">
        <v>345</v>
      </c>
      <c r="B248" s="172">
        <v>42349</v>
      </c>
      <c r="C248" s="133" t="s">
        <v>346</v>
      </c>
      <c r="D248" s="202" t="s">
        <v>347</v>
      </c>
      <c r="E248" s="133" t="s">
        <v>76</v>
      </c>
      <c r="F248" s="184">
        <v>3038.52</v>
      </c>
      <c r="G248" s="134"/>
      <c r="H248" s="134"/>
      <c r="I248" s="184">
        <v>3038.52</v>
      </c>
      <c r="J248" s="216">
        <f t="shared" si="5"/>
        <v>0</v>
      </c>
    </row>
    <row r="249" spans="1:10" hidden="1" outlineLevel="1">
      <c r="A249" s="129" t="s">
        <v>348</v>
      </c>
      <c r="B249" s="172">
        <v>42349</v>
      </c>
      <c r="C249" s="133" t="s">
        <v>346</v>
      </c>
      <c r="D249" s="202" t="s">
        <v>349</v>
      </c>
      <c r="E249" s="133" t="s">
        <v>76</v>
      </c>
      <c r="F249" s="184">
        <v>8932</v>
      </c>
      <c r="G249" s="134"/>
      <c r="H249" s="134"/>
      <c r="I249" s="184">
        <v>8932</v>
      </c>
      <c r="J249" s="216">
        <f t="shared" si="5"/>
        <v>0</v>
      </c>
    </row>
    <row r="250" spans="1:10" hidden="1" outlineLevel="1">
      <c r="A250" s="129" t="s">
        <v>350</v>
      </c>
      <c r="B250" s="172">
        <v>42349</v>
      </c>
      <c r="C250" s="133" t="s">
        <v>346</v>
      </c>
      <c r="D250" s="202" t="s">
        <v>351</v>
      </c>
      <c r="E250" s="133" t="s">
        <v>76</v>
      </c>
      <c r="F250" s="184">
        <v>835.94</v>
      </c>
      <c r="G250" s="134"/>
      <c r="H250" s="134"/>
      <c r="I250" s="184">
        <v>835.94</v>
      </c>
      <c r="J250" s="216">
        <f t="shared" si="5"/>
        <v>0</v>
      </c>
    </row>
    <row r="251" spans="1:10" hidden="1" outlineLevel="1">
      <c r="A251" s="129" t="s">
        <v>352</v>
      </c>
      <c r="B251" s="172">
        <v>42349</v>
      </c>
      <c r="C251" s="133" t="s">
        <v>346</v>
      </c>
      <c r="D251" s="202" t="s">
        <v>353</v>
      </c>
      <c r="E251" s="133" t="s">
        <v>76</v>
      </c>
      <c r="F251" s="184">
        <v>9071.2999999999993</v>
      </c>
      <c r="G251" s="134"/>
      <c r="H251" s="134"/>
      <c r="I251" s="184">
        <v>9071.2999999999993</v>
      </c>
      <c r="J251" s="216">
        <f t="shared" si="5"/>
        <v>0</v>
      </c>
    </row>
    <row r="252" spans="1:10" hidden="1" outlineLevel="1">
      <c r="B252" s="172"/>
      <c r="E252" s="137"/>
      <c r="F252" s="184"/>
      <c r="H252" s="172"/>
      <c r="I252" s="184"/>
      <c r="J252" s="216"/>
    </row>
    <row r="253" spans="1:10" hidden="1" outlineLevel="1">
      <c r="E253" s="137"/>
      <c r="F253" s="171"/>
      <c r="H253" s="151"/>
      <c r="I253" s="184"/>
      <c r="J253" s="195"/>
    </row>
    <row r="254" spans="1:10" hidden="1" outlineLevel="1">
      <c r="E254" s="137"/>
      <c r="F254" s="152" t="s">
        <v>15</v>
      </c>
      <c r="H254" s="150"/>
      <c r="I254" s="184"/>
      <c r="J254" s="232">
        <f>+SUM(J244:J253)</f>
        <v>6607.88</v>
      </c>
    </row>
    <row r="255" spans="1:10" ht="12" hidden="1" outlineLevel="1" thickBot="1">
      <c r="E255" s="137"/>
      <c r="F255" s="152" t="s">
        <v>16</v>
      </c>
      <c r="H255" s="150"/>
      <c r="I255" s="184"/>
      <c r="J255" s="212">
        <v>6607.88</v>
      </c>
    </row>
    <row r="256" spans="1:10" ht="12" hidden="1" outlineLevel="1" thickTop="1">
      <c r="E256" s="137"/>
      <c r="F256" s="152" t="s">
        <v>17</v>
      </c>
      <c r="H256" s="150"/>
      <c r="J256" s="154">
        <f>+J254-J255</f>
        <v>0</v>
      </c>
    </row>
    <row r="257" spans="1:10" hidden="1" outlineLevel="1"/>
    <row r="258" spans="1:10" collapsed="1">
      <c r="A258" s="225" t="s">
        <v>370</v>
      </c>
      <c r="B258" s="224" t="s">
        <v>371</v>
      </c>
      <c r="C258" s="199"/>
      <c r="D258" s="258"/>
    </row>
    <row r="259" spans="1:10" hidden="1" outlineLevel="1">
      <c r="A259" s="139" t="s">
        <v>5</v>
      </c>
      <c r="B259" s="139" t="s">
        <v>6</v>
      </c>
      <c r="C259" s="180" t="s">
        <v>7</v>
      </c>
      <c r="D259" s="120" t="s">
        <v>8</v>
      </c>
      <c r="E259" s="140" t="s">
        <v>9</v>
      </c>
      <c r="F259" s="141" t="s">
        <v>10</v>
      </c>
      <c r="G259" s="142" t="s">
        <v>5</v>
      </c>
      <c r="H259" s="142" t="s">
        <v>6</v>
      </c>
      <c r="I259" s="141" t="s">
        <v>11</v>
      </c>
      <c r="J259" s="141" t="s">
        <v>19</v>
      </c>
    </row>
    <row r="260" spans="1:10" hidden="1" outlineLevel="1">
      <c r="A260" s="129" t="s">
        <v>602</v>
      </c>
      <c r="B260" s="172">
        <v>42447</v>
      </c>
      <c r="C260" s="133" t="s">
        <v>603</v>
      </c>
      <c r="D260" s="202" t="s">
        <v>607</v>
      </c>
      <c r="E260" s="133" t="s">
        <v>76</v>
      </c>
      <c r="F260" s="184">
        <v>3030.01</v>
      </c>
      <c r="G260" s="174"/>
      <c r="H260" s="174"/>
      <c r="I260" s="184"/>
      <c r="J260" s="190">
        <f>+F260-I260</f>
        <v>3030.01</v>
      </c>
    </row>
    <row r="261" spans="1:10" hidden="1" outlineLevel="1"/>
    <row r="262" spans="1:10" hidden="1" outlineLevel="1">
      <c r="F262" s="152" t="s">
        <v>15</v>
      </c>
      <c r="J262" s="232">
        <f>+SUM(J260:J261)</f>
        <v>3030.01</v>
      </c>
    </row>
    <row r="263" spans="1:10" ht="12" hidden="1" outlineLevel="1" thickBot="1">
      <c r="F263" s="152" t="s">
        <v>16</v>
      </c>
      <c r="J263" s="212">
        <v>3030.01</v>
      </c>
    </row>
    <row r="264" spans="1:10" ht="12" hidden="1" outlineLevel="1" thickTop="1">
      <c r="F264" s="152" t="s">
        <v>17</v>
      </c>
      <c r="J264" s="195">
        <f>+J262-J263</f>
        <v>0</v>
      </c>
    </row>
    <row r="265" spans="1:10" collapsed="1">
      <c r="F265" s="152"/>
      <c r="J265" s="195"/>
    </row>
    <row r="266" spans="1:10">
      <c r="F266" s="152"/>
      <c r="J266" s="195"/>
    </row>
    <row r="267" spans="1:10">
      <c r="F267" s="152"/>
      <c r="J267" s="195"/>
    </row>
    <row r="268" spans="1:10">
      <c r="F268" s="152"/>
      <c r="J268" s="195"/>
    </row>
    <row r="269" spans="1:10">
      <c r="A269" s="226" t="s">
        <v>676</v>
      </c>
      <c r="B269" s="229" t="s">
        <v>18</v>
      </c>
      <c r="C269" s="230"/>
      <c r="D269" s="280"/>
      <c r="E269" s="137"/>
      <c r="F269" s="152"/>
      <c r="H269" s="150"/>
      <c r="J269" s="154"/>
    </row>
    <row r="270" spans="1:10" hidden="1" outlineLevel="1">
      <c r="A270" s="139" t="s">
        <v>5</v>
      </c>
      <c r="B270" s="139" t="s">
        <v>6</v>
      </c>
      <c r="C270" s="180" t="s">
        <v>7</v>
      </c>
      <c r="D270" s="120" t="s">
        <v>8</v>
      </c>
      <c r="E270" s="140" t="s">
        <v>9</v>
      </c>
      <c r="F270" s="141" t="s">
        <v>10</v>
      </c>
      <c r="G270" s="142" t="s">
        <v>5</v>
      </c>
      <c r="H270" s="142" t="s">
        <v>6</v>
      </c>
      <c r="I270" s="141" t="s">
        <v>11</v>
      </c>
      <c r="J270" s="141" t="s">
        <v>19</v>
      </c>
    </row>
    <row r="271" spans="1:10" hidden="1" outlineLevel="1">
      <c r="A271" s="125"/>
      <c r="B271" s="126"/>
      <c r="C271" s="175"/>
      <c r="D271" s="206"/>
      <c r="E271" s="140" t="s">
        <v>13</v>
      </c>
      <c r="F271" s="125"/>
      <c r="G271" s="125"/>
      <c r="H271" s="127"/>
      <c r="I271" s="128"/>
      <c r="J271" s="209">
        <v>212252.41</v>
      </c>
    </row>
    <row r="272" spans="1:10" hidden="1" outlineLevel="1">
      <c r="D272" s="206"/>
      <c r="E272" s="137"/>
      <c r="F272" s="152"/>
      <c r="G272" s="169"/>
      <c r="H272" s="170"/>
      <c r="I272" s="168"/>
      <c r="J272" s="210"/>
    </row>
    <row r="273" spans="1:11" hidden="1" outlineLevel="1">
      <c r="D273" s="206"/>
      <c r="E273" s="137"/>
      <c r="F273" s="152"/>
      <c r="H273" s="150"/>
      <c r="J273" s="208"/>
    </row>
    <row r="274" spans="1:11" hidden="1" outlineLevel="1">
      <c r="D274" s="206"/>
      <c r="E274" s="137"/>
      <c r="F274" s="152" t="s">
        <v>15</v>
      </c>
      <c r="H274" s="150"/>
      <c r="J274" s="232">
        <f>+SUM(J271:J272)</f>
        <v>212252.41</v>
      </c>
    </row>
    <row r="275" spans="1:11" ht="12" hidden="1" outlineLevel="1" thickBot="1">
      <c r="D275" s="206"/>
      <c r="E275" s="137"/>
      <c r="F275" s="152" t="s">
        <v>16</v>
      </c>
      <c r="H275" s="150"/>
      <c r="J275" s="211">
        <v>212252.41</v>
      </c>
    </row>
    <row r="276" spans="1:11" ht="12" hidden="1" outlineLevel="1" thickTop="1">
      <c r="D276" s="206"/>
      <c r="E276" s="137"/>
      <c r="F276" s="152" t="s">
        <v>17</v>
      </c>
      <c r="H276" s="150"/>
      <c r="J276" s="208">
        <f>+J274-J275</f>
        <v>0</v>
      </c>
    </row>
    <row r="277" spans="1:11" hidden="1" outlineLevel="1">
      <c r="E277" s="137"/>
    </row>
    <row r="278" spans="1:11" collapsed="1">
      <c r="A278" s="226" t="s">
        <v>354</v>
      </c>
      <c r="B278" s="229" t="s">
        <v>355</v>
      </c>
      <c r="C278" s="230"/>
      <c r="D278" s="280"/>
      <c r="E278" s="137"/>
    </row>
    <row r="279" spans="1:11" hidden="1" outlineLevel="1">
      <c r="A279" s="139" t="s">
        <v>5</v>
      </c>
      <c r="B279" s="139" t="s">
        <v>6</v>
      </c>
      <c r="C279" s="180" t="s">
        <v>7</v>
      </c>
      <c r="D279" s="120" t="s">
        <v>8</v>
      </c>
      <c r="E279" s="140" t="s">
        <v>9</v>
      </c>
      <c r="F279" s="141" t="s">
        <v>10</v>
      </c>
      <c r="G279" s="142" t="s">
        <v>5</v>
      </c>
      <c r="H279" s="142" t="s">
        <v>6</v>
      </c>
      <c r="I279" s="141" t="s">
        <v>11</v>
      </c>
      <c r="J279" s="141" t="s">
        <v>19</v>
      </c>
    </row>
    <row r="280" spans="1:11" hidden="1" outlineLevel="1">
      <c r="E280" s="140" t="s">
        <v>13</v>
      </c>
      <c r="J280" s="209">
        <v>8624.9699999999993</v>
      </c>
    </row>
    <row r="281" spans="1:11" hidden="1" outlineLevel="1">
      <c r="E281" s="137"/>
      <c r="J281" s="190"/>
    </row>
    <row r="282" spans="1:11" hidden="1" outlineLevel="1">
      <c r="E282" s="137"/>
      <c r="F282" s="152" t="s">
        <v>15</v>
      </c>
      <c r="H282" s="150"/>
      <c r="J282" s="232">
        <f>+SUM(J278:J281)</f>
        <v>8624.9699999999993</v>
      </c>
    </row>
    <row r="283" spans="1:11" ht="12" hidden="1" outlineLevel="1" thickBot="1">
      <c r="E283" s="137"/>
      <c r="F283" s="152" t="s">
        <v>16</v>
      </c>
      <c r="H283" s="150"/>
      <c r="J283" s="211">
        <v>8624.9699999999993</v>
      </c>
    </row>
    <row r="284" spans="1:11" ht="12" hidden="1" outlineLevel="1" thickTop="1">
      <c r="E284" s="137"/>
      <c r="F284" s="152" t="s">
        <v>17</v>
      </c>
      <c r="H284" s="150"/>
      <c r="J284" s="208">
        <f>+J282-J283</f>
        <v>0</v>
      </c>
    </row>
    <row r="285" spans="1:11" collapsed="1">
      <c r="J285" s="190"/>
    </row>
    <row r="286" spans="1:11">
      <c r="E286" s="137"/>
      <c r="F286" s="152"/>
      <c r="H286" s="150"/>
      <c r="J286" s="208"/>
    </row>
    <row r="287" spans="1:11">
      <c r="I287" s="152" t="s">
        <v>15</v>
      </c>
      <c r="J287" s="190">
        <f>+J282+J274+J262+J254+J238+J229+J219+J209+J198+J186+J177+J167+J111+J103+J95+J85+J68+J59+J35+J11</f>
        <v>1275369.68</v>
      </c>
    </row>
    <row r="288" spans="1:11" ht="12" thickBot="1">
      <c r="I288" s="152" t="s">
        <v>16</v>
      </c>
      <c r="J288" s="211">
        <v>1275370.03</v>
      </c>
      <c r="K288" s="174"/>
    </row>
    <row r="289" spans="9:10" ht="12" thickTop="1">
      <c r="I289" s="152" t="s">
        <v>17</v>
      </c>
      <c r="J289" s="190">
        <f>+J287-J288</f>
        <v>-0.35000000009313226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27"/>
  <sheetViews>
    <sheetView workbookViewId="0">
      <selection activeCell="E259" sqref="E259"/>
    </sheetView>
  </sheetViews>
  <sheetFormatPr baseColWidth="10" defaultRowHeight="11.25" outlineLevelRow="1"/>
  <cols>
    <col min="1" max="1" width="12.140625" style="129" bestFit="1" customWidth="1"/>
    <col min="2" max="2" width="11.42578125" style="129"/>
    <col min="3" max="3" width="9.85546875" style="133" customWidth="1"/>
    <col min="4" max="4" width="14.140625" style="202" customWidth="1"/>
    <col min="5" max="5" width="26.5703125" style="133" customWidth="1"/>
    <col min="6" max="6" width="10.85546875" style="129" bestFit="1" customWidth="1"/>
    <col min="7" max="7" width="8.140625" style="129" bestFit="1" customWidth="1"/>
    <col min="8" max="8" width="9" style="129" bestFit="1" customWidth="1"/>
    <col min="9" max="9" width="10.7109375" style="134" bestFit="1" customWidth="1"/>
    <col min="10" max="10" width="11.140625" style="125" bestFit="1" customWidth="1"/>
    <col min="11" max="11" width="9.7109375" style="129" customWidth="1"/>
    <col min="12" max="12" width="11.5703125" style="129" bestFit="1" customWidth="1"/>
    <col min="13" max="16384" width="11.42578125" style="129"/>
  </cols>
  <sheetData>
    <row r="1" spans="1:12">
      <c r="A1" s="1"/>
      <c r="B1" s="1"/>
      <c r="C1" s="2"/>
      <c r="D1" s="257"/>
      <c r="E1" s="2"/>
      <c r="F1" s="125"/>
      <c r="G1" s="8"/>
      <c r="H1" s="127"/>
      <c r="I1" s="128"/>
      <c r="J1" s="128"/>
      <c r="K1" s="130"/>
      <c r="L1" s="131" t="s">
        <v>0</v>
      </c>
    </row>
    <row r="2" spans="1:12">
      <c r="A2" s="306" t="s">
        <v>1</v>
      </c>
      <c r="B2" s="306"/>
      <c r="C2" s="306"/>
      <c r="D2" s="306"/>
      <c r="E2" s="306"/>
      <c r="F2" s="306"/>
      <c r="G2" s="306"/>
      <c r="H2" s="306"/>
      <c r="I2" s="306"/>
      <c r="J2" s="306"/>
      <c r="K2" s="132"/>
      <c r="L2" s="131" t="s">
        <v>2</v>
      </c>
    </row>
    <row r="3" spans="1:12">
      <c r="A3" s="306" t="s">
        <v>671</v>
      </c>
      <c r="B3" s="306"/>
      <c r="C3" s="306"/>
      <c r="D3" s="306"/>
      <c r="E3" s="306"/>
      <c r="F3" s="306"/>
      <c r="G3" s="306"/>
      <c r="H3" s="306"/>
      <c r="I3" s="306"/>
      <c r="J3" s="306"/>
    </row>
    <row r="4" spans="1:12">
      <c r="A4" s="307"/>
      <c r="B4" s="307"/>
      <c r="C4" s="307"/>
      <c r="D4" s="307"/>
      <c r="E4" s="307"/>
      <c r="F4" s="307"/>
      <c r="G4" s="307"/>
      <c r="H4" s="307"/>
      <c r="I4" s="307"/>
      <c r="J4" s="307"/>
    </row>
    <row r="5" spans="1:12">
      <c r="A5" s="267"/>
      <c r="B5" s="267"/>
      <c r="C5" s="267"/>
      <c r="D5" s="261"/>
      <c r="E5" s="267"/>
      <c r="F5" s="267"/>
      <c r="G5" s="267"/>
      <c r="H5" s="267"/>
      <c r="I5" s="267"/>
      <c r="J5" s="267"/>
    </row>
    <row r="6" spans="1:12">
      <c r="A6" s="225" t="s">
        <v>3</v>
      </c>
      <c r="B6" s="224" t="s">
        <v>4</v>
      </c>
      <c r="C6" s="199"/>
      <c r="D6" s="258"/>
      <c r="E6" s="137"/>
      <c r="F6" s="125"/>
      <c r="G6" s="138"/>
      <c r="H6" s="127"/>
      <c r="I6" s="128"/>
      <c r="J6" s="128"/>
    </row>
    <row r="7" spans="1:12" hidden="1" outlineLevel="1">
      <c r="A7" s="139" t="s">
        <v>5</v>
      </c>
      <c r="B7" s="139" t="s">
        <v>6</v>
      </c>
      <c r="C7" s="180" t="s">
        <v>7</v>
      </c>
      <c r="D7" s="120" t="s">
        <v>8</v>
      </c>
      <c r="E7" s="140" t="s">
        <v>9</v>
      </c>
      <c r="F7" s="141" t="s">
        <v>10</v>
      </c>
      <c r="G7" s="142" t="s">
        <v>5</v>
      </c>
      <c r="H7" s="142" t="s">
        <v>6</v>
      </c>
      <c r="I7" s="141" t="s">
        <v>11</v>
      </c>
      <c r="J7" s="141" t="s">
        <v>12</v>
      </c>
    </row>
    <row r="8" spans="1:12" hidden="1" outlineLevel="1">
      <c r="A8" s="143"/>
      <c r="B8" s="143"/>
      <c r="C8" s="201"/>
      <c r="D8" s="120"/>
      <c r="E8" s="140" t="s">
        <v>13</v>
      </c>
      <c r="F8" s="146"/>
      <c r="G8" s="147"/>
      <c r="H8" s="148"/>
      <c r="I8" s="146"/>
      <c r="J8" s="146">
        <v>0</v>
      </c>
    </row>
    <row r="9" spans="1:12" hidden="1" outlineLevel="1">
      <c r="A9" s="129" t="s">
        <v>378</v>
      </c>
      <c r="B9" s="191">
        <v>42383</v>
      </c>
      <c r="C9" s="133" t="s">
        <v>379</v>
      </c>
      <c r="D9" s="259" t="s">
        <v>380</v>
      </c>
      <c r="E9" s="133" t="s">
        <v>14</v>
      </c>
      <c r="F9" s="184">
        <v>1419</v>
      </c>
      <c r="G9" s="174" t="s">
        <v>636</v>
      </c>
      <c r="H9" s="174">
        <v>42485</v>
      </c>
      <c r="I9" s="184">
        <v>191.18</v>
      </c>
      <c r="J9" s="195">
        <f>F9-I9</f>
        <v>1227.82</v>
      </c>
    </row>
    <row r="10" spans="1:12" hidden="1" outlineLevel="1">
      <c r="B10" s="149"/>
      <c r="D10" s="259"/>
      <c r="H10" s="151"/>
      <c r="J10" s="128"/>
    </row>
    <row r="11" spans="1:12" hidden="1" outlineLevel="1">
      <c r="E11" s="137"/>
      <c r="F11" s="152" t="s">
        <v>15</v>
      </c>
      <c r="H11" s="150"/>
      <c r="J11" s="153">
        <f>SUM(J8:J9)</f>
        <v>1227.82</v>
      </c>
    </row>
    <row r="12" spans="1:12" ht="12" hidden="1" outlineLevel="1" thickBot="1">
      <c r="E12" s="137"/>
      <c r="F12" s="152" t="s">
        <v>16</v>
      </c>
      <c r="H12" s="150"/>
      <c r="J12" s="188">
        <v>1227.82</v>
      </c>
    </row>
    <row r="13" spans="1:12" ht="12" hidden="1" outlineLevel="1" thickTop="1">
      <c r="E13" s="137"/>
      <c r="F13" s="152" t="s">
        <v>17</v>
      </c>
      <c r="H13" s="150"/>
      <c r="J13" s="154">
        <f>+J11-J12</f>
        <v>0</v>
      </c>
    </row>
    <row r="14" spans="1:12" hidden="1" outlineLevel="1">
      <c r="E14" s="137"/>
    </row>
    <row r="15" spans="1:12" hidden="1" outlineLevel="1">
      <c r="B15" s="131"/>
      <c r="E15" s="137"/>
    </row>
    <row r="16" spans="1:12" collapsed="1">
      <c r="A16" s="225" t="s">
        <v>673</v>
      </c>
      <c r="B16" s="224" t="s">
        <v>18</v>
      </c>
      <c r="C16" s="199"/>
      <c r="D16" s="258"/>
      <c r="E16" s="137"/>
      <c r="G16" s="134"/>
      <c r="H16" s="127"/>
      <c r="I16" s="128"/>
      <c r="J16" s="128"/>
    </row>
    <row r="17" spans="1:10" hidden="1" outlineLevel="1">
      <c r="A17" s="139" t="s">
        <v>5</v>
      </c>
      <c r="B17" s="139" t="s">
        <v>6</v>
      </c>
      <c r="C17" s="139" t="s">
        <v>7</v>
      </c>
      <c r="D17" s="19" t="s">
        <v>8</v>
      </c>
      <c r="E17" s="140" t="s">
        <v>9</v>
      </c>
      <c r="F17" s="141" t="s">
        <v>10</v>
      </c>
      <c r="G17" s="142" t="s">
        <v>5</v>
      </c>
      <c r="H17" s="142" t="s">
        <v>6</v>
      </c>
      <c r="I17" s="141" t="s">
        <v>11</v>
      </c>
      <c r="J17" s="141" t="s">
        <v>19</v>
      </c>
    </row>
    <row r="18" spans="1:10" hidden="1" outlineLevel="1">
      <c r="A18" s="125"/>
      <c r="B18" s="126"/>
      <c r="C18" s="125"/>
      <c r="D18" s="125"/>
      <c r="E18" s="140" t="s">
        <v>13</v>
      </c>
      <c r="F18" s="125"/>
      <c r="G18" s="125"/>
      <c r="H18" s="127"/>
      <c r="I18" s="128"/>
      <c r="J18" s="189">
        <v>122092.87</v>
      </c>
    </row>
    <row r="19" spans="1:10" hidden="1" outlineLevel="1">
      <c r="A19" s="125"/>
      <c r="B19" s="126"/>
      <c r="C19" s="125"/>
      <c r="D19" s="125"/>
      <c r="E19" s="156"/>
      <c r="F19" s="138"/>
      <c r="G19" s="157" t="s">
        <v>20</v>
      </c>
      <c r="H19" s="158">
        <v>41655</v>
      </c>
      <c r="I19" s="159">
        <v>18916.22</v>
      </c>
      <c r="J19" s="128">
        <f>+F19-I19</f>
        <v>-18916.22</v>
      </c>
    </row>
    <row r="20" spans="1:10" hidden="1" outlineLevel="1">
      <c r="A20" s="125"/>
      <c r="B20" s="126"/>
      <c r="C20" s="125"/>
      <c r="D20" s="125"/>
      <c r="E20" s="156"/>
      <c r="F20" s="138"/>
      <c r="G20" s="157" t="s">
        <v>21</v>
      </c>
      <c r="H20" s="158">
        <v>41663</v>
      </c>
      <c r="I20" s="159">
        <v>61343.16</v>
      </c>
      <c r="J20" s="128">
        <f t="shared" ref="J20:J29" si="0">+F20-I20</f>
        <v>-61343.16</v>
      </c>
    </row>
    <row r="21" spans="1:10" hidden="1" outlineLevel="1">
      <c r="A21" s="125"/>
      <c r="B21" s="126"/>
      <c r="C21" s="125"/>
      <c r="D21" s="41" t="s">
        <v>22</v>
      </c>
      <c r="E21" s="156"/>
      <c r="F21" s="138"/>
      <c r="G21" s="157" t="s">
        <v>23</v>
      </c>
      <c r="H21" s="158">
        <v>41698</v>
      </c>
      <c r="I21" s="159">
        <v>44.44</v>
      </c>
      <c r="J21" s="128">
        <f t="shared" si="0"/>
        <v>-44.44</v>
      </c>
    </row>
    <row r="22" spans="1:10" hidden="1" outlineLevel="1">
      <c r="A22" s="125"/>
      <c r="B22" s="126"/>
      <c r="C22" s="125"/>
      <c r="D22" s="41" t="s">
        <v>24</v>
      </c>
      <c r="E22" s="156"/>
      <c r="F22" s="138"/>
      <c r="G22" s="157" t="s">
        <v>25</v>
      </c>
      <c r="H22" s="158">
        <v>41724</v>
      </c>
      <c r="I22" s="155">
        <v>15012.58</v>
      </c>
      <c r="J22" s="128">
        <f t="shared" si="0"/>
        <v>-15012.58</v>
      </c>
    </row>
    <row r="23" spans="1:10" hidden="1" outlineLevel="1">
      <c r="A23" s="125"/>
      <c r="B23" s="126"/>
      <c r="C23" s="125"/>
      <c r="D23" s="41" t="s">
        <v>26</v>
      </c>
      <c r="E23" s="156"/>
      <c r="F23" s="138"/>
      <c r="G23" s="157" t="s">
        <v>27</v>
      </c>
      <c r="H23" s="158">
        <v>41731</v>
      </c>
      <c r="I23" s="159">
        <v>58530.5</v>
      </c>
      <c r="J23" s="128">
        <f t="shared" si="0"/>
        <v>-58530.5</v>
      </c>
    </row>
    <row r="24" spans="1:10" hidden="1" outlineLevel="1">
      <c r="A24" s="125"/>
      <c r="B24" s="126"/>
      <c r="C24" s="125"/>
      <c r="D24" s="41" t="s">
        <v>28</v>
      </c>
      <c r="E24" s="156"/>
      <c r="F24" s="138"/>
      <c r="G24" s="157" t="s">
        <v>29</v>
      </c>
      <c r="H24" s="158">
        <v>41844</v>
      </c>
      <c r="I24" s="155">
        <v>27284.41</v>
      </c>
      <c r="J24" s="128">
        <f t="shared" si="0"/>
        <v>-27284.41</v>
      </c>
    </row>
    <row r="25" spans="1:10" hidden="1" outlineLevel="1">
      <c r="A25" s="125"/>
      <c r="B25" s="126"/>
      <c r="C25" s="125"/>
      <c r="D25" s="41" t="s">
        <v>28</v>
      </c>
      <c r="E25" s="156"/>
      <c r="F25" s="138"/>
      <c r="G25" s="157" t="s">
        <v>30</v>
      </c>
      <c r="H25" s="158">
        <v>41851</v>
      </c>
      <c r="I25" s="159">
        <v>174.05</v>
      </c>
      <c r="J25" s="128">
        <f t="shared" si="0"/>
        <v>-174.05</v>
      </c>
    </row>
    <row r="26" spans="1:10" hidden="1" outlineLevel="1">
      <c r="A26" s="160" t="s">
        <v>35</v>
      </c>
      <c r="B26" s="161">
        <v>42233</v>
      </c>
      <c r="C26" s="185" t="s">
        <v>36</v>
      </c>
      <c r="D26" s="162" t="s">
        <v>37</v>
      </c>
      <c r="E26" s="163" t="s">
        <v>34</v>
      </c>
      <c r="F26" s="159">
        <v>72752.570000000007</v>
      </c>
      <c r="G26" s="157" t="s">
        <v>381</v>
      </c>
      <c r="H26" s="166">
        <v>42373</v>
      </c>
      <c r="I26" s="134">
        <v>72310.929999999993</v>
      </c>
      <c r="J26" s="128">
        <f t="shared" si="0"/>
        <v>441.64000000001397</v>
      </c>
    </row>
    <row r="27" spans="1:10" hidden="1" outlineLevel="1">
      <c r="A27" s="157" t="s">
        <v>1008</v>
      </c>
      <c r="B27" s="166">
        <v>42401</v>
      </c>
      <c r="C27" s="165"/>
      <c r="D27" s="162"/>
      <c r="E27" s="165" t="s">
        <v>1010</v>
      </c>
      <c r="F27" s="159">
        <v>58770.85</v>
      </c>
      <c r="H27" s="164"/>
      <c r="J27" s="128">
        <f t="shared" si="0"/>
        <v>58770.85</v>
      </c>
    </row>
    <row r="28" spans="1:10" hidden="1" outlineLevel="1">
      <c r="A28" s="157" t="s">
        <v>683</v>
      </c>
      <c r="B28" s="166">
        <v>42517</v>
      </c>
      <c r="C28" s="165" t="s">
        <v>685</v>
      </c>
      <c r="D28" s="162" t="s">
        <v>687</v>
      </c>
      <c r="E28" s="165" t="s">
        <v>34</v>
      </c>
      <c r="F28" s="159">
        <v>39762.19</v>
      </c>
      <c r="H28" s="164"/>
      <c r="I28" s="58"/>
      <c r="J28" s="128">
        <f t="shared" si="0"/>
        <v>39762.19</v>
      </c>
    </row>
    <row r="29" spans="1:10" hidden="1" outlineLevel="1">
      <c r="A29" s="157" t="s">
        <v>684</v>
      </c>
      <c r="B29" s="166">
        <v>42521</v>
      </c>
      <c r="C29" s="165" t="s">
        <v>686</v>
      </c>
      <c r="D29" s="162" t="s">
        <v>688</v>
      </c>
      <c r="E29" s="165" t="s">
        <v>34</v>
      </c>
      <c r="F29" s="159">
        <v>12153.67</v>
      </c>
      <c r="H29" s="164"/>
      <c r="I29" s="58"/>
      <c r="J29" s="128">
        <f t="shared" si="0"/>
        <v>12153.67</v>
      </c>
    </row>
    <row r="30" spans="1:10" hidden="1" outlineLevel="1">
      <c r="A30" s="157"/>
      <c r="B30" s="166"/>
      <c r="C30" s="165"/>
      <c r="D30" s="129"/>
      <c r="E30" s="165"/>
      <c r="F30" s="159"/>
      <c r="H30" s="164"/>
      <c r="I30" s="58"/>
      <c r="J30" s="128"/>
    </row>
    <row r="31" spans="1:10" hidden="1" outlineLevel="1">
      <c r="C31" s="129"/>
      <c r="D31" s="125"/>
      <c r="E31" s="137"/>
      <c r="H31" s="164"/>
      <c r="J31" s="128"/>
    </row>
    <row r="32" spans="1:10" hidden="1" outlineLevel="1">
      <c r="C32" s="129"/>
      <c r="D32" s="125"/>
      <c r="E32" s="137"/>
      <c r="F32" s="152" t="s">
        <v>15</v>
      </c>
      <c r="H32" s="150"/>
      <c r="J32" s="153">
        <f>+SUM(J18:J29)</f>
        <v>51915.859999999993</v>
      </c>
    </row>
    <row r="33" spans="1:11" ht="12" hidden="1" outlineLevel="1" thickBot="1">
      <c r="C33" s="129"/>
      <c r="D33" s="125"/>
      <c r="E33" s="137"/>
      <c r="F33" s="152" t="s">
        <v>16</v>
      </c>
      <c r="H33" s="150"/>
      <c r="J33" s="249">
        <v>51915.86</v>
      </c>
    </row>
    <row r="34" spans="1:11" ht="12" hidden="1" outlineLevel="1" thickTop="1">
      <c r="C34" s="129"/>
      <c r="D34" s="125"/>
      <c r="E34" s="137"/>
      <c r="F34" s="152" t="s">
        <v>17</v>
      </c>
      <c r="H34" s="150"/>
      <c r="J34" s="154">
        <f>+J32-J33</f>
        <v>0</v>
      </c>
    </row>
    <row r="35" spans="1:11" hidden="1" outlineLevel="1">
      <c r="E35" s="137"/>
    </row>
    <row r="36" spans="1:11" collapsed="1">
      <c r="A36" s="225" t="s">
        <v>48</v>
      </c>
      <c r="B36" s="224" t="s">
        <v>49</v>
      </c>
      <c r="C36" s="199"/>
      <c r="D36" s="258"/>
      <c r="E36" s="137"/>
      <c r="G36" s="134"/>
      <c r="H36" s="127"/>
      <c r="I36" s="128"/>
      <c r="J36" s="128"/>
    </row>
    <row r="37" spans="1:11" hidden="1" outlineLevel="1">
      <c r="A37" s="139" t="s">
        <v>5</v>
      </c>
      <c r="B37" s="139" t="s">
        <v>6</v>
      </c>
      <c r="C37" s="139" t="s">
        <v>7</v>
      </c>
      <c r="D37" s="19" t="s">
        <v>8</v>
      </c>
      <c r="E37" s="140" t="s">
        <v>9</v>
      </c>
      <c r="F37" s="141" t="s">
        <v>10</v>
      </c>
      <c r="G37" s="142" t="s">
        <v>5</v>
      </c>
      <c r="H37" s="142" t="s">
        <v>6</v>
      </c>
      <c r="I37" s="141" t="s">
        <v>11</v>
      </c>
      <c r="J37" s="141" t="s">
        <v>19</v>
      </c>
    </row>
    <row r="38" spans="1:11" hidden="1" outlineLevel="1">
      <c r="A38" s="125"/>
      <c r="B38" s="125"/>
      <c r="C38" s="125"/>
      <c r="D38" s="125"/>
      <c r="E38" s="140" t="s">
        <v>13</v>
      </c>
      <c r="F38" s="125"/>
      <c r="G38" s="138"/>
      <c r="H38" s="127"/>
      <c r="I38" s="193"/>
      <c r="J38" s="221">
        <v>37164.730000000003</v>
      </c>
    </row>
    <row r="39" spans="1:11" hidden="1" outlineLevel="1">
      <c r="A39" s="125"/>
      <c r="B39" s="125"/>
      <c r="C39" s="125"/>
      <c r="D39" s="150" t="s">
        <v>50</v>
      </c>
      <c r="E39" s="140"/>
      <c r="F39" s="128"/>
      <c r="G39" s="129" t="s">
        <v>51</v>
      </c>
      <c r="H39" s="191">
        <v>41281</v>
      </c>
      <c r="I39" s="57">
        <v>14072.68</v>
      </c>
      <c r="J39" s="189">
        <f>+F39-I39</f>
        <v>-14072.68</v>
      </c>
    </row>
    <row r="40" spans="1:11" hidden="1" outlineLevel="1">
      <c r="A40" s="125"/>
      <c r="B40" s="125"/>
      <c r="C40" s="125"/>
      <c r="D40" s="129" t="s">
        <v>52</v>
      </c>
      <c r="E40" s="140"/>
      <c r="F40" s="128"/>
      <c r="G40" s="129" t="s">
        <v>53</v>
      </c>
      <c r="H40" s="191">
        <v>41284</v>
      </c>
      <c r="I40" s="57">
        <v>4436.7700000000004</v>
      </c>
      <c r="J40" s="189">
        <f t="shared" ref="J40:J44" si="1">+F40-I40</f>
        <v>-4436.7700000000004</v>
      </c>
    </row>
    <row r="41" spans="1:11" hidden="1" outlineLevel="1">
      <c r="A41" s="125"/>
      <c r="B41" s="125"/>
      <c r="C41" s="125"/>
      <c r="D41" s="129" t="s">
        <v>54</v>
      </c>
      <c r="E41" s="140"/>
      <c r="F41" s="128"/>
      <c r="G41" s="129" t="s">
        <v>55</v>
      </c>
      <c r="H41" s="191">
        <v>41297</v>
      </c>
      <c r="I41" s="57">
        <v>12102.88</v>
      </c>
      <c r="J41" s="189">
        <f t="shared" si="1"/>
        <v>-12102.88</v>
      </c>
    </row>
    <row r="42" spans="1:11" hidden="1" outlineLevel="1">
      <c r="A42" s="125"/>
      <c r="B42" s="125"/>
      <c r="C42" s="125"/>
      <c r="D42" s="125"/>
      <c r="E42" s="140"/>
      <c r="F42" s="128"/>
      <c r="G42" s="129" t="s">
        <v>56</v>
      </c>
      <c r="H42" s="191">
        <v>41517</v>
      </c>
      <c r="I42" s="57">
        <v>702.64</v>
      </c>
      <c r="J42" s="189">
        <f t="shared" si="1"/>
        <v>-702.64</v>
      </c>
    </row>
    <row r="43" spans="1:11" hidden="1" outlineLevel="1">
      <c r="A43" s="125"/>
      <c r="B43" s="125"/>
      <c r="C43" s="125"/>
      <c r="D43" s="129" t="s">
        <v>57</v>
      </c>
      <c r="E43" s="140"/>
      <c r="F43" s="128"/>
      <c r="G43" s="129" t="s">
        <v>58</v>
      </c>
      <c r="H43" s="191">
        <v>41517</v>
      </c>
      <c r="I43" s="192">
        <v>6376.54</v>
      </c>
      <c r="J43" s="189">
        <f t="shared" si="1"/>
        <v>-6376.54</v>
      </c>
    </row>
    <row r="44" spans="1:11" hidden="1" outlineLevel="1">
      <c r="A44" s="129" t="s">
        <v>62</v>
      </c>
      <c r="B44" s="172">
        <v>41990</v>
      </c>
      <c r="C44" s="129" t="s">
        <v>63</v>
      </c>
      <c r="D44" s="150" t="s">
        <v>64</v>
      </c>
      <c r="E44" s="137" t="s">
        <v>34</v>
      </c>
      <c r="F44" s="134">
        <v>92316.160000000003</v>
      </c>
      <c r="G44" s="138"/>
      <c r="H44" s="63"/>
      <c r="I44" s="193">
        <v>83084.55</v>
      </c>
      <c r="J44" s="189">
        <f t="shared" si="1"/>
        <v>9231.61</v>
      </c>
    </row>
    <row r="45" spans="1:11" hidden="1" outlineLevel="1">
      <c r="A45" s="129" t="s">
        <v>65</v>
      </c>
      <c r="B45" s="172">
        <v>42017</v>
      </c>
      <c r="C45" s="129" t="s">
        <v>66</v>
      </c>
      <c r="D45" s="150" t="s">
        <v>67</v>
      </c>
      <c r="E45" s="137" t="s">
        <v>34</v>
      </c>
      <c r="F45" s="134">
        <v>25072.45</v>
      </c>
      <c r="G45" s="129" t="s">
        <v>417</v>
      </c>
      <c r="H45" s="191">
        <v>42400</v>
      </c>
      <c r="I45" s="193">
        <f>631.11+383.62+7.37+16835.24</f>
        <v>17857.34</v>
      </c>
      <c r="J45" s="189">
        <f>+F45-I45</f>
        <v>7215.1100000000006</v>
      </c>
    </row>
    <row r="46" spans="1:11" hidden="1" outlineLevel="1">
      <c r="A46" s="129" t="s">
        <v>68</v>
      </c>
      <c r="B46" s="172">
        <v>42205</v>
      </c>
      <c r="C46" s="129" t="s">
        <v>69</v>
      </c>
      <c r="D46" s="150" t="s">
        <v>70</v>
      </c>
      <c r="E46" s="137" t="s">
        <v>34</v>
      </c>
      <c r="F46" s="134">
        <v>28223.52</v>
      </c>
      <c r="G46" s="138"/>
      <c r="H46" s="127"/>
      <c r="I46" s="128">
        <v>1121.72</v>
      </c>
      <c r="J46" s="189">
        <f>+F46-I46</f>
        <v>27101.8</v>
      </c>
      <c r="K46" s="129" t="s">
        <v>1012</v>
      </c>
    </row>
    <row r="47" spans="1:11" hidden="1" outlineLevel="1">
      <c r="A47" s="129" t="s">
        <v>71</v>
      </c>
      <c r="B47" s="172">
        <v>42349</v>
      </c>
      <c r="C47" s="129" t="s">
        <v>72</v>
      </c>
      <c r="D47" s="150">
        <v>56727</v>
      </c>
      <c r="E47" s="129" t="s">
        <v>34</v>
      </c>
      <c r="F47" s="134">
        <v>5150.47</v>
      </c>
      <c r="G47" s="138"/>
      <c r="H47" s="127"/>
      <c r="I47" s="128"/>
      <c r="J47" s="189">
        <f>+F47-I47</f>
        <v>5150.47</v>
      </c>
    </row>
    <row r="48" spans="1:11" hidden="1" outlineLevel="1">
      <c r="B48" s="172"/>
      <c r="C48" s="129"/>
      <c r="D48" s="150"/>
      <c r="E48" s="129"/>
      <c r="F48" s="134"/>
      <c r="G48" s="268" t="s">
        <v>1011</v>
      </c>
      <c r="H48" s="269">
        <v>42423</v>
      </c>
      <c r="I48" s="270">
        <v>9334.57</v>
      </c>
      <c r="J48" s="189">
        <f t="shared" ref="J48:J55" si="2">+F48-I48</f>
        <v>-9334.57</v>
      </c>
    </row>
    <row r="49" spans="1:10" hidden="1" outlineLevel="1">
      <c r="A49" s="129" t="s">
        <v>689</v>
      </c>
      <c r="B49" s="172">
        <v>42511</v>
      </c>
      <c r="C49" s="129" t="s">
        <v>690</v>
      </c>
      <c r="D49" s="129" t="s">
        <v>690</v>
      </c>
      <c r="E49" s="129" t="s">
        <v>34</v>
      </c>
      <c r="F49" s="134">
        <v>8988.58</v>
      </c>
      <c r="G49" s="125"/>
      <c r="H49" s="126"/>
      <c r="I49" s="193"/>
      <c r="J49" s="189">
        <f t="shared" si="2"/>
        <v>8988.58</v>
      </c>
    </row>
    <row r="50" spans="1:10" hidden="1" outlineLevel="1">
      <c r="A50" s="129" t="s">
        <v>691</v>
      </c>
      <c r="B50" s="172">
        <v>42513</v>
      </c>
      <c r="C50" s="129" t="s">
        <v>692</v>
      </c>
      <c r="D50" s="129" t="s">
        <v>692</v>
      </c>
      <c r="E50" s="129" t="s">
        <v>34</v>
      </c>
      <c r="F50" s="134">
        <v>603.11</v>
      </c>
      <c r="G50" s="125"/>
      <c r="H50" s="126"/>
      <c r="I50" s="193"/>
      <c r="J50" s="189">
        <f t="shared" si="2"/>
        <v>603.11</v>
      </c>
    </row>
    <row r="51" spans="1:10" hidden="1" outlineLevel="1">
      <c r="A51" s="129" t="s">
        <v>693</v>
      </c>
      <c r="B51" s="172">
        <v>42514</v>
      </c>
      <c r="C51" s="129" t="s">
        <v>694</v>
      </c>
      <c r="D51" s="129" t="s">
        <v>694</v>
      </c>
      <c r="E51" s="129" t="s">
        <v>34</v>
      </c>
      <c r="F51" s="134">
        <v>14681.04</v>
      </c>
      <c r="G51" s="125"/>
      <c r="H51" s="126"/>
      <c r="I51" s="193"/>
      <c r="J51" s="189">
        <f t="shared" si="2"/>
        <v>14681.04</v>
      </c>
    </row>
    <row r="52" spans="1:10" hidden="1" outlineLevel="1">
      <c r="A52" s="129" t="s">
        <v>636</v>
      </c>
      <c r="B52" s="172">
        <v>42516</v>
      </c>
      <c r="C52" s="129" t="s">
        <v>695</v>
      </c>
      <c r="D52" s="129" t="s">
        <v>695</v>
      </c>
      <c r="E52" s="129" t="s">
        <v>34</v>
      </c>
      <c r="F52" s="134">
        <v>18749.87</v>
      </c>
      <c r="G52" s="125"/>
      <c r="H52" s="126"/>
      <c r="I52" s="193"/>
      <c r="J52" s="189">
        <f t="shared" si="2"/>
        <v>18749.87</v>
      </c>
    </row>
    <row r="53" spans="1:10" hidden="1" outlineLevel="1">
      <c r="A53" s="129" t="s">
        <v>497</v>
      </c>
      <c r="B53" s="172">
        <v>42516</v>
      </c>
      <c r="C53" s="129" t="s">
        <v>696</v>
      </c>
      <c r="D53" s="129" t="s">
        <v>696</v>
      </c>
      <c r="E53" s="129" t="s">
        <v>34</v>
      </c>
      <c r="F53" s="134">
        <v>34402.47</v>
      </c>
      <c r="G53" s="125"/>
      <c r="H53" s="126"/>
      <c r="I53" s="193"/>
      <c r="J53" s="189">
        <f t="shared" si="2"/>
        <v>34402.47</v>
      </c>
    </row>
    <row r="54" spans="1:10" hidden="1" outlineLevel="1">
      <c r="A54" s="129" t="s">
        <v>697</v>
      </c>
      <c r="B54" s="172">
        <v>42516</v>
      </c>
      <c r="C54" s="129" t="s">
        <v>698</v>
      </c>
      <c r="D54" s="129" t="s">
        <v>698</v>
      </c>
      <c r="E54" s="129" t="s">
        <v>34</v>
      </c>
      <c r="F54" s="134">
        <v>14106.08</v>
      </c>
      <c r="G54" s="125"/>
      <c r="H54" s="126"/>
      <c r="I54" s="193"/>
      <c r="J54" s="189">
        <f t="shared" si="2"/>
        <v>14106.08</v>
      </c>
    </row>
    <row r="55" spans="1:10" hidden="1" outlineLevel="1">
      <c r="A55" s="129" t="s">
        <v>699</v>
      </c>
      <c r="B55" s="172">
        <v>42521</v>
      </c>
      <c r="C55" s="129" t="s">
        <v>700</v>
      </c>
      <c r="D55" s="129" t="s">
        <v>700</v>
      </c>
      <c r="E55" s="129" t="s">
        <v>34</v>
      </c>
      <c r="F55" s="134">
        <v>306924.84999999998</v>
      </c>
      <c r="G55" s="125"/>
      <c r="H55" s="126"/>
      <c r="I55" s="193"/>
      <c r="J55" s="189">
        <f t="shared" si="2"/>
        <v>306924.84999999998</v>
      </c>
    </row>
    <row r="56" spans="1:10" hidden="1" outlineLevel="1">
      <c r="B56" s="172"/>
      <c r="C56" s="129"/>
      <c r="E56" s="129"/>
      <c r="F56" s="134"/>
      <c r="G56" s="125"/>
      <c r="H56" s="126"/>
      <c r="I56" s="193"/>
      <c r="J56" s="189"/>
    </row>
    <row r="57" spans="1:10" hidden="1" outlineLevel="1">
      <c r="A57" s="169"/>
      <c r="B57" s="170"/>
      <c r="C57" s="169"/>
      <c r="D57" s="169"/>
      <c r="E57" s="173"/>
      <c r="F57" s="171"/>
      <c r="H57" s="150"/>
      <c r="J57" s="128"/>
    </row>
    <row r="58" spans="1:10" hidden="1" outlineLevel="1">
      <c r="C58" s="129"/>
      <c r="D58" s="129"/>
      <c r="E58" s="137"/>
      <c r="F58" s="152" t="s">
        <v>15</v>
      </c>
      <c r="H58" s="150"/>
      <c r="J58" s="153">
        <f>+SUM(J38:J55)</f>
        <v>437293.64</v>
      </c>
    </row>
    <row r="59" spans="1:10" ht="12" hidden="1" outlineLevel="1" thickBot="1">
      <c r="C59" s="129"/>
      <c r="D59" s="129"/>
      <c r="E59" s="137"/>
      <c r="F59" s="152" t="s">
        <v>16</v>
      </c>
      <c r="H59" s="150"/>
      <c r="J59" s="250">
        <v>437293.95</v>
      </c>
    </row>
    <row r="60" spans="1:10" hidden="1" outlineLevel="1">
      <c r="C60" s="129"/>
      <c r="D60" s="129"/>
      <c r="E60" s="137"/>
      <c r="F60" s="152" t="s">
        <v>17</v>
      </c>
      <c r="H60" s="150"/>
      <c r="J60" s="154">
        <f>+J58-J59</f>
        <v>-0.30999999999767169</v>
      </c>
    </row>
    <row r="61" spans="1:10" hidden="1" outlineLevel="1">
      <c r="E61" s="137"/>
    </row>
    <row r="62" spans="1:10" collapsed="1">
      <c r="A62" s="225" t="s">
        <v>356</v>
      </c>
      <c r="B62" s="224" t="s">
        <v>357</v>
      </c>
      <c r="C62" s="199"/>
      <c r="D62" s="258"/>
      <c r="E62" s="137"/>
      <c r="F62" s="125"/>
      <c r="G62" s="138"/>
      <c r="H62" s="127"/>
      <c r="I62" s="128"/>
      <c r="J62" s="128"/>
    </row>
    <row r="63" spans="1:10" hidden="1" outlineLevel="1">
      <c r="A63" s="139" t="s">
        <v>5</v>
      </c>
      <c r="B63" s="139" t="s">
        <v>6</v>
      </c>
      <c r="C63" s="180" t="s">
        <v>7</v>
      </c>
      <c r="D63" s="120" t="s">
        <v>8</v>
      </c>
      <c r="E63" s="180" t="s">
        <v>9</v>
      </c>
      <c r="F63" s="141" t="s">
        <v>10</v>
      </c>
      <c r="G63" s="142" t="s">
        <v>5</v>
      </c>
      <c r="H63" s="142" t="s">
        <v>6</v>
      </c>
      <c r="I63" s="141" t="s">
        <v>11</v>
      </c>
      <c r="J63" s="141" t="s">
        <v>19</v>
      </c>
    </row>
    <row r="64" spans="1:10" hidden="1" outlineLevel="1">
      <c r="A64" s="129" t="s">
        <v>358</v>
      </c>
      <c r="B64" s="172">
        <v>42308</v>
      </c>
      <c r="C64" s="133">
        <v>29048</v>
      </c>
      <c r="D64" s="202" t="s">
        <v>359</v>
      </c>
      <c r="E64" s="133" t="s">
        <v>76</v>
      </c>
      <c r="F64" s="174">
        <v>3035.3</v>
      </c>
      <c r="G64" s="174"/>
      <c r="H64" s="174"/>
      <c r="I64" s="184"/>
      <c r="J64" s="190">
        <f>+F64-I64</f>
        <v>3035.3</v>
      </c>
    </row>
    <row r="65" spans="1:10" hidden="1" outlineLevel="1">
      <c r="F65" s="174"/>
      <c r="G65" s="174"/>
      <c r="H65" s="174"/>
      <c r="I65" s="184"/>
      <c r="J65" s="190"/>
    </row>
    <row r="66" spans="1:10" hidden="1" outlineLevel="1">
      <c r="J66" s="190"/>
    </row>
    <row r="67" spans="1:10" hidden="1" outlineLevel="1">
      <c r="F67" s="152" t="s">
        <v>15</v>
      </c>
      <c r="J67" s="195">
        <f>+J64</f>
        <v>3035.3</v>
      </c>
    </row>
    <row r="68" spans="1:10" ht="12" hidden="1" outlineLevel="1" thickBot="1">
      <c r="F68" s="152" t="s">
        <v>16</v>
      </c>
      <c r="J68" s="212">
        <v>3035.3</v>
      </c>
    </row>
    <row r="69" spans="1:10" ht="12" hidden="1" outlineLevel="1" thickTop="1">
      <c r="F69" s="152" t="s">
        <v>17</v>
      </c>
      <c r="J69" s="190">
        <f>+J67-J68</f>
        <v>0</v>
      </c>
    </row>
    <row r="70" spans="1:10" hidden="1" outlineLevel="1">
      <c r="E70" s="137"/>
    </row>
    <row r="71" spans="1:10" collapsed="1">
      <c r="A71" s="225" t="s">
        <v>86</v>
      </c>
      <c r="B71" s="224" t="s">
        <v>87</v>
      </c>
      <c r="C71" s="199"/>
      <c r="D71" s="260"/>
      <c r="E71" s="137"/>
      <c r="F71" s="125"/>
      <c r="G71" s="138"/>
      <c r="H71" s="127"/>
      <c r="I71" s="128"/>
      <c r="J71" s="128"/>
    </row>
    <row r="72" spans="1:10" hidden="1" outlineLevel="1">
      <c r="A72" s="139" t="s">
        <v>5</v>
      </c>
      <c r="B72" s="139" t="s">
        <v>6</v>
      </c>
      <c r="C72" s="180" t="s">
        <v>7</v>
      </c>
      <c r="D72" s="120" t="s">
        <v>8</v>
      </c>
      <c r="E72" s="140" t="s">
        <v>9</v>
      </c>
      <c r="F72" s="141" t="s">
        <v>10</v>
      </c>
      <c r="G72" s="142" t="s">
        <v>5</v>
      </c>
      <c r="H72" s="142" t="s">
        <v>6</v>
      </c>
      <c r="I72" s="141" t="s">
        <v>11</v>
      </c>
      <c r="J72" s="141" t="s">
        <v>19</v>
      </c>
    </row>
    <row r="73" spans="1:10" hidden="1" outlineLevel="1">
      <c r="I73" s="184"/>
      <c r="J73" s="190"/>
    </row>
    <row r="74" spans="1:10" hidden="1" outlineLevel="1">
      <c r="A74" s="129" t="s">
        <v>88</v>
      </c>
      <c r="B74" s="172">
        <v>41904</v>
      </c>
      <c r="C74" s="133" t="s">
        <v>89</v>
      </c>
      <c r="D74" s="202">
        <v>45159</v>
      </c>
      <c r="E74" s="133" t="s">
        <v>34</v>
      </c>
      <c r="F74" s="195">
        <v>2468.4</v>
      </c>
      <c r="H74" s="172"/>
      <c r="I74" s="184"/>
      <c r="J74" s="190">
        <f>+F74-I74</f>
        <v>2468.4</v>
      </c>
    </row>
    <row r="75" spans="1:10" hidden="1" outlineLevel="1">
      <c r="A75" s="129" t="s">
        <v>90</v>
      </c>
      <c r="B75" s="172">
        <v>41909</v>
      </c>
      <c r="C75" s="133" t="s">
        <v>91</v>
      </c>
      <c r="D75" s="202" t="s">
        <v>92</v>
      </c>
      <c r="E75" s="133" t="s">
        <v>34</v>
      </c>
      <c r="F75" s="195">
        <v>10785</v>
      </c>
      <c r="H75" s="172"/>
      <c r="I75" s="184"/>
      <c r="J75" s="190">
        <f t="shared" ref="J75:J81" si="3">+F75-I75</f>
        <v>10785</v>
      </c>
    </row>
    <row r="76" spans="1:10" hidden="1" outlineLevel="1">
      <c r="A76" s="129" t="s">
        <v>93</v>
      </c>
      <c r="B76" s="172">
        <v>41911</v>
      </c>
      <c r="C76" s="133" t="s">
        <v>94</v>
      </c>
      <c r="D76" s="202" t="s">
        <v>95</v>
      </c>
      <c r="E76" s="133" t="s">
        <v>34</v>
      </c>
      <c r="F76" s="195">
        <v>5490</v>
      </c>
      <c r="H76" s="172"/>
      <c r="I76" s="195"/>
      <c r="J76" s="190">
        <f t="shared" si="3"/>
        <v>5490</v>
      </c>
    </row>
    <row r="77" spans="1:10" hidden="1" outlineLevel="1">
      <c r="A77" s="129" t="s">
        <v>96</v>
      </c>
      <c r="B77" s="172">
        <v>41929</v>
      </c>
      <c r="C77" s="133" t="s">
        <v>97</v>
      </c>
      <c r="D77" s="202" t="s">
        <v>98</v>
      </c>
      <c r="E77" s="133" t="s">
        <v>34</v>
      </c>
      <c r="F77" s="195">
        <v>2863.34</v>
      </c>
      <c r="H77" s="172"/>
      <c r="I77" s="195"/>
      <c r="J77" s="190">
        <f t="shared" si="3"/>
        <v>2863.34</v>
      </c>
    </row>
    <row r="78" spans="1:10" hidden="1" outlineLevel="1">
      <c r="A78" s="129" t="s">
        <v>99</v>
      </c>
      <c r="B78" s="172">
        <v>41949</v>
      </c>
      <c r="C78" s="133" t="s">
        <v>100</v>
      </c>
      <c r="D78" s="202" t="s">
        <v>101</v>
      </c>
      <c r="E78" s="133" t="s">
        <v>34</v>
      </c>
      <c r="F78" s="195">
        <v>5335</v>
      </c>
      <c r="H78" s="172"/>
      <c r="I78" s="195"/>
      <c r="J78" s="190">
        <f t="shared" si="3"/>
        <v>5335</v>
      </c>
    </row>
    <row r="79" spans="1:10" hidden="1" outlineLevel="1">
      <c r="A79" s="129" t="s">
        <v>102</v>
      </c>
      <c r="B79" s="172">
        <v>42030</v>
      </c>
      <c r="C79" s="133" t="s">
        <v>103</v>
      </c>
      <c r="D79" s="202" t="s">
        <v>104</v>
      </c>
      <c r="E79" s="133" t="s">
        <v>34</v>
      </c>
      <c r="F79" s="174">
        <v>54035.27</v>
      </c>
      <c r="G79" s="125" t="s">
        <v>105</v>
      </c>
      <c r="H79" s="126">
        <v>42094</v>
      </c>
      <c r="I79" s="195">
        <v>48497.27</v>
      </c>
      <c r="J79" s="190">
        <f t="shared" si="3"/>
        <v>5538</v>
      </c>
    </row>
    <row r="80" spans="1:10" hidden="1" outlineLevel="1">
      <c r="A80" s="129" t="s">
        <v>106</v>
      </c>
      <c r="B80" s="172">
        <v>42035</v>
      </c>
      <c r="C80" s="133" t="s">
        <v>107</v>
      </c>
      <c r="D80" s="202" t="s">
        <v>108</v>
      </c>
      <c r="E80" s="133" t="s">
        <v>34</v>
      </c>
      <c r="F80" s="174">
        <v>22247.96</v>
      </c>
      <c r="G80" s="125" t="s">
        <v>105</v>
      </c>
      <c r="H80" s="126">
        <v>42094</v>
      </c>
      <c r="I80" s="195">
        <v>15797.96</v>
      </c>
      <c r="J80" s="190">
        <f t="shared" si="3"/>
        <v>6450</v>
      </c>
    </row>
    <row r="81" spans="1:10" hidden="1" outlineLevel="1">
      <c r="A81" s="125" t="s">
        <v>109</v>
      </c>
      <c r="B81" s="126">
        <v>42052</v>
      </c>
      <c r="C81" s="175" t="s">
        <v>110</v>
      </c>
      <c r="D81" s="206" t="s">
        <v>111</v>
      </c>
      <c r="E81" s="175" t="s">
        <v>34</v>
      </c>
      <c r="F81" s="195">
        <v>69850.86</v>
      </c>
      <c r="G81" s="125" t="s">
        <v>105</v>
      </c>
      <c r="H81" s="126">
        <v>42094</v>
      </c>
      <c r="I81" s="195">
        <v>55960.86</v>
      </c>
      <c r="J81" s="190">
        <f t="shared" si="3"/>
        <v>13890</v>
      </c>
    </row>
    <row r="82" spans="1:10" hidden="1" outlineLevel="1">
      <c r="A82" s="125"/>
      <c r="B82" s="126"/>
      <c r="C82" s="175"/>
      <c r="D82" s="206"/>
      <c r="E82" s="175"/>
      <c r="F82" s="138"/>
      <c r="H82" s="172"/>
      <c r="I82" s="195"/>
      <c r="J82" s="190"/>
    </row>
    <row r="83" spans="1:10" hidden="1" outlineLevel="1">
      <c r="I83" s="184"/>
      <c r="J83" s="190"/>
    </row>
    <row r="84" spans="1:10" hidden="1" outlineLevel="1">
      <c r="F84" s="152" t="s">
        <v>15</v>
      </c>
      <c r="I84" s="184"/>
      <c r="J84" s="232">
        <f>+SUM(J74:J81)</f>
        <v>52819.740000000005</v>
      </c>
    </row>
    <row r="85" spans="1:10" ht="12" hidden="1" outlineLevel="1" thickBot="1">
      <c r="F85" s="152" t="s">
        <v>16</v>
      </c>
      <c r="I85" s="184"/>
      <c r="J85" s="214">
        <v>52819.74</v>
      </c>
    </row>
    <row r="86" spans="1:10" ht="12" hidden="1" outlineLevel="1" thickTop="1">
      <c r="F86" s="152" t="s">
        <v>17</v>
      </c>
      <c r="J86" s="154">
        <f>+J84-J85</f>
        <v>0</v>
      </c>
    </row>
    <row r="87" spans="1:10" hidden="1" outlineLevel="1">
      <c r="E87" s="137"/>
    </row>
    <row r="88" spans="1:10" collapsed="1">
      <c r="A88" s="225" t="s">
        <v>360</v>
      </c>
      <c r="B88" s="224" t="s">
        <v>361</v>
      </c>
      <c r="C88" s="199"/>
      <c r="D88" s="258"/>
      <c r="E88" s="137"/>
      <c r="F88" s="125"/>
      <c r="G88" s="138"/>
      <c r="H88" s="127"/>
      <c r="I88" s="128"/>
      <c r="J88" s="128"/>
    </row>
    <row r="89" spans="1:10" hidden="1" outlineLevel="1">
      <c r="A89" s="139" t="s">
        <v>5</v>
      </c>
      <c r="B89" s="139" t="s">
        <v>6</v>
      </c>
      <c r="C89" s="180" t="s">
        <v>7</v>
      </c>
      <c r="D89" s="120" t="s">
        <v>8</v>
      </c>
      <c r="E89" s="180" t="s">
        <v>9</v>
      </c>
      <c r="F89" s="141" t="s">
        <v>10</v>
      </c>
      <c r="G89" s="142" t="s">
        <v>5</v>
      </c>
      <c r="H89" s="142" t="s">
        <v>6</v>
      </c>
      <c r="I89" s="141" t="s">
        <v>11</v>
      </c>
      <c r="J89" s="141" t="s">
        <v>19</v>
      </c>
    </row>
    <row r="90" spans="1:10" hidden="1" outlineLevel="1">
      <c r="A90" s="129" t="s">
        <v>362</v>
      </c>
      <c r="B90" s="172">
        <v>42308</v>
      </c>
      <c r="C90" s="133" t="s">
        <v>363</v>
      </c>
      <c r="D90" s="202" t="s">
        <v>364</v>
      </c>
      <c r="E90" s="133" t="s">
        <v>76</v>
      </c>
      <c r="F90" s="174">
        <v>1110.75</v>
      </c>
      <c r="G90" s="217"/>
      <c r="H90" s="217"/>
      <c r="I90" s="218"/>
      <c r="J90" s="219">
        <f>+F90</f>
        <v>1110.75</v>
      </c>
    </row>
    <row r="91" spans="1:10" hidden="1" outlineLevel="1">
      <c r="B91" s="172"/>
      <c r="F91" s="134"/>
      <c r="G91" s="142"/>
      <c r="H91" s="142"/>
      <c r="I91" s="141"/>
      <c r="J91" s="181"/>
    </row>
    <row r="92" spans="1:10" hidden="1" outlineLevel="1">
      <c r="B92" s="172"/>
      <c r="F92" s="152" t="s">
        <v>15</v>
      </c>
      <c r="G92" s="142"/>
      <c r="H92" s="142"/>
      <c r="I92" s="141"/>
      <c r="J92" s="233">
        <f>+J90</f>
        <v>1110.75</v>
      </c>
    </row>
    <row r="93" spans="1:10" ht="12" hidden="1" outlineLevel="1" thickBot="1">
      <c r="B93" s="172"/>
      <c r="F93" s="152" t="s">
        <v>16</v>
      </c>
      <c r="G93" s="142"/>
      <c r="H93" s="142"/>
      <c r="I93" s="141"/>
      <c r="J93" s="220">
        <v>1110.75</v>
      </c>
    </row>
    <row r="94" spans="1:10" ht="12" hidden="1" outlineLevel="1" thickTop="1">
      <c r="B94" s="172"/>
      <c r="F94" s="152" t="s">
        <v>17</v>
      </c>
      <c r="G94" s="142"/>
      <c r="H94" s="142"/>
      <c r="I94" s="141"/>
      <c r="J94" s="219">
        <f>+J92-J93</f>
        <v>0</v>
      </c>
    </row>
    <row r="95" spans="1:10" hidden="1" outlineLevel="1">
      <c r="B95" s="172"/>
      <c r="F95" s="134"/>
      <c r="G95" s="142"/>
      <c r="H95" s="142"/>
      <c r="I95" s="141"/>
      <c r="J95" s="181"/>
    </row>
    <row r="96" spans="1:10" hidden="1" outlineLevel="1">
      <c r="E96" s="137"/>
      <c r="F96" s="152"/>
      <c r="H96" s="150"/>
      <c r="J96" s="101"/>
    </row>
    <row r="97" spans="1:10" collapsed="1">
      <c r="A97" s="225" t="s">
        <v>112</v>
      </c>
      <c r="B97" s="224" t="s">
        <v>113</v>
      </c>
      <c r="C97" s="199"/>
      <c r="D97" s="258"/>
      <c r="E97" s="176"/>
      <c r="F97" s="125"/>
      <c r="G97" s="138"/>
      <c r="H97" s="127"/>
      <c r="I97" s="128"/>
      <c r="J97" s="128"/>
    </row>
    <row r="98" spans="1:10" hidden="1" outlineLevel="1">
      <c r="A98" s="139" t="s">
        <v>5</v>
      </c>
      <c r="B98" s="139" t="s">
        <v>6</v>
      </c>
      <c r="C98" s="180" t="s">
        <v>7</v>
      </c>
      <c r="D98" s="120" t="s">
        <v>8</v>
      </c>
      <c r="E98" s="140" t="s">
        <v>9</v>
      </c>
      <c r="F98" s="141" t="s">
        <v>10</v>
      </c>
      <c r="G98" s="142" t="s">
        <v>5</v>
      </c>
      <c r="H98" s="142" t="s">
        <v>6</v>
      </c>
      <c r="I98" s="141" t="s">
        <v>11</v>
      </c>
      <c r="J98" s="141" t="s">
        <v>19</v>
      </c>
    </row>
    <row r="99" spans="1:10" hidden="1" outlineLevel="1">
      <c r="A99" s="125"/>
      <c r="B99" s="125"/>
      <c r="C99" s="175"/>
      <c r="D99" s="206"/>
      <c r="E99" s="140" t="s">
        <v>13</v>
      </c>
      <c r="F99" s="125"/>
      <c r="G99" s="138"/>
      <c r="H99" s="127"/>
      <c r="I99" s="128"/>
      <c r="J99" s="195">
        <v>3309.88</v>
      </c>
    </row>
    <row r="100" spans="1:10" hidden="1" outlineLevel="1">
      <c r="A100" s="143"/>
      <c r="B100" s="143"/>
      <c r="C100" s="201"/>
      <c r="D100" s="120"/>
      <c r="E100" s="177"/>
      <c r="F100" s="146"/>
      <c r="G100" s="147"/>
      <c r="H100" s="148"/>
      <c r="I100" s="146"/>
      <c r="J100" s="197"/>
    </row>
    <row r="101" spans="1:10" hidden="1" outlineLevel="1">
      <c r="A101" s="143"/>
      <c r="B101" s="143"/>
      <c r="C101" s="201"/>
      <c r="D101" s="120"/>
      <c r="E101" s="177"/>
      <c r="F101" s="152" t="s">
        <v>15</v>
      </c>
      <c r="H101" s="150"/>
      <c r="J101" s="232">
        <v>3309.88</v>
      </c>
    </row>
    <row r="102" spans="1:10" ht="12" hidden="1" outlineLevel="1" thickBot="1">
      <c r="A102" s="143"/>
      <c r="B102" s="143"/>
      <c r="C102" s="201"/>
      <c r="D102" s="120"/>
      <c r="E102" s="177"/>
      <c r="F102" s="152" t="s">
        <v>16</v>
      </c>
      <c r="H102" s="150"/>
      <c r="J102" s="212">
        <v>3309.88</v>
      </c>
    </row>
    <row r="103" spans="1:10" ht="12" hidden="1" outlineLevel="1" thickTop="1">
      <c r="E103" s="137"/>
      <c r="F103" s="152" t="s">
        <v>17</v>
      </c>
      <c r="H103" s="150"/>
      <c r="J103" s="208">
        <f>+J101-J102</f>
        <v>0</v>
      </c>
    </row>
    <row r="104" spans="1:10" hidden="1" outlineLevel="1">
      <c r="E104" s="137"/>
    </row>
    <row r="105" spans="1:10" collapsed="1">
      <c r="A105" s="225" t="s">
        <v>119</v>
      </c>
      <c r="B105" s="224" t="s">
        <v>87</v>
      </c>
      <c r="C105" s="199"/>
      <c r="D105" s="260"/>
      <c r="E105" s="137"/>
      <c r="F105" s="125"/>
      <c r="G105" s="138"/>
      <c r="H105" s="127"/>
      <c r="I105" s="128"/>
      <c r="J105" s="128"/>
    </row>
    <row r="106" spans="1:10" hidden="1" outlineLevel="1">
      <c r="A106" s="139" t="s">
        <v>5</v>
      </c>
      <c r="B106" s="139" t="s">
        <v>6</v>
      </c>
      <c r="C106" s="180" t="s">
        <v>7</v>
      </c>
      <c r="D106" s="120" t="s">
        <v>8</v>
      </c>
      <c r="E106" s="140" t="s">
        <v>9</v>
      </c>
      <c r="F106" s="141" t="s">
        <v>10</v>
      </c>
      <c r="G106" s="142" t="s">
        <v>5</v>
      </c>
      <c r="H106" s="142" t="s">
        <v>6</v>
      </c>
      <c r="I106" s="141" t="s">
        <v>11</v>
      </c>
      <c r="J106" s="141" t="s">
        <v>19</v>
      </c>
    </row>
    <row r="107" spans="1:10" hidden="1" outlineLevel="1">
      <c r="A107" s="143"/>
      <c r="B107" s="143"/>
      <c r="C107" s="201"/>
      <c r="D107" s="120"/>
      <c r="E107" s="140" t="s">
        <v>13</v>
      </c>
      <c r="F107" s="146"/>
      <c r="H107" s="150"/>
      <c r="I107" s="184"/>
      <c r="J107" s="190">
        <v>75107.91</v>
      </c>
    </row>
    <row r="108" spans="1:10" hidden="1" outlineLevel="1">
      <c r="B108" s="172"/>
      <c r="D108" s="206" t="s">
        <v>120</v>
      </c>
      <c r="E108" s="137"/>
      <c r="F108" s="171"/>
      <c r="G108" s="125" t="s">
        <v>121</v>
      </c>
      <c r="H108" s="126">
        <v>41394</v>
      </c>
      <c r="I108" s="215">
        <v>26676.11</v>
      </c>
      <c r="J108" s="195">
        <f>+F108-I108</f>
        <v>-26676.11</v>
      </c>
    </row>
    <row r="109" spans="1:10" hidden="1" outlineLevel="1">
      <c r="B109" s="172"/>
      <c r="D109" s="206" t="s">
        <v>122</v>
      </c>
      <c r="E109" s="137"/>
      <c r="F109" s="174"/>
      <c r="G109" s="125" t="s">
        <v>123</v>
      </c>
      <c r="H109" s="126">
        <v>41498</v>
      </c>
      <c r="I109" s="215">
        <v>8505.42</v>
      </c>
      <c r="J109" s="195">
        <f t="shared" ref="J109:J154" si="4">+F109-I109</f>
        <v>-8505.42</v>
      </c>
    </row>
    <row r="110" spans="1:10" hidden="1" outlineLevel="1">
      <c r="B110" s="172"/>
      <c r="D110" s="206" t="s">
        <v>124</v>
      </c>
      <c r="E110" s="137"/>
      <c r="F110" s="174"/>
      <c r="G110" s="125" t="s">
        <v>125</v>
      </c>
      <c r="H110" s="126">
        <v>41520</v>
      </c>
      <c r="I110" s="215">
        <v>2728.81</v>
      </c>
      <c r="J110" s="195">
        <f>+F110-I110</f>
        <v>-2728.81</v>
      </c>
    </row>
    <row r="111" spans="1:10" hidden="1" outlineLevel="1">
      <c r="B111" s="172"/>
      <c r="D111" s="206"/>
      <c r="E111" s="137"/>
      <c r="F111" s="174"/>
      <c r="G111" s="125" t="s">
        <v>126</v>
      </c>
      <c r="H111" s="126">
        <v>41547</v>
      </c>
      <c r="I111" s="215">
        <v>25981.06</v>
      </c>
      <c r="J111" s="195">
        <f>+F111-I111</f>
        <v>-25981.06</v>
      </c>
    </row>
    <row r="112" spans="1:10" hidden="1" outlineLevel="1">
      <c r="A112" s="125" t="s">
        <v>127</v>
      </c>
      <c r="B112" s="126">
        <v>41941</v>
      </c>
      <c r="C112" s="175" t="s">
        <v>128</v>
      </c>
      <c r="D112" s="206" t="s">
        <v>129</v>
      </c>
      <c r="E112" s="156" t="s">
        <v>34</v>
      </c>
      <c r="F112" s="195">
        <v>8658</v>
      </c>
      <c r="H112" s="172"/>
      <c r="I112" s="184"/>
      <c r="J112" s="195">
        <f t="shared" si="4"/>
        <v>8658</v>
      </c>
    </row>
    <row r="113" spans="1:10" hidden="1" outlineLevel="1">
      <c r="A113" s="125" t="s">
        <v>130</v>
      </c>
      <c r="B113" s="126">
        <v>41942</v>
      </c>
      <c r="C113" s="175" t="s">
        <v>131</v>
      </c>
      <c r="D113" s="206" t="s">
        <v>132</v>
      </c>
      <c r="E113" s="156" t="s">
        <v>34</v>
      </c>
      <c r="F113" s="195">
        <v>4734</v>
      </c>
      <c r="H113" s="172"/>
      <c r="I113" s="184"/>
      <c r="J113" s="195">
        <f t="shared" si="4"/>
        <v>4734</v>
      </c>
    </row>
    <row r="114" spans="1:10" hidden="1" outlineLevel="1">
      <c r="A114" s="125" t="s">
        <v>133</v>
      </c>
      <c r="B114" s="126">
        <v>41942</v>
      </c>
      <c r="C114" s="175" t="s">
        <v>134</v>
      </c>
      <c r="D114" s="206" t="s">
        <v>135</v>
      </c>
      <c r="E114" s="156" t="s">
        <v>34</v>
      </c>
      <c r="F114" s="195">
        <v>685.26</v>
      </c>
      <c r="H114" s="172"/>
      <c r="I114" s="184"/>
      <c r="J114" s="195">
        <f t="shared" si="4"/>
        <v>685.26</v>
      </c>
    </row>
    <row r="115" spans="1:10" hidden="1" outlineLevel="1">
      <c r="A115" s="125" t="s">
        <v>136</v>
      </c>
      <c r="B115" s="126">
        <v>41942</v>
      </c>
      <c r="C115" s="175" t="s">
        <v>137</v>
      </c>
      <c r="D115" s="206" t="s">
        <v>138</v>
      </c>
      <c r="E115" s="156" t="s">
        <v>34</v>
      </c>
      <c r="F115" s="195">
        <v>8691</v>
      </c>
      <c r="H115" s="172"/>
      <c r="I115" s="184"/>
      <c r="J115" s="195">
        <f t="shared" si="4"/>
        <v>8691</v>
      </c>
    </row>
    <row r="116" spans="1:10" hidden="1" outlineLevel="1">
      <c r="A116" s="125" t="s">
        <v>139</v>
      </c>
      <c r="B116" s="126">
        <v>41951</v>
      </c>
      <c r="C116" s="175" t="s">
        <v>140</v>
      </c>
      <c r="D116" s="206" t="s">
        <v>141</v>
      </c>
      <c r="E116" s="156" t="s">
        <v>34</v>
      </c>
      <c r="F116" s="195">
        <v>10315</v>
      </c>
      <c r="H116" s="172"/>
      <c r="I116" s="184"/>
      <c r="J116" s="195">
        <f t="shared" si="4"/>
        <v>10315</v>
      </c>
    </row>
    <row r="117" spans="1:10" hidden="1" outlineLevel="1">
      <c r="A117" s="125" t="s">
        <v>142</v>
      </c>
      <c r="B117" s="126">
        <v>41951</v>
      </c>
      <c r="C117" s="175" t="s">
        <v>143</v>
      </c>
      <c r="D117" s="206" t="s">
        <v>144</v>
      </c>
      <c r="E117" s="156" t="s">
        <v>34</v>
      </c>
      <c r="F117" s="195">
        <v>8096.7</v>
      </c>
      <c r="H117" s="172"/>
      <c r="I117" s="184"/>
      <c r="J117" s="195">
        <f t="shared" si="4"/>
        <v>8096.7</v>
      </c>
    </row>
    <row r="118" spans="1:10" hidden="1" outlineLevel="1">
      <c r="A118" s="125" t="s">
        <v>145</v>
      </c>
      <c r="B118" s="126">
        <v>41962</v>
      </c>
      <c r="C118" s="175" t="s">
        <v>146</v>
      </c>
      <c r="D118" s="206" t="s">
        <v>147</v>
      </c>
      <c r="E118" s="156" t="s">
        <v>34</v>
      </c>
      <c r="F118" s="195">
        <v>8055</v>
      </c>
      <c r="H118" s="164"/>
      <c r="I118" s="195"/>
      <c r="J118" s="195">
        <f t="shared" si="4"/>
        <v>8055</v>
      </c>
    </row>
    <row r="119" spans="1:10" hidden="1" outlineLevel="1">
      <c r="A119" s="125" t="s">
        <v>148</v>
      </c>
      <c r="B119" s="126">
        <v>41962</v>
      </c>
      <c r="C119" s="175" t="s">
        <v>149</v>
      </c>
      <c r="D119" s="206" t="s">
        <v>150</v>
      </c>
      <c r="E119" s="156" t="s">
        <v>34</v>
      </c>
      <c r="F119" s="195">
        <v>2620</v>
      </c>
      <c r="H119" s="172"/>
      <c r="I119" s="184"/>
      <c r="J119" s="195">
        <f t="shared" si="4"/>
        <v>2620</v>
      </c>
    </row>
    <row r="120" spans="1:10" hidden="1" outlineLevel="1">
      <c r="A120" s="125" t="s">
        <v>151</v>
      </c>
      <c r="B120" s="126">
        <v>41971</v>
      </c>
      <c r="C120" s="175" t="s">
        <v>152</v>
      </c>
      <c r="D120" s="206" t="s">
        <v>153</v>
      </c>
      <c r="E120" s="156" t="s">
        <v>34</v>
      </c>
      <c r="F120" s="195">
        <v>11615</v>
      </c>
      <c r="H120" s="164"/>
      <c r="I120" s="184"/>
      <c r="J120" s="195">
        <f t="shared" si="4"/>
        <v>11615</v>
      </c>
    </row>
    <row r="121" spans="1:10" hidden="1" outlineLevel="1">
      <c r="A121" s="125" t="s">
        <v>154</v>
      </c>
      <c r="B121" s="126">
        <v>41971</v>
      </c>
      <c r="C121" s="175" t="s">
        <v>155</v>
      </c>
      <c r="D121" s="206" t="s">
        <v>156</v>
      </c>
      <c r="E121" s="156" t="s">
        <v>34</v>
      </c>
      <c r="F121" s="195">
        <v>6702</v>
      </c>
      <c r="H121" s="172"/>
      <c r="I121" s="184"/>
      <c r="J121" s="195">
        <f t="shared" si="4"/>
        <v>6702</v>
      </c>
    </row>
    <row r="122" spans="1:10" hidden="1" outlineLevel="1">
      <c r="A122" s="125" t="s">
        <v>157</v>
      </c>
      <c r="B122" s="126">
        <v>41988</v>
      </c>
      <c r="C122" s="175" t="s">
        <v>158</v>
      </c>
      <c r="D122" s="206" t="s">
        <v>159</v>
      </c>
      <c r="E122" s="156" t="s">
        <v>34</v>
      </c>
      <c r="F122" s="195">
        <v>14637</v>
      </c>
      <c r="H122" s="172"/>
      <c r="I122" s="184"/>
      <c r="J122" s="195">
        <f t="shared" si="4"/>
        <v>14637</v>
      </c>
    </row>
    <row r="123" spans="1:10" hidden="1" outlineLevel="1">
      <c r="A123" s="125" t="s">
        <v>160</v>
      </c>
      <c r="B123" s="126">
        <v>41988</v>
      </c>
      <c r="C123" s="175" t="s">
        <v>161</v>
      </c>
      <c r="D123" s="206" t="s">
        <v>162</v>
      </c>
      <c r="E123" s="156" t="s">
        <v>34</v>
      </c>
      <c r="F123" s="195">
        <v>6774</v>
      </c>
      <c r="H123" s="172"/>
      <c r="I123" s="184"/>
      <c r="J123" s="195">
        <f t="shared" si="4"/>
        <v>6774</v>
      </c>
    </row>
    <row r="124" spans="1:10" hidden="1" outlineLevel="1">
      <c r="A124" s="125" t="s">
        <v>163</v>
      </c>
      <c r="B124" s="126">
        <v>42004</v>
      </c>
      <c r="C124" s="175" t="s">
        <v>164</v>
      </c>
      <c r="D124" s="206">
        <v>24083</v>
      </c>
      <c r="E124" s="156" t="s">
        <v>165</v>
      </c>
      <c r="F124" s="195">
        <v>32143</v>
      </c>
      <c r="G124" s="171"/>
      <c r="H124" s="151"/>
      <c r="I124" s="184"/>
      <c r="J124" s="195">
        <f t="shared" si="4"/>
        <v>32143</v>
      </c>
    </row>
    <row r="125" spans="1:10" hidden="1" outlineLevel="1">
      <c r="A125" s="125" t="s">
        <v>166</v>
      </c>
      <c r="B125" s="126">
        <v>42006</v>
      </c>
      <c r="C125" s="175" t="s">
        <v>167</v>
      </c>
      <c r="D125" s="206" t="s">
        <v>168</v>
      </c>
      <c r="E125" s="156" t="s">
        <v>34</v>
      </c>
      <c r="F125" s="195">
        <v>3005.7</v>
      </c>
      <c r="H125" s="172"/>
      <c r="I125" s="184"/>
      <c r="J125" s="195">
        <f t="shared" si="4"/>
        <v>3005.7</v>
      </c>
    </row>
    <row r="126" spans="1:10" hidden="1" outlineLevel="1">
      <c r="A126" s="125" t="s">
        <v>169</v>
      </c>
      <c r="B126" s="126">
        <v>42020</v>
      </c>
      <c r="C126" s="175" t="s">
        <v>170</v>
      </c>
      <c r="D126" s="206">
        <v>48074</v>
      </c>
      <c r="E126" s="156" t="s">
        <v>34</v>
      </c>
      <c r="F126" s="195">
        <v>7299</v>
      </c>
      <c r="H126" s="172"/>
      <c r="I126" s="184"/>
      <c r="J126" s="195">
        <f t="shared" si="4"/>
        <v>7299</v>
      </c>
    </row>
    <row r="127" spans="1:10" hidden="1" outlineLevel="1">
      <c r="A127" s="125" t="s">
        <v>171</v>
      </c>
      <c r="B127" s="126">
        <v>42023</v>
      </c>
      <c r="C127" s="175" t="s">
        <v>172</v>
      </c>
      <c r="D127" s="206" t="s">
        <v>173</v>
      </c>
      <c r="E127" s="156" t="s">
        <v>76</v>
      </c>
      <c r="F127" s="195">
        <v>7648</v>
      </c>
      <c r="H127" s="151"/>
      <c r="I127" s="184"/>
      <c r="J127" s="195">
        <f t="shared" si="4"/>
        <v>7648</v>
      </c>
    </row>
    <row r="128" spans="1:10" hidden="1" outlineLevel="1">
      <c r="A128" s="125" t="s">
        <v>174</v>
      </c>
      <c r="B128" s="126">
        <v>42033</v>
      </c>
      <c r="C128" s="175" t="s">
        <v>175</v>
      </c>
      <c r="D128" s="206" t="s">
        <v>176</v>
      </c>
      <c r="E128" s="156" t="s">
        <v>34</v>
      </c>
      <c r="F128" s="195">
        <v>7496.7</v>
      </c>
      <c r="H128" s="172"/>
      <c r="I128" s="184"/>
      <c r="J128" s="195">
        <f t="shared" si="4"/>
        <v>7496.7</v>
      </c>
    </row>
    <row r="129" spans="1:10" hidden="1" outlineLevel="1">
      <c r="A129" s="125" t="s">
        <v>177</v>
      </c>
      <c r="B129" s="126">
        <v>42056</v>
      </c>
      <c r="C129" s="175" t="s">
        <v>178</v>
      </c>
      <c r="D129" s="206" t="s">
        <v>179</v>
      </c>
      <c r="E129" s="156" t="s">
        <v>34</v>
      </c>
      <c r="F129" s="195">
        <f>7286.1+810.6</f>
        <v>8096.7000000000007</v>
      </c>
      <c r="H129" s="172"/>
      <c r="I129" s="184"/>
      <c r="J129" s="195">
        <f t="shared" si="4"/>
        <v>8096.7000000000007</v>
      </c>
    </row>
    <row r="130" spans="1:10" hidden="1" outlineLevel="1">
      <c r="A130" s="125" t="s">
        <v>180</v>
      </c>
      <c r="B130" s="126">
        <v>42072</v>
      </c>
      <c r="C130" s="175" t="s">
        <v>181</v>
      </c>
      <c r="D130" s="206" t="s">
        <v>182</v>
      </c>
      <c r="E130" s="156" t="s">
        <v>34</v>
      </c>
      <c r="F130" s="195">
        <v>2319.6</v>
      </c>
      <c r="H130" s="172"/>
      <c r="I130" s="184"/>
      <c r="J130" s="195">
        <f t="shared" si="4"/>
        <v>2319.6</v>
      </c>
    </row>
    <row r="131" spans="1:10" hidden="1" outlineLevel="1">
      <c r="A131" s="125" t="s">
        <v>183</v>
      </c>
      <c r="B131" s="126">
        <v>42080</v>
      </c>
      <c r="C131" s="175" t="s">
        <v>184</v>
      </c>
      <c r="D131" s="206" t="s">
        <v>185</v>
      </c>
      <c r="E131" s="156" t="s">
        <v>34</v>
      </c>
      <c r="F131" s="195">
        <v>6000</v>
      </c>
      <c r="H131" s="172"/>
      <c r="I131" s="184"/>
      <c r="J131" s="195">
        <f t="shared" si="4"/>
        <v>6000</v>
      </c>
    </row>
    <row r="132" spans="1:10" hidden="1" outlineLevel="1">
      <c r="A132" s="125" t="s">
        <v>186</v>
      </c>
      <c r="B132" s="126">
        <v>42094</v>
      </c>
      <c r="C132" s="175" t="s">
        <v>187</v>
      </c>
      <c r="D132" s="206" t="s">
        <v>188</v>
      </c>
      <c r="E132" s="156" t="s">
        <v>34</v>
      </c>
      <c r="F132" s="195">
        <v>12255</v>
      </c>
      <c r="H132" s="172"/>
      <c r="I132" s="184"/>
      <c r="J132" s="195">
        <f t="shared" si="4"/>
        <v>12255</v>
      </c>
    </row>
    <row r="133" spans="1:10" hidden="1" outlineLevel="1">
      <c r="A133" s="125" t="s">
        <v>189</v>
      </c>
      <c r="B133" s="126">
        <v>42104</v>
      </c>
      <c r="C133" s="175" t="s">
        <v>190</v>
      </c>
      <c r="D133" s="206" t="s">
        <v>191</v>
      </c>
      <c r="E133" s="156" t="s">
        <v>34</v>
      </c>
      <c r="F133" s="195">
        <v>552.04999999999995</v>
      </c>
      <c r="H133" s="172"/>
      <c r="I133" s="184"/>
      <c r="J133" s="195">
        <f t="shared" si="4"/>
        <v>552.04999999999995</v>
      </c>
    </row>
    <row r="134" spans="1:10" hidden="1" outlineLevel="1">
      <c r="A134" s="125" t="s">
        <v>192</v>
      </c>
      <c r="B134" s="126">
        <v>42115</v>
      </c>
      <c r="C134" s="175" t="s">
        <v>193</v>
      </c>
      <c r="D134" s="206" t="s">
        <v>194</v>
      </c>
      <c r="E134" s="156" t="s">
        <v>34</v>
      </c>
      <c r="F134" s="195">
        <v>9370.01</v>
      </c>
      <c r="H134" s="172"/>
      <c r="I134" s="184"/>
      <c r="J134" s="195">
        <f t="shared" si="4"/>
        <v>9370.01</v>
      </c>
    </row>
    <row r="135" spans="1:10" hidden="1" outlineLevel="1">
      <c r="A135" s="125" t="s">
        <v>195</v>
      </c>
      <c r="B135" s="126">
        <v>42116</v>
      </c>
      <c r="C135" s="175" t="s">
        <v>196</v>
      </c>
      <c r="D135" s="206" t="s">
        <v>197</v>
      </c>
      <c r="E135" s="156" t="s">
        <v>34</v>
      </c>
      <c r="F135" s="195">
        <v>6051</v>
      </c>
      <c r="H135" s="172"/>
      <c r="I135" s="184"/>
      <c r="J135" s="195">
        <f t="shared" si="4"/>
        <v>6051</v>
      </c>
    </row>
    <row r="136" spans="1:10" hidden="1" outlineLevel="1">
      <c r="A136" s="125" t="s">
        <v>198</v>
      </c>
      <c r="B136" s="126">
        <v>42158</v>
      </c>
      <c r="C136" s="175" t="s">
        <v>199</v>
      </c>
      <c r="D136" s="206">
        <v>52716</v>
      </c>
      <c r="E136" s="156" t="s">
        <v>34</v>
      </c>
      <c r="F136" s="195">
        <v>10050</v>
      </c>
      <c r="H136" s="172"/>
      <c r="I136" s="184"/>
      <c r="J136" s="195">
        <f t="shared" si="4"/>
        <v>10050</v>
      </c>
    </row>
    <row r="137" spans="1:10" hidden="1" outlineLevel="1">
      <c r="A137" s="125" t="s">
        <v>200</v>
      </c>
      <c r="B137" s="126">
        <v>42174</v>
      </c>
      <c r="C137" s="175" t="s">
        <v>201</v>
      </c>
      <c r="D137" s="206">
        <v>52663</v>
      </c>
      <c r="E137" s="156" t="s">
        <v>34</v>
      </c>
      <c r="F137" s="195">
        <v>30516.71</v>
      </c>
      <c r="G137" s="125" t="s">
        <v>202</v>
      </c>
      <c r="H137" s="126">
        <v>42308</v>
      </c>
      <c r="I137" s="195">
        <f>21080.13+361.58</f>
        <v>21441.710000000003</v>
      </c>
      <c r="J137" s="195">
        <f t="shared" si="4"/>
        <v>9074.9999999999964</v>
      </c>
    </row>
    <row r="138" spans="1:10" hidden="1" outlineLevel="1">
      <c r="A138" s="125" t="s">
        <v>203</v>
      </c>
      <c r="B138" s="126">
        <v>42208</v>
      </c>
      <c r="C138" s="175" t="s">
        <v>204</v>
      </c>
      <c r="D138" s="206" t="s">
        <v>205</v>
      </c>
      <c r="E138" s="156" t="s">
        <v>34</v>
      </c>
      <c r="F138" s="195">
        <v>18777.93</v>
      </c>
      <c r="G138" s="125" t="s">
        <v>202</v>
      </c>
      <c r="H138" s="126">
        <v>42308</v>
      </c>
      <c r="I138" s="195">
        <v>15540.32</v>
      </c>
      <c r="J138" s="195">
        <f t="shared" si="4"/>
        <v>3237.6100000000006</v>
      </c>
    </row>
    <row r="139" spans="1:10" hidden="1" outlineLevel="1">
      <c r="A139" s="125" t="s">
        <v>206</v>
      </c>
      <c r="B139" s="126">
        <v>42216</v>
      </c>
      <c r="C139" s="175" t="s">
        <v>207</v>
      </c>
      <c r="D139" s="206" t="s">
        <v>208</v>
      </c>
      <c r="E139" s="156" t="s">
        <v>34</v>
      </c>
      <c r="F139" s="103">
        <v>12482.67</v>
      </c>
      <c r="G139" s="125" t="s">
        <v>209</v>
      </c>
      <c r="H139" s="126">
        <v>42313</v>
      </c>
      <c r="I139" s="195">
        <v>1032.67</v>
      </c>
      <c r="J139" s="195">
        <f t="shared" si="4"/>
        <v>11450</v>
      </c>
    </row>
    <row r="140" spans="1:10" hidden="1" outlineLevel="1">
      <c r="A140" s="125" t="s">
        <v>210</v>
      </c>
      <c r="B140" s="126">
        <v>42233</v>
      </c>
      <c r="C140" s="175" t="s">
        <v>211</v>
      </c>
      <c r="D140" s="206" t="s">
        <v>212</v>
      </c>
      <c r="E140" s="156" t="s">
        <v>34</v>
      </c>
      <c r="F140" s="195">
        <v>4592.0600000000004</v>
      </c>
      <c r="G140" s="125" t="s">
        <v>213</v>
      </c>
      <c r="H140" s="126">
        <v>42293</v>
      </c>
      <c r="I140" s="215">
        <v>3800.26</v>
      </c>
      <c r="J140" s="195">
        <f t="shared" si="4"/>
        <v>791.80000000000018</v>
      </c>
    </row>
    <row r="141" spans="1:10" hidden="1" outlineLevel="1">
      <c r="A141" s="125" t="s">
        <v>214</v>
      </c>
      <c r="B141" s="126">
        <v>42235</v>
      </c>
      <c r="C141" s="175" t="s">
        <v>215</v>
      </c>
      <c r="D141" s="206" t="s">
        <v>216</v>
      </c>
      <c r="E141" s="156" t="s">
        <v>34</v>
      </c>
      <c r="F141" s="195">
        <v>7956.76</v>
      </c>
      <c r="H141" s="172"/>
      <c r="I141" s="184"/>
      <c r="J141" s="195">
        <f t="shared" si="4"/>
        <v>7956.76</v>
      </c>
    </row>
    <row r="142" spans="1:10" hidden="1" outlineLevel="1">
      <c r="A142" s="125" t="s">
        <v>217</v>
      </c>
      <c r="B142" s="126">
        <v>42264</v>
      </c>
      <c r="C142" s="175" t="s">
        <v>218</v>
      </c>
      <c r="D142" s="206" t="s">
        <v>219</v>
      </c>
      <c r="E142" s="156" t="s">
        <v>34</v>
      </c>
      <c r="F142" s="195">
        <v>14701.5</v>
      </c>
      <c r="G142" s="125" t="s">
        <v>202</v>
      </c>
      <c r="H142" s="126">
        <v>42308</v>
      </c>
      <c r="I142" s="195">
        <v>14700.9</v>
      </c>
      <c r="J142" s="195">
        <f t="shared" si="4"/>
        <v>0.6000000000003638</v>
      </c>
    </row>
    <row r="143" spans="1:10" hidden="1" outlineLevel="1">
      <c r="A143" s="125" t="s">
        <v>220</v>
      </c>
      <c r="B143" s="126">
        <v>42300</v>
      </c>
      <c r="C143" s="175" t="s">
        <v>221</v>
      </c>
      <c r="D143" s="206" t="s">
        <v>222</v>
      </c>
      <c r="E143" s="156" t="s">
        <v>34</v>
      </c>
      <c r="F143" s="195">
        <v>86049.1</v>
      </c>
      <c r="G143" s="125" t="s">
        <v>223</v>
      </c>
      <c r="H143" s="126">
        <v>42369</v>
      </c>
      <c r="I143" s="195">
        <v>78069.100000000006</v>
      </c>
      <c r="J143" s="195">
        <f t="shared" si="4"/>
        <v>7980</v>
      </c>
    </row>
    <row r="144" spans="1:10" hidden="1" outlineLevel="1">
      <c r="A144" s="125" t="s">
        <v>224</v>
      </c>
      <c r="B144" s="126">
        <v>42307</v>
      </c>
      <c r="C144" s="175" t="s">
        <v>225</v>
      </c>
      <c r="D144" s="206" t="s">
        <v>226</v>
      </c>
      <c r="E144" s="156" t="s">
        <v>34</v>
      </c>
      <c r="F144" s="195">
        <v>36142.54</v>
      </c>
      <c r="G144" s="125" t="s">
        <v>223</v>
      </c>
      <c r="H144" s="126">
        <v>42369</v>
      </c>
      <c r="I144" s="195">
        <v>27445.84</v>
      </c>
      <c r="J144" s="195">
        <f t="shared" si="4"/>
        <v>8696.7000000000007</v>
      </c>
    </row>
    <row r="145" spans="1:13" hidden="1" outlineLevel="1">
      <c r="A145" s="125" t="s">
        <v>420</v>
      </c>
      <c r="B145" s="126">
        <v>42391</v>
      </c>
      <c r="C145" s="175" t="s">
        <v>421</v>
      </c>
      <c r="D145" s="206" t="s">
        <v>426</v>
      </c>
      <c r="E145" s="175" t="s">
        <v>34</v>
      </c>
      <c r="F145" s="195">
        <v>17998.13</v>
      </c>
      <c r="G145" s="125" t="s">
        <v>670</v>
      </c>
      <c r="H145" s="126">
        <v>42429</v>
      </c>
      <c r="I145" s="221">
        <f>11996.33+666.49+664.73+1369.35+1002.94</f>
        <v>15699.84</v>
      </c>
      <c r="J145" s="195">
        <f t="shared" si="4"/>
        <v>2298.2900000000009</v>
      </c>
    </row>
    <row r="146" spans="1:13" hidden="1" outlineLevel="1">
      <c r="A146" s="125" t="s">
        <v>654</v>
      </c>
      <c r="B146" s="126">
        <v>42486</v>
      </c>
      <c r="C146" s="175" t="s">
        <v>655</v>
      </c>
      <c r="D146" s="206" t="s">
        <v>660</v>
      </c>
      <c r="E146" s="175" t="s">
        <v>34</v>
      </c>
      <c r="F146" s="195">
        <v>33255.11</v>
      </c>
      <c r="H146" s="172"/>
      <c r="I146" s="184"/>
      <c r="J146" s="195">
        <f t="shared" si="4"/>
        <v>33255.11</v>
      </c>
    </row>
    <row r="147" spans="1:13" hidden="1" outlineLevel="1">
      <c r="A147" s="125" t="s">
        <v>658</v>
      </c>
      <c r="B147" s="126">
        <v>42487</v>
      </c>
      <c r="C147" s="175" t="s">
        <v>659</v>
      </c>
      <c r="D147" s="206" t="s">
        <v>662</v>
      </c>
      <c r="E147" s="175" t="s">
        <v>34</v>
      </c>
      <c r="F147" s="195">
        <v>19752.189999999999</v>
      </c>
      <c r="H147" s="172"/>
      <c r="I147" s="184"/>
      <c r="J147" s="195">
        <f t="shared" si="4"/>
        <v>19752.189999999999</v>
      </c>
    </row>
    <row r="148" spans="1:13" hidden="1" outlineLevel="1">
      <c r="A148" s="125" t="s">
        <v>663</v>
      </c>
      <c r="B148" s="126">
        <v>42490</v>
      </c>
      <c r="C148" s="175" t="s">
        <v>664</v>
      </c>
      <c r="D148" s="206" t="s">
        <v>667</v>
      </c>
      <c r="E148" s="175" t="s">
        <v>34</v>
      </c>
      <c r="F148" s="195">
        <v>10742.33</v>
      </c>
      <c r="H148" s="172"/>
      <c r="I148" s="184"/>
      <c r="J148" s="195">
        <f t="shared" si="4"/>
        <v>10742.33</v>
      </c>
    </row>
    <row r="149" spans="1:13" hidden="1" outlineLevel="1">
      <c r="A149" s="125" t="s">
        <v>665</v>
      </c>
      <c r="B149" s="126">
        <v>42490</v>
      </c>
      <c r="C149" s="175" t="s">
        <v>666</v>
      </c>
      <c r="D149" s="206" t="s">
        <v>668</v>
      </c>
      <c r="E149" s="175" t="s">
        <v>34</v>
      </c>
      <c r="F149" s="195">
        <v>22863.58</v>
      </c>
      <c r="H149" s="172"/>
      <c r="I149" s="184"/>
      <c r="J149" s="195">
        <f t="shared" si="4"/>
        <v>22863.58</v>
      </c>
    </row>
    <row r="150" spans="1:13" hidden="1" outlineLevel="1">
      <c r="A150" s="125" t="s">
        <v>701</v>
      </c>
      <c r="B150" s="126">
        <v>42501</v>
      </c>
      <c r="C150" s="125" t="s">
        <v>702</v>
      </c>
      <c r="D150" s="127" t="s">
        <v>702</v>
      </c>
      <c r="E150" s="175" t="s">
        <v>34</v>
      </c>
      <c r="F150" s="128">
        <v>21267.25</v>
      </c>
      <c r="H150" s="172"/>
      <c r="I150" s="184"/>
      <c r="J150" s="195">
        <f t="shared" si="4"/>
        <v>21267.25</v>
      </c>
    </row>
    <row r="151" spans="1:13" hidden="1" outlineLevel="1">
      <c r="A151" s="125" t="s">
        <v>703</v>
      </c>
      <c r="B151" s="126">
        <v>42506</v>
      </c>
      <c r="C151" s="125" t="s">
        <v>704</v>
      </c>
      <c r="D151" s="127" t="s">
        <v>704</v>
      </c>
      <c r="E151" s="175" t="s">
        <v>34</v>
      </c>
      <c r="F151" s="128">
        <v>27296.37</v>
      </c>
      <c r="H151" s="172"/>
      <c r="I151" s="184"/>
      <c r="J151" s="195">
        <f t="shared" si="4"/>
        <v>27296.37</v>
      </c>
    </row>
    <row r="152" spans="1:13" hidden="1" outlineLevel="1">
      <c r="A152" s="125" t="s">
        <v>705</v>
      </c>
      <c r="B152" s="126">
        <v>42510</v>
      </c>
      <c r="C152" s="125" t="s">
        <v>706</v>
      </c>
      <c r="D152" s="127" t="s">
        <v>706</v>
      </c>
      <c r="E152" s="175" t="s">
        <v>34</v>
      </c>
      <c r="F152" s="128">
        <v>23596.57</v>
      </c>
      <c r="H152" s="172"/>
      <c r="I152" s="184"/>
      <c r="J152" s="195">
        <f t="shared" si="4"/>
        <v>23596.57</v>
      </c>
    </row>
    <row r="153" spans="1:13" hidden="1" outlineLevel="1">
      <c r="A153" s="125" t="s">
        <v>707</v>
      </c>
      <c r="B153" s="126">
        <v>42517</v>
      </c>
      <c r="C153" s="125" t="s">
        <v>708</v>
      </c>
      <c r="D153" s="127" t="s">
        <v>708</v>
      </c>
      <c r="E153" s="175" t="s">
        <v>34</v>
      </c>
      <c r="F153" s="128">
        <v>22655.88</v>
      </c>
      <c r="H153" s="172"/>
      <c r="I153" s="184"/>
      <c r="J153" s="195">
        <f t="shared" si="4"/>
        <v>22655.88</v>
      </c>
    </row>
    <row r="154" spans="1:13" hidden="1" outlineLevel="1">
      <c r="A154" s="125" t="s">
        <v>709</v>
      </c>
      <c r="B154" s="126">
        <v>42517</v>
      </c>
      <c r="C154" s="125" t="s">
        <v>710</v>
      </c>
      <c r="D154" s="127" t="s">
        <v>710</v>
      </c>
      <c r="E154" s="175" t="s">
        <v>34</v>
      </c>
      <c r="F154" s="128">
        <v>118324.55</v>
      </c>
      <c r="H154" s="172"/>
      <c r="I154" s="184"/>
      <c r="J154" s="195">
        <f t="shared" si="4"/>
        <v>118324.55</v>
      </c>
    </row>
    <row r="155" spans="1:13" hidden="1" outlineLevel="1">
      <c r="A155" s="125"/>
      <c r="B155" s="126"/>
      <c r="C155" s="175"/>
      <c r="D155" s="206"/>
      <c r="E155" s="175"/>
      <c r="F155" s="128"/>
      <c r="H155" s="172"/>
      <c r="I155" s="184"/>
      <c r="J155" s="195"/>
    </row>
    <row r="156" spans="1:13" hidden="1" outlineLevel="1">
      <c r="E156" s="137"/>
      <c r="F156" s="152" t="s">
        <v>15</v>
      </c>
      <c r="H156" s="150"/>
      <c r="I156" s="184"/>
      <c r="J156" s="232">
        <f>SUM(J107:J155)</f>
        <v>566326.82000000007</v>
      </c>
      <c r="M156" s="134"/>
    </row>
    <row r="157" spans="1:13" ht="12" hidden="1" outlineLevel="1" thickBot="1">
      <c r="E157" s="137"/>
      <c r="F157" s="152" t="s">
        <v>16</v>
      </c>
      <c r="H157" s="150"/>
      <c r="I157" s="184"/>
      <c r="J157" s="212">
        <v>566327.11</v>
      </c>
      <c r="M157" s="174"/>
    </row>
    <row r="158" spans="1:13" ht="12" hidden="1" outlineLevel="1" thickTop="1">
      <c r="E158" s="137"/>
      <c r="F158" s="152" t="s">
        <v>17</v>
      </c>
      <c r="H158" s="150"/>
      <c r="I158" s="184"/>
      <c r="J158" s="208">
        <f>+J156-J157</f>
        <v>-0.28999999992083758</v>
      </c>
    </row>
    <row r="159" spans="1:13" hidden="1" outlineLevel="1">
      <c r="E159" s="137"/>
      <c r="F159" s="152"/>
      <c r="H159" s="150"/>
      <c r="J159" s="154"/>
    </row>
    <row r="160" spans="1:13" collapsed="1">
      <c r="A160" s="225" t="s">
        <v>239</v>
      </c>
      <c r="B160" s="224" t="s">
        <v>240</v>
      </c>
      <c r="C160" s="199"/>
      <c r="D160" s="258"/>
      <c r="E160" s="137"/>
      <c r="F160" s="125"/>
      <c r="G160" s="138"/>
      <c r="H160" s="127"/>
      <c r="I160" s="128"/>
      <c r="J160" s="128"/>
    </row>
    <row r="161" spans="1:10" ht="12" hidden="1" customHeight="1" outlineLevel="1">
      <c r="A161" s="139" t="s">
        <v>5</v>
      </c>
      <c r="B161" s="139" t="s">
        <v>6</v>
      </c>
      <c r="C161" s="180" t="s">
        <v>7</v>
      </c>
      <c r="D161" s="120" t="s">
        <v>8</v>
      </c>
      <c r="E161" s="140" t="s">
        <v>9</v>
      </c>
      <c r="F161" s="141" t="s">
        <v>10</v>
      </c>
      <c r="G161" s="142" t="s">
        <v>5</v>
      </c>
      <c r="H161" s="142" t="s">
        <v>6</v>
      </c>
      <c r="I161" s="141" t="s">
        <v>11</v>
      </c>
      <c r="J161" s="141" t="s">
        <v>19</v>
      </c>
    </row>
    <row r="162" spans="1:10" hidden="1" outlineLevel="1">
      <c r="A162" s="143"/>
      <c r="B162" s="143"/>
      <c r="C162" s="201"/>
      <c r="D162" s="120"/>
      <c r="E162" s="140" t="s">
        <v>241</v>
      </c>
      <c r="F162" s="146"/>
      <c r="G162" s="147"/>
      <c r="H162" s="148"/>
      <c r="I162" s="146"/>
      <c r="J162" s="197"/>
    </row>
    <row r="163" spans="1:10" hidden="1" outlineLevel="1">
      <c r="A163" s="143"/>
      <c r="B163" s="143"/>
      <c r="C163" s="201"/>
      <c r="D163" s="120"/>
      <c r="E163" s="140"/>
      <c r="F163" s="146"/>
      <c r="G163" s="147"/>
      <c r="H163" s="148"/>
      <c r="I163" s="179">
        <v>680.77</v>
      </c>
      <c r="J163" s="216">
        <f>+F163-I163</f>
        <v>-680.77</v>
      </c>
    </row>
    <row r="164" spans="1:10" hidden="1" outlineLevel="1">
      <c r="A164" s="143"/>
      <c r="B164" s="143"/>
      <c r="C164" s="201"/>
      <c r="D164" s="120"/>
      <c r="E164" s="177"/>
      <c r="F164" s="146"/>
      <c r="G164" s="147"/>
      <c r="H164" s="148"/>
      <c r="I164" s="179">
        <v>4224.22</v>
      </c>
      <c r="J164" s="216">
        <f>+F164-I164</f>
        <v>-4224.22</v>
      </c>
    </row>
    <row r="165" spans="1:10" hidden="1" outlineLevel="1">
      <c r="A165" s="143"/>
      <c r="B165" s="143"/>
      <c r="C165" s="201"/>
      <c r="D165" s="120"/>
      <c r="E165" s="177"/>
      <c r="F165" s="146"/>
      <c r="G165" s="147"/>
      <c r="H165" s="148"/>
      <c r="I165" s="146"/>
      <c r="J165" s="197"/>
    </row>
    <row r="166" spans="1:10" hidden="1" outlineLevel="1">
      <c r="A166" s="143"/>
      <c r="B166" s="143"/>
      <c r="C166" s="201"/>
      <c r="D166" s="120"/>
      <c r="E166" s="177"/>
      <c r="F166" s="152" t="s">
        <v>15</v>
      </c>
      <c r="H166" s="150"/>
      <c r="J166" s="232">
        <f>SUM(J162:J164)</f>
        <v>-4904.99</v>
      </c>
    </row>
    <row r="167" spans="1:10" ht="12" hidden="1" outlineLevel="1" thickBot="1">
      <c r="A167" s="143"/>
      <c r="B167" s="143"/>
      <c r="C167" s="201"/>
      <c r="D167" s="120"/>
      <c r="E167" s="177"/>
      <c r="F167" s="152" t="s">
        <v>16</v>
      </c>
      <c r="H167" s="150"/>
      <c r="J167" s="212">
        <v>-4904.99</v>
      </c>
    </row>
    <row r="168" spans="1:10" ht="12" hidden="1" outlineLevel="1" thickTop="1">
      <c r="E168" s="137"/>
      <c r="F168" s="152" t="s">
        <v>17</v>
      </c>
      <c r="H168" s="150"/>
      <c r="J168" s="208">
        <f>+J166-J167</f>
        <v>0</v>
      </c>
    </row>
    <row r="169" spans="1:10" hidden="1" outlineLevel="1">
      <c r="E169" s="137"/>
    </row>
    <row r="170" spans="1:10" collapsed="1">
      <c r="A170" s="225" t="s">
        <v>242</v>
      </c>
      <c r="B170" s="224" t="s">
        <v>243</v>
      </c>
      <c r="C170" s="199"/>
      <c r="D170" s="258"/>
      <c r="E170" s="137"/>
      <c r="F170" s="125"/>
      <c r="G170" s="138"/>
      <c r="H170" s="127"/>
      <c r="I170" s="128"/>
      <c r="J170" s="128"/>
    </row>
    <row r="171" spans="1:10" hidden="1" outlineLevel="1">
      <c r="A171" s="139" t="s">
        <v>5</v>
      </c>
      <c r="B171" s="139" t="s">
        <v>6</v>
      </c>
      <c r="C171" s="180" t="s">
        <v>7</v>
      </c>
      <c r="D171" s="120" t="s">
        <v>8</v>
      </c>
      <c r="E171" s="140" t="s">
        <v>9</v>
      </c>
      <c r="F171" s="141" t="s">
        <v>10</v>
      </c>
      <c r="G171" s="142" t="s">
        <v>5</v>
      </c>
      <c r="H171" s="142" t="s">
        <v>6</v>
      </c>
      <c r="I171" s="141" t="s">
        <v>11</v>
      </c>
      <c r="J171" s="141" t="s">
        <v>19</v>
      </c>
    </row>
    <row r="172" spans="1:10" hidden="1" outlineLevel="1">
      <c r="A172" s="143"/>
      <c r="B172" s="143"/>
      <c r="C172" s="201"/>
      <c r="D172" s="120"/>
      <c r="E172" s="140" t="s">
        <v>241</v>
      </c>
      <c r="F172" s="146"/>
      <c r="G172" s="147"/>
      <c r="H172" s="148"/>
      <c r="I172" s="146"/>
      <c r="J172" s="178"/>
    </row>
    <row r="173" spans="1:10" hidden="1" outlineLevel="1">
      <c r="A173" s="129" t="s">
        <v>247</v>
      </c>
      <c r="B173" s="172">
        <v>42149</v>
      </c>
      <c r="C173" s="133" t="s">
        <v>248</v>
      </c>
      <c r="D173" s="202">
        <v>51536</v>
      </c>
      <c r="E173" s="133" t="s">
        <v>34</v>
      </c>
      <c r="F173" s="184">
        <v>36874.089999999997</v>
      </c>
      <c r="G173" s="174"/>
      <c r="H173" s="196"/>
      <c r="I173" s="216">
        <v>30124.06</v>
      </c>
      <c r="J173" s="195">
        <f>+F173-I173</f>
        <v>6750.0299999999952</v>
      </c>
    </row>
    <row r="174" spans="1:10" hidden="1" outlineLevel="1">
      <c r="A174" s="129" t="s">
        <v>629</v>
      </c>
      <c r="B174" s="172">
        <v>42471</v>
      </c>
      <c r="C174" s="133" t="s">
        <v>630</v>
      </c>
      <c r="D174" s="202">
        <v>59402</v>
      </c>
      <c r="E174" s="133" t="s">
        <v>34</v>
      </c>
      <c r="F174" s="184">
        <v>84432.4</v>
      </c>
      <c r="G174" s="198"/>
      <c r="H174" s="196"/>
      <c r="I174" s="216">
        <v>84132.26</v>
      </c>
      <c r="J174" s="195">
        <f>+F174-I174-331.52</f>
        <v>-31.380000000000564</v>
      </c>
    </row>
    <row r="175" spans="1:10" hidden="1" outlineLevel="1">
      <c r="B175" s="172"/>
      <c r="D175" s="120"/>
      <c r="E175" s="177"/>
      <c r="F175" s="146"/>
      <c r="G175" s="147"/>
      <c r="H175" s="148"/>
      <c r="I175" s="146"/>
      <c r="J175" s="197"/>
    </row>
    <row r="176" spans="1:10" hidden="1" outlineLevel="1">
      <c r="A176" s="143"/>
      <c r="B176" s="143"/>
      <c r="C176" s="201"/>
      <c r="D176" s="120"/>
      <c r="E176" s="177"/>
      <c r="F176" s="152" t="s">
        <v>15</v>
      </c>
      <c r="H176" s="150"/>
      <c r="J176" s="232">
        <f>+SUM(J173:J174)</f>
        <v>6718.6499999999942</v>
      </c>
    </row>
    <row r="177" spans="1:12" ht="12" hidden="1" outlineLevel="1" thickBot="1">
      <c r="A177" s="143"/>
      <c r="B177" s="143"/>
      <c r="C177" s="201"/>
      <c r="D177" s="120"/>
      <c r="E177" s="177"/>
      <c r="F177" s="152" t="s">
        <v>16</v>
      </c>
      <c r="H177" s="150"/>
      <c r="J177" s="187">
        <v>6718.62</v>
      </c>
      <c r="L177" s="168"/>
    </row>
    <row r="178" spans="1:12" ht="12" hidden="1" outlineLevel="1" thickTop="1">
      <c r="A178" s="143"/>
      <c r="B178" s="143"/>
      <c r="C178" s="201"/>
      <c r="D178" s="120"/>
      <c r="E178" s="177"/>
      <c r="F178" s="152" t="s">
        <v>17</v>
      </c>
      <c r="H178" s="150"/>
      <c r="J178" s="208">
        <f>+J176-J177</f>
        <v>2.9999999994288373E-2</v>
      </c>
    </row>
    <row r="179" spans="1:12" hidden="1" outlineLevel="1">
      <c r="C179" s="129"/>
      <c r="D179" s="150"/>
      <c r="E179" s="129"/>
      <c r="F179" s="152"/>
      <c r="I179" s="129"/>
      <c r="J179" s="154"/>
    </row>
    <row r="180" spans="1:12" collapsed="1">
      <c r="A180" s="225" t="s">
        <v>256</v>
      </c>
      <c r="B180" s="135" t="s">
        <v>257</v>
      </c>
      <c r="C180" s="135"/>
      <c r="D180" s="252"/>
      <c r="E180" s="140"/>
      <c r="F180" s="152"/>
      <c r="G180" s="142"/>
      <c r="H180" s="142"/>
      <c r="I180" s="141"/>
      <c r="J180" s="182"/>
    </row>
    <row r="181" spans="1:12" hidden="1" outlineLevel="1">
      <c r="A181" s="143" t="s">
        <v>672</v>
      </c>
      <c r="B181" s="143" t="s">
        <v>6</v>
      </c>
      <c r="C181" s="144" t="s">
        <v>7</v>
      </c>
      <c r="D181" s="253" t="s">
        <v>8</v>
      </c>
      <c r="E181" s="144" t="s">
        <v>9</v>
      </c>
      <c r="F181" s="146" t="s">
        <v>10</v>
      </c>
      <c r="G181" s="147" t="s">
        <v>672</v>
      </c>
      <c r="H181" s="147" t="s">
        <v>6</v>
      </c>
      <c r="I181" s="222" t="s">
        <v>11</v>
      </c>
      <c r="J181" s="146" t="s">
        <v>12</v>
      </c>
    </row>
    <row r="182" spans="1:12" hidden="1" outlineLevel="1">
      <c r="A182" s="143"/>
      <c r="B182" s="143"/>
      <c r="C182" s="144"/>
      <c r="D182" s="253"/>
      <c r="E182" s="144"/>
      <c r="F182" s="146"/>
      <c r="G182" s="147"/>
      <c r="H182" s="147"/>
      <c r="I182" s="222"/>
      <c r="J182" s="146"/>
    </row>
    <row r="183" spans="1:12" hidden="1" outlineLevel="1">
      <c r="A183" s="169" t="s">
        <v>711</v>
      </c>
      <c r="B183" s="170">
        <v>42507</v>
      </c>
      <c r="C183" s="169" t="s">
        <v>712</v>
      </c>
      <c r="D183" s="254" t="s">
        <v>717</v>
      </c>
      <c r="E183" s="169" t="s">
        <v>76</v>
      </c>
      <c r="F183" s="168">
        <v>591.6</v>
      </c>
      <c r="G183" s="147"/>
      <c r="H183" s="147"/>
      <c r="I183" s="222"/>
      <c r="J183" s="179">
        <f>+F183-I183</f>
        <v>591.6</v>
      </c>
    </row>
    <row r="184" spans="1:12" hidden="1" outlineLevel="1">
      <c r="A184" s="169" t="s">
        <v>713</v>
      </c>
      <c r="B184" s="170">
        <v>42517</v>
      </c>
      <c r="C184" s="169" t="s">
        <v>714</v>
      </c>
      <c r="D184" s="254" t="s">
        <v>718</v>
      </c>
      <c r="E184" s="169" t="s">
        <v>76</v>
      </c>
      <c r="F184" s="168">
        <v>4100</v>
      </c>
      <c r="G184" s="147"/>
      <c r="H184" s="147"/>
      <c r="I184" s="222"/>
      <c r="J184" s="179">
        <f>+F184-I184</f>
        <v>4100</v>
      </c>
    </row>
    <row r="185" spans="1:12" hidden="1" outlineLevel="1">
      <c r="A185" s="169" t="s">
        <v>715</v>
      </c>
      <c r="B185" s="170">
        <v>42517</v>
      </c>
      <c r="C185" s="169" t="s">
        <v>716</v>
      </c>
      <c r="D185" s="254" t="s">
        <v>719</v>
      </c>
      <c r="E185" s="169" t="s">
        <v>76</v>
      </c>
      <c r="F185" s="168">
        <v>2989.99</v>
      </c>
      <c r="G185" s="147"/>
      <c r="H185" s="147"/>
      <c r="I185" s="222"/>
      <c r="J185" s="179">
        <f>+F185-I185</f>
        <v>2989.99</v>
      </c>
    </row>
    <row r="186" spans="1:12" hidden="1" outlineLevel="1">
      <c r="C186" s="129"/>
      <c r="D186" s="150"/>
      <c r="E186" s="129"/>
      <c r="F186" s="125"/>
      <c r="H186" s="152"/>
      <c r="I186" s="129"/>
      <c r="J186" s="154"/>
    </row>
    <row r="187" spans="1:12" hidden="1" outlineLevel="1">
      <c r="C187" s="129"/>
      <c r="D187" s="150"/>
      <c r="E187" s="129"/>
      <c r="F187" s="152" t="s">
        <v>15</v>
      </c>
      <c r="I187" s="129"/>
      <c r="J187" s="154">
        <f>+SUM(J183:J185)</f>
        <v>7681.59</v>
      </c>
    </row>
    <row r="188" spans="1:12" ht="12" hidden="1" outlineLevel="1" thickBot="1">
      <c r="C188" s="129"/>
      <c r="D188" s="150"/>
      <c r="E188" s="129"/>
      <c r="F188" s="152" t="s">
        <v>16</v>
      </c>
      <c r="I188" s="129"/>
      <c r="J188" s="223">
        <v>7681.59</v>
      </c>
    </row>
    <row r="189" spans="1:12" ht="12" hidden="1" outlineLevel="1" thickTop="1">
      <c r="C189" s="129"/>
      <c r="D189" s="150"/>
      <c r="E189" s="129"/>
      <c r="F189" s="152" t="s">
        <v>17</v>
      </c>
      <c r="I189" s="129"/>
      <c r="J189" s="154">
        <f>+J187-J188</f>
        <v>0</v>
      </c>
    </row>
    <row r="190" spans="1:12" hidden="1" outlineLevel="1">
      <c r="F190" s="152"/>
      <c r="J190" s="128"/>
    </row>
    <row r="191" spans="1:12" collapsed="1">
      <c r="A191" s="225" t="s">
        <v>677</v>
      </c>
      <c r="B191" s="135" t="s">
        <v>680</v>
      </c>
      <c r="C191" s="135"/>
      <c r="D191" s="252"/>
      <c r="E191" s="140"/>
      <c r="F191" s="152"/>
      <c r="G191" s="142"/>
      <c r="H191" s="142"/>
      <c r="I191" s="141"/>
      <c r="J191" s="182"/>
    </row>
    <row r="192" spans="1:12" hidden="1" outlineLevel="1">
      <c r="A192" s="143" t="s">
        <v>672</v>
      </c>
      <c r="B192" s="143" t="s">
        <v>6</v>
      </c>
      <c r="C192" s="144" t="s">
        <v>7</v>
      </c>
      <c r="D192" s="253" t="s">
        <v>8</v>
      </c>
      <c r="E192" s="144" t="s">
        <v>9</v>
      </c>
      <c r="F192" s="146" t="s">
        <v>10</v>
      </c>
      <c r="G192" s="147" t="s">
        <v>672</v>
      </c>
      <c r="H192" s="147" t="s">
        <v>6</v>
      </c>
      <c r="I192" s="222" t="s">
        <v>11</v>
      </c>
      <c r="J192" s="146" t="s">
        <v>12</v>
      </c>
    </row>
    <row r="193" spans="1:10" hidden="1" outlineLevel="1">
      <c r="C193" s="129"/>
      <c r="D193" s="150"/>
      <c r="E193" s="129"/>
      <c r="F193" s="125"/>
      <c r="H193" s="152"/>
      <c r="I193" s="129"/>
      <c r="J193" s="154"/>
    </row>
    <row r="194" spans="1:10" hidden="1" outlineLevel="1">
      <c r="A194" s="129" t="s">
        <v>678</v>
      </c>
      <c r="B194" s="172">
        <v>42186</v>
      </c>
      <c r="C194" s="129">
        <v>53798</v>
      </c>
      <c r="D194" s="150" t="s">
        <v>679</v>
      </c>
      <c r="E194" s="129" t="s">
        <v>34</v>
      </c>
      <c r="F194" s="128">
        <v>1840</v>
      </c>
      <c r="H194" s="152"/>
      <c r="J194" s="154">
        <f>+F194-I194</f>
        <v>1840</v>
      </c>
    </row>
    <row r="195" spans="1:10" hidden="1" outlineLevel="1">
      <c r="C195" s="129"/>
      <c r="D195" s="150"/>
      <c r="E195" s="129"/>
      <c r="F195" s="125"/>
      <c r="H195" s="152"/>
      <c r="I195" s="129"/>
      <c r="J195" s="154"/>
    </row>
    <row r="196" spans="1:10" hidden="1" outlineLevel="1">
      <c r="C196" s="129"/>
      <c r="D196" s="150"/>
      <c r="E196" s="129"/>
      <c r="F196" s="152" t="s">
        <v>15</v>
      </c>
      <c r="I196" s="129"/>
      <c r="J196" s="154">
        <f>+J194</f>
        <v>1840</v>
      </c>
    </row>
    <row r="197" spans="1:10" ht="12" hidden="1" outlineLevel="1" thickBot="1">
      <c r="C197" s="129"/>
      <c r="D197" s="150"/>
      <c r="E197" s="129"/>
      <c r="F197" s="152" t="s">
        <v>16</v>
      </c>
      <c r="I197" s="129"/>
      <c r="J197" s="223">
        <v>1840</v>
      </c>
    </row>
    <row r="198" spans="1:10" ht="12" hidden="1" outlineLevel="1" thickTop="1">
      <c r="C198" s="129"/>
      <c r="D198" s="150"/>
      <c r="E198" s="129"/>
      <c r="F198" s="152" t="s">
        <v>17</v>
      </c>
      <c r="I198" s="129"/>
      <c r="J198" s="154">
        <f>+J196-J197</f>
        <v>0</v>
      </c>
    </row>
    <row r="199" spans="1:10" hidden="1" outlineLevel="1">
      <c r="E199" s="137"/>
    </row>
    <row r="200" spans="1:10" collapsed="1">
      <c r="A200" s="225" t="s">
        <v>298</v>
      </c>
      <c r="B200" s="224" t="s">
        <v>299</v>
      </c>
      <c r="C200" s="199"/>
      <c r="D200" s="258"/>
      <c r="E200" s="137"/>
      <c r="F200" s="125"/>
      <c r="G200" s="138"/>
      <c r="H200" s="127"/>
      <c r="I200" s="128"/>
      <c r="J200" s="128"/>
    </row>
    <row r="201" spans="1:10" hidden="1" outlineLevel="1">
      <c r="A201" s="139" t="s">
        <v>5</v>
      </c>
      <c r="B201" s="139" t="s">
        <v>6</v>
      </c>
      <c r="C201" s="180" t="s">
        <v>7</v>
      </c>
      <c r="D201" s="120" t="s">
        <v>8</v>
      </c>
      <c r="E201" s="140" t="s">
        <v>9</v>
      </c>
      <c r="F201" s="141" t="s">
        <v>10</v>
      </c>
      <c r="G201" s="142" t="s">
        <v>5</v>
      </c>
      <c r="H201" s="142" t="s">
        <v>6</v>
      </c>
      <c r="I201" s="141" t="s">
        <v>11</v>
      </c>
      <c r="J201" s="141" t="s">
        <v>19</v>
      </c>
    </row>
    <row r="202" spans="1:10" hidden="1" outlineLevel="1">
      <c r="A202" s="129" t="s">
        <v>300</v>
      </c>
      <c r="B202" s="172">
        <v>41820</v>
      </c>
      <c r="C202" s="133" t="s">
        <v>301</v>
      </c>
      <c r="D202" s="202" t="s">
        <v>302</v>
      </c>
      <c r="E202" s="137" t="s">
        <v>76</v>
      </c>
      <c r="F202" s="104">
        <v>4535.16</v>
      </c>
      <c r="G202" s="198"/>
      <c r="H202" s="196"/>
      <c r="I202" s="197"/>
      <c r="J202" s="216">
        <f>+F202-I202</f>
        <v>4535.16</v>
      </c>
    </row>
    <row r="203" spans="1:10" hidden="1" outlineLevel="1">
      <c r="A203" s="129" t="s">
        <v>303</v>
      </c>
      <c r="B203" s="172">
        <v>41880</v>
      </c>
      <c r="C203" s="133" t="s">
        <v>304</v>
      </c>
      <c r="D203" s="202" t="s">
        <v>305</v>
      </c>
      <c r="E203" s="137" t="s">
        <v>76</v>
      </c>
      <c r="F203" s="104">
        <v>9397.7199999999993</v>
      </c>
      <c r="G203" s="198"/>
      <c r="H203" s="196"/>
      <c r="I203" s="197"/>
      <c r="J203" s="216">
        <f>+F203-I203</f>
        <v>9397.7199999999993</v>
      </c>
    </row>
    <row r="204" spans="1:10" hidden="1" outlineLevel="1">
      <c r="A204" s="129" t="s">
        <v>306</v>
      </c>
      <c r="B204" s="172">
        <v>42326</v>
      </c>
      <c r="C204" s="133" t="s">
        <v>307</v>
      </c>
      <c r="D204" s="202" t="s">
        <v>308</v>
      </c>
      <c r="E204" s="133" t="s">
        <v>76</v>
      </c>
      <c r="F204" s="104">
        <v>2547.64</v>
      </c>
      <c r="G204" s="174"/>
      <c r="H204" s="174"/>
      <c r="I204" s="216">
        <v>1909.64</v>
      </c>
      <c r="J204" s="216">
        <f>+F204-I204</f>
        <v>637.99999999999977</v>
      </c>
    </row>
    <row r="205" spans="1:10" hidden="1" outlineLevel="1">
      <c r="A205" s="143"/>
      <c r="B205" s="143"/>
      <c r="C205" s="201"/>
      <c r="D205" s="120"/>
      <c r="E205" s="177"/>
      <c r="F205" s="146"/>
      <c r="G205" s="147"/>
      <c r="H205" s="148"/>
      <c r="I205" s="146"/>
      <c r="J205" s="197"/>
    </row>
    <row r="206" spans="1:10" hidden="1" outlineLevel="1">
      <c r="A206" s="143"/>
      <c r="B206" s="143"/>
      <c r="C206" s="201"/>
      <c r="D206" s="120"/>
      <c r="E206" s="177"/>
      <c r="F206" s="152" t="s">
        <v>15</v>
      </c>
      <c r="H206" s="150"/>
      <c r="J206" s="232">
        <f>SUM(J202:J205)</f>
        <v>14570.88</v>
      </c>
    </row>
    <row r="207" spans="1:10" ht="12" hidden="1" outlineLevel="1" thickBot="1">
      <c r="A207" s="143"/>
      <c r="B207" s="143"/>
      <c r="C207" s="201"/>
      <c r="D207" s="120"/>
      <c r="E207" s="177"/>
      <c r="F207" s="152" t="s">
        <v>16</v>
      </c>
      <c r="H207" s="150"/>
      <c r="J207" s="212">
        <v>14570.88</v>
      </c>
    </row>
    <row r="208" spans="1:10" ht="12" hidden="1" outlineLevel="1" thickTop="1">
      <c r="E208" s="137"/>
      <c r="F208" s="152" t="s">
        <v>17</v>
      </c>
      <c r="H208" s="150"/>
      <c r="J208" s="208">
        <f>+J206-J207</f>
        <v>0</v>
      </c>
    </row>
    <row r="209" spans="1:12" hidden="1" outlineLevel="1">
      <c r="E209" s="137"/>
      <c r="J209" s="190"/>
    </row>
    <row r="210" spans="1:12" collapsed="1">
      <c r="A210" s="225" t="s">
        <v>309</v>
      </c>
      <c r="B210" s="224" t="s">
        <v>310</v>
      </c>
      <c r="C210" s="199"/>
      <c r="D210" s="258"/>
      <c r="E210" s="137"/>
      <c r="F210" s="125"/>
      <c r="G210" s="138"/>
      <c r="H210" s="127"/>
      <c r="I210" s="128"/>
      <c r="J210" s="128"/>
    </row>
    <row r="211" spans="1:12" hidden="1" outlineLevel="1">
      <c r="A211" s="139" t="s">
        <v>5</v>
      </c>
      <c r="B211" s="139" t="s">
        <v>6</v>
      </c>
      <c r="C211" s="180" t="s">
        <v>7</v>
      </c>
      <c r="D211" s="120" t="s">
        <v>8</v>
      </c>
      <c r="E211" s="140" t="s">
        <v>9</v>
      </c>
      <c r="F211" s="141" t="s">
        <v>10</v>
      </c>
      <c r="G211" s="142" t="s">
        <v>5</v>
      </c>
      <c r="H211" s="142" t="s">
        <v>6</v>
      </c>
      <c r="I211" s="141" t="s">
        <v>11</v>
      </c>
      <c r="J211" s="141" t="s">
        <v>19</v>
      </c>
    </row>
    <row r="212" spans="1:12" hidden="1" outlineLevel="1">
      <c r="A212" s="143"/>
      <c r="B212" s="143"/>
      <c r="C212" s="201"/>
      <c r="D212" s="120"/>
      <c r="E212" s="140" t="s">
        <v>241</v>
      </c>
      <c r="F212" s="146"/>
      <c r="G212" s="147"/>
      <c r="H212" s="148"/>
      <c r="I212" s="197"/>
      <c r="J212" s="197">
        <v>0</v>
      </c>
    </row>
    <row r="213" spans="1:12" hidden="1" outlineLevel="1">
      <c r="A213" s="129" t="s">
        <v>311</v>
      </c>
      <c r="B213" s="172">
        <v>42151</v>
      </c>
      <c r="C213" s="133" t="s">
        <v>312</v>
      </c>
      <c r="D213" s="202" t="s">
        <v>313</v>
      </c>
      <c r="E213" s="137" t="s">
        <v>34</v>
      </c>
      <c r="F213" s="184">
        <v>13953.72</v>
      </c>
      <c r="G213" s="129" t="s">
        <v>314</v>
      </c>
      <c r="H213" s="172">
        <v>42215</v>
      </c>
      <c r="I213" s="184">
        <v>11547.91</v>
      </c>
      <c r="J213" s="195">
        <f>F213-I213</f>
        <v>2405.8099999999995</v>
      </c>
      <c r="L213" s="174"/>
    </row>
    <row r="214" spans="1:12" hidden="1" outlineLevel="1">
      <c r="B214" s="172"/>
      <c r="E214" s="137"/>
      <c r="F214" s="171"/>
      <c r="G214" s="147"/>
      <c r="H214" s="148"/>
      <c r="I214" s="197"/>
      <c r="J214" s="195"/>
    </row>
    <row r="215" spans="1:12" hidden="1" outlineLevel="1">
      <c r="A215" s="143"/>
      <c r="B215" s="143"/>
      <c r="C215" s="201"/>
      <c r="D215" s="120"/>
      <c r="E215" s="177"/>
      <c r="F215" s="152" t="s">
        <v>15</v>
      </c>
      <c r="H215" s="150"/>
      <c r="I215" s="184"/>
      <c r="J215" s="232">
        <f>SUM(J212:J213)</f>
        <v>2405.8099999999995</v>
      </c>
    </row>
    <row r="216" spans="1:12" ht="12" hidden="1" outlineLevel="1" thickBot="1">
      <c r="A216" s="143"/>
      <c r="B216" s="143"/>
      <c r="C216" s="201"/>
      <c r="D216" s="120"/>
      <c r="E216" s="177"/>
      <c r="F216" s="152" t="s">
        <v>16</v>
      </c>
      <c r="H216" s="150"/>
      <c r="I216" s="184"/>
      <c r="J216" s="212">
        <v>2405.81</v>
      </c>
    </row>
    <row r="217" spans="1:12" ht="12" hidden="1" outlineLevel="1" thickTop="1">
      <c r="A217" s="143"/>
      <c r="B217" s="143"/>
      <c r="C217" s="201"/>
      <c r="D217" s="120"/>
      <c r="E217" s="177"/>
      <c r="F217" s="152" t="s">
        <v>17</v>
      </c>
      <c r="H217" s="150"/>
      <c r="I217" s="184"/>
      <c r="J217" s="208">
        <f>+J215-J216</f>
        <v>0</v>
      </c>
    </row>
    <row r="218" spans="1:12" hidden="1" outlineLevel="1">
      <c r="A218" s="143"/>
      <c r="B218" s="143"/>
      <c r="C218" s="201"/>
      <c r="D218" s="120"/>
      <c r="E218" s="177"/>
      <c r="F218" s="152"/>
      <c r="H218" s="150"/>
      <c r="J218" s="154"/>
    </row>
    <row r="219" spans="1:12" collapsed="1">
      <c r="A219" s="225" t="s">
        <v>632</v>
      </c>
      <c r="B219" s="224" t="s">
        <v>631</v>
      </c>
      <c r="C219" s="199"/>
      <c r="D219" s="258"/>
      <c r="E219" s="177"/>
      <c r="F219" s="152"/>
      <c r="H219" s="150"/>
      <c r="J219" s="154"/>
    </row>
    <row r="220" spans="1:12" hidden="1" outlineLevel="1">
      <c r="A220" s="139" t="s">
        <v>5</v>
      </c>
      <c r="B220" s="139" t="s">
        <v>6</v>
      </c>
      <c r="C220" s="180" t="s">
        <v>7</v>
      </c>
      <c r="D220" s="120" t="s">
        <v>8</v>
      </c>
      <c r="E220" s="140" t="s">
        <v>9</v>
      </c>
      <c r="F220" s="141" t="s">
        <v>10</v>
      </c>
      <c r="G220" s="142" t="s">
        <v>5</v>
      </c>
      <c r="H220" s="142" t="s">
        <v>6</v>
      </c>
      <c r="I220" s="141" t="s">
        <v>11</v>
      </c>
      <c r="J220" s="141" t="s">
        <v>19</v>
      </c>
    </row>
    <row r="221" spans="1:12" hidden="1" outlineLevel="1">
      <c r="A221" s="143"/>
      <c r="B221" s="143"/>
      <c r="C221" s="201"/>
      <c r="D221" s="120"/>
      <c r="E221" s="177"/>
      <c r="F221" s="152"/>
      <c r="H221" s="150"/>
      <c r="J221" s="154"/>
    </row>
    <row r="222" spans="1:12" hidden="1" outlineLevel="1">
      <c r="A222" s="169" t="s">
        <v>633</v>
      </c>
      <c r="B222" s="170">
        <v>42467</v>
      </c>
      <c r="C222" s="183" t="s">
        <v>634</v>
      </c>
      <c r="D222" s="259" t="s">
        <v>635</v>
      </c>
      <c r="E222" s="183" t="s">
        <v>76</v>
      </c>
      <c r="F222" s="99">
        <v>3826.7</v>
      </c>
      <c r="G222" s="174"/>
      <c r="H222" s="100"/>
      <c r="I222" s="184"/>
      <c r="J222" s="208">
        <f>+F222-I222</f>
        <v>3826.7</v>
      </c>
    </row>
    <row r="223" spans="1:12" hidden="1" outlineLevel="1">
      <c r="A223" s="169"/>
      <c r="B223" s="170"/>
      <c r="C223" s="183"/>
      <c r="D223" s="259"/>
      <c r="E223" s="183"/>
      <c r="F223" s="168"/>
      <c r="H223" s="150"/>
      <c r="J223" s="154"/>
    </row>
    <row r="224" spans="1:12" hidden="1" outlineLevel="1">
      <c r="A224" s="169"/>
      <c r="B224" s="170"/>
      <c r="C224" s="183"/>
      <c r="D224" s="259"/>
      <c r="E224" s="183"/>
      <c r="F224" s="168"/>
      <c r="H224" s="150"/>
      <c r="J224" s="208"/>
    </row>
    <row r="225" spans="1:10" hidden="1" outlineLevel="1">
      <c r="A225" s="169"/>
      <c r="B225" s="170"/>
      <c r="C225" s="183"/>
      <c r="D225" s="259"/>
      <c r="E225" s="183"/>
      <c r="F225" s="152" t="s">
        <v>15</v>
      </c>
      <c r="H225" s="150"/>
      <c r="J225" s="232">
        <f>SUM(J222:J223)</f>
        <v>3826.7</v>
      </c>
    </row>
    <row r="226" spans="1:10" ht="12" hidden="1" outlineLevel="1" thickBot="1">
      <c r="A226" s="143"/>
      <c r="B226" s="143"/>
      <c r="C226" s="201"/>
      <c r="D226" s="120"/>
      <c r="E226" s="177"/>
      <c r="F226" s="152" t="s">
        <v>16</v>
      </c>
      <c r="H226" s="150"/>
      <c r="J226" s="212">
        <v>3826.7</v>
      </c>
    </row>
    <row r="227" spans="1:10" ht="12" hidden="1" outlineLevel="1" thickTop="1">
      <c r="A227" s="143"/>
      <c r="B227" s="143"/>
      <c r="C227" s="201"/>
      <c r="D227" s="120"/>
      <c r="E227" s="177"/>
      <c r="F227" s="152" t="s">
        <v>17</v>
      </c>
      <c r="H227" s="150"/>
      <c r="J227" s="208">
        <f>+J225-J226</f>
        <v>0</v>
      </c>
    </row>
    <row r="228" spans="1:10" hidden="1" outlineLevel="1">
      <c r="E228" s="137"/>
      <c r="H228" s="150"/>
      <c r="J228" s="128"/>
    </row>
    <row r="229" spans="1:10" collapsed="1">
      <c r="A229" s="225" t="s">
        <v>325</v>
      </c>
      <c r="B229" s="224" t="s">
        <v>326</v>
      </c>
      <c r="C229" s="199"/>
      <c r="D229" s="258"/>
      <c r="E229" s="137"/>
      <c r="F229" s="125"/>
      <c r="G229" s="138"/>
      <c r="H229" s="127"/>
      <c r="I229" s="128"/>
      <c r="J229" s="128"/>
    </row>
    <row r="230" spans="1:10" hidden="1" outlineLevel="1">
      <c r="A230" s="139" t="s">
        <v>5</v>
      </c>
      <c r="B230" s="139" t="s">
        <v>6</v>
      </c>
      <c r="C230" s="180" t="s">
        <v>7</v>
      </c>
      <c r="D230" s="120" t="s">
        <v>8</v>
      </c>
      <c r="E230" s="140" t="s">
        <v>9</v>
      </c>
      <c r="F230" s="141" t="s">
        <v>10</v>
      </c>
      <c r="G230" s="142" t="s">
        <v>5</v>
      </c>
      <c r="H230" s="142" t="s">
        <v>6</v>
      </c>
      <c r="I230" s="141" t="s">
        <v>11</v>
      </c>
      <c r="J230" s="141" t="s">
        <v>19</v>
      </c>
    </row>
    <row r="231" spans="1:10" hidden="1" outlineLevel="1">
      <c r="E231" s="140" t="s">
        <v>13</v>
      </c>
      <c r="F231" s="171"/>
      <c r="H231" s="150"/>
      <c r="J231" s="128">
        <f>F231-I231</f>
        <v>0</v>
      </c>
    </row>
    <row r="232" spans="1:10" hidden="1" outlineLevel="1">
      <c r="A232" s="129" t="s">
        <v>720</v>
      </c>
      <c r="B232" s="172">
        <v>42506</v>
      </c>
      <c r="C232" s="129" t="s">
        <v>721</v>
      </c>
      <c r="D232" s="150" t="s">
        <v>724</v>
      </c>
      <c r="E232" s="129" t="s">
        <v>34</v>
      </c>
      <c r="F232" s="134">
        <v>15946.93</v>
      </c>
      <c r="H232" s="172"/>
      <c r="J232" s="128">
        <f>F232-I232</f>
        <v>15946.93</v>
      </c>
    </row>
    <row r="233" spans="1:10" hidden="1" outlineLevel="1">
      <c r="A233" s="129" t="s">
        <v>722</v>
      </c>
      <c r="B233" s="172">
        <v>42516</v>
      </c>
      <c r="C233" s="129" t="s">
        <v>723</v>
      </c>
      <c r="D233" s="150" t="s">
        <v>725</v>
      </c>
      <c r="E233" s="129" t="s">
        <v>34</v>
      </c>
      <c r="F233" s="134">
        <v>12742.6</v>
      </c>
      <c r="H233" s="172"/>
      <c r="J233" s="128">
        <f>F233-I233</f>
        <v>12742.6</v>
      </c>
    </row>
    <row r="234" spans="1:10" hidden="1" outlineLevel="1">
      <c r="E234" s="137"/>
      <c r="G234" s="171"/>
      <c r="H234" s="151"/>
      <c r="J234" s="195"/>
    </row>
    <row r="235" spans="1:10" hidden="1" outlineLevel="1">
      <c r="E235" s="137"/>
      <c r="F235" s="152" t="s">
        <v>15</v>
      </c>
      <c r="H235" s="150"/>
      <c r="J235" s="232">
        <f>SUM(J231:J233)</f>
        <v>28689.53</v>
      </c>
    </row>
    <row r="236" spans="1:10" ht="12" hidden="1" outlineLevel="1" thickBot="1">
      <c r="E236" s="137"/>
      <c r="F236" s="152" t="s">
        <v>16</v>
      </c>
      <c r="H236" s="150"/>
      <c r="J236" s="212">
        <v>28690.12</v>
      </c>
    </row>
    <row r="237" spans="1:10" ht="12" hidden="1" outlineLevel="1" thickTop="1">
      <c r="E237" s="137"/>
      <c r="F237" s="152" t="s">
        <v>17</v>
      </c>
      <c r="H237" s="150"/>
      <c r="J237" s="208">
        <f>+J235-J236</f>
        <v>-0.59000000000014552</v>
      </c>
    </row>
    <row r="238" spans="1:10" hidden="1" outlineLevel="1">
      <c r="F238" s="152"/>
      <c r="J238" s="195"/>
    </row>
    <row r="239" spans="1:10" collapsed="1">
      <c r="A239" s="225" t="s">
        <v>730</v>
      </c>
      <c r="B239" s="135" t="s">
        <v>726</v>
      </c>
      <c r="C239" s="135"/>
      <c r="D239" s="252"/>
      <c r="E239" s="140"/>
      <c r="F239" s="152"/>
      <c r="G239" s="142"/>
      <c r="H239" s="142"/>
      <c r="I239" s="141"/>
      <c r="J239" s="182"/>
    </row>
    <row r="240" spans="1:10" hidden="1" outlineLevel="1">
      <c r="A240" s="143" t="s">
        <v>672</v>
      </c>
      <c r="B240" s="143" t="s">
        <v>6</v>
      </c>
      <c r="C240" s="144" t="s">
        <v>7</v>
      </c>
      <c r="D240" s="253" t="s">
        <v>8</v>
      </c>
      <c r="E240" s="144" t="s">
        <v>9</v>
      </c>
      <c r="F240" s="146" t="s">
        <v>10</v>
      </c>
      <c r="G240" s="147" t="s">
        <v>672</v>
      </c>
      <c r="H240" s="147" t="s">
        <v>6</v>
      </c>
      <c r="I240" s="222" t="s">
        <v>11</v>
      </c>
      <c r="J240" s="146" t="s">
        <v>12</v>
      </c>
    </row>
    <row r="241" spans="1:10" hidden="1" outlineLevel="1">
      <c r="A241" s="143"/>
      <c r="B241" s="143"/>
      <c r="C241" s="144"/>
      <c r="D241" s="253"/>
      <c r="E241" s="144"/>
      <c r="F241" s="146"/>
      <c r="G241" s="147"/>
      <c r="H241" s="147"/>
      <c r="I241" s="222"/>
      <c r="J241" s="146"/>
    </row>
    <row r="242" spans="1:10" hidden="1" outlineLevel="1">
      <c r="A242" s="169" t="s">
        <v>727</v>
      </c>
      <c r="B242" s="170">
        <v>42516</v>
      </c>
      <c r="C242" s="169" t="s">
        <v>728</v>
      </c>
      <c r="D242" s="254" t="s">
        <v>729</v>
      </c>
      <c r="E242" s="169" t="s">
        <v>76</v>
      </c>
      <c r="F242" s="168">
        <v>1025</v>
      </c>
      <c r="G242" s="147"/>
      <c r="H242" s="147"/>
      <c r="I242" s="222"/>
      <c r="J242" s="179">
        <f>+F242-I242</f>
        <v>1025</v>
      </c>
    </row>
    <row r="243" spans="1:10" hidden="1" outlineLevel="1">
      <c r="C243" s="129"/>
      <c r="D243" s="150"/>
      <c r="E243" s="129"/>
      <c r="F243" s="125"/>
      <c r="H243" s="152"/>
      <c r="I243" s="129"/>
      <c r="J243" s="154"/>
    </row>
    <row r="244" spans="1:10" hidden="1" outlineLevel="1">
      <c r="C244" s="129"/>
      <c r="D244" s="150"/>
      <c r="E244" s="129"/>
      <c r="F244" s="125"/>
      <c r="H244" s="152"/>
      <c r="I244" s="129"/>
      <c r="J244" s="154"/>
    </row>
    <row r="245" spans="1:10" hidden="1" outlineLevel="1">
      <c r="C245" s="129"/>
      <c r="D245" s="150"/>
      <c r="E245" s="129"/>
      <c r="F245" s="152" t="s">
        <v>15</v>
      </c>
      <c r="I245" s="129"/>
      <c r="J245" s="154">
        <f>+SUM(J242:J242)</f>
        <v>1025</v>
      </c>
    </row>
    <row r="246" spans="1:10" ht="12" hidden="1" outlineLevel="1" thickBot="1">
      <c r="C246" s="129"/>
      <c r="D246" s="150"/>
      <c r="E246" s="129"/>
      <c r="F246" s="152" t="s">
        <v>16</v>
      </c>
      <c r="I246" s="129"/>
      <c r="J246" s="223">
        <v>1025</v>
      </c>
    </row>
    <row r="247" spans="1:10" ht="12" hidden="1" outlineLevel="1" thickTop="1">
      <c r="C247" s="129"/>
      <c r="D247" s="150"/>
      <c r="E247" s="129"/>
      <c r="F247" s="152" t="s">
        <v>17</v>
      </c>
      <c r="I247" s="129"/>
      <c r="J247" s="154">
        <f>+J245-J246</f>
        <v>0</v>
      </c>
    </row>
    <row r="248" spans="1:10" hidden="1" outlineLevel="1">
      <c r="C248" s="129"/>
      <c r="D248" s="150"/>
      <c r="E248" s="129"/>
      <c r="F248" s="152"/>
      <c r="I248" s="129"/>
      <c r="J248" s="154"/>
    </row>
    <row r="249" spans="1:10" collapsed="1">
      <c r="A249" s="225" t="s">
        <v>731</v>
      </c>
      <c r="B249" s="135" t="s">
        <v>732</v>
      </c>
      <c r="C249" s="135"/>
      <c r="D249" s="252"/>
      <c r="E249" s="140"/>
      <c r="F249" s="152"/>
      <c r="G249" s="142"/>
      <c r="H249" s="142"/>
      <c r="I249" s="141"/>
      <c r="J249" s="182"/>
    </row>
    <row r="250" spans="1:10" hidden="1" outlineLevel="1">
      <c r="A250" s="143" t="s">
        <v>672</v>
      </c>
      <c r="B250" s="143" t="s">
        <v>6</v>
      </c>
      <c r="C250" s="144" t="s">
        <v>7</v>
      </c>
      <c r="D250" s="253" t="s">
        <v>8</v>
      </c>
      <c r="E250" s="144" t="s">
        <v>9</v>
      </c>
      <c r="F250" s="146" t="s">
        <v>10</v>
      </c>
      <c r="G250" s="147" t="s">
        <v>672</v>
      </c>
      <c r="H250" s="147" t="s">
        <v>6</v>
      </c>
      <c r="I250" s="222" t="s">
        <v>11</v>
      </c>
      <c r="J250" s="146" t="s">
        <v>12</v>
      </c>
    </row>
    <row r="251" spans="1:10" hidden="1" outlineLevel="1">
      <c r="A251" s="143"/>
      <c r="B251" s="143"/>
      <c r="C251" s="144"/>
      <c r="D251" s="253"/>
      <c r="E251" s="144"/>
      <c r="F251" s="146"/>
      <c r="G251" s="147"/>
      <c r="H251" s="147"/>
      <c r="I251" s="222"/>
      <c r="J251" s="146"/>
    </row>
    <row r="252" spans="1:10" hidden="1" outlineLevel="1">
      <c r="A252" s="169" t="s">
        <v>733</v>
      </c>
      <c r="B252" s="170">
        <v>42510</v>
      </c>
      <c r="C252" s="169" t="s">
        <v>734</v>
      </c>
      <c r="D252" s="254" t="s">
        <v>735</v>
      </c>
      <c r="E252" s="169" t="s">
        <v>76</v>
      </c>
      <c r="F252" s="168">
        <v>1624</v>
      </c>
      <c r="G252" s="147"/>
      <c r="H252" s="147"/>
      <c r="I252" s="222"/>
      <c r="J252" s="179">
        <f>+F252-I252</f>
        <v>1624</v>
      </c>
    </row>
    <row r="253" spans="1:10" hidden="1" outlineLevel="1">
      <c r="C253" s="129"/>
      <c r="D253" s="150"/>
      <c r="E253" s="129"/>
      <c r="F253" s="125"/>
      <c r="H253" s="152"/>
      <c r="I253" s="129"/>
      <c r="J253" s="154"/>
    </row>
    <row r="254" spans="1:10" hidden="1" outlineLevel="1">
      <c r="C254" s="129"/>
      <c r="D254" s="150"/>
      <c r="E254" s="129"/>
      <c r="F254" s="125"/>
      <c r="H254" s="152"/>
      <c r="I254" s="129"/>
      <c r="J254" s="154"/>
    </row>
    <row r="255" spans="1:10" hidden="1" outlineLevel="1">
      <c r="C255" s="129"/>
      <c r="D255" s="150"/>
      <c r="E255" s="129"/>
      <c r="F255" s="152" t="s">
        <v>15</v>
      </c>
      <c r="I255" s="129"/>
      <c r="J255" s="154">
        <f>+SUM(J252:J252)</f>
        <v>1624</v>
      </c>
    </row>
    <row r="256" spans="1:10" ht="12" hidden="1" outlineLevel="1" thickBot="1">
      <c r="C256" s="129"/>
      <c r="D256" s="150"/>
      <c r="E256" s="129"/>
      <c r="F256" s="152" t="s">
        <v>16</v>
      </c>
      <c r="I256" s="129"/>
      <c r="J256" s="223">
        <v>1624</v>
      </c>
    </row>
    <row r="257" spans="1:10" ht="12" hidden="1" outlineLevel="1" thickTop="1">
      <c r="C257" s="129"/>
      <c r="D257" s="150"/>
      <c r="E257" s="129"/>
      <c r="F257" s="152" t="s">
        <v>17</v>
      </c>
      <c r="I257" s="129"/>
      <c r="J257" s="154">
        <f>+J255-J256</f>
        <v>0</v>
      </c>
    </row>
    <row r="258" spans="1:10" hidden="1" outlineLevel="1">
      <c r="C258" s="129"/>
      <c r="D258" s="150"/>
      <c r="E258" s="129"/>
      <c r="F258" s="152"/>
      <c r="I258" s="129"/>
      <c r="J258" s="154"/>
    </row>
    <row r="259" spans="1:10" collapsed="1">
      <c r="A259" s="225" t="s">
        <v>736</v>
      </c>
      <c r="B259" s="135" t="s">
        <v>737</v>
      </c>
      <c r="C259" s="135"/>
      <c r="D259" s="252"/>
      <c r="E259" s="140"/>
      <c r="F259" s="152"/>
      <c r="G259" s="142"/>
      <c r="H259" s="142"/>
      <c r="I259" s="141"/>
      <c r="J259" s="182"/>
    </row>
    <row r="260" spans="1:10" hidden="1" outlineLevel="1">
      <c r="A260" s="143" t="s">
        <v>672</v>
      </c>
      <c r="B260" s="143" t="s">
        <v>6</v>
      </c>
      <c r="C260" s="144" t="s">
        <v>7</v>
      </c>
      <c r="D260" s="253" t="s">
        <v>8</v>
      </c>
      <c r="E260" s="144" t="s">
        <v>9</v>
      </c>
      <c r="F260" s="146" t="s">
        <v>10</v>
      </c>
      <c r="G260" s="147" t="s">
        <v>672</v>
      </c>
      <c r="H260" s="147" t="s">
        <v>6</v>
      </c>
      <c r="I260" s="222" t="s">
        <v>11</v>
      </c>
      <c r="J260" s="146" t="s">
        <v>12</v>
      </c>
    </row>
    <row r="261" spans="1:10" hidden="1" outlineLevel="1">
      <c r="A261" s="143"/>
      <c r="B261" s="143"/>
      <c r="C261" s="144"/>
      <c r="D261" s="253"/>
      <c r="E261" s="144"/>
      <c r="F261" s="146"/>
      <c r="G261" s="147"/>
      <c r="H261" s="147"/>
      <c r="I261" s="222"/>
      <c r="J261" s="146"/>
    </row>
    <row r="262" spans="1:10" hidden="1" outlineLevel="1">
      <c r="A262" s="169" t="s">
        <v>738</v>
      </c>
      <c r="B262" s="170">
        <v>42510</v>
      </c>
      <c r="C262" s="169" t="s">
        <v>739</v>
      </c>
      <c r="D262" s="254" t="s">
        <v>740</v>
      </c>
      <c r="E262" s="169" t="s">
        <v>76</v>
      </c>
      <c r="F262" s="168">
        <v>6581.74</v>
      </c>
      <c r="G262" s="147"/>
      <c r="H262" s="147"/>
      <c r="I262" s="222"/>
      <c r="J262" s="179">
        <f>+F262-I262</f>
        <v>6581.74</v>
      </c>
    </row>
    <row r="263" spans="1:10" hidden="1" outlineLevel="1">
      <c r="C263" s="129"/>
      <c r="D263" s="150"/>
      <c r="E263" s="129"/>
      <c r="F263" s="125"/>
      <c r="H263" s="152"/>
      <c r="I263" s="129"/>
      <c r="J263" s="154"/>
    </row>
    <row r="264" spans="1:10" hidden="1" outlineLevel="1">
      <c r="C264" s="129"/>
      <c r="D264" s="150"/>
      <c r="E264" s="129"/>
      <c r="F264" s="125"/>
      <c r="H264" s="152"/>
      <c r="I264" s="129"/>
      <c r="J264" s="154"/>
    </row>
    <row r="265" spans="1:10" hidden="1" outlineLevel="1">
      <c r="C265" s="129"/>
      <c r="D265" s="150"/>
      <c r="E265" s="129"/>
      <c r="F265" s="152" t="s">
        <v>15</v>
      </c>
      <c r="I265" s="129"/>
      <c r="J265" s="154">
        <f>+SUM(J262:J262)</f>
        <v>6581.74</v>
      </c>
    </row>
    <row r="266" spans="1:10" ht="12" hidden="1" outlineLevel="1" thickBot="1">
      <c r="C266" s="129"/>
      <c r="D266" s="150"/>
      <c r="E266" s="129"/>
      <c r="F266" s="152" t="s">
        <v>16</v>
      </c>
      <c r="I266" s="129"/>
      <c r="J266" s="223">
        <v>6581.74</v>
      </c>
    </row>
    <row r="267" spans="1:10" ht="12" hidden="1" outlineLevel="1" thickTop="1">
      <c r="C267" s="129"/>
      <c r="D267" s="150"/>
      <c r="E267" s="129"/>
      <c r="F267" s="152" t="s">
        <v>17</v>
      </c>
      <c r="I267" s="129"/>
      <c r="J267" s="154">
        <f>+J265-J266</f>
        <v>0</v>
      </c>
    </row>
    <row r="268" spans="1:10" hidden="1" outlineLevel="1"/>
    <row r="269" spans="1:10" collapsed="1">
      <c r="A269" s="225" t="s">
        <v>465</v>
      </c>
      <c r="B269" s="199" t="s">
        <v>466</v>
      </c>
      <c r="C269" s="199"/>
      <c r="D269" s="258"/>
      <c r="E269" s="140"/>
      <c r="F269" s="152"/>
      <c r="G269" s="142"/>
      <c r="H269" s="142"/>
      <c r="I269" s="141"/>
      <c r="J269" s="182"/>
    </row>
    <row r="270" spans="1:10" hidden="1" outlineLevel="1">
      <c r="A270" s="139" t="s">
        <v>5</v>
      </c>
      <c r="B270" s="139" t="s">
        <v>6</v>
      </c>
      <c r="C270" s="180" t="s">
        <v>7</v>
      </c>
      <c r="D270" s="120" t="s">
        <v>8</v>
      </c>
      <c r="E270" s="140" t="s">
        <v>9</v>
      </c>
      <c r="F270" s="141" t="s">
        <v>10</v>
      </c>
      <c r="G270" s="142" t="s">
        <v>5</v>
      </c>
      <c r="H270" s="142" t="s">
        <v>6</v>
      </c>
      <c r="I270" s="141" t="s">
        <v>11</v>
      </c>
      <c r="J270" s="141" t="s">
        <v>19</v>
      </c>
    </row>
    <row r="271" spans="1:10" hidden="1" outlineLevel="1">
      <c r="A271" s="169"/>
      <c r="B271" s="170"/>
      <c r="C271" s="183"/>
      <c r="D271" s="259"/>
      <c r="E271" s="183"/>
      <c r="F271" s="194"/>
      <c r="G271" s="141"/>
      <c r="H271" s="141"/>
      <c r="I271" s="141"/>
      <c r="J271" s="219"/>
    </row>
    <row r="272" spans="1:10" hidden="1" outlineLevel="1">
      <c r="A272" s="169" t="s">
        <v>741</v>
      </c>
      <c r="B272" s="170">
        <v>42517</v>
      </c>
      <c r="C272" s="169" t="s">
        <v>609</v>
      </c>
      <c r="D272" s="254" t="s">
        <v>742</v>
      </c>
      <c r="E272" s="169" t="s">
        <v>76</v>
      </c>
      <c r="F272" s="81">
        <v>4881.6899999999996</v>
      </c>
      <c r="G272" s="141"/>
      <c r="H272" s="141"/>
      <c r="I272" s="141"/>
      <c r="J272" s="219">
        <f>+F272-I272</f>
        <v>4881.6899999999996</v>
      </c>
    </row>
    <row r="273" spans="1:10" hidden="1" outlineLevel="1">
      <c r="A273" s="169"/>
      <c r="B273" s="170"/>
      <c r="C273" s="183"/>
      <c r="D273" s="259"/>
      <c r="E273" s="183"/>
      <c r="F273" s="194"/>
      <c r="G273" s="141"/>
      <c r="H273" s="141"/>
      <c r="I273" s="141"/>
      <c r="J273" s="219"/>
    </row>
    <row r="274" spans="1:10" hidden="1" outlineLevel="1">
      <c r="J274" s="190"/>
    </row>
    <row r="275" spans="1:10" hidden="1" outlineLevel="1">
      <c r="F275" s="152" t="s">
        <v>15</v>
      </c>
      <c r="J275" s="232">
        <f>+SUM(J271:J272)</f>
        <v>4881.6899999999996</v>
      </c>
    </row>
    <row r="276" spans="1:10" ht="12" hidden="1" outlineLevel="1" thickBot="1">
      <c r="F276" s="152" t="s">
        <v>16</v>
      </c>
      <c r="J276" s="211">
        <v>4881.6899999999996</v>
      </c>
    </row>
    <row r="277" spans="1:10" ht="12" hidden="1" outlineLevel="1" thickTop="1">
      <c r="F277" s="152" t="s">
        <v>17</v>
      </c>
      <c r="J277" s="195">
        <f>+J275-J276</f>
        <v>0</v>
      </c>
    </row>
    <row r="278" spans="1:10" hidden="1" outlineLevel="1">
      <c r="E278" s="137"/>
    </row>
    <row r="279" spans="1:10" collapsed="1">
      <c r="A279" s="225" t="s">
        <v>333</v>
      </c>
      <c r="B279" s="224" t="s">
        <v>334</v>
      </c>
      <c r="C279" s="199"/>
      <c r="D279" s="258"/>
      <c r="E279" s="137"/>
      <c r="F279" s="125"/>
      <c r="G279" s="138"/>
      <c r="H279" s="127"/>
      <c r="I279" s="128"/>
      <c r="J279" s="128"/>
    </row>
    <row r="280" spans="1:10" hidden="1" outlineLevel="1">
      <c r="A280" s="139" t="s">
        <v>5</v>
      </c>
      <c r="B280" s="139" t="s">
        <v>6</v>
      </c>
      <c r="C280" s="180" t="s">
        <v>7</v>
      </c>
      <c r="D280" s="120" t="s">
        <v>8</v>
      </c>
      <c r="E280" s="140" t="s">
        <v>9</v>
      </c>
      <c r="F280" s="141" t="s">
        <v>10</v>
      </c>
      <c r="G280" s="142" t="s">
        <v>5</v>
      </c>
      <c r="H280" s="142" t="s">
        <v>6</v>
      </c>
      <c r="I280" s="141" t="s">
        <v>11</v>
      </c>
      <c r="J280" s="141" t="s">
        <v>19</v>
      </c>
    </row>
    <row r="281" spans="1:10" hidden="1" outlineLevel="1">
      <c r="A281" s="143"/>
      <c r="B281" s="143"/>
      <c r="C281" s="201"/>
      <c r="D281" s="120"/>
      <c r="E281" s="140" t="s">
        <v>13</v>
      </c>
      <c r="F281" s="171"/>
      <c r="G281" s="147"/>
      <c r="H281" s="148"/>
      <c r="I281" s="197"/>
      <c r="J281" s="197">
        <f t="shared" ref="J281:J288" si="5">+F281-I281</f>
        <v>0</v>
      </c>
    </row>
    <row r="282" spans="1:10" hidden="1" outlineLevel="1">
      <c r="A282" s="129" t="s">
        <v>335</v>
      </c>
      <c r="B282" s="172">
        <v>42009</v>
      </c>
      <c r="C282" s="133" t="s">
        <v>336</v>
      </c>
      <c r="D282" s="202" t="s">
        <v>337</v>
      </c>
      <c r="E282" s="137" t="s">
        <v>338</v>
      </c>
      <c r="F282" s="184">
        <v>2583.19</v>
      </c>
      <c r="G282" s="134"/>
      <c r="H282" s="134"/>
      <c r="I282" s="184"/>
      <c r="J282" s="216">
        <f t="shared" si="5"/>
        <v>2583.19</v>
      </c>
    </row>
    <row r="283" spans="1:10" hidden="1" outlineLevel="1">
      <c r="A283" s="129" t="s">
        <v>339</v>
      </c>
      <c r="B283" s="172">
        <v>42280</v>
      </c>
      <c r="C283" s="133" t="s">
        <v>340</v>
      </c>
      <c r="D283" s="202" t="s">
        <v>341</v>
      </c>
      <c r="E283" s="137" t="s">
        <v>76</v>
      </c>
      <c r="F283" s="184">
        <v>4024.69</v>
      </c>
      <c r="G283" s="134"/>
      <c r="H283" s="134"/>
      <c r="I283" s="184"/>
      <c r="J283" s="216">
        <f t="shared" si="5"/>
        <v>4024.69</v>
      </c>
    </row>
    <row r="284" spans="1:10" hidden="1" outlineLevel="1">
      <c r="A284" s="129" t="s">
        <v>342</v>
      </c>
      <c r="B284" s="172">
        <v>42292</v>
      </c>
      <c r="C284" s="133" t="s">
        <v>343</v>
      </c>
      <c r="D284" s="202" t="s">
        <v>344</v>
      </c>
      <c r="E284" s="137" t="s">
        <v>76</v>
      </c>
      <c r="F284" s="184">
        <v>2719.41</v>
      </c>
      <c r="G284" s="134"/>
      <c r="H284" s="134"/>
      <c r="I284" s="184">
        <v>2719.41</v>
      </c>
      <c r="J284" s="216">
        <f t="shared" si="5"/>
        <v>0</v>
      </c>
    </row>
    <row r="285" spans="1:10" hidden="1" outlineLevel="1">
      <c r="A285" s="129" t="s">
        <v>345</v>
      </c>
      <c r="B285" s="172">
        <v>42349</v>
      </c>
      <c r="C285" s="133" t="s">
        <v>346</v>
      </c>
      <c r="D285" s="202" t="s">
        <v>347</v>
      </c>
      <c r="E285" s="133" t="s">
        <v>76</v>
      </c>
      <c r="F285" s="184">
        <v>3038.52</v>
      </c>
      <c r="G285" s="134"/>
      <c r="H285" s="134"/>
      <c r="I285" s="184">
        <v>3038.52</v>
      </c>
      <c r="J285" s="216">
        <f t="shared" si="5"/>
        <v>0</v>
      </c>
    </row>
    <row r="286" spans="1:10" hidden="1" outlineLevel="1">
      <c r="A286" s="129" t="s">
        <v>348</v>
      </c>
      <c r="B286" s="172">
        <v>42349</v>
      </c>
      <c r="C286" s="133" t="s">
        <v>346</v>
      </c>
      <c r="D286" s="202" t="s">
        <v>349</v>
      </c>
      <c r="E286" s="133" t="s">
        <v>76</v>
      </c>
      <c r="F286" s="184">
        <v>8932</v>
      </c>
      <c r="G286" s="134"/>
      <c r="H286" s="134"/>
      <c r="I286" s="184">
        <v>8932</v>
      </c>
      <c r="J286" s="216">
        <f t="shared" si="5"/>
        <v>0</v>
      </c>
    </row>
    <row r="287" spans="1:10" hidden="1" outlineLevel="1">
      <c r="A287" s="129" t="s">
        <v>350</v>
      </c>
      <c r="B287" s="172">
        <v>42349</v>
      </c>
      <c r="C287" s="133" t="s">
        <v>346</v>
      </c>
      <c r="D287" s="202" t="s">
        <v>351</v>
      </c>
      <c r="E287" s="133" t="s">
        <v>76</v>
      </c>
      <c r="F287" s="184">
        <v>835.94</v>
      </c>
      <c r="G287" s="134"/>
      <c r="H287" s="134"/>
      <c r="I287" s="184">
        <v>835.94</v>
      </c>
      <c r="J287" s="216">
        <f t="shared" si="5"/>
        <v>0</v>
      </c>
    </row>
    <row r="288" spans="1:10" hidden="1" outlineLevel="1">
      <c r="A288" s="129" t="s">
        <v>352</v>
      </c>
      <c r="B288" s="172">
        <v>42349</v>
      </c>
      <c r="C288" s="133" t="s">
        <v>346</v>
      </c>
      <c r="D288" s="202" t="s">
        <v>353</v>
      </c>
      <c r="E288" s="133" t="s">
        <v>76</v>
      </c>
      <c r="F288" s="184">
        <v>9071.2999999999993</v>
      </c>
      <c r="G288" s="134"/>
      <c r="H288" s="134"/>
      <c r="I288" s="184">
        <v>9071.2999999999993</v>
      </c>
      <c r="J288" s="216">
        <f t="shared" si="5"/>
        <v>0</v>
      </c>
    </row>
    <row r="289" spans="1:10" hidden="1" outlineLevel="1">
      <c r="B289" s="172"/>
      <c r="E289" s="137"/>
      <c r="F289" s="184"/>
      <c r="H289" s="172"/>
      <c r="I289" s="184"/>
      <c r="J289" s="216"/>
    </row>
    <row r="290" spans="1:10" hidden="1" outlineLevel="1">
      <c r="E290" s="137"/>
      <c r="F290" s="171"/>
      <c r="H290" s="151"/>
      <c r="I290" s="184"/>
      <c r="J290" s="195"/>
    </row>
    <row r="291" spans="1:10" hidden="1" outlineLevel="1">
      <c r="E291" s="137"/>
      <c r="F291" s="152" t="s">
        <v>15</v>
      </c>
      <c r="H291" s="150"/>
      <c r="I291" s="184"/>
      <c r="J291" s="232">
        <f>+SUM(J281:J290)</f>
        <v>6607.88</v>
      </c>
    </row>
    <row r="292" spans="1:10" ht="12" hidden="1" outlineLevel="1" thickBot="1">
      <c r="E292" s="137"/>
      <c r="F292" s="152" t="s">
        <v>16</v>
      </c>
      <c r="H292" s="150"/>
      <c r="I292" s="184"/>
      <c r="J292" s="212">
        <v>6607.88</v>
      </c>
    </row>
    <row r="293" spans="1:10" ht="12" hidden="1" outlineLevel="1" thickTop="1">
      <c r="E293" s="137"/>
      <c r="F293" s="152" t="s">
        <v>17</v>
      </c>
      <c r="H293" s="150"/>
      <c r="J293" s="154">
        <f>+J291-J292</f>
        <v>0</v>
      </c>
    </row>
    <row r="294" spans="1:10" hidden="1" outlineLevel="1">
      <c r="C294" s="129"/>
      <c r="D294" s="150"/>
      <c r="E294" s="129"/>
      <c r="F294" s="152"/>
      <c r="I294" s="129"/>
      <c r="J294" s="154"/>
    </row>
    <row r="295" spans="1:10" collapsed="1">
      <c r="A295" s="225" t="s">
        <v>743</v>
      </c>
      <c r="B295" s="135" t="s">
        <v>744</v>
      </c>
      <c r="C295" s="135"/>
      <c r="D295" s="252"/>
      <c r="E295" s="140"/>
      <c r="F295" s="152"/>
      <c r="G295" s="142"/>
      <c r="H295" s="142"/>
      <c r="I295" s="141"/>
      <c r="J295" s="182"/>
    </row>
    <row r="296" spans="1:10" hidden="1" outlineLevel="1">
      <c r="A296" s="143" t="s">
        <v>672</v>
      </c>
      <c r="B296" s="143" t="s">
        <v>6</v>
      </c>
      <c r="C296" s="144" t="s">
        <v>7</v>
      </c>
      <c r="D296" s="253" t="s">
        <v>8</v>
      </c>
      <c r="E296" s="144" t="s">
        <v>9</v>
      </c>
      <c r="F296" s="146" t="s">
        <v>10</v>
      </c>
      <c r="G296" s="147" t="s">
        <v>672</v>
      </c>
      <c r="H296" s="147" t="s">
        <v>6</v>
      </c>
      <c r="I296" s="222" t="s">
        <v>11</v>
      </c>
      <c r="J296" s="146" t="s">
        <v>12</v>
      </c>
    </row>
    <row r="297" spans="1:10" hidden="1" outlineLevel="1">
      <c r="A297" s="143"/>
      <c r="B297" s="143"/>
      <c r="C297" s="144"/>
      <c r="D297" s="253"/>
      <c r="E297" s="144"/>
      <c r="F297" s="146"/>
      <c r="G297" s="147"/>
      <c r="H297" s="147"/>
      <c r="I297" s="222"/>
      <c r="J297" s="146"/>
    </row>
    <row r="298" spans="1:10" hidden="1" outlineLevel="1">
      <c r="A298" s="169" t="s">
        <v>745</v>
      </c>
      <c r="B298" s="170">
        <v>42513</v>
      </c>
      <c r="C298" s="169" t="s">
        <v>739</v>
      </c>
      <c r="D298" s="254" t="s">
        <v>746</v>
      </c>
      <c r="E298" s="169" t="s">
        <v>76</v>
      </c>
      <c r="F298" s="168">
        <v>1044</v>
      </c>
      <c r="G298" s="147"/>
      <c r="H298" s="147"/>
      <c r="I298" s="222"/>
      <c r="J298" s="179">
        <f>+F298-I298</f>
        <v>1044</v>
      </c>
    </row>
    <row r="299" spans="1:10" hidden="1" outlineLevel="1">
      <c r="C299" s="129"/>
      <c r="D299" s="150"/>
      <c r="E299" s="129"/>
      <c r="F299" s="125"/>
      <c r="H299" s="152"/>
      <c r="I299" s="129"/>
      <c r="J299" s="154"/>
    </row>
    <row r="300" spans="1:10" hidden="1" outlineLevel="1">
      <c r="C300" s="129"/>
      <c r="D300" s="150"/>
      <c r="E300" s="129"/>
      <c r="F300" s="125"/>
      <c r="H300" s="152"/>
      <c r="I300" s="129"/>
      <c r="J300" s="154"/>
    </row>
    <row r="301" spans="1:10" hidden="1" outlineLevel="1">
      <c r="C301" s="129"/>
      <c r="D301" s="150"/>
      <c r="E301" s="129"/>
      <c r="F301" s="152" t="s">
        <v>15</v>
      </c>
      <c r="I301" s="129"/>
      <c r="J301" s="154">
        <f>+SUM(J298:J298)</f>
        <v>1044</v>
      </c>
    </row>
    <row r="302" spans="1:10" ht="12" hidden="1" outlineLevel="1" thickBot="1">
      <c r="C302" s="129"/>
      <c r="D302" s="150"/>
      <c r="E302" s="129"/>
      <c r="F302" s="152" t="s">
        <v>16</v>
      </c>
      <c r="I302" s="129"/>
      <c r="J302" s="223">
        <v>1044</v>
      </c>
    </row>
    <row r="303" spans="1:10" ht="12" hidden="1" outlineLevel="1" thickTop="1">
      <c r="C303" s="129"/>
      <c r="D303" s="150"/>
      <c r="E303" s="129"/>
      <c r="F303" s="152" t="s">
        <v>17</v>
      </c>
      <c r="I303" s="129"/>
      <c r="J303" s="154">
        <f>+J301-J302</f>
        <v>0</v>
      </c>
    </row>
    <row r="304" spans="1:10" collapsed="1">
      <c r="C304" s="129"/>
      <c r="D304" s="150"/>
      <c r="E304" s="129"/>
      <c r="F304" s="152"/>
      <c r="I304" s="129"/>
      <c r="J304" s="154"/>
    </row>
    <row r="305" spans="1:10">
      <c r="C305" s="129"/>
      <c r="D305" s="150"/>
      <c r="E305" s="129"/>
      <c r="F305" s="152"/>
      <c r="I305" s="129"/>
      <c r="J305" s="154"/>
    </row>
    <row r="306" spans="1:10">
      <c r="A306" s="226" t="s">
        <v>676</v>
      </c>
      <c r="B306" s="229" t="s">
        <v>18</v>
      </c>
      <c r="C306" s="230"/>
      <c r="D306" s="280"/>
      <c r="E306" s="137"/>
      <c r="F306" s="152"/>
      <c r="H306" s="150"/>
      <c r="J306" s="154"/>
    </row>
    <row r="307" spans="1:10" hidden="1" outlineLevel="1">
      <c r="A307" s="139" t="s">
        <v>5</v>
      </c>
      <c r="B307" s="139" t="s">
        <v>6</v>
      </c>
      <c r="C307" s="180" t="s">
        <v>7</v>
      </c>
      <c r="D307" s="120" t="s">
        <v>8</v>
      </c>
      <c r="E307" s="140" t="s">
        <v>9</v>
      </c>
      <c r="F307" s="141" t="s">
        <v>10</v>
      </c>
      <c r="G307" s="142" t="s">
        <v>5</v>
      </c>
      <c r="H307" s="142" t="s">
        <v>6</v>
      </c>
      <c r="I307" s="141" t="s">
        <v>11</v>
      </c>
      <c r="J307" s="141" t="s">
        <v>19</v>
      </c>
    </row>
    <row r="308" spans="1:10" hidden="1" outlineLevel="1">
      <c r="A308" s="125"/>
      <c r="B308" s="126"/>
      <c r="C308" s="175"/>
      <c r="D308" s="206"/>
      <c r="E308" s="140" t="s">
        <v>13</v>
      </c>
      <c r="F308" s="125"/>
      <c r="G308" s="125"/>
      <c r="H308" s="127"/>
      <c r="I308" s="128"/>
      <c r="J308" s="209">
        <v>212252.41</v>
      </c>
    </row>
    <row r="309" spans="1:10" hidden="1" outlineLevel="1">
      <c r="D309" s="206"/>
      <c r="E309" s="137"/>
      <c r="F309" s="152"/>
      <c r="G309" s="169"/>
      <c r="H309" s="170"/>
      <c r="I309" s="168"/>
      <c r="J309" s="210"/>
    </row>
    <row r="310" spans="1:10" hidden="1" outlineLevel="1">
      <c r="D310" s="206"/>
      <c r="E310" s="137"/>
      <c r="F310" s="152"/>
      <c r="H310" s="150"/>
      <c r="J310" s="208"/>
    </row>
    <row r="311" spans="1:10" hidden="1" outlineLevel="1">
      <c r="D311" s="206"/>
      <c r="E311" s="137"/>
      <c r="F311" s="152" t="s">
        <v>15</v>
      </c>
      <c r="H311" s="150"/>
      <c r="J311" s="232">
        <f>+SUM(J308:J309)</f>
        <v>212252.41</v>
      </c>
    </row>
    <row r="312" spans="1:10" ht="12" hidden="1" outlineLevel="1" thickBot="1">
      <c r="D312" s="206"/>
      <c r="E312" s="137"/>
      <c r="F312" s="152" t="s">
        <v>16</v>
      </c>
      <c r="H312" s="150"/>
      <c r="J312" s="211">
        <v>212252.41</v>
      </c>
    </row>
    <row r="313" spans="1:10" ht="12" hidden="1" outlineLevel="1" thickTop="1">
      <c r="D313" s="206"/>
      <c r="E313" s="137"/>
      <c r="F313" s="152" t="s">
        <v>17</v>
      </c>
      <c r="H313" s="150"/>
      <c r="J313" s="208">
        <f>+J311-J312</f>
        <v>0</v>
      </c>
    </row>
    <row r="314" spans="1:10" hidden="1" outlineLevel="1">
      <c r="E314" s="137"/>
    </row>
    <row r="315" spans="1:10" collapsed="1">
      <c r="A315" s="226" t="s">
        <v>354</v>
      </c>
      <c r="B315" s="229" t="s">
        <v>355</v>
      </c>
      <c r="C315" s="230"/>
      <c r="D315" s="280"/>
      <c r="E315" s="137"/>
    </row>
    <row r="316" spans="1:10" hidden="1" outlineLevel="1">
      <c r="A316" s="139" t="s">
        <v>5</v>
      </c>
      <c r="B316" s="139" t="s">
        <v>6</v>
      </c>
      <c r="C316" s="180" t="s">
        <v>7</v>
      </c>
      <c r="D316" s="120" t="s">
        <v>8</v>
      </c>
      <c r="E316" s="140" t="s">
        <v>9</v>
      </c>
      <c r="F316" s="141" t="s">
        <v>10</v>
      </c>
      <c r="G316" s="142" t="s">
        <v>5</v>
      </c>
      <c r="H316" s="142" t="s">
        <v>6</v>
      </c>
      <c r="I316" s="141" t="s">
        <v>11</v>
      </c>
      <c r="J316" s="141" t="s">
        <v>19</v>
      </c>
    </row>
    <row r="317" spans="1:10" hidden="1" outlineLevel="1">
      <c r="E317" s="140" t="s">
        <v>13</v>
      </c>
      <c r="J317" s="209">
        <v>8624.9699999999993</v>
      </c>
    </row>
    <row r="318" spans="1:10" hidden="1" outlineLevel="1">
      <c r="E318" s="137"/>
      <c r="J318" s="190"/>
    </row>
    <row r="319" spans="1:10" hidden="1" outlineLevel="1">
      <c r="E319" s="137"/>
      <c r="F319" s="152" t="s">
        <v>15</v>
      </c>
      <c r="H319" s="150"/>
      <c r="J319" s="232">
        <f>+SUM(J315:J318)</f>
        <v>8624.9699999999993</v>
      </c>
    </row>
    <row r="320" spans="1:10" ht="12" hidden="1" outlineLevel="1" thickBot="1">
      <c r="E320" s="137"/>
      <c r="F320" s="152" t="s">
        <v>16</v>
      </c>
      <c r="H320" s="150"/>
      <c r="J320" s="211">
        <v>8624.9699999999993</v>
      </c>
    </row>
    <row r="321" spans="2:11" ht="12" hidden="1" outlineLevel="1" thickTop="1">
      <c r="E321" s="137"/>
      <c r="F321" s="152" t="s">
        <v>17</v>
      </c>
      <c r="H321" s="150"/>
      <c r="J321" s="208">
        <f>+J319-J320</f>
        <v>0</v>
      </c>
    </row>
    <row r="322" spans="2:11" collapsed="1">
      <c r="B322" s="172"/>
      <c r="F322" s="134"/>
      <c r="G322" s="142"/>
      <c r="H322" s="142"/>
      <c r="I322" s="141"/>
      <c r="J322" s="181"/>
    </row>
    <row r="323" spans="2:11">
      <c r="C323" s="129"/>
      <c r="D323" s="150"/>
      <c r="E323" s="129"/>
      <c r="F323" s="152"/>
      <c r="I323" s="129"/>
      <c r="J323" s="154"/>
    </row>
    <row r="324" spans="2:11">
      <c r="C324" s="129"/>
      <c r="D324" s="150"/>
      <c r="E324" s="129"/>
      <c r="F324" s="152"/>
      <c r="I324" s="129"/>
      <c r="J324" s="154"/>
    </row>
    <row r="325" spans="2:11">
      <c r="I325" s="152" t="s">
        <v>15</v>
      </c>
      <c r="J325" s="190">
        <f>+J319+J311+J301+J291+J275+J265+J255+J245+J235+J225+J215+J206+J196+J187+J176+J166+J156+J101+J92+J84+J67+J58+J32+J11</f>
        <v>1420509.6700000004</v>
      </c>
    </row>
    <row r="326" spans="2:11" ht="12" thickBot="1">
      <c r="I326" s="152" t="s">
        <v>16</v>
      </c>
      <c r="J326" s="211">
        <v>1420510.83</v>
      </c>
      <c r="K326" s="174"/>
    </row>
    <row r="327" spans="2:11" ht="12" thickTop="1">
      <c r="I327" s="152" t="s">
        <v>17</v>
      </c>
      <c r="J327" s="190">
        <f>+J325-J326</f>
        <v>-1.1599999996833503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72"/>
  <sheetViews>
    <sheetView workbookViewId="0">
      <selection activeCell="E282" sqref="E282"/>
    </sheetView>
  </sheetViews>
  <sheetFormatPr baseColWidth="10" defaultRowHeight="11.25" outlineLevelRow="1"/>
  <cols>
    <col min="1" max="1" width="11.5703125" style="129" bestFit="1" customWidth="1"/>
    <col min="2" max="2" width="11.42578125" style="129"/>
    <col min="3" max="3" width="9.85546875" style="133" customWidth="1"/>
    <col min="4" max="4" width="13.7109375" style="202" customWidth="1"/>
    <col min="5" max="5" width="22.85546875" style="133" customWidth="1"/>
    <col min="6" max="6" width="10.7109375" style="129" bestFit="1" customWidth="1"/>
    <col min="7" max="7" width="8.140625" style="129" bestFit="1" customWidth="1"/>
    <col min="8" max="8" width="9" style="129" bestFit="1" customWidth="1"/>
    <col min="9" max="9" width="10.7109375" style="134" bestFit="1" customWidth="1"/>
    <col min="10" max="10" width="11.140625" style="125" bestFit="1" customWidth="1"/>
    <col min="11" max="11" width="9.7109375" style="129" customWidth="1"/>
    <col min="12" max="12" width="11.5703125" style="129" bestFit="1" customWidth="1"/>
    <col min="13" max="16384" width="11.42578125" style="129"/>
  </cols>
  <sheetData>
    <row r="1" spans="1:12">
      <c r="A1" s="1"/>
      <c r="B1" s="1"/>
      <c r="C1" s="2"/>
      <c r="D1" s="257"/>
      <c r="E1" s="2"/>
      <c r="F1" s="125"/>
      <c r="G1" s="8"/>
      <c r="H1" s="127"/>
      <c r="I1" s="128"/>
      <c r="J1" s="128"/>
      <c r="K1" s="130"/>
      <c r="L1" s="131" t="s">
        <v>0</v>
      </c>
    </row>
    <row r="2" spans="1:12">
      <c r="A2" s="306" t="s">
        <v>1</v>
      </c>
      <c r="B2" s="306"/>
      <c r="C2" s="306"/>
      <c r="D2" s="306"/>
      <c r="E2" s="306"/>
      <c r="F2" s="306"/>
      <c r="G2" s="306"/>
      <c r="H2" s="306"/>
      <c r="I2" s="306"/>
      <c r="J2" s="306"/>
      <c r="K2" s="132"/>
      <c r="L2" s="131" t="s">
        <v>2</v>
      </c>
    </row>
    <row r="3" spans="1:12">
      <c r="A3" s="306" t="s">
        <v>748</v>
      </c>
      <c r="B3" s="306"/>
      <c r="C3" s="306"/>
      <c r="D3" s="306"/>
      <c r="E3" s="306"/>
      <c r="F3" s="306"/>
      <c r="G3" s="306"/>
      <c r="H3" s="306"/>
      <c r="I3" s="306"/>
      <c r="J3" s="306"/>
    </row>
    <row r="5" spans="1:12">
      <c r="A5" s="225" t="s">
        <v>767</v>
      </c>
      <c r="B5" s="224" t="s">
        <v>768</v>
      </c>
      <c r="C5" s="199"/>
      <c r="D5" s="258"/>
      <c r="E5" s="137"/>
      <c r="F5" s="125"/>
      <c r="G5" s="138"/>
      <c r="H5" s="127"/>
      <c r="I5" s="128"/>
      <c r="J5" s="128"/>
    </row>
    <row r="6" spans="1:12" hidden="1" outlineLevel="1">
      <c r="A6" s="139" t="s">
        <v>5</v>
      </c>
      <c r="B6" s="139" t="s">
        <v>6</v>
      </c>
      <c r="C6" s="180" t="s">
        <v>7</v>
      </c>
      <c r="D6" s="120" t="s">
        <v>8</v>
      </c>
      <c r="E6" s="140" t="s">
        <v>9</v>
      </c>
      <c r="F6" s="141" t="s">
        <v>10</v>
      </c>
      <c r="G6" s="142" t="s">
        <v>5</v>
      </c>
      <c r="H6" s="142" t="s">
        <v>6</v>
      </c>
      <c r="I6" s="141" t="s">
        <v>11</v>
      </c>
      <c r="J6" s="141" t="s">
        <v>12</v>
      </c>
    </row>
    <row r="7" spans="1:12" hidden="1" outlineLevel="1">
      <c r="A7" s="143"/>
      <c r="B7" s="143"/>
      <c r="C7" s="201"/>
      <c r="D7" s="120"/>
      <c r="E7" s="140" t="s">
        <v>13</v>
      </c>
      <c r="F7" s="146"/>
      <c r="G7" s="147"/>
      <c r="H7" s="148"/>
      <c r="I7" s="146"/>
      <c r="J7" s="146">
        <v>0</v>
      </c>
    </row>
    <row r="8" spans="1:12" hidden="1" outlineLevel="1">
      <c r="B8" s="191"/>
      <c r="D8" s="259"/>
      <c r="F8" s="184"/>
      <c r="G8" s="174"/>
      <c r="H8" s="174"/>
      <c r="I8" s="184"/>
      <c r="J8" s="195"/>
    </row>
    <row r="9" spans="1:12" hidden="1" outlineLevel="1">
      <c r="A9" s="160" t="s">
        <v>764</v>
      </c>
      <c r="B9" s="149">
        <v>42549</v>
      </c>
      <c r="C9" s="133" t="s">
        <v>765</v>
      </c>
      <c r="D9" s="202" t="s">
        <v>765</v>
      </c>
      <c r="E9" s="133" t="s">
        <v>766</v>
      </c>
      <c r="F9" s="134">
        <v>2999.76</v>
      </c>
      <c r="H9" s="151"/>
      <c r="J9" s="128">
        <f>+F9-I9</f>
        <v>2999.76</v>
      </c>
    </row>
    <row r="10" spans="1:12" hidden="1" outlineLevel="1">
      <c r="A10" s="160"/>
      <c r="B10" s="149"/>
      <c r="F10" s="134"/>
      <c r="H10" s="151"/>
      <c r="J10" s="128"/>
    </row>
    <row r="11" spans="1:12" hidden="1" outlineLevel="1">
      <c r="E11" s="137"/>
      <c r="F11" s="152" t="s">
        <v>15</v>
      </c>
      <c r="H11" s="150"/>
      <c r="J11" s="153">
        <f>+J9</f>
        <v>2999.76</v>
      </c>
    </row>
    <row r="12" spans="1:12" ht="12" hidden="1" outlineLevel="1" thickBot="1">
      <c r="E12" s="137"/>
      <c r="F12" s="152" t="s">
        <v>16</v>
      </c>
      <c r="H12" s="150"/>
      <c r="J12" s="188">
        <v>2999.76</v>
      </c>
    </row>
    <row r="13" spans="1:12" ht="12" hidden="1" outlineLevel="1" thickTop="1">
      <c r="E13" s="137"/>
      <c r="F13" s="152" t="s">
        <v>17</v>
      </c>
      <c r="H13" s="150"/>
      <c r="J13" s="154">
        <f>+J11-J12</f>
        <v>0</v>
      </c>
    </row>
    <row r="14" spans="1:12" hidden="1" outlineLevel="1">
      <c r="B14" s="131"/>
      <c r="E14" s="137"/>
    </row>
    <row r="15" spans="1:12" collapsed="1">
      <c r="A15" s="225" t="s">
        <v>673</v>
      </c>
      <c r="B15" s="224" t="s">
        <v>18</v>
      </c>
      <c r="C15" s="199"/>
      <c r="D15" s="258"/>
      <c r="E15" s="137"/>
      <c r="G15" s="134"/>
      <c r="H15" s="127"/>
      <c r="I15" s="128"/>
      <c r="J15" s="128"/>
    </row>
    <row r="16" spans="1:12" hidden="1" outlineLevel="1">
      <c r="A16" s="139" t="s">
        <v>5</v>
      </c>
      <c r="B16" s="139" t="s">
        <v>6</v>
      </c>
      <c r="C16" s="139" t="s">
        <v>7</v>
      </c>
      <c r="D16" s="19" t="s">
        <v>8</v>
      </c>
      <c r="E16" s="140" t="s">
        <v>9</v>
      </c>
      <c r="F16" s="141" t="s">
        <v>10</v>
      </c>
      <c r="G16" s="142" t="s">
        <v>5</v>
      </c>
      <c r="H16" s="142" t="s">
        <v>6</v>
      </c>
      <c r="I16" s="141" t="s">
        <v>11</v>
      </c>
      <c r="J16" s="141" t="s">
        <v>19</v>
      </c>
    </row>
    <row r="17" spans="1:10" hidden="1" outlineLevel="1">
      <c r="A17" s="125"/>
      <c r="B17" s="126"/>
      <c r="C17" s="125"/>
      <c r="D17" s="125"/>
      <c r="E17" s="140" t="s">
        <v>13</v>
      </c>
      <c r="F17" s="125"/>
      <c r="G17" s="125"/>
      <c r="H17" s="127"/>
      <c r="I17" s="128"/>
      <c r="J17" s="189">
        <v>122092.87</v>
      </c>
    </row>
    <row r="18" spans="1:10" hidden="1" outlineLevel="1">
      <c r="A18" s="125"/>
      <c r="B18" s="126"/>
      <c r="C18" s="125"/>
      <c r="D18" s="125"/>
      <c r="E18" s="156"/>
      <c r="F18" s="138"/>
      <c r="G18" s="157" t="s">
        <v>20</v>
      </c>
      <c r="H18" s="158">
        <v>41655</v>
      </c>
      <c r="I18" s="159">
        <v>18916.22</v>
      </c>
      <c r="J18" s="128">
        <f>+F18-I18</f>
        <v>-18916.22</v>
      </c>
    </row>
    <row r="19" spans="1:10" hidden="1" outlineLevel="1">
      <c r="A19" s="125"/>
      <c r="B19" s="126"/>
      <c r="C19" s="125"/>
      <c r="D19" s="125"/>
      <c r="E19" s="156"/>
      <c r="F19" s="138"/>
      <c r="G19" s="157" t="s">
        <v>21</v>
      </c>
      <c r="H19" s="158">
        <v>41663</v>
      </c>
      <c r="I19" s="159">
        <v>61343.16</v>
      </c>
      <c r="J19" s="128">
        <f t="shared" ref="J19:J32" si="0">+F19-I19</f>
        <v>-61343.16</v>
      </c>
    </row>
    <row r="20" spans="1:10" hidden="1" outlineLevel="1">
      <c r="A20" s="125"/>
      <c r="B20" s="126"/>
      <c r="C20" s="125"/>
      <c r="D20" s="41" t="s">
        <v>22</v>
      </c>
      <c r="E20" s="156"/>
      <c r="F20" s="138"/>
      <c r="G20" s="157" t="s">
        <v>23</v>
      </c>
      <c r="H20" s="158">
        <v>41698</v>
      </c>
      <c r="I20" s="159">
        <v>44.44</v>
      </c>
      <c r="J20" s="128">
        <f t="shared" si="0"/>
        <v>-44.44</v>
      </c>
    </row>
    <row r="21" spans="1:10" hidden="1" outlineLevel="1">
      <c r="A21" s="125"/>
      <c r="B21" s="126"/>
      <c r="C21" s="125"/>
      <c r="D21" s="41" t="s">
        <v>24</v>
      </c>
      <c r="E21" s="156"/>
      <c r="F21" s="138"/>
      <c r="G21" s="157" t="s">
        <v>25</v>
      </c>
      <c r="H21" s="158">
        <v>41724</v>
      </c>
      <c r="I21" s="155">
        <v>15012.58</v>
      </c>
      <c r="J21" s="128">
        <f t="shared" si="0"/>
        <v>-15012.58</v>
      </c>
    </row>
    <row r="22" spans="1:10" hidden="1" outlineLevel="1">
      <c r="A22" s="125"/>
      <c r="B22" s="126"/>
      <c r="C22" s="125"/>
      <c r="D22" s="41" t="s">
        <v>26</v>
      </c>
      <c r="E22" s="156"/>
      <c r="F22" s="138"/>
      <c r="G22" s="157" t="s">
        <v>27</v>
      </c>
      <c r="H22" s="158">
        <v>41731</v>
      </c>
      <c r="I22" s="159">
        <v>58530.5</v>
      </c>
      <c r="J22" s="128">
        <f t="shared" si="0"/>
        <v>-58530.5</v>
      </c>
    </row>
    <row r="23" spans="1:10" hidden="1" outlineLevel="1">
      <c r="A23" s="125"/>
      <c r="B23" s="126"/>
      <c r="C23" s="125"/>
      <c r="D23" s="41" t="s">
        <v>28</v>
      </c>
      <c r="E23" s="156"/>
      <c r="F23" s="138"/>
      <c r="G23" s="157" t="s">
        <v>29</v>
      </c>
      <c r="H23" s="158">
        <v>41844</v>
      </c>
      <c r="I23" s="155">
        <v>27284.41</v>
      </c>
      <c r="J23" s="128">
        <f t="shared" si="0"/>
        <v>-27284.41</v>
      </c>
    </row>
    <row r="24" spans="1:10" hidden="1" outlineLevel="1">
      <c r="A24" s="125"/>
      <c r="B24" s="126"/>
      <c r="C24" s="125"/>
      <c r="D24" s="41" t="s">
        <v>28</v>
      </c>
      <c r="E24" s="156"/>
      <c r="F24" s="138"/>
      <c r="G24" s="157" t="s">
        <v>30</v>
      </c>
      <c r="H24" s="158">
        <v>41851</v>
      </c>
      <c r="I24" s="159">
        <v>174.05</v>
      </c>
      <c r="J24" s="128">
        <f t="shared" si="0"/>
        <v>-174.05</v>
      </c>
    </row>
    <row r="25" spans="1:10" hidden="1" outlineLevel="1">
      <c r="A25" s="160" t="s">
        <v>35</v>
      </c>
      <c r="B25" s="161">
        <v>42233</v>
      </c>
      <c r="C25" s="185" t="s">
        <v>36</v>
      </c>
      <c r="D25" s="162" t="s">
        <v>37</v>
      </c>
      <c r="E25" s="163" t="s">
        <v>34</v>
      </c>
      <c r="F25" s="159">
        <v>72752.570000000007</v>
      </c>
      <c r="G25" s="157" t="s">
        <v>381</v>
      </c>
      <c r="H25" s="166">
        <v>42373</v>
      </c>
      <c r="I25" s="134">
        <v>72310.929999999993</v>
      </c>
      <c r="J25" s="128">
        <f t="shared" si="0"/>
        <v>441.64000000001397</v>
      </c>
    </row>
    <row r="26" spans="1:10" hidden="1" outlineLevel="1">
      <c r="A26" s="157" t="s">
        <v>1008</v>
      </c>
      <c r="B26" s="166">
        <v>42401</v>
      </c>
      <c r="C26" s="165"/>
      <c r="D26" s="162"/>
      <c r="E26" s="165" t="s">
        <v>1010</v>
      </c>
      <c r="F26" s="159">
        <v>58770.85</v>
      </c>
      <c r="H26" s="164"/>
      <c r="J26" s="128">
        <f t="shared" si="0"/>
        <v>58770.85</v>
      </c>
    </row>
    <row r="27" spans="1:10" hidden="1" outlineLevel="1">
      <c r="A27" s="157" t="s">
        <v>683</v>
      </c>
      <c r="B27" s="166">
        <v>42517</v>
      </c>
      <c r="C27" s="165" t="s">
        <v>685</v>
      </c>
      <c r="D27" s="162" t="s">
        <v>687</v>
      </c>
      <c r="E27" s="165" t="s">
        <v>34</v>
      </c>
      <c r="F27" s="159">
        <v>39762.19</v>
      </c>
      <c r="H27" s="164"/>
      <c r="I27" s="58"/>
      <c r="J27" s="128">
        <f t="shared" si="0"/>
        <v>39762.19</v>
      </c>
    </row>
    <row r="28" spans="1:10" hidden="1" outlineLevel="1">
      <c r="A28" s="157" t="s">
        <v>684</v>
      </c>
      <c r="B28" s="166">
        <v>42521</v>
      </c>
      <c r="C28" s="165" t="s">
        <v>686</v>
      </c>
      <c r="D28" s="162" t="s">
        <v>688</v>
      </c>
      <c r="E28" s="165" t="s">
        <v>34</v>
      </c>
      <c r="F28" s="159">
        <v>12153.67</v>
      </c>
      <c r="H28" s="164"/>
      <c r="I28" s="58"/>
      <c r="J28" s="128">
        <f t="shared" si="0"/>
        <v>12153.67</v>
      </c>
    </row>
    <row r="29" spans="1:10" hidden="1" outlineLevel="1">
      <c r="A29" s="157" t="s">
        <v>749</v>
      </c>
      <c r="B29" s="166">
        <v>42528</v>
      </c>
      <c r="C29" s="165" t="s">
        <v>750</v>
      </c>
      <c r="D29" s="167" t="s">
        <v>755</v>
      </c>
      <c r="E29" s="165" t="s">
        <v>34</v>
      </c>
      <c r="F29" s="159">
        <v>17179.38</v>
      </c>
      <c r="H29" s="164"/>
      <c r="I29" s="58"/>
      <c r="J29" s="128">
        <f t="shared" si="0"/>
        <v>17179.38</v>
      </c>
    </row>
    <row r="30" spans="1:10" hidden="1" outlineLevel="1">
      <c r="A30" s="157" t="s">
        <v>751</v>
      </c>
      <c r="B30" s="166">
        <v>42529</v>
      </c>
      <c r="C30" s="165" t="s">
        <v>752</v>
      </c>
      <c r="D30" s="167" t="s">
        <v>756</v>
      </c>
      <c r="E30" s="165" t="s">
        <v>34</v>
      </c>
      <c r="F30" s="159">
        <v>10212.73</v>
      </c>
      <c r="H30" s="164"/>
      <c r="I30" s="58"/>
      <c r="J30" s="128">
        <f t="shared" si="0"/>
        <v>10212.73</v>
      </c>
    </row>
    <row r="31" spans="1:10" hidden="1" outlineLevel="1">
      <c r="A31" s="157" t="s">
        <v>753</v>
      </c>
      <c r="B31" s="166">
        <v>42530</v>
      </c>
      <c r="C31" s="165" t="s">
        <v>754</v>
      </c>
      <c r="D31" s="167" t="s">
        <v>757</v>
      </c>
      <c r="E31" s="165" t="s">
        <v>34</v>
      </c>
      <c r="F31" s="159">
        <v>12672.21</v>
      </c>
      <c r="H31" s="164"/>
      <c r="I31" s="58"/>
      <c r="J31" s="128">
        <f t="shared" si="0"/>
        <v>12672.21</v>
      </c>
    </row>
    <row r="32" spans="1:10" hidden="1" outlineLevel="1">
      <c r="A32" s="157" t="s">
        <v>206</v>
      </c>
      <c r="B32" s="166">
        <v>42548</v>
      </c>
      <c r="C32" s="165" t="s">
        <v>769</v>
      </c>
      <c r="D32" s="167" t="s">
        <v>770</v>
      </c>
      <c r="E32" s="165" t="s">
        <v>34</v>
      </c>
      <c r="F32" s="159">
        <v>17617.2</v>
      </c>
      <c r="H32" s="164"/>
      <c r="I32" s="58"/>
      <c r="J32" s="128">
        <f t="shared" si="0"/>
        <v>17617.2</v>
      </c>
    </row>
    <row r="33" spans="1:10" hidden="1" outlineLevel="1">
      <c r="A33" s="157"/>
      <c r="B33" s="166"/>
      <c r="C33" s="165"/>
      <c r="D33" s="162"/>
      <c r="E33" s="165"/>
      <c r="F33" s="159"/>
      <c r="H33" s="164"/>
      <c r="I33" s="58"/>
      <c r="J33" s="128"/>
    </row>
    <row r="34" spans="1:10" hidden="1" outlineLevel="1">
      <c r="C34" s="129"/>
      <c r="D34" s="125"/>
      <c r="E34" s="137"/>
      <c r="H34" s="164"/>
      <c r="J34" s="128"/>
    </row>
    <row r="35" spans="1:10" hidden="1" outlineLevel="1">
      <c r="C35" s="129"/>
      <c r="D35" s="125"/>
      <c r="E35" s="137"/>
      <c r="F35" s="152" t="s">
        <v>15</v>
      </c>
      <c r="H35" s="150"/>
      <c r="J35" s="153">
        <f>+SUM(J17:J32)</f>
        <v>109597.37999999999</v>
      </c>
    </row>
    <row r="36" spans="1:10" ht="12" hidden="1" outlineLevel="1" thickBot="1">
      <c r="C36" s="129"/>
      <c r="D36" s="125"/>
      <c r="E36" s="137"/>
      <c r="F36" s="152" t="s">
        <v>16</v>
      </c>
      <c r="H36" s="150"/>
      <c r="J36" s="249">
        <v>109597.38</v>
      </c>
    </row>
    <row r="37" spans="1:10" ht="12" hidden="1" outlineLevel="1" thickTop="1">
      <c r="C37" s="129"/>
      <c r="D37" s="125"/>
      <c r="E37" s="137"/>
      <c r="F37" s="152" t="s">
        <v>17</v>
      </c>
      <c r="H37" s="150"/>
      <c r="J37" s="154">
        <f>+J35-J36</f>
        <v>0</v>
      </c>
    </row>
    <row r="38" spans="1:10" hidden="1" outlineLevel="1">
      <c r="E38" s="137"/>
    </row>
    <row r="39" spans="1:10" collapsed="1">
      <c r="A39" s="225" t="s">
        <v>48</v>
      </c>
      <c r="B39" s="224" t="s">
        <v>49</v>
      </c>
      <c r="C39" s="199"/>
      <c r="D39" s="258"/>
      <c r="E39" s="137"/>
      <c r="G39" s="134"/>
      <c r="H39" s="127"/>
      <c r="I39" s="128"/>
      <c r="J39" s="128"/>
    </row>
    <row r="40" spans="1:10" hidden="1" outlineLevel="1">
      <c r="A40" s="139" t="s">
        <v>5</v>
      </c>
      <c r="B40" s="139" t="s">
        <v>6</v>
      </c>
      <c r="C40" s="139" t="s">
        <v>7</v>
      </c>
      <c r="D40" s="19" t="s">
        <v>8</v>
      </c>
      <c r="E40" s="140" t="s">
        <v>9</v>
      </c>
      <c r="F40" s="141" t="s">
        <v>10</v>
      </c>
      <c r="G40" s="142" t="s">
        <v>5</v>
      </c>
      <c r="H40" s="142" t="s">
        <v>6</v>
      </c>
      <c r="I40" s="141" t="s">
        <v>11</v>
      </c>
      <c r="J40" s="141" t="s">
        <v>19</v>
      </c>
    </row>
    <row r="41" spans="1:10" hidden="1" outlineLevel="1">
      <c r="A41" s="125"/>
      <c r="B41" s="125"/>
      <c r="C41" s="125"/>
      <c r="D41" s="125"/>
      <c r="E41" s="140" t="s">
        <v>13</v>
      </c>
      <c r="F41" s="125"/>
      <c r="G41" s="138"/>
      <c r="H41" s="127"/>
      <c r="I41" s="193"/>
      <c r="J41" s="221">
        <v>37164.730000000003</v>
      </c>
    </row>
    <row r="42" spans="1:10" hidden="1" outlineLevel="1">
      <c r="A42" s="125"/>
      <c r="B42" s="125"/>
      <c r="C42" s="125"/>
      <c r="D42" s="150" t="s">
        <v>50</v>
      </c>
      <c r="E42" s="140"/>
      <c r="F42" s="128"/>
      <c r="G42" s="129" t="s">
        <v>51</v>
      </c>
      <c r="H42" s="191">
        <v>41281</v>
      </c>
      <c r="I42" s="57">
        <v>14072.68</v>
      </c>
      <c r="J42" s="189">
        <f>+F42-I42</f>
        <v>-14072.68</v>
      </c>
    </row>
    <row r="43" spans="1:10" hidden="1" outlineLevel="1">
      <c r="A43" s="125"/>
      <c r="B43" s="125"/>
      <c r="C43" s="125"/>
      <c r="D43" s="129" t="s">
        <v>52</v>
      </c>
      <c r="E43" s="140"/>
      <c r="F43" s="128"/>
      <c r="G43" s="129" t="s">
        <v>53</v>
      </c>
      <c r="H43" s="191">
        <v>41284</v>
      </c>
      <c r="I43" s="57">
        <v>4436.7700000000004</v>
      </c>
      <c r="J43" s="189">
        <f t="shared" ref="J43:J47" si="1">+F43-I43</f>
        <v>-4436.7700000000004</v>
      </c>
    </row>
    <row r="44" spans="1:10" hidden="1" outlineLevel="1">
      <c r="A44" s="125"/>
      <c r="B44" s="125"/>
      <c r="C44" s="125"/>
      <c r="D44" s="129" t="s">
        <v>54</v>
      </c>
      <c r="E44" s="140"/>
      <c r="F44" s="128"/>
      <c r="G44" s="129" t="s">
        <v>55</v>
      </c>
      <c r="H44" s="191">
        <v>41297</v>
      </c>
      <c r="I44" s="57">
        <v>12102.88</v>
      </c>
      <c r="J44" s="189">
        <f t="shared" si="1"/>
        <v>-12102.88</v>
      </c>
    </row>
    <row r="45" spans="1:10" hidden="1" outlineLevel="1">
      <c r="A45" s="125"/>
      <c r="B45" s="125"/>
      <c r="C45" s="125"/>
      <c r="D45" s="125"/>
      <c r="E45" s="140"/>
      <c r="F45" s="128"/>
      <c r="G45" s="129" t="s">
        <v>56</v>
      </c>
      <c r="H45" s="191">
        <v>41517</v>
      </c>
      <c r="I45" s="57">
        <v>702.64</v>
      </c>
      <c r="J45" s="189">
        <f t="shared" si="1"/>
        <v>-702.64</v>
      </c>
    </row>
    <row r="46" spans="1:10" hidden="1" outlineLevel="1">
      <c r="A46" s="125"/>
      <c r="B46" s="125"/>
      <c r="C46" s="125"/>
      <c r="D46" s="129" t="s">
        <v>57</v>
      </c>
      <c r="E46" s="140"/>
      <c r="F46" s="128"/>
      <c r="G46" s="129" t="s">
        <v>58</v>
      </c>
      <c r="H46" s="191">
        <v>41517</v>
      </c>
      <c r="I46" s="192">
        <v>6376.54</v>
      </c>
      <c r="J46" s="189">
        <f t="shared" si="1"/>
        <v>-6376.54</v>
      </c>
    </row>
    <row r="47" spans="1:10" hidden="1" outlineLevel="1">
      <c r="A47" s="129" t="s">
        <v>62</v>
      </c>
      <c r="B47" s="172">
        <v>41990</v>
      </c>
      <c r="C47" s="129" t="s">
        <v>63</v>
      </c>
      <c r="D47" s="150" t="s">
        <v>64</v>
      </c>
      <c r="E47" s="137" t="s">
        <v>34</v>
      </c>
      <c r="F47" s="134">
        <v>92316.160000000003</v>
      </c>
      <c r="G47" s="138"/>
      <c r="H47" s="63"/>
      <c r="I47" s="193">
        <v>83084.55</v>
      </c>
      <c r="J47" s="189">
        <f t="shared" si="1"/>
        <v>9231.61</v>
      </c>
    </row>
    <row r="48" spans="1:10" hidden="1" outlineLevel="1">
      <c r="A48" s="129" t="s">
        <v>65</v>
      </c>
      <c r="B48" s="172">
        <v>42017</v>
      </c>
      <c r="C48" s="129" t="s">
        <v>66</v>
      </c>
      <c r="D48" s="150" t="s">
        <v>67</v>
      </c>
      <c r="E48" s="137" t="s">
        <v>34</v>
      </c>
      <c r="F48" s="134">
        <v>25072.45</v>
      </c>
      <c r="G48" s="129" t="s">
        <v>417</v>
      </c>
      <c r="H48" s="191">
        <v>42400</v>
      </c>
      <c r="I48" s="193">
        <f>631.11+383.62+7.37+16835.24</f>
        <v>17857.34</v>
      </c>
      <c r="J48" s="189">
        <f>+F48-I48</f>
        <v>7215.1100000000006</v>
      </c>
    </row>
    <row r="49" spans="1:12" hidden="1" outlineLevel="1">
      <c r="A49" s="129" t="s">
        <v>68</v>
      </c>
      <c r="B49" s="172">
        <v>42205</v>
      </c>
      <c r="C49" s="129" t="s">
        <v>69</v>
      </c>
      <c r="D49" s="150" t="s">
        <v>70</v>
      </c>
      <c r="E49" s="137" t="s">
        <v>34</v>
      </c>
      <c r="F49" s="134">
        <v>28223.52</v>
      </c>
      <c r="G49" s="138"/>
      <c r="H49" s="127"/>
      <c r="I49" s="128">
        <v>1121.72</v>
      </c>
      <c r="J49" s="189">
        <f>+F49-I49</f>
        <v>27101.8</v>
      </c>
      <c r="K49" s="129" t="s">
        <v>1012</v>
      </c>
    </row>
    <row r="50" spans="1:12" hidden="1" outlineLevel="1">
      <c r="A50" s="129" t="s">
        <v>71</v>
      </c>
      <c r="B50" s="172">
        <v>42349</v>
      </c>
      <c r="C50" s="129" t="s">
        <v>72</v>
      </c>
      <c r="D50" s="150">
        <v>56727</v>
      </c>
      <c r="E50" s="129" t="s">
        <v>34</v>
      </c>
      <c r="F50" s="134">
        <v>5150.47</v>
      </c>
      <c r="G50" s="138"/>
      <c r="H50" s="127"/>
      <c r="I50" s="128"/>
      <c r="J50" s="189">
        <f>+F50-I50</f>
        <v>5150.47</v>
      </c>
      <c r="L50" s="174"/>
    </row>
    <row r="51" spans="1:12" hidden="1" outlineLevel="1">
      <c r="B51" s="172"/>
      <c r="C51" s="129"/>
      <c r="D51" s="150"/>
      <c r="E51" s="129"/>
      <c r="F51" s="134"/>
      <c r="G51" s="268" t="s">
        <v>1011</v>
      </c>
      <c r="H51" s="269">
        <v>42423</v>
      </c>
      <c r="I51" s="270">
        <v>9334.57</v>
      </c>
      <c r="J51" s="189">
        <f t="shared" ref="J51:J59" si="2">+F51-I51</f>
        <v>-9334.57</v>
      </c>
    </row>
    <row r="52" spans="1:12" hidden="1" outlineLevel="1">
      <c r="A52" s="129" t="s">
        <v>771</v>
      </c>
      <c r="B52" s="172">
        <v>42545</v>
      </c>
      <c r="C52" s="129" t="s">
        <v>772</v>
      </c>
      <c r="D52" s="202" t="s">
        <v>774</v>
      </c>
      <c r="E52" s="129" t="s">
        <v>34</v>
      </c>
      <c r="F52" s="134">
        <v>6671.97</v>
      </c>
      <c r="G52" s="125"/>
      <c r="H52" s="126"/>
      <c r="I52" s="193"/>
      <c r="J52" s="189">
        <f t="shared" si="2"/>
        <v>6671.97</v>
      </c>
    </row>
    <row r="53" spans="1:12" hidden="1" outlineLevel="1">
      <c r="A53" s="129" t="s">
        <v>674</v>
      </c>
      <c r="B53" s="172">
        <v>42545</v>
      </c>
      <c r="C53" s="129" t="s">
        <v>773</v>
      </c>
      <c r="D53" s="202" t="s">
        <v>775</v>
      </c>
      <c r="E53" s="129" t="s">
        <v>34</v>
      </c>
      <c r="F53" s="134">
        <v>11489.65</v>
      </c>
      <c r="G53" s="125"/>
      <c r="H53" s="126"/>
      <c r="I53" s="193"/>
      <c r="J53" s="189">
        <f t="shared" si="2"/>
        <v>11489.65</v>
      </c>
    </row>
    <row r="54" spans="1:12" hidden="1" outlineLevel="1">
      <c r="A54" s="129" t="s">
        <v>776</v>
      </c>
      <c r="B54" s="172">
        <v>42546</v>
      </c>
      <c r="C54" s="129" t="s">
        <v>777</v>
      </c>
      <c r="D54" s="202" t="s">
        <v>782</v>
      </c>
      <c r="E54" s="129" t="s">
        <v>34</v>
      </c>
      <c r="F54" s="134">
        <v>111609.72</v>
      </c>
      <c r="G54" s="125"/>
      <c r="H54" s="126"/>
      <c r="I54" s="193"/>
      <c r="J54" s="189">
        <f t="shared" si="2"/>
        <v>111609.72</v>
      </c>
    </row>
    <row r="55" spans="1:12" hidden="1" outlineLevel="1">
      <c r="A55" s="129" t="s">
        <v>778</v>
      </c>
      <c r="B55" s="172">
        <v>42546</v>
      </c>
      <c r="C55" s="129" t="s">
        <v>779</v>
      </c>
      <c r="D55" s="202" t="s">
        <v>783</v>
      </c>
      <c r="E55" s="129" t="s">
        <v>34</v>
      </c>
      <c r="F55" s="134">
        <v>39724.57</v>
      </c>
      <c r="G55" s="125"/>
      <c r="H55" s="126"/>
      <c r="I55" s="193"/>
      <c r="J55" s="189">
        <f t="shared" si="2"/>
        <v>39724.57</v>
      </c>
    </row>
    <row r="56" spans="1:12" hidden="1" outlineLevel="1">
      <c r="A56" s="129" t="s">
        <v>780</v>
      </c>
      <c r="B56" s="172">
        <v>42548</v>
      </c>
      <c r="C56" s="129" t="s">
        <v>781</v>
      </c>
      <c r="D56" s="202" t="s">
        <v>784</v>
      </c>
      <c r="E56" s="129" t="s">
        <v>34</v>
      </c>
      <c r="F56" s="134">
        <v>9425.4599999999991</v>
      </c>
      <c r="G56" s="125"/>
      <c r="H56" s="126"/>
      <c r="I56" s="193"/>
      <c r="J56" s="189">
        <f t="shared" si="2"/>
        <v>9425.4599999999991</v>
      </c>
    </row>
    <row r="57" spans="1:12" hidden="1" outlineLevel="1">
      <c r="A57" s="129" t="s">
        <v>795</v>
      </c>
      <c r="B57" s="172">
        <v>42551</v>
      </c>
      <c r="C57" s="129" t="s">
        <v>785</v>
      </c>
      <c r="D57" s="202" t="s">
        <v>798</v>
      </c>
      <c r="E57" s="129" t="s">
        <v>34</v>
      </c>
      <c r="F57" s="134">
        <v>212907.46</v>
      </c>
      <c r="G57" s="125"/>
      <c r="H57" s="126"/>
      <c r="I57" s="193"/>
      <c r="J57" s="189">
        <f t="shared" si="2"/>
        <v>212907.46</v>
      </c>
    </row>
    <row r="58" spans="1:12" hidden="1" outlineLevel="1">
      <c r="A58" s="129" t="s">
        <v>796</v>
      </c>
      <c r="B58" s="172">
        <v>42551</v>
      </c>
      <c r="C58" s="129" t="s">
        <v>797</v>
      </c>
      <c r="D58" s="202" t="s">
        <v>799</v>
      </c>
      <c r="E58" s="129" t="s">
        <v>34</v>
      </c>
      <c r="F58" s="134">
        <v>15168.13</v>
      </c>
      <c r="G58" s="125"/>
      <c r="H58" s="126"/>
      <c r="I58" s="193"/>
      <c r="J58" s="189">
        <f t="shared" si="2"/>
        <v>15168.13</v>
      </c>
    </row>
    <row r="59" spans="1:12" hidden="1" outlineLevel="1">
      <c r="A59" s="129" t="s">
        <v>800</v>
      </c>
      <c r="B59" s="172">
        <v>42551</v>
      </c>
      <c r="C59" s="129" t="s">
        <v>700</v>
      </c>
      <c r="D59" s="202">
        <v>60482</v>
      </c>
      <c r="E59" s="129" t="s">
        <v>34</v>
      </c>
      <c r="F59" s="134">
        <v>306924.84999999998</v>
      </c>
      <c r="G59" s="125"/>
      <c r="H59" s="126"/>
      <c r="I59" s="193"/>
      <c r="J59" s="189">
        <f t="shared" si="2"/>
        <v>306924.84999999998</v>
      </c>
    </row>
    <row r="60" spans="1:12" hidden="1" outlineLevel="1">
      <c r="A60" s="169"/>
      <c r="B60" s="170"/>
      <c r="C60" s="169"/>
      <c r="D60" s="169"/>
      <c r="E60" s="173"/>
      <c r="F60" s="171"/>
      <c r="H60" s="150"/>
      <c r="J60" s="128"/>
    </row>
    <row r="61" spans="1:12" hidden="1" outlineLevel="1">
      <c r="C61" s="129"/>
      <c r="D61" s="129"/>
      <c r="E61" s="137"/>
      <c r="F61" s="152" t="s">
        <v>15</v>
      </c>
      <c r="H61" s="150"/>
      <c r="J61" s="153">
        <f>+SUM(J41:J59)</f>
        <v>752759.45</v>
      </c>
    </row>
    <row r="62" spans="1:12" ht="12" hidden="1" outlineLevel="1" thickBot="1">
      <c r="C62" s="129"/>
      <c r="D62" s="129"/>
      <c r="E62" s="137"/>
      <c r="F62" s="152" t="s">
        <v>16</v>
      </c>
      <c r="H62" s="150"/>
      <c r="J62" s="250">
        <v>752759.44</v>
      </c>
    </row>
    <row r="63" spans="1:12" hidden="1" outlineLevel="1">
      <c r="C63" s="129"/>
      <c r="D63" s="129"/>
      <c r="E63" s="137"/>
      <c r="F63" s="152" t="s">
        <v>17</v>
      </c>
      <c r="H63" s="150"/>
      <c r="J63" s="154">
        <f>+J61-J62</f>
        <v>1.0000000009313226E-2</v>
      </c>
    </row>
    <row r="64" spans="1:12" hidden="1" outlineLevel="1">
      <c r="E64" s="137"/>
    </row>
    <row r="65" spans="1:10" collapsed="1">
      <c r="A65" s="225" t="s">
        <v>356</v>
      </c>
      <c r="B65" s="224" t="s">
        <v>357</v>
      </c>
      <c r="C65" s="199"/>
      <c r="D65" s="258"/>
      <c r="E65" s="137"/>
      <c r="F65" s="125"/>
      <c r="G65" s="138"/>
      <c r="H65" s="127"/>
      <c r="I65" s="128"/>
      <c r="J65" s="128"/>
    </row>
    <row r="66" spans="1:10" hidden="1" outlineLevel="1">
      <c r="A66" s="139" t="s">
        <v>5</v>
      </c>
      <c r="B66" s="139" t="s">
        <v>6</v>
      </c>
      <c r="C66" s="180" t="s">
        <v>7</v>
      </c>
      <c r="D66" s="120" t="s">
        <v>8</v>
      </c>
      <c r="E66" s="180" t="s">
        <v>9</v>
      </c>
      <c r="F66" s="141" t="s">
        <v>10</v>
      </c>
      <c r="G66" s="142" t="s">
        <v>5</v>
      </c>
      <c r="H66" s="142" t="s">
        <v>6</v>
      </c>
      <c r="I66" s="141" t="s">
        <v>11</v>
      </c>
      <c r="J66" s="141" t="s">
        <v>19</v>
      </c>
    </row>
    <row r="67" spans="1:10" hidden="1" outlineLevel="1">
      <c r="A67" s="129" t="s">
        <v>358</v>
      </c>
      <c r="B67" s="172">
        <v>42308</v>
      </c>
      <c r="C67" s="133">
        <v>29048</v>
      </c>
      <c r="D67" s="202" t="s">
        <v>359</v>
      </c>
      <c r="E67" s="133" t="s">
        <v>76</v>
      </c>
      <c r="F67" s="174">
        <v>3035.3</v>
      </c>
      <c r="G67" s="174"/>
      <c r="H67" s="174"/>
      <c r="I67" s="184"/>
      <c r="J67" s="190">
        <f>+F67-I67</f>
        <v>3035.3</v>
      </c>
    </row>
    <row r="68" spans="1:10" hidden="1" outlineLevel="1">
      <c r="J68" s="190"/>
    </row>
    <row r="69" spans="1:10" hidden="1" outlineLevel="1">
      <c r="F69" s="152" t="s">
        <v>15</v>
      </c>
      <c r="J69" s="195">
        <f>+J67</f>
        <v>3035.3</v>
      </c>
    </row>
    <row r="70" spans="1:10" ht="12" hidden="1" outlineLevel="1" thickBot="1">
      <c r="F70" s="152" t="s">
        <v>16</v>
      </c>
      <c r="J70" s="212">
        <v>3035.3</v>
      </c>
    </row>
    <row r="71" spans="1:10" ht="12" hidden="1" outlineLevel="1" thickTop="1">
      <c r="F71" s="152" t="s">
        <v>17</v>
      </c>
      <c r="J71" s="190">
        <f>+J69-J70</f>
        <v>0</v>
      </c>
    </row>
    <row r="72" spans="1:10" hidden="1" outlineLevel="1">
      <c r="E72" s="137"/>
    </row>
    <row r="73" spans="1:10" collapsed="1">
      <c r="A73" s="225" t="s">
        <v>86</v>
      </c>
      <c r="B73" s="224" t="s">
        <v>87</v>
      </c>
      <c r="C73" s="199"/>
      <c r="D73" s="260"/>
      <c r="E73" s="137"/>
      <c r="F73" s="125"/>
      <c r="G73" s="138"/>
      <c r="H73" s="127"/>
      <c r="I73" s="128"/>
      <c r="J73" s="128"/>
    </row>
    <row r="74" spans="1:10" hidden="1" outlineLevel="1">
      <c r="A74" s="139" t="s">
        <v>5</v>
      </c>
      <c r="B74" s="139" t="s">
        <v>6</v>
      </c>
      <c r="C74" s="180" t="s">
        <v>7</v>
      </c>
      <c r="D74" s="120" t="s">
        <v>8</v>
      </c>
      <c r="E74" s="140" t="s">
        <v>9</v>
      </c>
      <c r="F74" s="141" t="s">
        <v>10</v>
      </c>
      <c r="G74" s="142" t="s">
        <v>5</v>
      </c>
      <c r="H74" s="142" t="s">
        <v>6</v>
      </c>
      <c r="I74" s="141" t="s">
        <v>11</v>
      </c>
      <c r="J74" s="141" t="s">
        <v>19</v>
      </c>
    </row>
    <row r="75" spans="1:10" hidden="1" outlineLevel="1">
      <c r="I75" s="184"/>
      <c r="J75" s="190"/>
    </row>
    <row r="76" spans="1:10" hidden="1" outlineLevel="1">
      <c r="A76" s="129" t="s">
        <v>88</v>
      </c>
      <c r="B76" s="172">
        <v>41904</v>
      </c>
      <c r="C76" s="133" t="s">
        <v>89</v>
      </c>
      <c r="D76" s="202">
        <v>45159</v>
      </c>
      <c r="E76" s="133" t="s">
        <v>34</v>
      </c>
      <c r="F76" s="195">
        <v>2468.4</v>
      </c>
      <c r="H76" s="172"/>
      <c r="I76" s="184"/>
      <c r="J76" s="190">
        <f>+F76-I76</f>
        <v>2468.4</v>
      </c>
    </row>
    <row r="77" spans="1:10" hidden="1" outlineLevel="1">
      <c r="A77" s="129" t="s">
        <v>90</v>
      </c>
      <c r="B77" s="172">
        <v>41909</v>
      </c>
      <c r="C77" s="133" t="s">
        <v>91</v>
      </c>
      <c r="D77" s="202" t="s">
        <v>92</v>
      </c>
      <c r="E77" s="133" t="s">
        <v>34</v>
      </c>
      <c r="F77" s="195">
        <v>10785</v>
      </c>
      <c r="H77" s="172"/>
      <c r="I77" s="184"/>
      <c r="J77" s="190">
        <f t="shared" ref="J77:J83" si="3">+F77-I77</f>
        <v>10785</v>
      </c>
    </row>
    <row r="78" spans="1:10" hidden="1" outlineLevel="1">
      <c r="A78" s="129" t="s">
        <v>93</v>
      </c>
      <c r="B78" s="172">
        <v>41911</v>
      </c>
      <c r="C78" s="133" t="s">
        <v>94</v>
      </c>
      <c r="D78" s="202" t="s">
        <v>95</v>
      </c>
      <c r="E78" s="133" t="s">
        <v>34</v>
      </c>
      <c r="F78" s="195">
        <v>5490</v>
      </c>
      <c r="H78" s="172"/>
      <c r="I78" s="195"/>
      <c r="J78" s="190">
        <f t="shared" si="3"/>
        <v>5490</v>
      </c>
    </row>
    <row r="79" spans="1:10" hidden="1" outlineLevel="1">
      <c r="A79" s="129" t="s">
        <v>96</v>
      </c>
      <c r="B79" s="172">
        <v>41929</v>
      </c>
      <c r="C79" s="133" t="s">
        <v>97</v>
      </c>
      <c r="D79" s="202" t="s">
        <v>98</v>
      </c>
      <c r="E79" s="133" t="s">
        <v>34</v>
      </c>
      <c r="F79" s="195">
        <v>2863.34</v>
      </c>
      <c r="H79" s="172"/>
      <c r="I79" s="195"/>
      <c r="J79" s="190">
        <f t="shared" si="3"/>
        <v>2863.34</v>
      </c>
    </row>
    <row r="80" spans="1:10" hidden="1" outlineLevel="1">
      <c r="A80" s="129" t="s">
        <v>99</v>
      </c>
      <c r="B80" s="172">
        <v>41949</v>
      </c>
      <c r="C80" s="133" t="s">
        <v>100</v>
      </c>
      <c r="D80" s="202" t="s">
        <v>101</v>
      </c>
      <c r="E80" s="133" t="s">
        <v>34</v>
      </c>
      <c r="F80" s="195">
        <v>5335</v>
      </c>
      <c r="H80" s="172"/>
      <c r="I80" s="195"/>
      <c r="J80" s="190">
        <f t="shared" si="3"/>
        <v>5335</v>
      </c>
    </row>
    <row r="81" spans="1:10" hidden="1" outlineLevel="1">
      <c r="A81" s="129" t="s">
        <v>102</v>
      </c>
      <c r="B81" s="172">
        <v>42030</v>
      </c>
      <c r="C81" s="133" t="s">
        <v>103</v>
      </c>
      <c r="D81" s="202" t="s">
        <v>104</v>
      </c>
      <c r="E81" s="133" t="s">
        <v>34</v>
      </c>
      <c r="F81" s="174">
        <v>54035.27</v>
      </c>
      <c r="G81" s="125" t="s">
        <v>105</v>
      </c>
      <c r="H81" s="126">
        <v>42094</v>
      </c>
      <c r="I81" s="195">
        <v>48497.27</v>
      </c>
      <c r="J81" s="190">
        <f t="shared" si="3"/>
        <v>5538</v>
      </c>
    </row>
    <row r="82" spans="1:10" hidden="1" outlineLevel="1">
      <c r="A82" s="129" t="s">
        <v>106</v>
      </c>
      <c r="B82" s="172">
        <v>42035</v>
      </c>
      <c r="C82" s="133" t="s">
        <v>107</v>
      </c>
      <c r="D82" s="202" t="s">
        <v>108</v>
      </c>
      <c r="E82" s="133" t="s">
        <v>34</v>
      </c>
      <c r="F82" s="174">
        <v>22247.96</v>
      </c>
      <c r="G82" s="125" t="s">
        <v>105</v>
      </c>
      <c r="H82" s="126">
        <v>42094</v>
      </c>
      <c r="I82" s="195">
        <v>15797.96</v>
      </c>
      <c r="J82" s="190">
        <f t="shared" si="3"/>
        <v>6450</v>
      </c>
    </row>
    <row r="83" spans="1:10" hidden="1" outlineLevel="1">
      <c r="A83" s="125" t="s">
        <v>109</v>
      </c>
      <c r="B83" s="126">
        <v>42052</v>
      </c>
      <c r="C83" s="175" t="s">
        <v>110</v>
      </c>
      <c r="D83" s="206" t="s">
        <v>111</v>
      </c>
      <c r="E83" s="175" t="s">
        <v>34</v>
      </c>
      <c r="F83" s="195">
        <v>69850.86</v>
      </c>
      <c r="G83" s="125" t="s">
        <v>105</v>
      </c>
      <c r="H83" s="126">
        <v>42094</v>
      </c>
      <c r="I83" s="195">
        <v>55960.86</v>
      </c>
      <c r="J83" s="190">
        <f t="shared" si="3"/>
        <v>13890</v>
      </c>
    </row>
    <row r="84" spans="1:10" hidden="1" outlineLevel="1">
      <c r="A84" s="125"/>
      <c r="B84" s="126"/>
      <c r="C84" s="175"/>
      <c r="D84" s="206"/>
      <c r="E84" s="175"/>
      <c r="F84" s="138"/>
      <c r="H84" s="172"/>
      <c r="I84" s="195"/>
      <c r="J84" s="190"/>
    </row>
    <row r="85" spans="1:10" hidden="1" outlineLevel="1">
      <c r="I85" s="184"/>
      <c r="J85" s="190"/>
    </row>
    <row r="86" spans="1:10" hidden="1" outlineLevel="1">
      <c r="F86" s="152" t="s">
        <v>15</v>
      </c>
      <c r="I86" s="184"/>
      <c r="J86" s="232">
        <f>+SUM(J76:J83)</f>
        <v>52819.740000000005</v>
      </c>
    </row>
    <row r="87" spans="1:10" ht="12" hidden="1" outlineLevel="1" thickBot="1">
      <c r="F87" s="152" t="s">
        <v>16</v>
      </c>
      <c r="I87" s="184"/>
      <c r="J87" s="214">
        <v>52819.74</v>
      </c>
    </row>
    <row r="88" spans="1:10" ht="12" hidden="1" outlineLevel="1" thickTop="1">
      <c r="F88" s="152" t="s">
        <v>17</v>
      </c>
      <c r="J88" s="154">
        <f>+J86-J87</f>
        <v>0</v>
      </c>
    </row>
    <row r="89" spans="1:10" hidden="1" outlineLevel="1">
      <c r="E89" s="137"/>
      <c r="F89" s="152"/>
      <c r="H89" s="150"/>
      <c r="J89" s="208"/>
    </row>
    <row r="90" spans="1:10" collapsed="1">
      <c r="A90" s="225" t="s">
        <v>360</v>
      </c>
      <c r="B90" s="224" t="s">
        <v>361</v>
      </c>
      <c r="C90" s="199"/>
      <c r="D90" s="258"/>
      <c r="E90" s="137"/>
      <c r="F90" s="125"/>
      <c r="G90" s="138"/>
      <c r="H90" s="127"/>
      <c r="I90" s="128"/>
      <c r="J90" s="128"/>
    </row>
    <row r="91" spans="1:10" hidden="1" outlineLevel="1">
      <c r="A91" s="139" t="s">
        <v>5</v>
      </c>
      <c r="B91" s="139" t="s">
        <v>6</v>
      </c>
      <c r="C91" s="180" t="s">
        <v>7</v>
      </c>
      <c r="D91" s="120" t="s">
        <v>8</v>
      </c>
      <c r="E91" s="180" t="s">
        <v>9</v>
      </c>
      <c r="F91" s="141" t="s">
        <v>10</v>
      </c>
      <c r="G91" s="142" t="s">
        <v>5</v>
      </c>
      <c r="H91" s="142" t="s">
        <v>6</v>
      </c>
      <c r="I91" s="141" t="s">
        <v>11</v>
      </c>
      <c r="J91" s="141" t="s">
        <v>19</v>
      </c>
    </row>
    <row r="92" spans="1:10" hidden="1" outlineLevel="1">
      <c r="A92" s="129" t="s">
        <v>362</v>
      </c>
      <c r="B92" s="172">
        <v>42308</v>
      </c>
      <c r="C92" s="133" t="s">
        <v>363</v>
      </c>
      <c r="D92" s="202" t="s">
        <v>364</v>
      </c>
      <c r="E92" s="133" t="s">
        <v>76</v>
      </c>
      <c r="F92" s="174">
        <v>1110.75</v>
      </c>
      <c r="G92" s="217"/>
      <c r="H92" s="217"/>
      <c r="I92" s="218"/>
      <c r="J92" s="219">
        <f>+F92</f>
        <v>1110.75</v>
      </c>
    </row>
    <row r="93" spans="1:10" hidden="1" outlineLevel="1">
      <c r="B93" s="172"/>
      <c r="F93" s="134"/>
      <c r="G93" s="142"/>
      <c r="H93" s="142"/>
      <c r="I93" s="141"/>
      <c r="J93" s="181"/>
    </row>
    <row r="94" spans="1:10" hidden="1" outlineLevel="1">
      <c r="B94" s="172"/>
      <c r="F94" s="152" t="s">
        <v>15</v>
      </c>
      <c r="G94" s="142"/>
      <c r="H94" s="142"/>
      <c r="I94" s="141"/>
      <c r="J94" s="233">
        <f>+J92</f>
        <v>1110.75</v>
      </c>
    </row>
    <row r="95" spans="1:10" ht="12" hidden="1" outlineLevel="1" thickBot="1">
      <c r="B95" s="172"/>
      <c r="F95" s="152" t="s">
        <v>16</v>
      </c>
      <c r="G95" s="142"/>
      <c r="H95" s="142"/>
      <c r="I95" s="141"/>
      <c r="J95" s="220">
        <v>1110.75</v>
      </c>
    </row>
    <row r="96" spans="1:10" ht="12" hidden="1" outlineLevel="1" thickTop="1">
      <c r="B96" s="172"/>
      <c r="F96" s="152" t="s">
        <v>17</v>
      </c>
      <c r="G96" s="142"/>
      <c r="H96" s="142"/>
      <c r="I96" s="141"/>
      <c r="J96" s="219">
        <f>+J94-J95</f>
        <v>0</v>
      </c>
    </row>
    <row r="97" spans="1:10" hidden="1" outlineLevel="1">
      <c r="F97" s="152"/>
      <c r="J97" s="154"/>
    </row>
    <row r="98" spans="1:10" collapsed="1">
      <c r="A98" s="225" t="s">
        <v>112</v>
      </c>
      <c r="B98" s="224" t="s">
        <v>113</v>
      </c>
      <c r="C98" s="199"/>
      <c r="D98" s="258"/>
      <c r="E98" s="176"/>
      <c r="F98" s="125"/>
      <c r="G98" s="138"/>
      <c r="H98" s="127"/>
      <c r="I98" s="128"/>
      <c r="J98" s="128"/>
    </row>
    <row r="99" spans="1:10" hidden="1" outlineLevel="1">
      <c r="A99" s="139" t="s">
        <v>5</v>
      </c>
      <c r="B99" s="139" t="s">
        <v>6</v>
      </c>
      <c r="C99" s="180" t="s">
        <v>7</v>
      </c>
      <c r="D99" s="120" t="s">
        <v>8</v>
      </c>
      <c r="E99" s="140" t="s">
        <v>9</v>
      </c>
      <c r="F99" s="141" t="s">
        <v>10</v>
      </c>
      <c r="G99" s="142" t="s">
        <v>5</v>
      </c>
      <c r="H99" s="142" t="s">
        <v>6</v>
      </c>
      <c r="I99" s="141" t="s">
        <v>11</v>
      </c>
      <c r="J99" s="141" t="s">
        <v>19</v>
      </c>
    </row>
    <row r="100" spans="1:10" hidden="1" outlineLevel="1">
      <c r="A100" s="125"/>
      <c r="B100" s="125"/>
      <c r="C100" s="175"/>
      <c r="D100" s="206"/>
      <c r="E100" s="140" t="s">
        <v>13</v>
      </c>
      <c r="F100" s="125"/>
      <c r="G100" s="138"/>
      <c r="H100" s="127"/>
      <c r="I100" s="128"/>
      <c r="J100" s="195">
        <v>3309.88</v>
      </c>
    </row>
    <row r="101" spans="1:10" hidden="1" outlineLevel="1">
      <c r="A101" s="143"/>
      <c r="B101" s="143"/>
      <c r="C101" s="201"/>
      <c r="D101" s="120"/>
      <c r="E101" s="177"/>
      <c r="F101" s="146"/>
      <c r="G101" s="147"/>
      <c r="H101" s="148"/>
      <c r="I101" s="146"/>
      <c r="J101" s="197"/>
    </row>
    <row r="102" spans="1:10" hidden="1" outlineLevel="1">
      <c r="A102" s="143"/>
      <c r="B102" s="143"/>
      <c r="C102" s="201"/>
      <c r="D102" s="120"/>
      <c r="E102" s="177"/>
      <c r="F102" s="152" t="s">
        <v>15</v>
      </c>
      <c r="H102" s="150"/>
      <c r="J102" s="232">
        <v>3309.88</v>
      </c>
    </row>
    <row r="103" spans="1:10" ht="12" hidden="1" outlineLevel="1" thickBot="1">
      <c r="A103" s="143"/>
      <c r="B103" s="143"/>
      <c r="C103" s="201"/>
      <c r="D103" s="120"/>
      <c r="E103" s="177"/>
      <c r="F103" s="152" t="s">
        <v>16</v>
      </c>
      <c r="H103" s="150"/>
      <c r="J103" s="212">
        <v>3309.88</v>
      </c>
    </row>
    <row r="104" spans="1:10" ht="12" hidden="1" outlineLevel="1" thickTop="1">
      <c r="E104" s="137"/>
      <c r="F104" s="152" t="s">
        <v>17</v>
      </c>
      <c r="H104" s="150"/>
      <c r="J104" s="208">
        <f>+J102-J103</f>
        <v>0</v>
      </c>
    </row>
    <row r="105" spans="1:10" hidden="1" outlineLevel="1">
      <c r="E105" s="137"/>
    </row>
    <row r="106" spans="1:10" collapsed="1">
      <c r="A106" s="225" t="s">
        <v>119</v>
      </c>
      <c r="B106" s="224" t="s">
        <v>87</v>
      </c>
      <c r="C106" s="199"/>
      <c r="D106" s="260"/>
      <c r="E106" s="137"/>
      <c r="F106" s="125"/>
      <c r="G106" s="138"/>
      <c r="H106" s="127"/>
      <c r="I106" s="128"/>
      <c r="J106" s="128"/>
    </row>
    <row r="107" spans="1:10" hidden="1" outlineLevel="1">
      <c r="A107" s="139" t="s">
        <v>5</v>
      </c>
      <c r="B107" s="139" t="s">
        <v>6</v>
      </c>
      <c r="C107" s="180" t="s">
        <v>7</v>
      </c>
      <c r="D107" s="120" t="s">
        <v>8</v>
      </c>
      <c r="E107" s="140" t="s">
        <v>9</v>
      </c>
      <c r="F107" s="141" t="s">
        <v>10</v>
      </c>
      <c r="G107" s="142" t="s">
        <v>5</v>
      </c>
      <c r="H107" s="142" t="s">
        <v>6</v>
      </c>
      <c r="I107" s="141" t="s">
        <v>11</v>
      </c>
      <c r="J107" s="141" t="s">
        <v>19</v>
      </c>
    </row>
    <row r="108" spans="1:10" hidden="1" outlineLevel="1">
      <c r="A108" s="143"/>
      <c r="B108" s="143"/>
      <c r="C108" s="201"/>
      <c r="D108" s="120"/>
      <c r="E108" s="140" t="s">
        <v>13</v>
      </c>
      <c r="F108" s="146"/>
      <c r="H108" s="150"/>
      <c r="I108" s="184"/>
      <c r="J108" s="190">
        <v>75107.91</v>
      </c>
    </row>
    <row r="109" spans="1:10" hidden="1" outlineLevel="1">
      <c r="B109" s="172"/>
      <c r="D109" s="206" t="s">
        <v>120</v>
      </c>
      <c r="E109" s="137"/>
      <c r="F109" s="171"/>
      <c r="G109" s="125" t="s">
        <v>121</v>
      </c>
      <c r="H109" s="126">
        <v>41394</v>
      </c>
      <c r="I109" s="215">
        <v>26676.11</v>
      </c>
      <c r="J109" s="195">
        <f>+F109-I109</f>
        <v>-26676.11</v>
      </c>
    </row>
    <row r="110" spans="1:10" hidden="1" outlineLevel="1">
      <c r="B110" s="172"/>
      <c r="D110" s="206" t="s">
        <v>122</v>
      </c>
      <c r="E110" s="137"/>
      <c r="F110" s="174"/>
      <c r="G110" s="125" t="s">
        <v>123</v>
      </c>
      <c r="H110" s="126">
        <v>41498</v>
      </c>
      <c r="I110" s="215">
        <v>8505.42</v>
      </c>
      <c r="J110" s="195">
        <f t="shared" ref="J110:J153" si="4">+F110-I110</f>
        <v>-8505.42</v>
      </c>
    </row>
    <row r="111" spans="1:10" hidden="1" outlineLevel="1">
      <c r="B111" s="172"/>
      <c r="D111" s="206" t="s">
        <v>124</v>
      </c>
      <c r="E111" s="137"/>
      <c r="F111" s="174"/>
      <c r="G111" s="125" t="s">
        <v>125</v>
      </c>
      <c r="H111" s="126">
        <v>41520</v>
      </c>
      <c r="I111" s="215">
        <v>2728.81</v>
      </c>
      <c r="J111" s="195">
        <f>+F111-I111</f>
        <v>-2728.81</v>
      </c>
    </row>
    <row r="112" spans="1:10" hidden="1" outlineLevel="1">
      <c r="B112" s="172"/>
      <c r="D112" s="206"/>
      <c r="E112" s="137"/>
      <c r="F112" s="174"/>
      <c r="G112" s="125" t="s">
        <v>126</v>
      </c>
      <c r="H112" s="126">
        <v>41547</v>
      </c>
      <c r="I112" s="215">
        <v>25981.06</v>
      </c>
      <c r="J112" s="195">
        <f>+F112-I112</f>
        <v>-25981.06</v>
      </c>
    </row>
    <row r="113" spans="1:10" hidden="1" outlineLevel="1">
      <c r="A113" s="125" t="s">
        <v>127</v>
      </c>
      <c r="B113" s="126">
        <v>41941</v>
      </c>
      <c r="C113" s="175" t="s">
        <v>128</v>
      </c>
      <c r="D113" s="206" t="s">
        <v>129</v>
      </c>
      <c r="E113" s="156" t="s">
        <v>34</v>
      </c>
      <c r="F113" s="195">
        <v>8658</v>
      </c>
      <c r="H113" s="172"/>
      <c r="I113" s="184"/>
      <c r="J113" s="195">
        <f t="shared" si="4"/>
        <v>8658</v>
      </c>
    </row>
    <row r="114" spans="1:10" hidden="1" outlineLevel="1">
      <c r="A114" s="125" t="s">
        <v>130</v>
      </c>
      <c r="B114" s="126">
        <v>41942</v>
      </c>
      <c r="C114" s="175" t="s">
        <v>131</v>
      </c>
      <c r="D114" s="206" t="s">
        <v>132</v>
      </c>
      <c r="E114" s="156" t="s">
        <v>34</v>
      </c>
      <c r="F114" s="195">
        <v>4734</v>
      </c>
      <c r="H114" s="172"/>
      <c r="I114" s="184"/>
      <c r="J114" s="195">
        <f t="shared" si="4"/>
        <v>4734</v>
      </c>
    </row>
    <row r="115" spans="1:10" hidden="1" outlineLevel="1">
      <c r="A115" s="125" t="s">
        <v>133</v>
      </c>
      <c r="B115" s="126">
        <v>41942</v>
      </c>
      <c r="C115" s="175" t="s">
        <v>134</v>
      </c>
      <c r="D115" s="206" t="s">
        <v>135</v>
      </c>
      <c r="E115" s="156" t="s">
        <v>34</v>
      </c>
      <c r="F115" s="195">
        <v>685.26</v>
      </c>
      <c r="H115" s="172"/>
      <c r="I115" s="184"/>
      <c r="J115" s="195">
        <f t="shared" si="4"/>
        <v>685.26</v>
      </c>
    </row>
    <row r="116" spans="1:10" hidden="1" outlineLevel="1">
      <c r="A116" s="125" t="s">
        <v>136</v>
      </c>
      <c r="B116" s="126">
        <v>41942</v>
      </c>
      <c r="C116" s="175" t="s">
        <v>137</v>
      </c>
      <c r="D116" s="206" t="s">
        <v>138</v>
      </c>
      <c r="E116" s="156" t="s">
        <v>34</v>
      </c>
      <c r="F116" s="195">
        <v>8691</v>
      </c>
      <c r="H116" s="172"/>
      <c r="I116" s="184"/>
      <c r="J116" s="195">
        <f t="shared" si="4"/>
        <v>8691</v>
      </c>
    </row>
    <row r="117" spans="1:10" hidden="1" outlineLevel="1">
      <c r="A117" s="125" t="s">
        <v>139</v>
      </c>
      <c r="B117" s="126">
        <v>41951</v>
      </c>
      <c r="C117" s="175" t="s">
        <v>140</v>
      </c>
      <c r="D117" s="206" t="s">
        <v>141</v>
      </c>
      <c r="E117" s="156" t="s">
        <v>34</v>
      </c>
      <c r="F117" s="195">
        <v>10315</v>
      </c>
      <c r="H117" s="172"/>
      <c r="I117" s="184"/>
      <c r="J117" s="195">
        <f t="shared" si="4"/>
        <v>10315</v>
      </c>
    </row>
    <row r="118" spans="1:10" hidden="1" outlineLevel="1">
      <c r="A118" s="125" t="s">
        <v>142</v>
      </c>
      <c r="B118" s="126">
        <v>41951</v>
      </c>
      <c r="C118" s="175" t="s">
        <v>143</v>
      </c>
      <c r="D118" s="206" t="s">
        <v>144</v>
      </c>
      <c r="E118" s="156" t="s">
        <v>34</v>
      </c>
      <c r="F118" s="195">
        <v>8096.7</v>
      </c>
      <c r="H118" s="172"/>
      <c r="I118" s="184"/>
      <c r="J118" s="195">
        <f t="shared" si="4"/>
        <v>8096.7</v>
      </c>
    </row>
    <row r="119" spans="1:10" hidden="1" outlineLevel="1">
      <c r="A119" s="125" t="s">
        <v>145</v>
      </c>
      <c r="B119" s="126">
        <v>41962</v>
      </c>
      <c r="C119" s="175" t="s">
        <v>146</v>
      </c>
      <c r="D119" s="206" t="s">
        <v>147</v>
      </c>
      <c r="E119" s="156" t="s">
        <v>34</v>
      </c>
      <c r="F119" s="195">
        <v>8055</v>
      </c>
      <c r="H119" s="164"/>
      <c r="I119" s="195"/>
      <c r="J119" s="195">
        <f t="shared" si="4"/>
        <v>8055</v>
      </c>
    </row>
    <row r="120" spans="1:10" hidden="1" outlineLevel="1">
      <c r="A120" s="125" t="s">
        <v>148</v>
      </c>
      <c r="B120" s="126">
        <v>41962</v>
      </c>
      <c r="C120" s="175" t="s">
        <v>149</v>
      </c>
      <c r="D120" s="206" t="s">
        <v>150</v>
      </c>
      <c r="E120" s="156" t="s">
        <v>34</v>
      </c>
      <c r="F120" s="195">
        <v>2620</v>
      </c>
      <c r="H120" s="172"/>
      <c r="I120" s="184"/>
      <c r="J120" s="195">
        <f t="shared" si="4"/>
        <v>2620</v>
      </c>
    </row>
    <row r="121" spans="1:10" hidden="1" outlineLevel="1">
      <c r="A121" s="125" t="s">
        <v>151</v>
      </c>
      <c r="B121" s="126">
        <v>41971</v>
      </c>
      <c r="C121" s="175" t="s">
        <v>152</v>
      </c>
      <c r="D121" s="206" t="s">
        <v>153</v>
      </c>
      <c r="E121" s="156" t="s">
        <v>34</v>
      </c>
      <c r="F121" s="195">
        <v>11615</v>
      </c>
      <c r="H121" s="164"/>
      <c r="I121" s="184"/>
      <c r="J121" s="195">
        <f t="shared" si="4"/>
        <v>11615</v>
      </c>
    </row>
    <row r="122" spans="1:10" hidden="1" outlineLevel="1">
      <c r="A122" s="125" t="s">
        <v>154</v>
      </c>
      <c r="B122" s="126">
        <v>41971</v>
      </c>
      <c r="C122" s="175" t="s">
        <v>155</v>
      </c>
      <c r="D122" s="206" t="s">
        <v>156</v>
      </c>
      <c r="E122" s="156" t="s">
        <v>34</v>
      </c>
      <c r="F122" s="195">
        <v>6702</v>
      </c>
      <c r="H122" s="172"/>
      <c r="I122" s="184"/>
      <c r="J122" s="195">
        <f t="shared" si="4"/>
        <v>6702</v>
      </c>
    </row>
    <row r="123" spans="1:10" hidden="1" outlineLevel="1">
      <c r="A123" s="125" t="s">
        <v>157</v>
      </c>
      <c r="B123" s="126">
        <v>41988</v>
      </c>
      <c r="C123" s="175" t="s">
        <v>158</v>
      </c>
      <c r="D123" s="206" t="s">
        <v>159</v>
      </c>
      <c r="E123" s="156" t="s">
        <v>34</v>
      </c>
      <c r="F123" s="195">
        <v>14637</v>
      </c>
      <c r="H123" s="172"/>
      <c r="I123" s="184"/>
      <c r="J123" s="195">
        <f t="shared" si="4"/>
        <v>14637</v>
      </c>
    </row>
    <row r="124" spans="1:10" hidden="1" outlineLevel="1">
      <c r="A124" s="125" t="s">
        <v>160</v>
      </c>
      <c r="B124" s="126">
        <v>41988</v>
      </c>
      <c r="C124" s="175" t="s">
        <v>161</v>
      </c>
      <c r="D124" s="206" t="s">
        <v>162</v>
      </c>
      <c r="E124" s="156" t="s">
        <v>34</v>
      </c>
      <c r="F124" s="195">
        <v>6774</v>
      </c>
      <c r="H124" s="172"/>
      <c r="I124" s="184"/>
      <c r="J124" s="195">
        <f t="shared" si="4"/>
        <v>6774</v>
      </c>
    </row>
    <row r="125" spans="1:10" hidden="1" outlineLevel="1">
      <c r="A125" s="125" t="s">
        <v>163</v>
      </c>
      <c r="B125" s="126">
        <v>42004</v>
      </c>
      <c r="C125" s="175" t="s">
        <v>164</v>
      </c>
      <c r="D125" s="206">
        <v>24083</v>
      </c>
      <c r="E125" s="156" t="s">
        <v>165</v>
      </c>
      <c r="F125" s="195">
        <v>32143</v>
      </c>
      <c r="G125" s="171"/>
      <c r="H125" s="151"/>
      <c r="I125" s="184"/>
      <c r="J125" s="195">
        <f t="shared" si="4"/>
        <v>32143</v>
      </c>
    </row>
    <row r="126" spans="1:10" hidden="1" outlineLevel="1">
      <c r="A126" s="125" t="s">
        <v>166</v>
      </c>
      <c r="B126" s="126">
        <v>42006</v>
      </c>
      <c r="C126" s="175" t="s">
        <v>167</v>
      </c>
      <c r="D126" s="206" t="s">
        <v>168</v>
      </c>
      <c r="E126" s="156" t="s">
        <v>34</v>
      </c>
      <c r="F126" s="195">
        <v>3005.7</v>
      </c>
      <c r="H126" s="172"/>
      <c r="I126" s="184"/>
      <c r="J126" s="195">
        <f t="shared" si="4"/>
        <v>3005.7</v>
      </c>
    </row>
    <row r="127" spans="1:10" hidden="1" outlineLevel="1">
      <c r="A127" s="125" t="s">
        <v>169</v>
      </c>
      <c r="B127" s="126">
        <v>42020</v>
      </c>
      <c r="C127" s="175" t="s">
        <v>170</v>
      </c>
      <c r="D127" s="206">
        <v>48074</v>
      </c>
      <c r="E127" s="156" t="s">
        <v>34</v>
      </c>
      <c r="F127" s="195">
        <v>7299</v>
      </c>
      <c r="H127" s="172"/>
      <c r="I127" s="184"/>
      <c r="J127" s="195">
        <f t="shared" si="4"/>
        <v>7299</v>
      </c>
    </row>
    <row r="128" spans="1:10" hidden="1" outlineLevel="1">
      <c r="A128" s="125" t="s">
        <v>171</v>
      </c>
      <c r="B128" s="126">
        <v>42023</v>
      </c>
      <c r="C128" s="175" t="s">
        <v>172</v>
      </c>
      <c r="D128" s="206" t="s">
        <v>173</v>
      </c>
      <c r="E128" s="156" t="s">
        <v>76</v>
      </c>
      <c r="F128" s="195">
        <v>7648</v>
      </c>
      <c r="H128" s="151"/>
      <c r="I128" s="184"/>
      <c r="J128" s="195">
        <f t="shared" si="4"/>
        <v>7648</v>
      </c>
    </row>
    <row r="129" spans="1:10" hidden="1" outlineLevel="1">
      <c r="A129" s="125" t="s">
        <v>174</v>
      </c>
      <c r="B129" s="126">
        <v>42033</v>
      </c>
      <c r="C129" s="175" t="s">
        <v>175</v>
      </c>
      <c r="D129" s="206" t="s">
        <v>176</v>
      </c>
      <c r="E129" s="156" t="s">
        <v>34</v>
      </c>
      <c r="F129" s="195">
        <v>7496.7</v>
      </c>
      <c r="H129" s="172"/>
      <c r="I129" s="184"/>
      <c r="J129" s="195">
        <f t="shared" si="4"/>
        <v>7496.7</v>
      </c>
    </row>
    <row r="130" spans="1:10" hidden="1" outlineLevel="1">
      <c r="A130" s="125" t="s">
        <v>177</v>
      </c>
      <c r="B130" s="126">
        <v>42056</v>
      </c>
      <c r="C130" s="175" t="s">
        <v>178</v>
      </c>
      <c r="D130" s="206" t="s">
        <v>179</v>
      </c>
      <c r="E130" s="156" t="s">
        <v>34</v>
      </c>
      <c r="F130" s="195">
        <f>7286.1+810.6</f>
        <v>8096.7000000000007</v>
      </c>
      <c r="H130" s="172"/>
      <c r="I130" s="184"/>
      <c r="J130" s="195">
        <f t="shared" si="4"/>
        <v>8096.7000000000007</v>
      </c>
    </row>
    <row r="131" spans="1:10" hidden="1" outlineLevel="1">
      <c r="A131" s="125" t="s">
        <v>180</v>
      </c>
      <c r="B131" s="126">
        <v>42072</v>
      </c>
      <c r="C131" s="175" t="s">
        <v>181</v>
      </c>
      <c r="D131" s="206" t="s">
        <v>182</v>
      </c>
      <c r="E131" s="156" t="s">
        <v>34</v>
      </c>
      <c r="F131" s="195">
        <v>2319.6</v>
      </c>
      <c r="H131" s="172"/>
      <c r="I131" s="184"/>
      <c r="J131" s="195">
        <f t="shared" si="4"/>
        <v>2319.6</v>
      </c>
    </row>
    <row r="132" spans="1:10" hidden="1" outlineLevel="1">
      <c r="A132" s="125" t="s">
        <v>183</v>
      </c>
      <c r="B132" s="126">
        <v>42080</v>
      </c>
      <c r="C132" s="175" t="s">
        <v>184</v>
      </c>
      <c r="D132" s="206" t="s">
        <v>185</v>
      </c>
      <c r="E132" s="156" t="s">
        <v>34</v>
      </c>
      <c r="F132" s="195">
        <v>6000</v>
      </c>
      <c r="H132" s="172"/>
      <c r="I132" s="184"/>
      <c r="J132" s="195">
        <f t="shared" si="4"/>
        <v>6000</v>
      </c>
    </row>
    <row r="133" spans="1:10" hidden="1" outlineLevel="1">
      <c r="A133" s="125" t="s">
        <v>186</v>
      </c>
      <c r="B133" s="126">
        <v>42094</v>
      </c>
      <c r="C133" s="175" t="s">
        <v>187</v>
      </c>
      <c r="D133" s="206" t="s">
        <v>188</v>
      </c>
      <c r="E133" s="156" t="s">
        <v>34</v>
      </c>
      <c r="F133" s="195">
        <v>12255</v>
      </c>
      <c r="H133" s="172"/>
      <c r="I133" s="184"/>
      <c r="J133" s="195">
        <f t="shared" si="4"/>
        <v>12255</v>
      </c>
    </row>
    <row r="134" spans="1:10" hidden="1" outlineLevel="1">
      <c r="A134" s="125" t="s">
        <v>189</v>
      </c>
      <c r="B134" s="126">
        <v>42104</v>
      </c>
      <c r="C134" s="175" t="s">
        <v>190</v>
      </c>
      <c r="D134" s="206" t="s">
        <v>191</v>
      </c>
      <c r="E134" s="156" t="s">
        <v>34</v>
      </c>
      <c r="F134" s="195">
        <v>552.04999999999995</v>
      </c>
      <c r="H134" s="172"/>
      <c r="I134" s="184"/>
      <c r="J134" s="195">
        <f t="shared" si="4"/>
        <v>552.04999999999995</v>
      </c>
    </row>
    <row r="135" spans="1:10" hidden="1" outlineLevel="1">
      <c r="A135" s="125" t="s">
        <v>192</v>
      </c>
      <c r="B135" s="126">
        <v>42115</v>
      </c>
      <c r="C135" s="175" t="s">
        <v>193</v>
      </c>
      <c r="D135" s="206" t="s">
        <v>194</v>
      </c>
      <c r="E135" s="156" t="s">
        <v>34</v>
      </c>
      <c r="F135" s="195">
        <v>9370.01</v>
      </c>
      <c r="H135" s="172"/>
      <c r="I135" s="184"/>
      <c r="J135" s="195">
        <f t="shared" si="4"/>
        <v>9370.01</v>
      </c>
    </row>
    <row r="136" spans="1:10" hidden="1" outlineLevel="1">
      <c r="A136" s="125" t="s">
        <v>195</v>
      </c>
      <c r="B136" s="126">
        <v>42116</v>
      </c>
      <c r="C136" s="175" t="s">
        <v>196</v>
      </c>
      <c r="D136" s="206" t="s">
        <v>197</v>
      </c>
      <c r="E136" s="156" t="s">
        <v>34</v>
      </c>
      <c r="F136" s="195">
        <v>6051</v>
      </c>
      <c r="H136" s="172"/>
      <c r="I136" s="184"/>
      <c r="J136" s="195">
        <f t="shared" si="4"/>
        <v>6051</v>
      </c>
    </row>
    <row r="137" spans="1:10" hidden="1" outlineLevel="1">
      <c r="A137" s="125" t="s">
        <v>198</v>
      </c>
      <c r="B137" s="126">
        <v>42158</v>
      </c>
      <c r="C137" s="175" t="s">
        <v>199</v>
      </c>
      <c r="D137" s="206">
        <v>52716</v>
      </c>
      <c r="E137" s="156" t="s">
        <v>34</v>
      </c>
      <c r="F137" s="195">
        <v>10050</v>
      </c>
      <c r="H137" s="172"/>
      <c r="I137" s="184"/>
      <c r="J137" s="195">
        <f t="shared" si="4"/>
        <v>10050</v>
      </c>
    </row>
    <row r="138" spans="1:10" hidden="1" outlineLevel="1">
      <c r="A138" s="125" t="s">
        <v>200</v>
      </c>
      <c r="B138" s="126">
        <v>42174</v>
      </c>
      <c r="C138" s="175" t="s">
        <v>201</v>
      </c>
      <c r="D138" s="206">
        <v>52663</v>
      </c>
      <c r="E138" s="156" t="s">
        <v>34</v>
      </c>
      <c r="F138" s="195">
        <v>30516.71</v>
      </c>
      <c r="G138" s="125" t="s">
        <v>202</v>
      </c>
      <c r="H138" s="126">
        <v>42308</v>
      </c>
      <c r="I138" s="195">
        <f>21080.13+361.58</f>
        <v>21441.710000000003</v>
      </c>
      <c r="J138" s="195">
        <f t="shared" si="4"/>
        <v>9074.9999999999964</v>
      </c>
    </row>
    <row r="139" spans="1:10" hidden="1" outlineLevel="1">
      <c r="A139" s="125" t="s">
        <v>203</v>
      </c>
      <c r="B139" s="126">
        <v>42208</v>
      </c>
      <c r="C139" s="175" t="s">
        <v>204</v>
      </c>
      <c r="D139" s="206" t="s">
        <v>205</v>
      </c>
      <c r="E139" s="156" t="s">
        <v>34</v>
      </c>
      <c r="F139" s="195">
        <v>18777.93</v>
      </c>
      <c r="G139" s="125" t="s">
        <v>202</v>
      </c>
      <c r="H139" s="126">
        <v>42308</v>
      </c>
      <c r="I139" s="195">
        <v>15540.32</v>
      </c>
      <c r="J139" s="195">
        <f t="shared" si="4"/>
        <v>3237.6100000000006</v>
      </c>
    </row>
    <row r="140" spans="1:10" hidden="1" outlineLevel="1">
      <c r="A140" s="125" t="s">
        <v>206</v>
      </c>
      <c r="B140" s="126">
        <v>42216</v>
      </c>
      <c r="C140" s="175" t="s">
        <v>207</v>
      </c>
      <c r="D140" s="206" t="s">
        <v>208</v>
      </c>
      <c r="E140" s="156" t="s">
        <v>34</v>
      </c>
      <c r="F140" s="103">
        <v>12482.67</v>
      </c>
      <c r="G140" s="125" t="s">
        <v>209</v>
      </c>
      <c r="H140" s="126">
        <v>42313</v>
      </c>
      <c r="I140" s="195">
        <v>1032.67</v>
      </c>
      <c r="J140" s="195">
        <f t="shared" si="4"/>
        <v>11450</v>
      </c>
    </row>
    <row r="141" spans="1:10" hidden="1" outlineLevel="1">
      <c r="A141" s="125" t="s">
        <v>210</v>
      </c>
      <c r="B141" s="126">
        <v>42233</v>
      </c>
      <c r="C141" s="175" t="s">
        <v>211</v>
      </c>
      <c r="D141" s="206" t="s">
        <v>212</v>
      </c>
      <c r="E141" s="156" t="s">
        <v>34</v>
      </c>
      <c r="F141" s="195">
        <v>4592.0600000000004</v>
      </c>
      <c r="G141" s="125" t="s">
        <v>213</v>
      </c>
      <c r="H141" s="126">
        <v>42293</v>
      </c>
      <c r="I141" s="215">
        <v>3800.26</v>
      </c>
      <c r="J141" s="195">
        <f t="shared" si="4"/>
        <v>791.80000000000018</v>
      </c>
    </row>
    <row r="142" spans="1:10" hidden="1" outlineLevel="1">
      <c r="A142" s="125" t="s">
        <v>214</v>
      </c>
      <c r="B142" s="126">
        <v>42235</v>
      </c>
      <c r="C142" s="175" t="s">
        <v>215</v>
      </c>
      <c r="D142" s="206" t="s">
        <v>216</v>
      </c>
      <c r="E142" s="156" t="s">
        <v>34</v>
      </c>
      <c r="F142" s="195">
        <v>7956.76</v>
      </c>
      <c r="H142" s="172"/>
      <c r="I142" s="184"/>
      <c r="J142" s="195">
        <f t="shared" si="4"/>
        <v>7956.76</v>
      </c>
    </row>
    <row r="143" spans="1:10" hidden="1" outlineLevel="1">
      <c r="A143" s="125" t="s">
        <v>220</v>
      </c>
      <c r="B143" s="126">
        <v>42300</v>
      </c>
      <c r="C143" s="175" t="s">
        <v>221</v>
      </c>
      <c r="D143" s="206" t="s">
        <v>222</v>
      </c>
      <c r="E143" s="156" t="s">
        <v>34</v>
      </c>
      <c r="F143" s="195">
        <v>86049.1</v>
      </c>
      <c r="G143" s="125" t="s">
        <v>223</v>
      </c>
      <c r="H143" s="126">
        <v>42369</v>
      </c>
      <c r="I143" s="195">
        <v>78069.100000000006</v>
      </c>
      <c r="J143" s="195">
        <f t="shared" si="4"/>
        <v>7980</v>
      </c>
    </row>
    <row r="144" spans="1:10" hidden="1" outlineLevel="1">
      <c r="A144" s="125" t="s">
        <v>224</v>
      </c>
      <c r="B144" s="126">
        <v>42307</v>
      </c>
      <c r="C144" s="175" t="s">
        <v>225</v>
      </c>
      <c r="D144" s="206" t="s">
        <v>226</v>
      </c>
      <c r="E144" s="156" t="s">
        <v>34</v>
      </c>
      <c r="F144" s="195">
        <v>36142.54</v>
      </c>
      <c r="G144" s="125" t="s">
        <v>223</v>
      </c>
      <c r="H144" s="126">
        <v>42369</v>
      </c>
      <c r="I144" s="195">
        <v>27445.84</v>
      </c>
      <c r="J144" s="195">
        <f t="shared" si="4"/>
        <v>8696.7000000000007</v>
      </c>
    </row>
    <row r="145" spans="1:13" hidden="1" outlineLevel="1">
      <c r="A145" s="125" t="s">
        <v>701</v>
      </c>
      <c r="B145" s="126">
        <v>42501</v>
      </c>
      <c r="C145" s="125" t="s">
        <v>702</v>
      </c>
      <c r="D145" s="127" t="s">
        <v>702</v>
      </c>
      <c r="E145" s="175" t="s">
        <v>34</v>
      </c>
      <c r="F145" s="128">
        <v>21267.25</v>
      </c>
      <c r="H145" s="172"/>
      <c r="I145" s="184"/>
      <c r="J145" s="195">
        <f t="shared" si="4"/>
        <v>21267.25</v>
      </c>
    </row>
    <row r="146" spans="1:13" hidden="1" outlineLevel="1">
      <c r="A146" s="125" t="s">
        <v>705</v>
      </c>
      <c r="B146" s="126">
        <v>42510</v>
      </c>
      <c r="C146" s="125" t="s">
        <v>706</v>
      </c>
      <c r="D146" s="127" t="s">
        <v>706</v>
      </c>
      <c r="E146" s="175" t="s">
        <v>34</v>
      </c>
      <c r="F146" s="128">
        <v>23596.57</v>
      </c>
      <c r="H146" s="172"/>
      <c r="I146" s="184"/>
      <c r="J146" s="195">
        <f t="shared" si="4"/>
        <v>23596.57</v>
      </c>
    </row>
    <row r="147" spans="1:13" hidden="1" outlineLevel="1">
      <c r="A147" s="125" t="s">
        <v>707</v>
      </c>
      <c r="B147" s="126">
        <v>42517</v>
      </c>
      <c r="C147" s="125" t="s">
        <v>708</v>
      </c>
      <c r="D147" s="127" t="s">
        <v>708</v>
      </c>
      <c r="E147" s="175" t="s">
        <v>34</v>
      </c>
      <c r="F147" s="128">
        <v>22655.88</v>
      </c>
      <c r="H147" s="172"/>
      <c r="I147" s="184"/>
      <c r="J147" s="195">
        <f t="shared" si="4"/>
        <v>22655.88</v>
      </c>
    </row>
    <row r="148" spans="1:13" hidden="1" outlineLevel="1">
      <c r="A148" s="125" t="s">
        <v>758</v>
      </c>
      <c r="B148" s="126">
        <v>42538</v>
      </c>
      <c r="C148" s="125" t="s">
        <v>759</v>
      </c>
      <c r="D148" s="127" t="s">
        <v>760</v>
      </c>
      <c r="E148" s="125" t="s">
        <v>34</v>
      </c>
      <c r="F148" s="128">
        <v>72314.91</v>
      </c>
      <c r="H148" s="172"/>
      <c r="I148" s="184"/>
      <c r="J148" s="195">
        <f t="shared" si="4"/>
        <v>72314.91</v>
      </c>
    </row>
    <row r="149" spans="1:13" hidden="1" outlineLevel="1">
      <c r="A149" s="125" t="s">
        <v>786</v>
      </c>
      <c r="B149" s="126">
        <v>42542</v>
      </c>
      <c r="C149" s="125" t="s">
        <v>787</v>
      </c>
      <c r="D149" s="127" t="s">
        <v>792</v>
      </c>
      <c r="E149" s="125" t="s">
        <v>34</v>
      </c>
      <c r="F149" s="128">
        <v>16587.77</v>
      </c>
      <c r="H149" s="172"/>
      <c r="I149" s="184"/>
      <c r="J149" s="195">
        <f t="shared" si="4"/>
        <v>16587.77</v>
      </c>
    </row>
    <row r="150" spans="1:13" hidden="1" outlineLevel="1">
      <c r="A150" s="125" t="s">
        <v>788</v>
      </c>
      <c r="B150" s="126">
        <v>42542</v>
      </c>
      <c r="C150" s="125" t="s">
        <v>789</v>
      </c>
      <c r="D150" s="127" t="s">
        <v>793</v>
      </c>
      <c r="E150" s="125" t="s">
        <v>34</v>
      </c>
      <c r="F150" s="128">
        <v>4824.72</v>
      </c>
      <c r="H150" s="172"/>
      <c r="I150" s="184"/>
      <c r="J150" s="195">
        <f t="shared" si="4"/>
        <v>4824.72</v>
      </c>
    </row>
    <row r="151" spans="1:13" hidden="1" outlineLevel="1">
      <c r="A151" s="125" t="s">
        <v>790</v>
      </c>
      <c r="B151" s="126">
        <v>42545</v>
      </c>
      <c r="C151" s="125" t="s">
        <v>791</v>
      </c>
      <c r="D151" s="127" t="s">
        <v>794</v>
      </c>
      <c r="E151" s="125" t="s">
        <v>34</v>
      </c>
      <c r="F151" s="128">
        <v>17373.25</v>
      </c>
      <c r="H151" s="172"/>
      <c r="I151" s="184"/>
      <c r="J151" s="195">
        <f t="shared" si="4"/>
        <v>17373.25</v>
      </c>
    </row>
    <row r="152" spans="1:13" hidden="1" outlineLevel="1">
      <c r="A152" s="125" t="s">
        <v>801</v>
      </c>
      <c r="B152" s="126">
        <v>42551</v>
      </c>
      <c r="C152" s="125" t="s">
        <v>802</v>
      </c>
      <c r="D152" s="127" t="s">
        <v>805</v>
      </c>
      <c r="E152" s="125" t="s">
        <v>34</v>
      </c>
      <c r="F152" s="128">
        <v>57969.67</v>
      </c>
      <c r="H152" s="172"/>
      <c r="I152" s="184"/>
      <c r="J152" s="195">
        <f t="shared" si="4"/>
        <v>57969.67</v>
      </c>
    </row>
    <row r="153" spans="1:13" hidden="1" outlineLevel="1">
      <c r="A153" s="125" t="s">
        <v>803</v>
      </c>
      <c r="B153" s="126">
        <v>42551</v>
      </c>
      <c r="C153" s="125" t="s">
        <v>804</v>
      </c>
      <c r="D153" s="127" t="s">
        <v>806</v>
      </c>
      <c r="E153" s="125" t="s">
        <v>34</v>
      </c>
      <c r="F153" s="128">
        <v>12882.82</v>
      </c>
      <c r="H153" s="172"/>
      <c r="I153" s="184"/>
      <c r="J153" s="195">
        <f t="shared" si="4"/>
        <v>12882.82</v>
      </c>
    </row>
    <row r="154" spans="1:13" hidden="1" outlineLevel="1">
      <c r="A154" s="125"/>
      <c r="B154" s="126"/>
      <c r="C154" s="125"/>
      <c r="D154" s="127"/>
      <c r="E154" s="125"/>
      <c r="F154" s="128"/>
      <c r="H154" s="172"/>
      <c r="I154" s="184"/>
      <c r="J154" s="195"/>
    </row>
    <row r="155" spans="1:13" hidden="1" outlineLevel="1">
      <c r="A155" s="125"/>
      <c r="B155" s="126"/>
      <c r="C155" s="175"/>
      <c r="D155" s="206"/>
      <c r="E155" s="175"/>
      <c r="F155" s="195"/>
      <c r="H155" s="172"/>
      <c r="I155" s="184"/>
      <c r="J155" s="195"/>
    </row>
    <row r="156" spans="1:13" hidden="1" outlineLevel="1">
      <c r="E156" s="137"/>
      <c r="F156" s="152" t="s">
        <v>15</v>
      </c>
      <c r="H156" s="150"/>
      <c r="I156" s="184"/>
      <c r="J156" s="232">
        <f>SUM(J108:J155)</f>
        <v>513746.94000000006</v>
      </c>
      <c r="M156" s="134"/>
    </row>
    <row r="157" spans="1:13" ht="12" hidden="1" outlineLevel="1" thickBot="1">
      <c r="E157" s="137"/>
      <c r="F157" s="152" t="s">
        <v>16</v>
      </c>
      <c r="H157" s="150"/>
      <c r="I157" s="184"/>
      <c r="J157" s="212">
        <v>513747.02</v>
      </c>
      <c r="M157" s="174"/>
    </row>
    <row r="158" spans="1:13" ht="12" hidden="1" outlineLevel="1" thickTop="1">
      <c r="E158" s="137"/>
      <c r="F158" s="152" t="s">
        <v>17</v>
      </c>
      <c r="H158" s="150"/>
      <c r="I158" s="184"/>
      <c r="J158" s="208">
        <f>+J156-J157</f>
        <v>-7.9999999958090484E-2</v>
      </c>
    </row>
    <row r="159" spans="1:13" hidden="1" outlineLevel="1">
      <c r="E159" s="137"/>
      <c r="F159" s="152"/>
      <c r="H159" s="150"/>
      <c r="J159" s="154"/>
    </row>
    <row r="160" spans="1:13" collapsed="1">
      <c r="A160" s="225" t="s">
        <v>239</v>
      </c>
      <c r="B160" s="224" t="s">
        <v>240</v>
      </c>
      <c r="C160" s="199"/>
      <c r="D160" s="258"/>
      <c r="E160" s="137"/>
      <c r="F160" s="125"/>
      <c r="G160" s="138"/>
      <c r="H160" s="127"/>
      <c r="I160" s="128"/>
      <c r="J160" s="128"/>
    </row>
    <row r="161" spans="1:10" ht="12" hidden="1" customHeight="1" outlineLevel="1">
      <c r="A161" s="139" t="s">
        <v>5</v>
      </c>
      <c r="B161" s="139" t="s">
        <v>6</v>
      </c>
      <c r="C161" s="180" t="s">
        <v>7</v>
      </c>
      <c r="D161" s="120" t="s">
        <v>8</v>
      </c>
      <c r="E161" s="140" t="s">
        <v>9</v>
      </c>
      <c r="F161" s="141" t="s">
        <v>10</v>
      </c>
      <c r="G161" s="142" t="s">
        <v>5</v>
      </c>
      <c r="H161" s="142" t="s">
        <v>6</v>
      </c>
      <c r="I161" s="141" t="s">
        <v>11</v>
      </c>
      <c r="J161" s="141" t="s">
        <v>19</v>
      </c>
    </row>
    <row r="162" spans="1:10" hidden="1" outlineLevel="1">
      <c r="A162" s="143"/>
      <c r="B162" s="143"/>
      <c r="C162" s="201"/>
      <c r="D162" s="120"/>
      <c r="E162" s="140" t="s">
        <v>241</v>
      </c>
      <c r="F162" s="146"/>
      <c r="G162" s="147"/>
      <c r="H162" s="148"/>
      <c r="I162" s="146"/>
      <c r="J162" s="197"/>
    </row>
    <row r="163" spans="1:10" hidden="1" outlineLevel="1">
      <c r="A163" s="143"/>
      <c r="B163" s="143"/>
      <c r="C163" s="201"/>
      <c r="D163" s="120"/>
      <c r="E163" s="140"/>
      <c r="F163" s="146"/>
      <c r="G163" s="147"/>
      <c r="H163" s="148"/>
      <c r="I163" s="179">
        <v>680.77</v>
      </c>
      <c r="J163" s="216">
        <f>+F163-I163</f>
        <v>-680.77</v>
      </c>
    </row>
    <row r="164" spans="1:10" hidden="1" outlineLevel="1">
      <c r="A164" s="143"/>
      <c r="B164" s="143"/>
      <c r="C164" s="201"/>
      <c r="D164" s="120"/>
      <c r="E164" s="177"/>
      <c r="F164" s="146"/>
      <c r="G164" s="147"/>
      <c r="H164" s="148"/>
      <c r="I164" s="179">
        <v>4224.22</v>
      </c>
      <c r="J164" s="216">
        <f>+F164-I164</f>
        <v>-4224.22</v>
      </c>
    </row>
    <row r="165" spans="1:10" hidden="1" outlineLevel="1">
      <c r="A165" s="143"/>
      <c r="B165" s="143"/>
      <c r="C165" s="201"/>
      <c r="D165" s="120"/>
      <c r="E165" s="177"/>
      <c r="F165" s="146"/>
      <c r="G165" s="147"/>
      <c r="H165" s="148"/>
      <c r="I165" s="146"/>
      <c r="J165" s="197"/>
    </row>
    <row r="166" spans="1:10" hidden="1" outlineLevel="1">
      <c r="A166" s="143"/>
      <c r="B166" s="143"/>
      <c r="C166" s="201"/>
      <c r="D166" s="120"/>
      <c r="E166" s="177"/>
      <c r="F166" s="152" t="s">
        <v>15</v>
      </c>
      <c r="H166" s="150"/>
      <c r="J166" s="232">
        <f>SUM(J162:J164)</f>
        <v>-4904.99</v>
      </c>
    </row>
    <row r="167" spans="1:10" ht="12" hidden="1" outlineLevel="1" thickBot="1">
      <c r="A167" s="143"/>
      <c r="B167" s="143"/>
      <c r="C167" s="201"/>
      <c r="D167" s="120"/>
      <c r="E167" s="177"/>
      <c r="F167" s="152" t="s">
        <v>16</v>
      </c>
      <c r="H167" s="150"/>
      <c r="J167" s="212">
        <v>-4904.99</v>
      </c>
    </row>
    <row r="168" spans="1:10" ht="12" hidden="1" outlineLevel="1" thickTop="1">
      <c r="E168" s="137"/>
      <c r="F168" s="152" t="s">
        <v>17</v>
      </c>
      <c r="H168" s="150"/>
      <c r="J168" s="208">
        <f>+J166-J167</f>
        <v>0</v>
      </c>
    </row>
    <row r="169" spans="1:10" hidden="1" outlineLevel="1">
      <c r="E169" s="137"/>
    </row>
    <row r="170" spans="1:10" collapsed="1">
      <c r="A170" s="225" t="s">
        <v>242</v>
      </c>
      <c r="B170" s="224" t="s">
        <v>243</v>
      </c>
      <c r="C170" s="199"/>
      <c r="D170" s="258"/>
      <c r="E170" s="137"/>
      <c r="F170" s="125"/>
      <c r="G170" s="138"/>
      <c r="H170" s="127"/>
      <c r="I170" s="128"/>
      <c r="J170" s="128"/>
    </row>
    <row r="171" spans="1:10" hidden="1" outlineLevel="1">
      <c r="A171" s="139" t="s">
        <v>5</v>
      </c>
      <c r="B171" s="139" t="s">
        <v>6</v>
      </c>
      <c r="C171" s="180" t="s">
        <v>7</v>
      </c>
      <c r="D171" s="120" t="s">
        <v>8</v>
      </c>
      <c r="E171" s="140" t="s">
        <v>9</v>
      </c>
      <c r="F171" s="141" t="s">
        <v>10</v>
      </c>
      <c r="G171" s="142" t="s">
        <v>5</v>
      </c>
      <c r="H171" s="142" t="s">
        <v>6</v>
      </c>
      <c r="I171" s="141" t="s">
        <v>11</v>
      </c>
      <c r="J171" s="141" t="s">
        <v>19</v>
      </c>
    </row>
    <row r="172" spans="1:10" hidden="1" outlineLevel="1">
      <c r="A172" s="143"/>
      <c r="B172" s="143"/>
      <c r="C172" s="201"/>
      <c r="D172" s="120"/>
      <c r="E172" s="140" t="s">
        <v>241</v>
      </c>
      <c r="F172" s="146"/>
      <c r="G172" s="147"/>
      <c r="H172" s="148"/>
      <c r="I172" s="146"/>
      <c r="J172" s="178"/>
    </row>
    <row r="173" spans="1:10" hidden="1" outlineLevel="1">
      <c r="A173" s="129" t="s">
        <v>247</v>
      </c>
      <c r="B173" s="172">
        <v>42149</v>
      </c>
      <c r="C173" s="133" t="s">
        <v>248</v>
      </c>
      <c r="D173" s="202">
        <v>51536</v>
      </c>
      <c r="E173" s="133" t="s">
        <v>34</v>
      </c>
      <c r="F173" s="184">
        <v>36874.089999999997</v>
      </c>
      <c r="G173" s="174"/>
      <c r="H173" s="196"/>
      <c r="I173" s="216">
        <f>30124.06+300.14</f>
        <v>30424.2</v>
      </c>
      <c r="J173" s="195">
        <f>+F173-I173</f>
        <v>6449.8899999999958</v>
      </c>
    </row>
    <row r="174" spans="1:10" hidden="1" outlineLevel="1">
      <c r="A174" s="129" t="s">
        <v>629</v>
      </c>
      <c r="B174" s="172">
        <v>42471</v>
      </c>
      <c r="C174" s="133" t="s">
        <v>630</v>
      </c>
      <c r="D174" s="202">
        <v>59402</v>
      </c>
      <c r="E174" s="133" t="s">
        <v>34</v>
      </c>
      <c r="F174" s="184">
        <v>84432.4</v>
      </c>
      <c r="G174" s="198"/>
      <c r="H174" s="196"/>
      <c r="I174" s="216">
        <v>84132.26</v>
      </c>
      <c r="J174" s="195">
        <f>+F174-I174-331.52</f>
        <v>-31.380000000000564</v>
      </c>
    </row>
    <row r="175" spans="1:10" hidden="1" outlineLevel="1">
      <c r="B175" s="172"/>
      <c r="D175" s="120"/>
      <c r="E175" s="177"/>
      <c r="F175" s="146"/>
      <c r="G175" s="147"/>
      <c r="H175" s="148"/>
      <c r="I175" s="146"/>
      <c r="J175" s="197"/>
    </row>
    <row r="176" spans="1:10" hidden="1" outlineLevel="1">
      <c r="A176" s="143"/>
      <c r="B176" s="143"/>
      <c r="C176" s="201"/>
      <c r="D176" s="120"/>
      <c r="E176" s="177"/>
      <c r="F176" s="152" t="s">
        <v>15</v>
      </c>
      <c r="H176" s="150"/>
      <c r="J176" s="232">
        <f>+SUM(J173:J174)</f>
        <v>6418.5099999999948</v>
      </c>
    </row>
    <row r="177" spans="1:12" ht="12" hidden="1" outlineLevel="1" thickBot="1">
      <c r="A177" s="143"/>
      <c r="B177" s="143"/>
      <c r="C177" s="201"/>
      <c r="D177" s="120"/>
      <c r="E177" s="177"/>
      <c r="F177" s="152" t="s">
        <v>16</v>
      </c>
      <c r="H177" s="150"/>
      <c r="J177" s="187">
        <v>6418.48</v>
      </c>
      <c r="L177" s="168"/>
    </row>
    <row r="178" spans="1:12" ht="12" hidden="1" outlineLevel="1" thickTop="1">
      <c r="A178" s="143"/>
      <c r="B178" s="143"/>
      <c r="C178" s="201"/>
      <c r="D178" s="120"/>
      <c r="E178" s="177"/>
      <c r="F178" s="152" t="s">
        <v>17</v>
      </c>
      <c r="H178" s="150"/>
      <c r="J178" s="208">
        <f>+J176-J177</f>
        <v>2.9999999995197868E-2</v>
      </c>
    </row>
    <row r="179" spans="1:12" hidden="1" outlineLevel="1">
      <c r="C179" s="129"/>
      <c r="D179" s="150"/>
      <c r="E179" s="129"/>
      <c r="F179" s="152"/>
      <c r="I179" s="129"/>
      <c r="J179" s="154"/>
    </row>
    <row r="180" spans="1:12" collapsed="1">
      <c r="A180" s="225" t="s">
        <v>256</v>
      </c>
      <c r="B180" s="135" t="s">
        <v>257</v>
      </c>
      <c r="C180" s="135"/>
      <c r="D180" s="252"/>
      <c r="E180" s="140"/>
      <c r="F180" s="152"/>
      <c r="G180" s="142"/>
      <c r="H180" s="142"/>
      <c r="I180" s="141"/>
      <c r="J180" s="182"/>
    </row>
    <row r="181" spans="1:12" hidden="1" outlineLevel="1">
      <c r="A181" s="143" t="s">
        <v>672</v>
      </c>
      <c r="B181" s="143" t="s">
        <v>6</v>
      </c>
      <c r="C181" s="144" t="s">
        <v>7</v>
      </c>
      <c r="D181" s="253" t="s">
        <v>8</v>
      </c>
      <c r="E181" s="144" t="s">
        <v>9</v>
      </c>
      <c r="F181" s="146" t="s">
        <v>10</v>
      </c>
      <c r="G181" s="147" t="s">
        <v>672</v>
      </c>
      <c r="H181" s="147" t="s">
        <v>6</v>
      </c>
      <c r="I181" s="222" t="s">
        <v>11</v>
      </c>
      <c r="J181" s="146" t="s">
        <v>12</v>
      </c>
    </row>
    <row r="182" spans="1:12" hidden="1" outlineLevel="1">
      <c r="A182" s="143"/>
      <c r="B182" s="143"/>
      <c r="C182" s="144"/>
      <c r="D182" s="253"/>
      <c r="E182" s="144"/>
      <c r="F182" s="146"/>
      <c r="G182" s="147"/>
      <c r="H182" s="147"/>
      <c r="I182" s="222"/>
      <c r="J182" s="146"/>
    </row>
    <row r="183" spans="1:12" hidden="1" outlineLevel="1">
      <c r="A183" s="169" t="s">
        <v>713</v>
      </c>
      <c r="B183" s="170">
        <v>42517</v>
      </c>
      <c r="C183" s="169" t="s">
        <v>714</v>
      </c>
      <c r="D183" s="254" t="s">
        <v>718</v>
      </c>
      <c r="E183" s="169" t="s">
        <v>76</v>
      </c>
      <c r="F183" s="168">
        <v>4100</v>
      </c>
      <c r="G183" s="147"/>
      <c r="H183" s="147"/>
      <c r="I183" s="222"/>
      <c r="J183" s="179">
        <f>+F183-I183</f>
        <v>4100</v>
      </c>
    </row>
    <row r="184" spans="1:12" hidden="1" outlineLevel="1">
      <c r="A184" s="169" t="s">
        <v>715</v>
      </c>
      <c r="B184" s="170">
        <v>42517</v>
      </c>
      <c r="C184" s="169" t="s">
        <v>716</v>
      </c>
      <c r="D184" s="254" t="s">
        <v>719</v>
      </c>
      <c r="E184" s="169" t="s">
        <v>76</v>
      </c>
      <c r="F184" s="168">
        <v>2989.99</v>
      </c>
      <c r="G184" s="147"/>
      <c r="H184" s="147"/>
      <c r="I184" s="222"/>
      <c r="J184" s="179">
        <f>+F184-I184</f>
        <v>2989.99</v>
      </c>
    </row>
    <row r="185" spans="1:12" hidden="1" outlineLevel="1">
      <c r="C185" s="129"/>
      <c r="D185" s="150"/>
      <c r="E185" s="129"/>
      <c r="F185" s="125"/>
      <c r="H185" s="152"/>
      <c r="I185" s="129"/>
      <c r="J185" s="154"/>
    </row>
    <row r="186" spans="1:12" hidden="1" outlineLevel="1">
      <c r="C186" s="129"/>
      <c r="D186" s="150"/>
      <c r="E186" s="129"/>
      <c r="F186" s="152" t="s">
        <v>15</v>
      </c>
      <c r="I186" s="129"/>
      <c r="J186" s="154">
        <f>+SUM(J183:J184)</f>
        <v>7089.99</v>
      </c>
    </row>
    <row r="187" spans="1:12" ht="12" hidden="1" outlineLevel="1" thickBot="1">
      <c r="C187" s="129"/>
      <c r="D187" s="150"/>
      <c r="E187" s="129"/>
      <c r="F187" s="152" t="s">
        <v>16</v>
      </c>
      <c r="I187" s="129"/>
      <c r="J187" s="223">
        <v>7089.99</v>
      </c>
    </row>
    <row r="188" spans="1:12" ht="12" hidden="1" outlineLevel="1" thickTop="1">
      <c r="C188" s="129"/>
      <c r="D188" s="150"/>
      <c r="E188" s="129"/>
      <c r="F188" s="152" t="s">
        <v>17</v>
      </c>
      <c r="I188" s="129"/>
      <c r="J188" s="154">
        <f>+J186-J187</f>
        <v>0</v>
      </c>
    </row>
    <row r="189" spans="1:12" hidden="1" outlineLevel="1">
      <c r="F189" s="152"/>
      <c r="J189" s="128"/>
    </row>
    <row r="190" spans="1:12" collapsed="1">
      <c r="A190" s="225" t="s">
        <v>677</v>
      </c>
      <c r="B190" s="135" t="s">
        <v>680</v>
      </c>
      <c r="C190" s="135"/>
      <c r="D190" s="252"/>
      <c r="E190" s="140"/>
      <c r="F190" s="152"/>
      <c r="G190" s="142"/>
      <c r="H190" s="142"/>
      <c r="I190" s="141"/>
      <c r="J190" s="182"/>
    </row>
    <row r="191" spans="1:12" hidden="1" outlineLevel="1">
      <c r="A191" s="143" t="s">
        <v>672</v>
      </c>
      <c r="B191" s="143" t="s">
        <v>6</v>
      </c>
      <c r="C191" s="144" t="s">
        <v>7</v>
      </c>
      <c r="D191" s="253" t="s">
        <v>8</v>
      </c>
      <c r="E191" s="144" t="s">
        <v>9</v>
      </c>
      <c r="F191" s="146" t="s">
        <v>10</v>
      </c>
      <c r="G191" s="147" t="s">
        <v>672</v>
      </c>
      <c r="H191" s="147" t="s">
        <v>6</v>
      </c>
      <c r="I191" s="222" t="s">
        <v>11</v>
      </c>
      <c r="J191" s="146" t="s">
        <v>12</v>
      </c>
    </row>
    <row r="192" spans="1:12" hidden="1" outlineLevel="1">
      <c r="C192" s="129"/>
      <c r="D192" s="150"/>
      <c r="E192" s="129"/>
      <c r="F192" s="125"/>
      <c r="H192" s="152"/>
      <c r="I192" s="129"/>
      <c r="J192" s="154"/>
    </row>
    <row r="193" spans="1:10" hidden="1" outlineLevel="1">
      <c r="A193" s="129" t="s">
        <v>678</v>
      </c>
      <c r="B193" s="172">
        <v>42186</v>
      </c>
      <c r="C193" s="129">
        <v>53798</v>
      </c>
      <c r="D193" s="150" t="s">
        <v>679</v>
      </c>
      <c r="E193" s="129" t="s">
        <v>34</v>
      </c>
      <c r="F193" s="128">
        <v>1840</v>
      </c>
      <c r="H193" s="152"/>
      <c r="J193" s="154">
        <f>+F193-I193</f>
        <v>1840</v>
      </c>
    </row>
    <row r="194" spans="1:10" hidden="1" outlineLevel="1">
      <c r="C194" s="129"/>
      <c r="D194" s="150"/>
      <c r="E194" s="129"/>
      <c r="F194" s="125"/>
      <c r="H194" s="152"/>
      <c r="I194" s="129"/>
      <c r="J194" s="154"/>
    </row>
    <row r="195" spans="1:10" hidden="1" outlineLevel="1">
      <c r="C195" s="129"/>
      <c r="D195" s="150"/>
      <c r="E195" s="129"/>
      <c r="F195" s="152" t="s">
        <v>15</v>
      </c>
      <c r="I195" s="129"/>
      <c r="J195" s="154">
        <f>+J193</f>
        <v>1840</v>
      </c>
    </row>
    <row r="196" spans="1:10" ht="12" hidden="1" outlineLevel="1" thickBot="1">
      <c r="C196" s="129"/>
      <c r="D196" s="150"/>
      <c r="E196" s="129"/>
      <c r="F196" s="152" t="s">
        <v>16</v>
      </c>
      <c r="I196" s="129"/>
      <c r="J196" s="223">
        <v>1840</v>
      </c>
    </row>
    <row r="197" spans="1:10" ht="12" hidden="1" outlineLevel="1" thickTop="1">
      <c r="C197" s="129"/>
      <c r="D197" s="150"/>
      <c r="E197" s="129"/>
      <c r="F197" s="152" t="s">
        <v>17</v>
      </c>
      <c r="I197" s="129"/>
      <c r="J197" s="154">
        <f>+J195-J196</f>
        <v>0</v>
      </c>
    </row>
    <row r="198" spans="1:10" hidden="1" outlineLevel="1">
      <c r="E198" s="137"/>
    </row>
    <row r="199" spans="1:10" collapsed="1">
      <c r="A199" s="225" t="s">
        <v>298</v>
      </c>
      <c r="B199" s="224" t="s">
        <v>299</v>
      </c>
      <c r="C199" s="199"/>
      <c r="D199" s="258"/>
      <c r="E199" s="137"/>
      <c r="F199" s="125"/>
      <c r="G199" s="138"/>
      <c r="H199" s="127"/>
      <c r="I199" s="128"/>
      <c r="J199" s="128"/>
    </row>
    <row r="200" spans="1:10" hidden="1" outlineLevel="1">
      <c r="A200" s="139" t="s">
        <v>5</v>
      </c>
      <c r="B200" s="139" t="s">
        <v>6</v>
      </c>
      <c r="C200" s="180" t="s">
        <v>7</v>
      </c>
      <c r="D200" s="120" t="s">
        <v>8</v>
      </c>
      <c r="E200" s="140" t="s">
        <v>9</v>
      </c>
      <c r="F200" s="141" t="s">
        <v>10</v>
      </c>
      <c r="G200" s="142" t="s">
        <v>5</v>
      </c>
      <c r="H200" s="142" t="s">
        <v>6</v>
      </c>
      <c r="I200" s="141" t="s">
        <v>11</v>
      </c>
      <c r="J200" s="141" t="s">
        <v>19</v>
      </c>
    </row>
    <row r="201" spans="1:10" hidden="1" outlineLevel="1">
      <c r="A201" s="129" t="s">
        <v>300</v>
      </c>
      <c r="B201" s="172">
        <v>41820</v>
      </c>
      <c r="C201" s="133" t="s">
        <v>301</v>
      </c>
      <c r="D201" s="202" t="s">
        <v>302</v>
      </c>
      <c r="E201" s="137" t="s">
        <v>76</v>
      </c>
      <c r="F201" s="104">
        <v>4535.16</v>
      </c>
      <c r="G201" s="198"/>
      <c r="H201" s="196"/>
      <c r="I201" s="197"/>
      <c r="J201" s="216">
        <f>+F201-I201</f>
        <v>4535.16</v>
      </c>
    </row>
    <row r="202" spans="1:10" hidden="1" outlineLevel="1">
      <c r="A202" s="129" t="s">
        <v>303</v>
      </c>
      <c r="B202" s="172">
        <v>41880</v>
      </c>
      <c r="C202" s="133" t="s">
        <v>304</v>
      </c>
      <c r="D202" s="202" t="s">
        <v>305</v>
      </c>
      <c r="E202" s="137" t="s">
        <v>76</v>
      </c>
      <c r="F202" s="104">
        <v>9397.7199999999993</v>
      </c>
      <c r="G202" s="198"/>
      <c r="H202" s="196"/>
      <c r="I202" s="197"/>
      <c r="J202" s="216">
        <f>+F202-I202</f>
        <v>9397.7199999999993</v>
      </c>
    </row>
    <row r="203" spans="1:10" hidden="1" outlineLevel="1">
      <c r="A203" s="129" t="s">
        <v>306</v>
      </c>
      <c r="B203" s="172">
        <v>42326</v>
      </c>
      <c r="C203" s="133" t="s">
        <v>307</v>
      </c>
      <c r="D203" s="202" t="s">
        <v>308</v>
      </c>
      <c r="E203" s="133" t="s">
        <v>76</v>
      </c>
      <c r="F203" s="104">
        <v>2547.64</v>
      </c>
      <c r="G203" s="174"/>
      <c r="H203" s="174"/>
      <c r="I203" s="216">
        <v>1909.64</v>
      </c>
      <c r="J203" s="216">
        <f>+F203-I203</f>
        <v>637.99999999999977</v>
      </c>
    </row>
    <row r="204" spans="1:10" hidden="1" outlineLevel="1">
      <c r="B204" s="172"/>
      <c r="D204" s="121"/>
      <c r="E204" s="137"/>
      <c r="F204" s="184"/>
      <c r="G204" s="174"/>
      <c r="H204" s="174"/>
      <c r="I204" s="216"/>
      <c r="J204" s="195"/>
    </row>
    <row r="205" spans="1:10" hidden="1" outlineLevel="1">
      <c r="A205" s="143"/>
      <c r="B205" s="143"/>
      <c r="C205" s="201"/>
      <c r="D205" s="120"/>
      <c r="E205" s="177"/>
      <c r="F205" s="152" t="s">
        <v>15</v>
      </c>
      <c r="H205" s="150"/>
      <c r="J205" s="232">
        <f>SUM(J201:J204)</f>
        <v>14570.88</v>
      </c>
    </row>
    <row r="206" spans="1:10" ht="12" hidden="1" outlineLevel="1" thickBot="1">
      <c r="A206" s="143"/>
      <c r="B206" s="143"/>
      <c r="C206" s="201"/>
      <c r="D206" s="120"/>
      <c r="E206" s="177"/>
      <c r="F206" s="152" t="s">
        <v>16</v>
      </c>
      <c r="H206" s="150"/>
      <c r="J206" s="212">
        <v>14570.88</v>
      </c>
    </row>
    <row r="207" spans="1:10" ht="12" hidden="1" outlineLevel="1" thickTop="1">
      <c r="E207" s="137"/>
      <c r="F207" s="152" t="s">
        <v>17</v>
      </c>
      <c r="H207" s="150"/>
      <c r="J207" s="208">
        <f>+J205-J206</f>
        <v>0</v>
      </c>
    </row>
    <row r="208" spans="1:10" hidden="1" outlineLevel="1">
      <c r="E208" s="137"/>
      <c r="J208" s="190"/>
    </row>
    <row r="209" spans="1:12" collapsed="1">
      <c r="A209" s="225" t="s">
        <v>309</v>
      </c>
      <c r="B209" s="224" t="s">
        <v>310</v>
      </c>
      <c r="C209" s="199"/>
      <c r="D209" s="258"/>
      <c r="E209" s="137"/>
      <c r="F209" s="125"/>
      <c r="G209" s="138"/>
      <c r="H209" s="127"/>
      <c r="I209" s="128"/>
      <c r="J209" s="128"/>
    </row>
    <row r="210" spans="1:12" hidden="1" outlineLevel="1">
      <c r="A210" s="139" t="s">
        <v>5</v>
      </c>
      <c r="B210" s="139" t="s">
        <v>6</v>
      </c>
      <c r="C210" s="180" t="s">
        <v>7</v>
      </c>
      <c r="D210" s="120" t="s">
        <v>8</v>
      </c>
      <c r="E210" s="140" t="s">
        <v>9</v>
      </c>
      <c r="F210" s="141" t="s">
        <v>10</v>
      </c>
      <c r="G210" s="142" t="s">
        <v>5</v>
      </c>
      <c r="H210" s="142" t="s">
        <v>6</v>
      </c>
      <c r="I210" s="141" t="s">
        <v>11</v>
      </c>
      <c r="J210" s="141" t="s">
        <v>19</v>
      </c>
    </row>
    <row r="211" spans="1:12" hidden="1" outlineLevel="1">
      <c r="A211" s="143"/>
      <c r="B211" s="143"/>
      <c r="C211" s="201"/>
      <c r="D211" s="120"/>
      <c r="E211" s="140" t="s">
        <v>241</v>
      </c>
      <c r="F211" s="146"/>
      <c r="G211" s="147"/>
      <c r="H211" s="148"/>
      <c r="I211" s="197"/>
      <c r="J211" s="197">
        <v>0</v>
      </c>
    </row>
    <row r="212" spans="1:12" hidden="1" outlineLevel="1">
      <c r="A212" s="129" t="s">
        <v>311</v>
      </c>
      <c r="B212" s="172">
        <v>42151</v>
      </c>
      <c r="C212" s="133" t="s">
        <v>312</v>
      </c>
      <c r="D212" s="202" t="s">
        <v>313</v>
      </c>
      <c r="E212" s="137" t="s">
        <v>34</v>
      </c>
      <c r="F212" s="184">
        <v>13953.72</v>
      </c>
      <c r="G212" s="129" t="s">
        <v>314</v>
      </c>
      <c r="H212" s="172">
        <v>42215</v>
      </c>
      <c r="I212" s="184">
        <v>11547.91</v>
      </c>
      <c r="J212" s="195">
        <f>F212-I212</f>
        <v>2405.8099999999995</v>
      </c>
      <c r="L212" s="174"/>
    </row>
    <row r="213" spans="1:12" hidden="1" outlineLevel="1">
      <c r="B213" s="172"/>
      <c r="E213" s="137"/>
      <c r="F213" s="171"/>
      <c r="G213" s="147"/>
      <c r="H213" s="148"/>
      <c r="I213" s="197"/>
      <c r="J213" s="195"/>
    </row>
    <row r="214" spans="1:12" hidden="1" outlineLevel="1">
      <c r="A214" s="143"/>
      <c r="B214" s="143"/>
      <c r="C214" s="201"/>
      <c r="D214" s="120"/>
      <c r="E214" s="177"/>
      <c r="F214" s="152" t="s">
        <v>15</v>
      </c>
      <c r="H214" s="150"/>
      <c r="I214" s="184"/>
      <c r="J214" s="232">
        <f>SUM(J211:J212)</f>
        <v>2405.8099999999995</v>
      </c>
    </row>
    <row r="215" spans="1:12" ht="12" hidden="1" outlineLevel="1" thickBot="1">
      <c r="A215" s="143"/>
      <c r="B215" s="143"/>
      <c r="C215" s="201"/>
      <c r="D215" s="120"/>
      <c r="E215" s="177"/>
      <c r="F215" s="152" t="s">
        <v>16</v>
      </c>
      <c r="H215" s="150"/>
      <c r="I215" s="184"/>
      <c r="J215" s="212">
        <v>2405.81</v>
      </c>
    </row>
    <row r="216" spans="1:12" ht="12" hidden="1" outlineLevel="1" thickTop="1">
      <c r="A216" s="143"/>
      <c r="B216" s="143"/>
      <c r="C216" s="201"/>
      <c r="D216" s="120"/>
      <c r="E216" s="177"/>
      <c r="F216" s="152" t="s">
        <v>17</v>
      </c>
      <c r="H216" s="150"/>
      <c r="I216" s="184"/>
      <c r="J216" s="208">
        <f>+J214-J215</f>
        <v>0</v>
      </c>
    </row>
    <row r="217" spans="1:12" hidden="1" outlineLevel="1">
      <c r="A217" s="143"/>
      <c r="B217" s="143"/>
      <c r="C217" s="201"/>
      <c r="D217" s="120"/>
      <c r="E217" s="177"/>
      <c r="F217" s="152"/>
      <c r="H217" s="150"/>
      <c r="J217" s="154"/>
    </row>
    <row r="218" spans="1:12" collapsed="1">
      <c r="A218" s="225" t="s">
        <v>632</v>
      </c>
      <c r="B218" s="224" t="s">
        <v>631</v>
      </c>
      <c r="C218" s="199"/>
      <c r="D218" s="258"/>
      <c r="E218" s="177"/>
      <c r="F218" s="152"/>
      <c r="H218" s="150"/>
      <c r="J218" s="154"/>
    </row>
    <row r="219" spans="1:12" hidden="1" outlineLevel="1">
      <c r="A219" s="139" t="s">
        <v>5</v>
      </c>
      <c r="B219" s="139" t="s">
        <v>6</v>
      </c>
      <c r="C219" s="180" t="s">
        <v>7</v>
      </c>
      <c r="D219" s="120" t="s">
        <v>8</v>
      </c>
      <c r="E219" s="140" t="s">
        <v>9</v>
      </c>
      <c r="F219" s="141" t="s">
        <v>10</v>
      </c>
      <c r="G219" s="142" t="s">
        <v>5</v>
      </c>
      <c r="H219" s="142" t="s">
        <v>6</v>
      </c>
      <c r="I219" s="141" t="s">
        <v>11</v>
      </c>
      <c r="J219" s="141" t="s">
        <v>19</v>
      </c>
    </row>
    <row r="220" spans="1:12" hidden="1" outlineLevel="1">
      <c r="A220" s="143"/>
      <c r="B220" s="143"/>
      <c r="C220" s="201"/>
      <c r="D220" s="120"/>
      <c r="E220" s="177"/>
      <c r="F220" s="152"/>
      <c r="H220" s="150"/>
      <c r="J220" s="154"/>
    </row>
    <row r="221" spans="1:12" hidden="1" outlineLevel="1">
      <c r="A221" s="169" t="s">
        <v>633</v>
      </c>
      <c r="B221" s="170">
        <v>42467</v>
      </c>
      <c r="C221" s="183" t="s">
        <v>634</v>
      </c>
      <c r="D221" s="259" t="s">
        <v>635</v>
      </c>
      <c r="E221" s="183" t="s">
        <v>76</v>
      </c>
      <c r="F221" s="99">
        <v>3826.7</v>
      </c>
      <c r="G221" s="174"/>
      <c r="H221" s="100"/>
      <c r="I221" s="184"/>
      <c r="J221" s="208">
        <f>+F221-I221</f>
        <v>3826.7</v>
      </c>
    </row>
    <row r="222" spans="1:12" hidden="1" outlineLevel="1">
      <c r="A222" s="169"/>
      <c r="B222" s="170"/>
      <c r="C222" s="183"/>
      <c r="D222" s="259"/>
      <c r="E222" s="183"/>
      <c r="F222" s="168"/>
      <c r="H222" s="150"/>
      <c r="J222" s="154"/>
    </row>
    <row r="223" spans="1:12" hidden="1" outlineLevel="1">
      <c r="A223" s="169"/>
      <c r="B223" s="170"/>
      <c r="C223" s="183"/>
      <c r="D223" s="259"/>
      <c r="E223" s="183"/>
      <c r="F223" s="152" t="s">
        <v>15</v>
      </c>
      <c r="H223" s="150"/>
      <c r="J223" s="232">
        <f>SUM(J221:J222)</f>
        <v>3826.7</v>
      </c>
    </row>
    <row r="224" spans="1:12" ht="12" hidden="1" outlineLevel="1" thickBot="1">
      <c r="A224" s="143"/>
      <c r="B224" s="143"/>
      <c r="C224" s="201"/>
      <c r="D224" s="120"/>
      <c r="E224" s="177"/>
      <c r="F224" s="152" t="s">
        <v>16</v>
      </c>
      <c r="H224" s="150"/>
      <c r="J224" s="212">
        <v>3826.7</v>
      </c>
    </row>
    <row r="225" spans="1:10" ht="12" hidden="1" outlineLevel="1" thickTop="1">
      <c r="A225" s="143"/>
      <c r="B225" s="143"/>
      <c r="C225" s="201"/>
      <c r="D225" s="120"/>
      <c r="E225" s="177"/>
      <c r="F225" s="152" t="s">
        <v>17</v>
      </c>
      <c r="H225" s="150"/>
      <c r="J225" s="208">
        <f>+J223-J224</f>
        <v>0</v>
      </c>
    </row>
    <row r="226" spans="1:10" hidden="1" outlineLevel="1">
      <c r="B226" s="172"/>
      <c r="F226" s="134"/>
      <c r="G226" s="142"/>
      <c r="H226" s="142"/>
      <c r="I226" s="141"/>
      <c r="J226" s="181"/>
    </row>
    <row r="227" spans="1:10" collapsed="1">
      <c r="A227" s="225" t="s">
        <v>465</v>
      </c>
      <c r="B227" s="199" t="s">
        <v>466</v>
      </c>
      <c r="C227" s="199"/>
      <c r="D227" s="258"/>
      <c r="E227" s="140"/>
      <c r="F227" s="152"/>
      <c r="G227" s="142"/>
      <c r="H227" s="142"/>
      <c r="I227" s="141"/>
      <c r="J227" s="182"/>
    </row>
    <row r="228" spans="1:10" hidden="1" outlineLevel="1">
      <c r="A228" s="139" t="s">
        <v>5</v>
      </c>
      <c r="B228" s="139" t="s">
        <v>6</v>
      </c>
      <c r="C228" s="180" t="s">
        <v>7</v>
      </c>
      <c r="D228" s="120" t="s">
        <v>8</v>
      </c>
      <c r="E228" s="140" t="s">
        <v>9</v>
      </c>
      <c r="F228" s="141" t="s">
        <v>10</v>
      </c>
      <c r="G228" s="142" t="s">
        <v>5</v>
      </c>
      <c r="H228" s="142" t="s">
        <v>6</v>
      </c>
      <c r="I228" s="141" t="s">
        <v>11</v>
      </c>
      <c r="J228" s="141" t="s">
        <v>19</v>
      </c>
    </row>
    <row r="229" spans="1:10" hidden="1" outlineLevel="1">
      <c r="A229" s="169"/>
      <c r="B229" s="170"/>
      <c r="C229" s="183"/>
      <c r="D229" s="259"/>
      <c r="E229" s="183"/>
      <c r="F229" s="194"/>
      <c r="G229" s="141"/>
      <c r="H229" s="141"/>
      <c r="I229" s="141"/>
      <c r="J229" s="219"/>
    </row>
    <row r="230" spans="1:10" hidden="1" outlineLevel="1">
      <c r="A230" s="169" t="s">
        <v>761</v>
      </c>
      <c r="B230" s="170">
        <v>42523</v>
      </c>
      <c r="C230" s="169" t="s">
        <v>762</v>
      </c>
      <c r="D230" s="254" t="s">
        <v>763</v>
      </c>
      <c r="E230" s="169" t="s">
        <v>76</v>
      </c>
      <c r="F230" s="168">
        <v>1840</v>
      </c>
      <c r="G230" s="141"/>
      <c r="H230" s="141"/>
      <c r="I230" s="141"/>
      <c r="J230" s="219">
        <f>+F230-I230</f>
        <v>1840</v>
      </c>
    </row>
    <row r="231" spans="1:10" hidden="1" outlineLevel="1">
      <c r="A231" s="169"/>
      <c r="B231" s="170"/>
      <c r="C231" s="169"/>
      <c r="D231" s="254"/>
      <c r="E231" s="169"/>
      <c r="F231" s="81"/>
      <c r="G231" s="141"/>
      <c r="H231" s="141"/>
      <c r="I231" s="141"/>
      <c r="J231" s="219"/>
    </row>
    <row r="232" spans="1:10" hidden="1" outlineLevel="1">
      <c r="F232" s="152" t="s">
        <v>15</v>
      </c>
      <c r="J232" s="232">
        <f>+SUM(J229:J230)</f>
        <v>1840</v>
      </c>
    </row>
    <row r="233" spans="1:10" ht="12" hidden="1" outlineLevel="1" thickBot="1">
      <c r="F233" s="152" t="s">
        <v>16</v>
      </c>
      <c r="J233" s="211">
        <v>1840</v>
      </c>
    </row>
    <row r="234" spans="1:10" ht="12" hidden="1" outlineLevel="1" thickTop="1">
      <c r="F234" s="152" t="s">
        <v>17</v>
      </c>
      <c r="J234" s="195">
        <f>+J232-J233</f>
        <v>0</v>
      </c>
    </row>
    <row r="235" spans="1:10" hidden="1" outlineLevel="1">
      <c r="E235" s="137"/>
      <c r="H235" s="150"/>
      <c r="J235" s="128"/>
    </row>
    <row r="236" spans="1:10" collapsed="1">
      <c r="A236" s="225" t="s">
        <v>333</v>
      </c>
      <c r="B236" s="224" t="s">
        <v>334</v>
      </c>
      <c r="C236" s="199"/>
      <c r="D236" s="258"/>
      <c r="E236" s="137"/>
      <c r="F236" s="125"/>
      <c r="G236" s="138"/>
      <c r="H236" s="127"/>
      <c r="I236" s="128"/>
      <c r="J236" s="128"/>
    </row>
    <row r="237" spans="1:10" hidden="1" outlineLevel="1">
      <c r="A237" s="139" t="s">
        <v>5</v>
      </c>
      <c r="B237" s="139" t="s">
        <v>6</v>
      </c>
      <c r="C237" s="180" t="s">
        <v>7</v>
      </c>
      <c r="D237" s="120" t="s">
        <v>8</v>
      </c>
      <c r="E237" s="140" t="s">
        <v>9</v>
      </c>
      <c r="F237" s="141" t="s">
        <v>10</v>
      </c>
      <c r="G237" s="142" t="s">
        <v>5</v>
      </c>
      <c r="H237" s="142" t="s">
        <v>6</v>
      </c>
      <c r="I237" s="141" t="s">
        <v>11</v>
      </c>
      <c r="J237" s="141" t="s">
        <v>19</v>
      </c>
    </row>
    <row r="238" spans="1:10" hidden="1" outlineLevel="1">
      <c r="A238" s="143"/>
      <c r="B238" s="143"/>
      <c r="C238" s="201"/>
      <c r="D238" s="120"/>
      <c r="E238" s="140" t="s">
        <v>13</v>
      </c>
      <c r="F238" s="171"/>
      <c r="G238" s="147"/>
      <c r="H238" s="148"/>
      <c r="I238" s="197"/>
      <c r="J238" s="197">
        <f t="shared" ref="J238:J245" si="5">+F238-I238</f>
        <v>0</v>
      </c>
    </row>
    <row r="239" spans="1:10" hidden="1" outlineLevel="1">
      <c r="A239" s="129" t="s">
        <v>335</v>
      </c>
      <c r="B239" s="172">
        <v>42009</v>
      </c>
      <c r="C239" s="133" t="s">
        <v>336</v>
      </c>
      <c r="D239" s="202" t="s">
        <v>337</v>
      </c>
      <c r="E239" s="137" t="s">
        <v>338</v>
      </c>
      <c r="F239" s="184">
        <v>2583.19</v>
      </c>
      <c r="G239" s="134"/>
      <c r="H239" s="134"/>
      <c r="I239" s="184"/>
      <c r="J239" s="216">
        <f t="shared" si="5"/>
        <v>2583.19</v>
      </c>
    </row>
    <row r="240" spans="1:10" hidden="1" outlineLevel="1">
      <c r="A240" s="129" t="s">
        <v>339</v>
      </c>
      <c r="B240" s="172">
        <v>42280</v>
      </c>
      <c r="C240" s="133" t="s">
        <v>340</v>
      </c>
      <c r="D240" s="202" t="s">
        <v>341</v>
      </c>
      <c r="E240" s="137" t="s">
        <v>76</v>
      </c>
      <c r="F240" s="184">
        <v>4024.69</v>
      </c>
      <c r="G240" s="134"/>
      <c r="H240" s="134"/>
      <c r="I240" s="184"/>
      <c r="J240" s="216">
        <f t="shared" si="5"/>
        <v>4024.69</v>
      </c>
    </row>
    <row r="241" spans="1:10" hidden="1" outlineLevel="1">
      <c r="A241" s="129" t="s">
        <v>342</v>
      </c>
      <c r="B241" s="172">
        <v>42292</v>
      </c>
      <c r="C241" s="133" t="s">
        <v>343</v>
      </c>
      <c r="D241" s="202" t="s">
        <v>344</v>
      </c>
      <c r="E241" s="137" t="s">
        <v>76</v>
      </c>
      <c r="F241" s="184">
        <v>2719.41</v>
      </c>
      <c r="G241" s="134"/>
      <c r="H241" s="134"/>
      <c r="I241" s="184">
        <v>2719.41</v>
      </c>
      <c r="J241" s="216">
        <f t="shared" si="5"/>
        <v>0</v>
      </c>
    </row>
    <row r="242" spans="1:10" hidden="1" outlineLevel="1">
      <c r="A242" s="129" t="s">
        <v>345</v>
      </c>
      <c r="B242" s="172">
        <v>42349</v>
      </c>
      <c r="C242" s="133" t="s">
        <v>346</v>
      </c>
      <c r="D242" s="202" t="s">
        <v>347</v>
      </c>
      <c r="E242" s="133" t="s">
        <v>76</v>
      </c>
      <c r="F242" s="184">
        <v>3038.52</v>
      </c>
      <c r="G242" s="134"/>
      <c r="H242" s="134"/>
      <c r="I242" s="184">
        <v>3038.52</v>
      </c>
      <c r="J242" s="216">
        <f t="shared" si="5"/>
        <v>0</v>
      </c>
    </row>
    <row r="243" spans="1:10" hidden="1" outlineLevel="1">
      <c r="A243" s="129" t="s">
        <v>348</v>
      </c>
      <c r="B243" s="172">
        <v>42349</v>
      </c>
      <c r="C243" s="133" t="s">
        <v>346</v>
      </c>
      <c r="D243" s="202" t="s">
        <v>349</v>
      </c>
      <c r="E243" s="133" t="s">
        <v>76</v>
      </c>
      <c r="F243" s="184">
        <v>8932</v>
      </c>
      <c r="G243" s="134"/>
      <c r="H243" s="134"/>
      <c r="I243" s="184">
        <v>8932</v>
      </c>
      <c r="J243" s="216">
        <f t="shared" si="5"/>
        <v>0</v>
      </c>
    </row>
    <row r="244" spans="1:10" hidden="1" outlineLevel="1">
      <c r="A244" s="129" t="s">
        <v>350</v>
      </c>
      <c r="B244" s="172">
        <v>42349</v>
      </c>
      <c r="C244" s="133" t="s">
        <v>346</v>
      </c>
      <c r="D244" s="202" t="s">
        <v>351</v>
      </c>
      <c r="E244" s="133" t="s">
        <v>76</v>
      </c>
      <c r="F244" s="184">
        <v>835.94</v>
      </c>
      <c r="G244" s="134"/>
      <c r="H244" s="134"/>
      <c r="I244" s="184">
        <v>835.94</v>
      </c>
      <c r="J244" s="216">
        <f t="shared" si="5"/>
        <v>0</v>
      </c>
    </row>
    <row r="245" spans="1:10" hidden="1" outlineLevel="1">
      <c r="A245" s="129" t="s">
        <v>352</v>
      </c>
      <c r="B245" s="172">
        <v>42349</v>
      </c>
      <c r="C245" s="133" t="s">
        <v>346</v>
      </c>
      <c r="D245" s="202" t="s">
        <v>353</v>
      </c>
      <c r="E245" s="133" t="s">
        <v>76</v>
      </c>
      <c r="F245" s="184">
        <v>9071.2999999999993</v>
      </c>
      <c r="G245" s="134"/>
      <c r="H245" s="134"/>
      <c r="I245" s="184">
        <v>9071.2999999999993</v>
      </c>
      <c r="J245" s="216">
        <f t="shared" si="5"/>
        <v>0</v>
      </c>
    </row>
    <row r="246" spans="1:10" hidden="1" outlineLevel="1">
      <c r="B246" s="172"/>
      <c r="E246" s="137"/>
      <c r="F246" s="184"/>
      <c r="H246" s="172"/>
      <c r="I246" s="184"/>
      <c r="J246" s="216"/>
    </row>
    <row r="247" spans="1:10" hidden="1" outlineLevel="1">
      <c r="E247" s="137"/>
      <c r="F247" s="152" t="s">
        <v>15</v>
      </c>
      <c r="H247" s="150"/>
      <c r="I247" s="184"/>
      <c r="J247" s="232">
        <f>+SUM(J238:J246)</f>
        <v>6607.88</v>
      </c>
    </row>
    <row r="248" spans="1:10" ht="12" hidden="1" outlineLevel="1" thickBot="1">
      <c r="E248" s="137"/>
      <c r="F248" s="152" t="s">
        <v>16</v>
      </c>
      <c r="H248" s="150"/>
      <c r="I248" s="184"/>
      <c r="J248" s="212">
        <v>6607.88</v>
      </c>
    </row>
    <row r="249" spans="1:10" ht="12" hidden="1" outlineLevel="1" thickTop="1">
      <c r="E249" s="137"/>
      <c r="F249" s="152" t="s">
        <v>17</v>
      </c>
      <c r="H249" s="150"/>
      <c r="J249" s="154">
        <f>+J247-J248</f>
        <v>0</v>
      </c>
    </row>
    <row r="250" spans="1:10" collapsed="1">
      <c r="E250" s="137"/>
      <c r="F250" s="152"/>
      <c r="H250" s="150"/>
      <c r="J250" s="154"/>
    </row>
    <row r="251" spans="1:10">
      <c r="E251" s="137"/>
      <c r="F251" s="152"/>
      <c r="H251" s="150"/>
      <c r="J251" s="154"/>
    </row>
    <row r="252" spans="1:10">
      <c r="D252" s="206"/>
      <c r="E252" s="137"/>
      <c r="F252" s="152"/>
      <c r="H252" s="150"/>
      <c r="J252" s="154"/>
    </row>
    <row r="253" spans="1:10">
      <c r="A253" s="226" t="s">
        <v>676</v>
      </c>
      <c r="B253" s="229" t="s">
        <v>18</v>
      </c>
      <c r="C253" s="230"/>
      <c r="D253" s="280"/>
      <c r="E253" s="137"/>
      <c r="F253" s="152"/>
      <c r="H253" s="150"/>
      <c r="J253" s="154"/>
    </row>
    <row r="254" spans="1:10" hidden="1" outlineLevel="1">
      <c r="A254" s="139" t="s">
        <v>5</v>
      </c>
      <c r="B254" s="139" t="s">
        <v>6</v>
      </c>
      <c r="C254" s="180" t="s">
        <v>7</v>
      </c>
      <c r="D254" s="120" t="s">
        <v>8</v>
      </c>
      <c r="E254" s="140" t="s">
        <v>9</v>
      </c>
      <c r="F254" s="141" t="s">
        <v>10</v>
      </c>
      <c r="G254" s="142" t="s">
        <v>5</v>
      </c>
      <c r="H254" s="142" t="s">
        <v>6</v>
      </c>
      <c r="I254" s="141" t="s">
        <v>11</v>
      </c>
      <c r="J254" s="141" t="s">
        <v>19</v>
      </c>
    </row>
    <row r="255" spans="1:10" hidden="1" outlineLevel="1">
      <c r="A255" s="125"/>
      <c r="B255" s="126"/>
      <c r="C255" s="175"/>
      <c r="D255" s="206"/>
      <c r="E255" s="140" t="s">
        <v>13</v>
      </c>
      <c r="F255" s="125"/>
      <c r="G255" s="125"/>
      <c r="H255" s="127"/>
      <c r="I255" s="128"/>
      <c r="J255" s="209">
        <v>212252.41</v>
      </c>
    </row>
    <row r="256" spans="1:10" hidden="1" outlineLevel="1">
      <c r="D256" s="206"/>
      <c r="E256" s="137"/>
      <c r="F256" s="152"/>
      <c r="G256" s="169"/>
      <c r="H256" s="170"/>
      <c r="I256" s="168"/>
      <c r="J256" s="210"/>
    </row>
    <row r="257" spans="1:11" hidden="1" outlineLevel="1">
      <c r="D257" s="206"/>
      <c r="E257" s="137"/>
      <c r="F257" s="152"/>
      <c r="H257" s="150"/>
      <c r="J257" s="208"/>
    </row>
    <row r="258" spans="1:11" hidden="1" outlineLevel="1">
      <c r="D258" s="206"/>
      <c r="E258" s="137"/>
      <c r="F258" s="152" t="s">
        <v>15</v>
      </c>
      <c r="H258" s="150"/>
      <c r="J258" s="232">
        <f>+SUM(J255:J256)</f>
        <v>212252.41</v>
      </c>
    </row>
    <row r="259" spans="1:11" ht="12" hidden="1" outlineLevel="1" thickBot="1">
      <c r="D259" s="206"/>
      <c r="E259" s="137"/>
      <c r="F259" s="152" t="s">
        <v>16</v>
      </c>
      <c r="H259" s="150"/>
      <c r="J259" s="211">
        <v>212252.41</v>
      </c>
    </row>
    <row r="260" spans="1:11" ht="12" hidden="1" outlineLevel="1" thickTop="1">
      <c r="D260" s="206"/>
      <c r="E260" s="137"/>
      <c r="F260" s="152" t="s">
        <v>17</v>
      </c>
      <c r="H260" s="150"/>
      <c r="J260" s="208">
        <f>+J258-J259</f>
        <v>0</v>
      </c>
    </row>
    <row r="261" spans="1:11" hidden="1" outlineLevel="1">
      <c r="E261" s="137"/>
    </row>
    <row r="262" spans="1:11" collapsed="1">
      <c r="A262" s="226" t="s">
        <v>354</v>
      </c>
      <c r="B262" s="229" t="s">
        <v>355</v>
      </c>
      <c r="C262" s="230"/>
      <c r="D262" s="280"/>
      <c r="E262" s="137"/>
    </row>
    <row r="263" spans="1:11" hidden="1" outlineLevel="1">
      <c r="A263" s="139" t="s">
        <v>5</v>
      </c>
      <c r="B263" s="139" t="s">
        <v>6</v>
      </c>
      <c r="C263" s="180" t="s">
        <v>7</v>
      </c>
      <c r="D263" s="120" t="s">
        <v>8</v>
      </c>
      <c r="E263" s="140" t="s">
        <v>9</v>
      </c>
      <c r="F263" s="141" t="s">
        <v>10</v>
      </c>
      <c r="G263" s="142" t="s">
        <v>5</v>
      </c>
      <c r="H263" s="142" t="s">
        <v>6</v>
      </c>
      <c r="I263" s="141" t="s">
        <v>11</v>
      </c>
      <c r="J263" s="141" t="s">
        <v>19</v>
      </c>
    </row>
    <row r="264" spans="1:11" hidden="1" outlineLevel="1">
      <c r="E264" s="140" t="s">
        <v>13</v>
      </c>
      <c r="J264" s="209">
        <v>8624.9699999999993</v>
      </c>
    </row>
    <row r="265" spans="1:11" hidden="1" outlineLevel="1">
      <c r="E265" s="137"/>
      <c r="J265" s="190"/>
    </row>
    <row r="266" spans="1:11" hidden="1" outlineLevel="1">
      <c r="E266" s="137"/>
      <c r="F266" s="152" t="s">
        <v>15</v>
      </c>
      <c r="H266" s="150"/>
      <c r="J266" s="232">
        <f>+SUM(J262:J265)</f>
        <v>8624.9699999999993</v>
      </c>
    </row>
    <row r="267" spans="1:11" ht="12" hidden="1" outlineLevel="1" thickBot="1">
      <c r="E267" s="137"/>
      <c r="F267" s="152" t="s">
        <v>16</v>
      </c>
      <c r="H267" s="150"/>
      <c r="J267" s="211">
        <v>8624.9699999999993</v>
      </c>
    </row>
    <row r="268" spans="1:11" ht="12" hidden="1" outlineLevel="1" thickTop="1">
      <c r="E268" s="137"/>
      <c r="F268" s="152" t="s">
        <v>17</v>
      </c>
      <c r="H268" s="150"/>
      <c r="J268" s="208">
        <f>+J266-J267</f>
        <v>0</v>
      </c>
    </row>
    <row r="269" spans="1:11" collapsed="1">
      <c r="C269" s="129"/>
      <c r="D269" s="150"/>
      <c r="E269" s="129"/>
      <c r="F269" s="152"/>
      <c r="I269" s="129"/>
      <c r="J269" s="154"/>
    </row>
    <row r="270" spans="1:11">
      <c r="I270" s="152" t="s">
        <v>15</v>
      </c>
      <c r="J270" s="190">
        <f>+J266+J258+J247+J232+J223+J214+J205+J195+J186+J176+J166+J156+J102+J94+J86+J69+J61+J35+J11</f>
        <v>1699951.36</v>
      </c>
    </row>
    <row r="271" spans="1:11" ht="12" thickBot="1">
      <c r="I271" s="152" t="s">
        <v>16</v>
      </c>
      <c r="J271" s="211">
        <v>1699951.99</v>
      </c>
      <c r="K271" s="174"/>
    </row>
    <row r="272" spans="1:11" ht="12" thickTop="1">
      <c r="I272" s="152" t="s">
        <v>17</v>
      </c>
      <c r="J272" s="190">
        <f>+J270-J271</f>
        <v>-0.62999999988824129</v>
      </c>
    </row>
  </sheetData>
  <mergeCells count="2">
    <mergeCell ref="A2:J2"/>
    <mergeCell ref="A3:J3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80"/>
  <sheetViews>
    <sheetView workbookViewId="0">
      <selection activeCell="A157" sqref="A157:F157"/>
    </sheetView>
  </sheetViews>
  <sheetFormatPr baseColWidth="10" defaultRowHeight="11.25" outlineLevelRow="1"/>
  <cols>
    <col min="1" max="1" width="11.5703125" style="129" bestFit="1" customWidth="1"/>
    <col min="2" max="2" width="11.42578125" style="129"/>
    <col min="3" max="3" width="9.85546875" style="133" customWidth="1"/>
    <col min="4" max="4" width="11.5703125" style="202" customWidth="1"/>
    <col min="5" max="5" width="22.85546875" style="133" customWidth="1"/>
    <col min="6" max="6" width="10.7109375" style="129" bestFit="1" customWidth="1"/>
    <col min="7" max="7" width="8.140625" style="129" bestFit="1" customWidth="1"/>
    <col min="8" max="8" width="9" style="129" bestFit="1" customWidth="1"/>
    <col min="9" max="9" width="10.7109375" style="134" bestFit="1" customWidth="1"/>
    <col min="10" max="10" width="11.140625" style="125" bestFit="1" customWidth="1"/>
    <col min="11" max="11" width="9.7109375" style="129" customWidth="1"/>
    <col min="12" max="12" width="11.5703125" style="129" bestFit="1" customWidth="1"/>
    <col min="13" max="16384" width="11.42578125" style="129"/>
  </cols>
  <sheetData>
    <row r="1" spans="1:12">
      <c r="A1" s="1"/>
      <c r="B1" s="1"/>
      <c r="C1" s="2"/>
      <c r="D1" s="257"/>
      <c r="E1" s="2"/>
      <c r="F1" s="125"/>
      <c r="G1" s="8"/>
      <c r="H1" s="127"/>
      <c r="I1" s="128"/>
      <c r="J1" s="128"/>
      <c r="K1" s="130"/>
      <c r="L1" s="131" t="s">
        <v>0</v>
      </c>
    </row>
    <row r="2" spans="1:12">
      <c r="A2" s="306" t="s">
        <v>1</v>
      </c>
      <c r="B2" s="306"/>
      <c r="C2" s="306"/>
      <c r="D2" s="306"/>
      <c r="E2" s="306"/>
      <c r="F2" s="306"/>
      <c r="G2" s="306"/>
      <c r="H2" s="306"/>
      <c r="I2" s="306"/>
      <c r="J2" s="306"/>
      <c r="K2" s="132"/>
      <c r="L2" s="131" t="s">
        <v>2</v>
      </c>
    </row>
    <row r="3" spans="1:12">
      <c r="A3" s="306" t="s">
        <v>807</v>
      </c>
      <c r="B3" s="306"/>
      <c r="C3" s="306"/>
      <c r="D3" s="306"/>
      <c r="E3" s="306"/>
      <c r="F3" s="306"/>
      <c r="G3" s="306"/>
      <c r="H3" s="306"/>
      <c r="I3" s="306"/>
      <c r="J3" s="306"/>
    </row>
    <row r="4" spans="1:12">
      <c r="A4" s="307"/>
      <c r="B4" s="307"/>
      <c r="C4" s="307"/>
      <c r="D4" s="307"/>
      <c r="E4" s="307"/>
      <c r="F4" s="307"/>
      <c r="G4" s="307"/>
      <c r="H4" s="307"/>
      <c r="I4" s="307"/>
      <c r="J4" s="307"/>
    </row>
    <row r="5" spans="1:12">
      <c r="A5" s="267"/>
      <c r="B5" s="267"/>
      <c r="C5" s="267"/>
      <c r="D5" s="267"/>
      <c r="E5" s="267"/>
      <c r="F5" s="267"/>
      <c r="G5" s="267"/>
      <c r="H5" s="267"/>
      <c r="I5" s="267"/>
      <c r="J5" s="267"/>
    </row>
    <row r="6" spans="1:12">
      <c r="A6" s="225" t="s">
        <v>673</v>
      </c>
      <c r="B6" s="224" t="s">
        <v>18</v>
      </c>
      <c r="C6" s="199"/>
      <c r="D6" s="258"/>
      <c r="E6" s="137"/>
      <c r="G6" s="134"/>
      <c r="H6" s="127"/>
      <c r="I6" s="128"/>
      <c r="J6" s="128"/>
    </row>
    <row r="7" spans="1:12" hidden="1" outlineLevel="1">
      <c r="A7" s="139" t="s">
        <v>5</v>
      </c>
      <c r="B7" s="139" t="s">
        <v>6</v>
      </c>
      <c r="C7" s="139" t="s">
        <v>7</v>
      </c>
      <c r="D7" s="19" t="s">
        <v>8</v>
      </c>
      <c r="E7" s="140" t="s">
        <v>9</v>
      </c>
      <c r="F7" s="141" t="s">
        <v>10</v>
      </c>
      <c r="G7" s="142" t="s">
        <v>5</v>
      </c>
      <c r="H7" s="142" t="s">
        <v>6</v>
      </c>
      <c r="I7" s="141" t="s">
        <v>11</v>
      </c>
      <c r="J7" s="141" t="s">
        <v>19</v>
      </c>
    </row>
    <row r="8" spans="1:12" hidden="1" outlineLevel="1">
      <c r="A8" s="125"/>
      <c r="B8" s="126"/>
      <c r="C8" s="125"/>
      <c r="D8" s="125"/>
      <c r="E8" s="140" t="s">
        <v>13</v>
      </c>
      <c r="F8" s="125"/>
      <c r="G8" s="125"/>
      <c r="H8" s="127"/>
      <c r="I8" s="128"/>
      <c r="J8" s="189">
        <v>122092.87</v>
      </c>
    </row>
    <row r="9" spans="1:12" hidden="1" outlineLevel="1">
      <c r="A9" s="125"/>
      <c r="B9" s="126"/>
      <c r="C9" s="125"/>
      <c r="D9" s="125"/>
      <c r="E9" s="156"/>
      <c r="F9" s="138"/>
      <c r="G9" s="157" t="s">
        <v>20</v>
      </c>
      <c r="H9" s="158">
        <v>41655</v>
      </c>
      <c r="I9" s="159">
        <v>18916.22</v>
      </c>
      <c r="J9" s="128">
        <f>+F9-I9</f>
        <v>-18916.22</v>
      </c>
    </row>
    <row r="10" spans="1:12" hidden="1" outlineLevel="1">
      <c r="A10" s="125"/>
      <c r="B10" s="126"/>
      <c r="C10" s="125"/>
      <c r="D10" s="125"/>
      <c r="E10" s="156"/>
      <c r="F10" s="138"/>
      <c r="G10" s="157" t="s">
        <v>21</v>
      </c>
      <c r="H10" s="158">
        <v>41663</v>
      </c>
      <c r="I10" s="159">
        <v>61343.16</v>
      </c>
      <c r="J10" s="128">
        <f t="shared" ref="J10:J23" si="0">+F10-I10</f>
        <v>-61343.16</v>
      </c>
    </row>
    <row r="11" spans="1:12" hidden="1" outlineLevel="1">
      <c r="A11" s="125"/>
      <c r="B11" s="126"/>
      <c r="C11" s="125"/>
      <c r="D11" s="41" t="s">
        <v>22</v>
      </c>
      <c r="E11" s="156"/>
      <c r="F11" s="138"/>
      <c r="G11" s="157" t="s">
        <v>23</v>
      </c>
      <c r="H11" s="158">
        <v>41698</v>
      </c>
      <c r="I11" s="159">
        <v>44.44</v>
      </c>
      <c r="J11" s="128">
        <f t="shared" si="0"/>
        <v>-44.44</v>
      </c>
    </row>
    <row r="12" spans="1:12" hidden="1" outlineLevel="1">
      <c r="A12" s="125"/>
      <c r="B12" s="126"/>
      <c r="C12" s="125"/>
      <c r="D12" s="41" t="s">
        <v>24</v>
      </c>
      <c r="E12" s="156"/>
      <c r="F12" s="138"/>
      <c r="G12" s="157" t="s">
        <v>25</v>
      </c>
      <c r="H12" s="158">
        <v>41724</v>
      </c>
      <c r="I12" s="155">
        <v>15012.58</v>
      </c>
      <c r="J12" s="128">
        <f t="shared" si="0"/>
        <v>-15012.58</v>
      </c>
    </row>
    <row r="13" spans="1:12" hidden="1" outlineLevel="1">
      <c r="A13" s="125"/>
      <c r="B13" s="126"/>
      <c r="C13" s="125"/>
      <c r="D13" s="41" t="s">
        <v>26</v>
      </c>
      <c r="E13" s="156"/>
      <c r="F13" s="138"/>
      <c r="G13" s="157" t="s">
        <v>27</v>
      </c>
      <c r="H13" s="158">
        <v>41731</v>
      </c>
      <c r="I13" s="159">
        <v>58530.5</v>
      </c>
      <c r="J13" s="128">
        <f t="shared" si="0"/>
        <v>-58530.5</v>
      </c>
    </row>
    <row r="14" spans="1:12" hidden="1" outlineLevel="1">
      <c r="A14" s="125"/>
      <c r="B14" s="126"/>
      <c r="C14" s="125"/>
      <c r="D14" s="41" t="s">
        <v>28</v>
      </c>
      <c r="E14" s="156"/>
      <c r="F14" s="138"/>
      <c r="G14" s="157" t="s">
        <v>29</v>
      </c>
      <c r="H14" s="158">
        <v>41844</v>
      </c>
      <c r="I14" s="155">
        <v>27284.41</v>
      </c>
      <c r="J14" s="128">
        <f t="shared" si="0"/>
        <v>-27284.41</v>
      </c>
    </row>
    <row r="15" spans="1:12" hidden="1" outlineLevel="1">
      <c r="A15" s="125"/>
      <c r="B15" s="126"/>
      <c r="C15" s="125"/>
      <c r="D15" s="41" t="s">
        <v>28</v>
      </c>
      <c r="E15" s="156"/>
      <c r="F15" s="138"/>
      <c r="G15" s="157" t="s">
        <v>30</v>
      </c>
      <c r="H15" s="158">
        <v>41851</v>
      </c>
      <c r="I15" s="159">
        <v>174.05</v>
      </c>
      <c r="J15" s="128">
        <f t="shared" si="0"/>
        <v>-174.05</v>
      </c>
    </row>
    <row r="16" spans="1:12" hidden="1" outlineLevel="1">
      <c r="A16" s="160" t="s">
        <v>35</v>
      </c>
      <c r="B16" s="161">
        <v>42233</v>
      </c>
      <c r="C16" s="185" t="s">
        <v>36</v>
      </c>
      <c r="D16" s="162" t="s">
        <v>37</v>
      </c>
      <c r="E16" s="163" t="s">
        <v>34</v>
      </c>
      <c r="F16" s="159">
        <v>72752.570000000007</v>
      </c>
      <c r="G16" s="157" t="s">
        <v>381</v>
      </c>
      <c r="H16" s="166">
        <v>42373</v>
      </c>
      <c r="I16" s="134">
        <v>72310.929999999993</v>
      </c>
      <c r="J16" s="128">
        <f t="shared" si="0"/>
        <v>441.64000000001397</v>
      </c>
    </row>
    <row r="17" spans="1:10" hidden="1" outlineLevel="1">
      <c r="A17" s="157" t="s">
        <v>1008</v>
      </c>
      <c r="B17" s="166">
        <v>42401</v>
      </c>
      <c r="C17" s="165"/>
      <c r="D17" s="162"/>
      <c r="E17" s="165" t="s">
        <v>1010</v>
      </c>
      <c r="F17" s="159">
        <v>58770.85</v>
      </c>
      <c r="H17" s="164"/>
      <c r="J17" s="128">
        <f t="shared" si="0"/>
        <v>58770.85</v>
      </c>
    </row>
    <row r="18" spans="1:10" hidden="1" outlineLevel="1">
      <c r="A18" s="157" t="s">
        <v>684</v>
      </c>
      <c r="B18" s="166">
        <v>42521</v>
      </c>
      <c r="C18" s="165" t="s">
        <v>686</v>
      </c>
      <c r="D18" s="162" t="s">
        <v>688</v>
      </c>
      <c r="E18" s="165" t="s">
        <v>34</v>
      </c>
      <c r="F18" s="159">
        <v>12153.67</v>
      </c>
      <c r="H18" s="164"/>
      <c r="I18" s="58"/>
      <c r="J18" s="128">
        <f t="shared" si="0"/>
        <v>12153.67</v>
      </c>
    </row>
    <row r="19" spans="1:10" hidden="1" outlineLevel="1">
      <c r="A19" s="157" t="s">
        <v>753</v>
      </c>
      <c r="B19" s="166">
        <v>42530</v>
      </c>
      <c r="C19" s="165" t="s">
        <v>754</v>
      </c>
      <c r="D19" s="162" t="s">
        <v>757</v>
      </c>
      <c r="E19" s="165" t="s">
        <v>34</v>
      </c>
      <c r="F19" s="159">
        <v>12672.21</v>
      </c>
      <c r="H19" s="164"/>
      <c r="I19" s="58"/>
      <c r="J19" s="128">
        <f t="shared" si="0"/>
        <v>12672.21</v>
      </c>
    </row>
    <row r="20" spans="1:10" hidden="1" outlineLevel="1">
      <c r="A20" s="157" t="s">
        <v>206</v>
      </c>
      <c r="B20" s="166">
        <v>42548</v>
      </c>
      <c r="C20" s="165" t="s">
        <v>769</v>
      </c>
      <c r="D20" s="162" t="s">
        <v>770</v>
      </c>
      <c r="E20" s="165" t="s">
        <v>34</v>
      </c>
      <c r="F20" s="159">
        <v>17617.2</v>
      </c>
      <c r="H20" s="164"/>
      <c r="I20" s="58"/>
      <c r="J20" s="128">
        <f t="shared" si="0"/>
        <v>17617.2</v>
      </c>
    </row>
    <row r="21" spans="1:10" hidden="1" outlineLevel="1">
      <c r="A21" s="157" t="s">
        <v>1015</v>
      </c>
      <c r="B21" s="166">
        <v>42569</v>
      </c>
      <c r="C21" s="165" t="s">
        <v>1016</v>
      </c>
      <c r="D21" s="162" t="s">
        <v>1014</v>
      </c>
      <c r="E21" s="165" t="s">
        <v>34</v>
      </c>
      <c r="F21" s="159">
        <v>8160.48</v>
      </c>
      <c r="H21" s="164"/>
      <c r="I21" s="58"/>
      <c r="J21" s="128">
        <f t="shared" si="0"/>
        <v>8160.48</v>
      </c>
    </row>
    <row r="22" spans="1:10" hidden="1" outlineLevel="1">
      <c r="A22" s="157" t="s">
        <v>830</v>
      </c>
      <c r="B22" s="166">
        <v>42579</v>
      </c>
      <c r="C22" s="165" t="s">
        <v>831</v>
      </c>
      <c r="D22" s="162" t="s">
        <v>834</v>
      </c>
      <c r="E22" s="165" t="s">
        <v>34</v>
      </c>
      <c r="F22" s="159">
        <v>11241.53</v>
      </c>
      <c r="H22" s="164"/>
      <c r="I22" s="58"/>
      <c r="J22" s="128">
        <f t="shared" si="0"/>
        <v>11241.53</v>
      </c>
    </row>
    <row r="23" spans="1:10" hidden="1" outlineLevel="1">
      <c r="A23" s="157" t="s">
        <v>832</v>
      </c>
      <c r="B23" s="166">
        <v>42581</v>
      </c>
      <c r="C23" s="165" t="s">
        <v>833</v>
      </c>
      <c r="D23" s="162" t="s">
        <v>835</v>
      </c>
      <c r="E23" s="165" t="s">
        <v>34</v>
      </c>
      <c r="F23" s="159">
        <v>13563.04</v>
      </c>
      <c r="H23" s="164"/>
      <c r="I23" s="58"/>
      <c r="J23" s="128">
        <f t="shared" si="0"/>
        <v>13563.04</v>
      </c>
    </row>
    <row r="24" spans="1:10" hidden="1" outlineLevel="1">
      <c r="A24" s="157"/>
      <c r="B24" s="166"/>
      <c r="C24" s="165"/>
      <c r="D24" s="162"/>
      <c r="E24" s="165"/>
      <c r="F24" s="159"/>
      <c r="H24" s="164"/>
      <c r="I24" s="58"/>
      <c r="J24" s="128"/>
    </row>
    <row r="25" spans="1:10" hidden="1" outlineLevel="1">
      <c r="C25" s="129"/>
      <c r="D25" s="125"/>
      <c r="E25" s="137"/>
      <c r="H25" s="164"/>
      <c r="J25" s="128"/>
    </row>
    <row r="26" spans="1:10" hidden="1" outlineLevel="1">
      <c r="C26" s="129"/>
      <c r="D26" s="125"/>
      <c r="E26" s="137"/>
      <c r="F26" s="152" t="s">
        <v>15</v>
      </c>
      <c r="H26" s="150"/>
      <c r="J26" s="153">
        <f>+SUM(J8:J23)</f>
        <v>75408.129999999976</v>
      </c>
    </row>
    <row r="27" spans="1:10" ht="12" hidden="1" outlineLevel="1" thickBot="1">
      <c r="C27" s="129"/>
      <c r="D27" s="125"/>
      <c r="E27" s="137"/>
      <c r="F27" s="152" t="s">
        <v>16</v>
      </c>
      <c r="H27" s="150"/>
      <c r="J27" s="249">
        <v>75408.13</v>
      </c>
    </row>
    <row r="28" spans="1:10" ht="12" hidden="1" outlineLevel="1" thickTop="1">
      <c r="C28" s="129"/>
      <c r="D28" s="125"/>
      <c r="E28" s="137"/>
      <c r="F28" s="152" t="s">
        <v>17</v>
      </c>
      <c r="H28" s="150"/>
      <c r="J28" s="154">
        <f>+J26-J27</f>
        <v>0</v>
      </c>
    </row>
    <row r="29" spans="1:10" hidden="1" outlineLevel="1">
      <c r="A29" s="275"/>
      <c r="B29" s="277"/>
      <c r="C29" s="278"/>
      <c r="D29" s="276"/>
      <c r="E29" s="278"/>
      <c r="F29" s="122"/>
      <c r="G29" s="275"/>
      <c r="H29" s="277"/>
      <c r="I29" s="279"/>
      <c r="J29" s="195"/>
    </row>
    <row r="30" spans="1:10" collapsed="1">
      <c r="A30" s="225" t="s">
        <v>48</v>
      </c>
      <c r="B30" s="224" t="s">
        <v>49</v>
      </c>
      <c r="C30" s="199"/>
      <c r="D30" s="258"/>
      <c r="E30" s="137"/>
      <c r="G30" s="134"/>
      <c r="H30" s="127"/>
      <c r="I30" s="128"/>
      <c r="J30" s="128"/>
    </row>
    <row r="31" spans="1:10" hidden="1" outlineLevel="1">
      <c r="A31" s="139" t="s">
        <v>5</v>
      </c>
      <c r="B31" s="139" t="s">
        <v>6</v>
      </c>
      <c r="C31" s="139" t="s">
        <v>7</v>
      </c>
      <c r="D31" s="19" t="s">
        <v>8</v>
      </c>
      <c r="E31" s="140" t="s">
        <v>9</v>
      </c>
      <c r="F31" s="141" t="s">
        <v>10</v>
      </c>
      <c r="G31" s="142" t="s">
        <v>5</v>
      </c>
      <c r="H31" s="142" t="s">
        <v>6</v>
      </c>
      <c r="I31" s="141" t="s">
        <v>11</v>
      </c>
      <c r="J31" s="141" t="s">
        <v>19</v>
      </c>
    </row>
    <row r="32" spans="1:10" hidden="1" outlineLevel="1">
      <c r="A32" s="125"/>
      <c r="B32" s="125"/>
      <c r="C32" s="125"/>
      <c r="D32" s="125"/>
      <c r="E32" s="140" t="s">
        <v>13</v>
      </c>
      <c r="F32" s="125"/>
      <c r="G32" s="138"/>
      <c r="H32" s="127"/>
      <c r="I32" s="193"/>
      <c r="J32" s="221">
        <v>37164.730000000003</v>
      </c>
    </row>
    <row r="33" spans="1:12" hidden="1" outlineLevel="1">
      <c r="A33" s="125"/>
      <c r="B33" s="125"/>
      <c r="C33" s="125"/>
      <c r="D33" s="150" t="s">
        <v>50</v>
      </c>
      <c r="E33" s="140"/>
      <c r="F33" s="128"/>
      <c r="G33" s="129" t="s">
        <v>51</v>
      </c>
      <c r="H33" s="191">
        <v>41281</v>
      </c>
      <c r="I33" s="57">
        <v>14072.68</v>
      </c>
      <c r="J33" s="189">
        <f>+F33-I33</f>
        <v>-14072.68</v>
      </c>
    </row>
    <row r="34" spans="1:12" hidden="1" outlineLevel="1">
      <c r="A34" s="125"/>
      <c r="B34" s="125"/>
      <c r="C34" s="125"/>
      <c r="D34" s="129" t="s">
        <v>52</v>
      </c>
      <c r="E34" s="140"/>
      <c r="F34" s="128"/>
      <c r="G34" s="129" t="s">
        <v>53</v>
      </c>
      <c r="H34" s="191">
        <v>41284</v>
      </c>
      <c r="I34" s="57">
        <v>4436.7700000000004</v>
      </c>
      <c r="J34" s="189">
        <f t="shared" ref="J34:J38" si="1">+F34-I34</f>
        <v>-4436.7700000000004</v>
      </c>
    </row>
    <row r="35" spans="1:12" hidden="1" outlineLevel="1">
      <c r="A35" s="125"/>
      <c r="B35" s="125"/>
      <c r="C35" s="125"/>
      <c r="D35" s="129" t="s">
        <v>54</v>
      </c>
      <c r="E35" s="140"/>
      <c r="F35" s="128"/>
      <c r="G35" s="129" t="s">
        <v>55</v>
      </c>
      <c r="H35" s="191">
        <v>41297</v>
      </c>
      <c r="I35" s="57">
        <v>12102.88</v>
      </c>
      <c r="J35" s="189">
        <f t="shared" si="1"/>
        <v>-12102.88</v>
      </c>
    </row>
    <row r="36" spans="1:12" hidden="1" outlineLevel="1">
      <c r="A36" s="125"/>
      <c r="B36" s="125"/>
      <c r="C36" s="125"/>
      <c r="D36" s="125"/>
      <c r="E36" s="140"/>
      <c r="F36" s="128"/>
      <c r="G36" s="129" t="s">
        <v>56</v>
      </c>
      <c r="H36" s="191">
        <v>41517</v>
      </c>
      <c r="I36" s="57">
        <v>702.64</v>
      </c>
      <c r="J36" s="189">
        <f t="shared" si="1"/>
        <v>-702.64</v>
      </c>
    </row>
    <row r="37" spans="1:12" hidden="1" outlineLevel="1">
      <c r="A37" s="125"/>
      <c r="B37" s="125"/>
      <c r="C37" s="125"/>
      <c r="D37" s="129" t="s">
        <v>57</v>
      </c>
      <c r="E37" s="140"/>
      <c r="F37" s="128"/>
      <c r="G37" s="129" t="s">
        <v>58</v>
      </c>
      <c r="H37" s="191">
        <v>41517</v>
      </c>
      <c r="I37" s="192">
        <v>6376.54</v>
      </c>
      <c r="J37" s="189">
        <f t="shared" si="1"/>
        <v>-6376.54</v>
      </c>
    </row>
    <row r="38" spans="1:12" hidden="1" outlineLevel="1">
      <c r="A38" s="129" t="s">
        <v>62</v>
      </c>
      <c r="B38" s="172">
        <v>41990</v>
      </c>
      <c r="C38" s="129" t="s">
        <v>63</v>
      </c>
      <c r="D38" s="150" t="s">
        <v>64</v>
      </c>
      <c r="E38" s="137" t="s">
        <v>34</v>
      </c>
      <c r="F38" s="134">
        <v>92316.160000000003</v>
      </c>
      <c r="G38" s="138"/>
      <c r="H38" s="63"/>
      <c r="I38" s="193">
        <v>83084.55</v>
      </c>
      <c r="J38" s="189">
        <f t="shared" si="1"/>
        <v>9231.61</v>
      </c>
    </row>
    <row r="39" spans="1:12" hidden="1" outlineLevel="1">
      <c r="A39" s="129" t="s">
        <v>65</v>
      </c>
      <c r="B39" s="172">
        <v>42017</v>
      </c>
      <c r="C39" s="129" t="s">
        <v>66</v>
      </c>
      <c r="D39" s="150" t="s">
        <v>67</v>
      </c>
      <c r="E39" s="137" t="s">
        <v>34</v>
      </c>
      <c r="F39" s="134">
        <v>25072.45</v>
      </c>
      <c r="G39" s="129" t="s">
        <v>417</v>
      </c>
      <c r="H39" s="191">
        <v>42400</v>
      </c>
      <c r="I39" s="193">
        <f>631.11+383.62+7.37+16835.24</f>
        <v>17857.34</v>
      </c>
      <c r="J39" s="189">
        <f>+F39-I39</f>
        <v>7215.1100000000006</v>
      </c>
    </row>
    <row r="40" spans="1:12" hidden="1" outlineLevel="1">
      <c r="A40" s="129" t="s">
        <v>68</v>
      </c>
      <c r="B40" s="172">
        <v>42205</v>
      </c>
      <c r="C40" s="129" t="s">
        <v>69</v>
      </c>
      <c r="D40" s="150" t="s">
        <v>70</v>
      </c>
      <c r="E40" s="137" t="s">
        <v>34</v>
      </c>
      <c r="F40" s="134">
        <v>28223.52</v>
      </c>
      <c r="G40" s="138"/>
      <c r="H40" s="127"/>
      <c r="I40" s="128">
        <v>1121.72</v>
      </c>
      <c r="J40" s="189">
        <f>+F40-I40</f>
        <v>27101.8</v>
      </c>
      <c r="K40" s="129" t="s">
        <v>1012</v>
      </c>
    </row>
    <row r="41" spans="1:12" hidden="1" outlineLevel="1">
      <c r="A41" s="129" t="s">
        <v>71</v>
      </c>
      <c r="B41" s="172">
        <v>42349</v>
      </c>
      <c r="C41" s="129" t="s">
        <v>72</v>
      </c>
      <c r="D41" s="150">
        <v>56727</v>
      </c>
      <c r="E41" s="129" t="s">
        <v>34</v>
      </c>
      <c r="F41" s="134">
        <v>5150.47</v>
      </c>
      <c r="G41" s="138"/>
      <c r="H41" s="127"/>
      <c r="I41" s="128"/>
      <c r="J41" s="189">
        <f>+F41-I41</f>
        <v>5150.47</v>
      </c>
      <c r="L41" s="174"/>
    </row>
    <row r="42" spans="1:12" hidden="1" outlineLevel="1">
      <c r="B42" s="172"/>
      <c r="C42" s="129"/>
      <c r="D42" s="150"/>
      <c r="E42" s="129"/>
      <c r="F42" s="134"/>
      <c r="G42" s="268" t="s">
        <v>1011</v>
      </c>
      <c r="H42" s="269">
        <v>42423</v>
      </c>
      <c r="I42" s="270">
        <v>9334.57</v>
      </c>
      <c r="J42" s="189">
        <f t="shared" ref="J42:J56" si="2">+F42-I42</f>
        <v>-9334.57</v>
      </c>
    </row>
    <row r="43" spans="1:12" hidden="1" outlineLevel="1">
      <c r="A43" s="129" t="s">
        <v>814</v>
      </c>
      <c r="B43" s="172">
        <v>42569</v>
      </c>
      <c r="C43" s="129" t="s">
        <v>815</v>
      </c>
      <c r="D43" s="202" t="s">
        <v>818</v>
      </c>
      <c r="E43" s="129" t="s">
        <v>34</v>
      </c>
      <c r="F43" s="134">
        <v>8657.1</v>
      </c>
      <c r="G43" s="125"/>
      <c r="H43" s="126"/>
      <c r="I43" s="193"/>
      <c r="J43" s="189">
        <f t="shared" si="2"/>
        <v>8657.1</v>
      </c>
    </row>
    <row r="44" spans="1:12" hidden="1" outlineLevel="1">
      <c r="A44" s="129" t="s">
        <v>816</v>
      </c>
      <c r="B44" s="172">
        <v>42570</v>
      </c>
      <c r="C44" s="129" t="s">
        <v>817</v>
      </c>
      <c r="D44" s="202" t="s">
        <v>819</v>
      </c>
      <c r="E44" s="129" t="s">
        <v>34</v>
      </c>
      <c r="F44" s="134">
        <v>18876.189999999999</v>
      </c>
      <c r="G44" s="125"/>
      <c r="H44" s="126"/>
      <c r="I44" s="193"/>
      <c r="J44" s="189">
        <f t="shared" si="2"/>
        <v>18876.189999999999</v>
      </c>
    </row>
    <row r="45" spans="1:12" hidden="1" outlineLevel="1">
      <c r="A45" s="129" t="s">
        <v>808</v>
      </c>
      <c r="B45" s="172">
        <v>42571</v>
      </c>
      <c r="C45" s="129" t="s">
        <v>809</v>
      </c>
      <c r="D45" s="202" t="s">
        <v>812</v>
      </c>
      <c r="E45" s="129" t="s">
        <v>34</v>
      </c>
      <c r="F45" s="134">
        <v>12970.18</v>
      </c>
      <c r="G45" s="125"/>
      <c r="H45" s="126"/>
      <c r="I45" s="193"/>
      <c r="J45" s="189">
        <f t="shared" si="2"/>
        <v>12970.18</v>
      </c>
    </row>
    <row r="46" spans="1:12" hidden="1" outlineLevel="1">
      <c r="A46" s="129" t="s">
        <v>810</v>
      </c>
      <c r="B46" s="172">
        <v>42573</v>
      </c>
      <c r="C46" s="129" t="s">
        <v>811</v>
      </c>
      <c r="D46" s="202" t="s">
        <v>813</v>
      </c>
      <c r="E46" s="129" t="s">
        <v>34</v>
      </c>
      <c r="F46" s="134">
        <v>8657.1</v>
      </c>
      <c r="G46" s="125"/>
      <c r="H46" s="126"/>
      <c r="I46" s="193"/>
      <c r="J46" s="189">
        <f t="shared" si="2"/>
        <v>8657.1</v>
      </c>
    </row>
    <row r="47" spans="1:12" hidden="1" outlineLevel="1">
      <c r="A47" s="129" t="s">
        <v>836</v>
      </c>
      <c r="B47" s="172">
        <v>42576</v>
      </c>
      <c r="C47" s="129" t="s">
        <v>837</v>
      </c>
      <c r="D47" s="202" t="s">
        <v>838</v>
      </c>
      <c r="E47" s="129" t="s">
        <v>34</v>
      </c>
      <c r="F47" s="134">
        <v>13550.4</v>
      </c>
      <c r="G47" s="125"/>
      <c r="H47" s="126"/>
      <c r="I47" s="193"/>
      <c r="J47" s="189">
        <f t="shared" si="2"/>
        <v>13550.4</v>
      </c>
    </row>
    <row r="48" spans="1:12" hidden="1" outlineLevel="1">
      <c r="A48" s="129" t="s">
        <v>839</v>
      </c>
      <c r="B48" s="172">
        <v>42579</v>
      </c>
      <c r="C48" s="129" t="s">
        <v>841</v>
      </c>
      <c r="D48" s="202" t="s">
        <v>843</v>
      </c>
      <c r="E48" s="129" t="s">
        <v>34</v>
      </c>
      <c r="F48" s="134">
        <v>2459.19</v>
      </c>
      <c r="G48" s="125"/>
      <c r="H48" s="126"/>
      <c r="I48" s="193"/>
      <c r="J48" s="189">
        <f t="shared" si="2"/>
        <v>2459.19</v>
      </c>
    </row>
    <row r="49" spans="1:10" hidden="1" outlineLevel="1">
      <c r="A49" s="129" t="s">
        <v>840</v>
      </c>
      <c r="B49" s="172">
        <v>42579</v>
      </c>
      <c r="C49" s="129" t="s">
        <v>842</v>
      </c>
      <c r="D49" s="202" t="s">
        <v>844</v>
      </c>
      <c r="E49" s="129" t="s">
        <v>34</v>
      </c>
      <c r="F49" s="134">
        <v>8828.5300000000007</v>
      </c>
      <c r="G49" s="125"/>
      <c r="H49" s="126"/>
      <c r="I49" s="193"/>
      <c r="J49" s="189">
        <f t="shared" si="2"/>
        <v>8828.5300000000007</v>
      </c>
    </row>
    <row r="50" spans="1:10" hidden="1" outlineLevel="1">
      <c r="A50" s="129" t="s">
        <v>845</v>
      </c>
      <c r="B50" s="172">
        <v>42581</v>
      </c>
      <c r="C50" s="129" t="s">
        <v>846</v>
      </c>
      <c r="D50" s="202" t="s">
        <v>857</v>
      </c>
      <c r="E50" s="129" t="s">
        <v>34</v>
      </c>
      <c r="F50" s="134">
        <v>7224.33</v>
      </c>
      <c r="G50" s="125"/>
      <c r="H50" s="126"/>
      <c r="I50" s="193"/>
      <c r="J50" s="189">
        <f t="shared" si="2"/>
        <v>7224.33</v>
      </c>
    </row>
    <row r="51" spans="1:10" hidden="1" outlineLevel="1">
      <c r="A51" s="129" t="s">
        <v>847</v>
      </c>
      <c r="B51" s="172">
        <v>42581</v>
      </c>
      <c r="C51" s="129" t="s">
        <v>848</v>
      </c>
      <c r="D51" s="202">
        <v>63081</v>
      </c>
      <c r="E51" s="129" t="s">
        <v>34</v>
      </c>
      <c r="F51" s="134">
        <v>183166.74</v>
      </c>
      <c r="G51" s="125"/>
      <c r="H51" s="126"/>
      <c r="I51" s="193"/>
      <c r="J51" s="189">
        <f t="shared" si="2"/>
        <v>183166.74</v>
      </c>
    </row>
    <row r="52" spans="1:10" hidden="1" outlineLevel="1">
      <c r="A52" s="129" t="s">
        <v>849</v>
      </c>
      <c r="B52" s="172">
        <v>42581</v>
      </c>
      <c r="C52" s="129" t="s">
        <v>850</v>
      </c>
      <c r="D52" s="202" t="s">
        <v>858</v>
      </c>
      <c r="E52" s="129" t="s">
        <v>34</v>
      </c>
      <c r="F52" s="134">
        <v>27961.82</v>
      </c>
      <c r="G52" s="125"/>
      <c r="H52" s="126"/>
      <c r="I52" s="193"/>
      <c r="J52" s="189">
        <f t="shared" si="2"/>
        <v>27961.82</v>
      </c>
    </row>
    <row r="53" spans="1:10" hidden="1" outlineLevel="1">
      <c r="A53" s="129" t="s">
        <v>851</v>
      </c>
      <c r="B53" s="172">
        <v>42581</v>
      </c>
      <c r="C53" s="129" t="s">
        <v>852</v>
      </c>
      <c r="D53" s="202" t="s">
        <v>859</v>
      </c>
      <c r="E53" s="129" t="s">
        <v>34</v>
      </c>
      <c r="F53" s="134">
        <v>11909.3</v>
      </c>
      <c r="G53" s="125"/>
      <c r="H53" s="126"/>
      <c r="I53" s="193"/>
      <c r="J53" s="189">
        <f t="shared" si="2"/>
        <v>11909.3</v>
      </c>
    </row>
    <row r="54" spans="1:10" hidden="1" outlineLevel="1">
      <c r="A54" s="129" t="s">
        <v>853</v>
      </c>
      <c r="B54" s="172">
        <v>42581</v>
      </c>
      <c r="C54" s="129" t="s">
        <v>854</v>
      </c>
      <c r="D54" s="202" t="s">
        <v>860</v>
      </c>
      <c r="E54" s="129" t="s">
        <v>34</v>
      </c>
      <c r="F54" s="134">
        <v>12043.62</v>
      </c>
      <c r="G54" s="125"/>
      <c r="H54" s="126"/>
      <c r="I54" s="193"/>
      <c r="J54" s="189">
        <f t="shared" si="2"/>
        <v>12043.62</v>
      </c>
    </row>
    <row r="55" spans="1:10" hidden="1" outlineLevel="1">
      <c r="A55" s="129" t="s">
        <v>855</v>
      </c>
      <c r="B55" s="172">
        <v>42581</v>
      </c>
      <c r="C55" s="129" t="s">
        <v>856</v>
      </c>
      <c r="D55" s="202" t="s">
        <v>861</v>
      </c>
      <c r="E55" s="129" t="s">
        <v>34</v>
      </c>
      <c r="F55" s="134">
        <v>27530.13</v>
      </c>
      <c r="G55" s="125"/>
      <c r="H55" s="126"/>
      <c r="I55" s="193"/>
      <c r="J55" s="189">
        <f t="shared" si="2"/>
        <v>27530.13</v>
      </c>
    </row>
    <row r="56" spans="1:10" hidden="1" outlineLevel="1">
      <c r="A56" s="129" t="s">
        <v>862</v>
      </c>
      <c r="B56" s="172">
        <v>42581</v>
      </c>
      <c r="C56" s="129" t="s">
        <v>863</v>
      </c>
      <c r="D56" s="202">
        <v>65311</v>
      </c>
      <c r="E56" s="129" t="s">
        <v>34</v>
      </c>
      <c r="F56" s="134">
        <v>7827.68</v>
      </c>
      <c r="G56" s="125"/>
      <c r="H56" s="126"/>
      <c r="I56" s="193"/>
      <c r="J56" s="189">
        <f t="shared" si="2"/>
        <v>7827.68</v>
      </c>
    </row>
    <row r="57" spans="1:10" hidden="1" outlineLevel="1">
      <c r="B57" s="172"/>
      <c r="C57" s="129"/>
      <c r="D57" s="150"/>
      <c r="E57" s="129"/>
      <c r="F57" s="128"/>
      <c r="G57" s="125"/>
      <c r="H57" s="126"/>
      <c r="I57" s="193"/>
      <c r="J57" s="189"/>
    </row>
    <row r="58" spans="1:10" hidden="1" outlineLevel="1">
      <c r="C58" s="129"/>
      <c r="D58" s="129"/>
      <c r="E58" s="137"/>
      <c r="F58" s="152" t="s">
        <v>15</v>
      </c>
      <c r="H58" s="150"/>
      <c r="J58" s="153">
        <f>+SUM(J32:J56)</f>
        <v>390499.95</v>
      </c>
    </row>
    <row r="59" spans="1:10" ht="12" hidden="1" outlineLevel="1" thickBot="1">
      <c r="C59" s="129"/>
      <c r="D59" s="129"/>
      <c r="E59" s="137"/>
      <c r="F59" s="152" t="s">
        <v>16</v>
      </c>
      <c r="H59" s="150"/>
      <c r="J59" s="250">
        <v>390499.94</v>
      </c>
    </row>
    <row r="60" spans="1:10" hidden="1" outlineLevel="1">
      <c r="C60" s="129"/>
      <c r="D60" s="129"/>
      <c r="E60" s="137"/>
      <c r="F60" s="152" t="s">
        <v>17</v>
      </c>
      <c r="H60" s="150"/>
      <c r="J60" s="154">
        <f>+J58-J59</f>
        <v>1.0000000009313226E-2</v>
      </c>
    </row>
    <row r="61" spans="1:10" hidden="1" outlineLevel="1">
      <c r="E61" s="137"/>
    </row>
    <row r="62" spans="1:10" collapsed="1">
      <c r="A62" s="225" t="s">
        <v>356</v>
      </c>
      <c r="B62" s="224" t="s">
        <v>357</v>
      </c>
      <c r="C62" s="199"/>
      <c r="D62" s="258"/>
      <c r="E62" s="137"/>
      <c r="F62" s="125"/>
      <c r="G62" s="138"/>
      <c r="H62" s="127"/>
      <c r="I62" s="128"/>
      <c r="J62" s="128"/>
    </row>
    <row r="63" spans="1:10" hidden="1" outlineLevel="1">
      <c r="A63" s="139" t="s">
        <v>5</v>
      </c>
      <c r="B63" s="139" t="s">
        <v>6</v>
      </c>
      <c r="C63" s="180" t="s">
        <v>7</v>
      </c>
      <c r="D63" s="120" t="s">
        <v>8</v>
      </c>
      <c r="E63" s="180" t="s">
        <v>9</v>
      </c>
      <c r="F63" s="141" t="s">
        <v>10</v>
      </c>
      <c r="G63" s="142" t="s">
        <v>5</v>
      </c>
      <c r="H63" s="142" t="s">
        <v>6</v>
      </c>
      <c r="I63" s="141" t="s">
        <v>11</v>
      </c>
      <c r="J63" s="141" t="s">
        <v>19</v>
      </c>
    </row>
    <row r="64" spans="1:10" hidden="1" outlineLevel="1">
      <c r="A64" s="129" t="s">
        <v>358</v>
      </c>
      <c r="B64" s="172">
        <v>42308</v>
      </c>
      <c r="C64" s="133">
        <v>29048</v>
      </c>
      <c r="D64" s="202" t="s">
        <v>359</v>
      </c>
      <c r="E64" s="133" t="s">
        <v>76</v>
      </c>
      <c r="F64" s="174">
        <v>3035.3</v>
      </c>
      <c r="G64" s="174"/>
      <c r="H64" s="174"/>
      <c r="I64" s="184"/>
      <c r="J64" s="190">
        <f>+F64-I64</f>
        <v>3035.3</v>
      </c>
    </row>
    <row r="65" spans="1:10" hidden="1" outlineLevel="1">
      <c r="J65" s="190"/>
    </row>
    <row r="66" spans="1:10" hidden="1" outlineLevel="1">
      <c r="F66" s="152" t="s">
        <v>15</v>
      </c>
      <c r="J66" s="195">
        <f>+J64</f>
        <v>3035.3</v>
      </c>
    </row>
    <row r="67" spans="1:10" ht="12" hidden="1" outlineLevel="1" thickBot="1">
      <c r="F67" s="152" t="s">
        <v>16</v>
      </c>
      <c r="J67" s="212">
        <v>3035.3</v>
      </c>
    </row>
    <row r="68" spans="1:10" ht="12" hidden="1" outlineLevel="1" thickTop="1">
      <c r="F68" s="152" t="s">
        <v>17</v>
      </c>
      <c r="J68" s="190">
        <f>+J66-J67</f>
        <v>0</v>
      </c>
    </row>
    <row r="69" spans="1:10" hidden="1" outlineLevel="1">
      <c r="A69" s="125"/>
      <c r="B69" s="125"/>
      <c r="C69" s="175"/>
      <c r="D69" s="206"/>
      <c r="E69" s="156"/>
      <c r="F69" s="125"/>
      <c r="G69" s="125"/>
      <c r="H69" s="125"/>
      <c r="I69" s="128"/>
    </row>
    <row r="70" spans="1:10" ht="12" customHeight="1" collapsed="1">
      <c r="A70" s="225" t="s">
        <v>86</v>
      </c>
      <c r="B70" s="224" t="s">
        <v>87</v>
      </c>
      <c r="C70" s="199"/>
      <c r="D70" s="260"/>
      <c r="E70" s="137"/>
      <c r="F70" s="125"/>
      <c r="G70" s="138"/>
      <c r="H70" s="127"/>
      <c r="I70" s="128"/>
      <c r="J70" s="128"/>
    </row>
    <row r="71" spans="1:10" hidden="1" outlineLevel="1">
      <c r="A71" s="139" t="s">
        <v>5</v>
      </c>
      <c r="B71" s="139" t="s">
        <v>6</v>
      </c>
      <c r="C71" s="180" t="s">
        <v>7</v>
      </c>
      <c r="D71" s="120" t="s">
        <v>8</v>
      </c>
      <c r="E71" s="140" t="s">
        <v>9</v>
      </c>
      <c r="F71" s="141" t="s">
        <v>10</v>
      </c>
      <c r="G71" s="142" t="s">
        <v>5</v>
      </c>
      <c r="H71" s="142" t="s">
        <v>6</v>
      </c>
      <c r="I71" s="141" t="s">
        <v>11</v>
      </c>
      <c r="J71" s="141" t="s">
        <v>19</v>
      </c>
    </row>
    <row r="72" spans="1:10" hidden="1" outlineLevel="1">
      <c r="I72" s="184"/>
      <c r="J72" s="190"/>
    </row>
    <row r="73" spans="1:10" hidden="1" outlineLevel="1">
      <c r="A73" s="129" t="s">
        <v>88</v>
      </c>
      <c r="B73" s="172">
        <v>41904</v>
      </c>
      <c r="C73" s="133" t="s">
        <v>89</v>
      </c>
      <c r="D73" s="202">
        <v>45159</v>
      </c>
      <c r="E73" s="133" t="s">
        <v>34</v>
      </c>
      <c r="F73" s="195">
        <v>2468.4</v>
      </c>
      <c r="H73" s="172"/>
      <c r="I73" s="184"/>
      <c r="J73" s="190">
        <f>+F73-I73</f>
        <v>2468.4</v>
      </c>
    </row>
    <row r="74" spans="1:10" hidden="1" outlineLevel="1">
      <c r="A74" s="129" t="s">
        <v>90</v>
      </c>
      <c r="B74" s="172">
        <v>41909</v>
      </c>
      <c r="C74" s="133" t="s">
        <v>91</v>
      </c>
      <c r="D74" s="202" t="s">
        <v>92</v>
      </c>
      <c r="E74" s="133" t="s">
        <v>34</v>
      </c>
      <c r="F74" s="195">
        <v>10785</v>
      </c>
      <c r="H74" s="172"/>
      <c r="I74" s="184"/>
      <c r="J74" s="190">
        <f t="shared" ref="J74:J81" si="3">+F74-I74</f>
        <v>10785</v>
      </c>
    </row>
    <row r="75" spans="1:10" hidden="1" outlineLevel="1">
      <c r="A75" s="129" t="s">
        <v>93</v>
      </c>
      <c r="B75" s="172">
        <v>41911</v>
      </c>
      <c r="C75" s="133" t="s">
        <v>94</v>
      </c>
      <c r="D75" s="202" t="s">
        <v>95</v>
      </c>
      <c r="E75" s="133" t="s">
        <v>34</v>
      </c>
      <c r="F75" s="195">
        <v>5490</v>
      </c>
      <c r="H75" s="172"/>
      <c r="I75" s="195"/>
      <c r="J75" s="190">
        <f t="shared" si="3"/>
        <v>5490</v>
      </c>
    </row>
    <row r="76" spans="1:10" hidden="1" outlineLevel="1">
      <c r="A76" s="129" t="s">
        <v>96</v>
      </c>
      <c r="B76" s="172">
        <v>41929</v>
      </c>
      <c r="C76" s="133" t="s">
        <v>97</v>
      </c>
      <c r="D76" s="202" t="s">
        <v>98</v>
      </c>
      <c r="E76" s="133" t="s">
        <v>34</v>
      </c>
      <c r="F76" s="195">
        <v>2863.34</v>
      </c>
      <c r="H76" s="172"/>
      <c r="I76" s="195"/>
      <c r="J76" s="190">
        <f t="shared" si="3"/>
        <v>2863.34</v>
      </c>
    </row>
    <row r="77" spans="1:10" hidden="1" outlineLevel="1">
      <c r="A77" s="129" t="s">
        <v>99</v>
      </c>
      <c r="B77" s="172">
        <v>41949</v>
      </c>
      <c r="C77" s="133" t="s">
        <v>100</v>
      </c>
      <c r="D77" s="202" t="s">
        <v>101</v>
      </c>
      <c r="E77" s="133" t="s">
        <v>34</v>
      </c>
      <c r="F77" s="195">
        <v>5335</v>
      </c>
      <c r="H77" s="172"/>
      <c r="I77" s="195"/>
      <c r="J77" s="190">
        <f t="shared" si="3"/>
        <v>5335</v>
      </c>
    </row>
    <row r="78" spans="1:10" hidden="1" outlineLevel="1">
      <c r="A78" s="129" t="s">
        <v>102</v>
      </c>
      <c r="B78" s="172">
        <v>42030</v>
      </c>
      <c r="C78" s="133" t="s">
        <v>103</v>
      </c>
      <c r="D78" s="202" t="s">
        <v>104</v>
      </c>
      <c r="E78" s="133" t="s">
        <v>34</v>
      </c>
      <c r="F78" s="174">
        <v>54035.27</v>
      </c>
      <c r="G78" s="125" t="s">
        <v>105</v>
      </c>
      <c r="H78" s="126">
        <v>42094</v>
      </c>
      <c r="I78" s="195">
        <v>48497.27</v>
      </c>
      <c r="J78" s="190">
        <f t="shared" si="3"/>
        <v>5538</v>
      </c>
    </row>
    <row r="79" spans="1:10" hidden="1" outlineLevel="1">
      <c r="A79" s="129" t="s">
        <v>106</v>
      </c>
      <c r="B79" s="172">
        <v>42035</v>
      </c>
      <c r="C79" s="133" t="s">
        <v>107</v>
      </c>
      <c r="D79" s="202" t="s">
        <v>108</v>
      </c>
      <c r="E79" s="133" t="s">
        <v>34</v>
      </c>
      <c r="F79" s="174">
        <v>22247.96</v>
      </c>
      <c r="G79" s="125" t="s">
        <v>105</v>
      </c>
      <c r="H79" s="126">
        <v>42094</v>
      </c>
      <c r="I79" s="195">
        <v>15797.96</v>
      </c>
      <c r="J79" s="190">
        <f t="shared" si="3"/>
        <v>6450</v>
      </c>
    </row>
    <row r="80" spans="1:10" hidden="1" outlineLevel="1">
      <c r="A80" s="125" t="s">
        <v>109</v>
      </c>
      <c r="B80" s="126">
        <v>42052</v>
      </c>
      <c r="C80" s="175" t="s">
        <v>110</v>
      </c>
      <c r="D80" s="206" t="s">
        <v>111</v>
      </c>
      <c r="E80" s="175" t="s">
        <v>34</v>
      </c>
      <c r="F80" s="195">
        <v>69850.86</v>
      </c>
      <c r="G80" s="125" t="s">
        <v>105</v>
      </c>
      <c r="H80" s="126">
        <v>42094</v>
      </c>
      <c r="I80" s="195">
        <v>55960.86</v>
      </c>
      <c r="J80" s="190">
        <f t="shared" si="3"/>
        <v>13890</v>
      </c>
    </row>
    <row r="81" spans="1:10" hidden="1" outlineLevel="1">
      <c r="A81" s="129" t="s">
        <v>864</v>
      </c>
      <c r="B81" s="126">
        <v>42581</v>
      </c>
      <c r="C81" s="175" t="s">
        <v>865</v>
      </c>
      <c r="D81" s="206" t="s">
        <v>865</v>
      </c>
      <c r="E81" s="175" t="s">
        <v>34</v>
      </c>
      <c r="F81" s="195">
        <v>18990.099999999999</v>
      </c>
      <c r="G81" s="125"/>
      <c r="H81" s="126"/>
      <c r="I81" s="195"/>
      <c r="J81" s="190">
        <f t="shared" si="3"/>
        <v>18990.099999999999</v>
      </c>
    </row>
    <row r="82" spans="1:10" hidden="1" outlineLevel="1">
      <c r="A82" s="125"/>
      <c r="B82" s="126"/>
      <c r="C82" s="175"/>
      <c r="D82" s="206"/>
      <c r="E82" s="175"/>
      <c r="F82" s="138"/>
      <c r="H82" s="172"/>
      <c r="I82" s="195"/>
      <c r="J82" s="190"/>
    </row>
    <row r="83" spans="1:10" hidden="1" outlineLevel="1">
      <c r="I83" s="184"/>
      <c r="J83" s="190"/>
    </row>
    <row r="84" spans="1:10" hidden="1" outlineLevel="1">
      <c r="F84" s="152" t="s">
        <v>15</v>
      </c>
      <c r="I84" s="184"/>
      <c r="J84" s="232">
        <f>+SUM(J73:J81)</f>
        <v>71809.84</v>
      </c>
    </row>
    <row r="85" spans="1:10" ht="12" hidden="1" outlineLevel="1" thickBot="1">
      <c r="F85" s="152" t="s">
        <v>16</v>
      </c>
      <c r="I85" s="184"/>
      <c r="J85" s="214">
        <v>71809.84</v>
      </c>
    </row>
    <row r="86" spans="1:10" ht="12" hidden="1" outlineLevel="1" thickTop="1">
      <c r="F86" s="152" t="s">
        <v>17</v>
      </c>
      <c r="J86" s="154">
        <f>+J84-J85</f>
        <v>0</v>
      </c>
    </row>
    <row r="87" spans="1:10" hidden="1" outlineLevel="1">
      <c r="E87" s="137"/>
      <c r="F87" s="152"/>
      <c r="H87" s="150"/>
      <c r="J87" s="208"/>
    </row>
    <row r="88" spans="1:10" collapsed="1">
      <c r="A88" s="225" t="s">
        <v>360</v>
      </c>
      <c r="B88" s="224" t="s">
        <v>361</v>
      </c>
      <c r="C88" s="199"/>
      <c r="D88" s="258"/>
      <c r="E88" s="137"/>
      <c r="F88" s="125"/>
      <c r="G88" s="138"/>
      <c r="H88" s="127"/>
      <c r="I88" s="128"/>
      <c r="J88" s="128"/>
    </row>
    <row r="89" spans="1:10" hidden="1" outlineLevel="1">
      <c r="A89" s="139" t="s">
        <v>5</v>
      </c>
      <c r="B89" s="139" t="s">
        <v>6</v>
      </c>
      <c r="C89" s="180" t="s">
        <v>7</v>
      </c>
      <c r="D89" s="120" t="s">
        <v>8</v>
      </c>
      <c r="E89" s="180" t="s">
        <v>9</v>
      </c>
      <c r="F89" s="141" t="s">
        <v>10</v>
      </c>
      <c r="G89" s="142" t="s">
        <v>5</v>
      </c>
      <c r="H89" s="142" t="s">
        <v>6</v>
      </c>
      <c r="I89" s="141" t="s">
        <v>11</v>
      </c>
      <c r="J89" s="141" t="s">
        <v>19</v>
      </c>
    </row>
    <row r="90" spans="1:10" hidden="1" outlineLevel="1">
      <c r="A90" s="129" t="s">
        <v>362</v>
      </c>
      <c r="B90" s="172">
        <v>42308</v>
      </c>
      <c r="C90" s="133" t="s">
        <v>363</v>
      </c>
      <c r="D90" s="202" t="s">
        <v>364</v>
      </c>
      <c r="E90" s="133" t="s">
        <v>76</v>
      </c>
      <c r="F90" s="174">
        <v>1110.75</v>
      </c>
      <c r="G90" s="217"/>
      <c r="H90" s="217"/>
      <c r="I90" s="218"/>
      <c r="J90" s="219">
        <f>+F90</f>
        <v>1110.75</v>
      </c>
    </row>
    <row r="91" spans="1:10" hidden="1" outlineLevel="1">
      <c r="B91" s="172"/>
      <c r="F91" s="134"/>
      <c r="G91" s="142"/>
      <c r="H91" s="142"/>
      <c r="I91" s="141"/>
      <c r="J91" s="181"/>
    </row>
    <row r="92" spans="1:10" hidden="1" outlineLevel="1">
      <c r="B92" s="172"/>
      <c r="F92" s="152" t="s">
        <v>15</v>
      </c>
      <c r="G92" s="142"/>
      <c r="H92" s="142"/>
      <c r="I92" s="141"/>
      <c r="J92" s="233">
        <f>+J90</f>
        <v>1110.75</v>
      </c>
    </row>
    <row r="93" spans="1:10" ht="12" hidden="1" outlineLevel="1" thickBot="1">
      <c r="B93" s="172"/>
      <c r="F93" s="152" t="s">
        <v>16</v>
      </c>
      <c r="G93" s="142"/>
      <c r="H93" s="142"/>
      <c r="I93" s="141"/>
      <c r="J93" s="220">
        <v>1110.75</v>
      </c>
    </row>
    <row r="94" spans="1:10" ht="12" hidden="1" outlineLevel="1" thickTop="1">
      <c r="B94" s="172"/>
      <c r="F94" s="152" t="s">
        <v>17</v>
      </c>
      <c r="G94" s="142"/>
      <c r="H94" s="142"/>
      <c r="I94" s="141"/>
      <c r="J94" s="219">
        <f>+J92-J93</f>
        <v>0</v>
      </c>
    </row>
    <row r="95" spans="1:10" hidden="1" outlineLevel="1">
      <c r="F95" s="152"/>
      <c r="J95" s="154"/>
    </row>
    <row r="96" spans="1:10" collapsed="1">
      <c r="A96" s="225" t="s">
        <v>112</v>
      </c>
      <c r="B96" s="224" t="s">
        <v>113</v>
      </c>
      <c r="C96" s="199"/>
      <c r="D96" s="258"/>
      <c r="E96" s="176"/>
      <c r="F96" s="125"/>
      <c r="G96" s="138"/>
      <c r="H96" s="127"/>
      <c r="I96" s="128"/>
      <c r="J96" s="128"/>
    </row>
    <row r="97" spans="1:10" hidden="1" outlineLevel="1">
      <c r="A97" s="139" t="s">
        <v>5</v>
      </c>
      <c r="B97" s="139" t="s">
        <v>6</v>
      </c>
      <c r="C97" s="180" t="s">
        <v>7</v>
      </c>
      <c r="D97" s="120" t="s">
        <v>8</v>
      </c>
      <c r="E97" s="140" t="s">
        <v>9</v>
      </c>
      <c r="F97" s="141" t="s">
        <v>10</v>
      </c>
      <c r="G97" s="142" t="s">
        <v>5</v>
      </c>
      <c r="H97" s="142" t="s">
        <v>6</v>
      </c>
      <c r="I97" s="141" t="s">
        <v>11</v>
      </c>
      <c r="J97" s="141" t="s">
        <v>19</v>
      </c>
    </row>
    <row r="98" spans="1:10" hidden="1" outlineLevel="1">
      <c r="A98" s="125"/>
      <c r="B98" s="125"/>
      <c r="C98" s="175"/>
      <c r="D98" s="206"/>
      <c r="E98" s="140" t="s">
        <v>13</v>
      </c>
      <c r="F98" s="125"/>
      <c r="G98" s="138"/>
      <c r="H98" s="127"/>
      <c r="I98" s="128"/>
      <c r="J98" s="195">
        <v>3309.88</v>
      </c>
    </row>
    <row r="99" spans="1:10" hidden="1" outlineLevel="1">
      <c r="A99" s="143"/>
      <c r="B99" s="143"/>
      <c r="C99" s="201"/>
      <c r="D99" s="120"/>
      <c r="E99" s="177"/>
      <c r="F99" s="146"/>
      <c r="G99" s="147"/>
      <c r="H99" s="148"/>
      <c r="I99" s="146"/>
      <c r="J99" s="197"/>
    </row>
    <row r="100" spans="1:10" hidden="1" outlineLevel="1">
      <c r="A100" s="143"/>
      <c r="B100" s="143"/>
      <c r="C100" s="201"/>
      <c r="D100" s="120"/>
      <c r="E100" s="177"/>
      <c r="F100" s="152" t="s">
        <v>15</v>
      </c>
      <c r="H100" s="150"/>
      <c r="J100" s="232">
        <v>3309.88</v>
      </c>
    </row>
    <row r="101" spans="1:10" ht="12" hidden="1" outlineLevel="1" thickBot="1">
      <c r="A101" s="143"/>
      <c r="B101" s="143"/>
      <c r="C101" s="201"/>
      <c r="D101" s="120"/>
      <c r="E101" s="177"/>
      <c r="F101" s="152" t="s">
        <v>16</v>
      </c>
      <c r="H101" s="150"/>
      <c r="J101" s="212">
        <v>3309.88</v>
      </c>
    </row>
    <row r="102" spans="1:10" ht="12" hidden="1" outlineLevel="1" thickTop="1">
      <c r="E102" s="137"/>
      <c r="F102" s="152" t="s">
        <v>17</v>
      </c>
      <c r="H102" s="150"/>
      <c r="J102" s="208">
        <f>+J100-J101</f>
        <v>0</v>
      </c>
    </row>
    <row r="103" spans="1:10" hidden="1" outlineLevel="1">
      <c r="C103" s="129"/>
      <c r="D103" s="150"/>
      <c r="E103" s="129"/>
      <c r="F103" s="152"/>
      <c r="I103" s="129"/>
      <c r="J103" s="154"/>
    </row>
    <row r="104" spans="1:10" collapsed="1">
      <c r="A104" s="225" t="s">
        <v>866</v>
      </c>
      <c r="B104" s="135" t="s">
        <v>867</v>
      </c>
      <c r="C104" s="135"/>
      <c r="D104" s="252"/>
      <c r="E104" s="140"/>
      <c r="F104" s="152"/>
      <c r="G104" s="142"/>
      <c r="H104" s="142"/>
      <c r="I104" s="141"/>
      <c r="J104" s="182"/>
    </row>
    <row r="105" spans="1:10" hidden="1" outlineLevel="1">
      <c r="A105" s="143" t="s">
        <v>672</v>
      </c>
      <c r="B105" s="143" t="s">
        <v>6</v>
      </c>
      <c r="C105" s="144" t="s">
        <v>7</v>
      </c>
      <c r="D105" s="253" t="s">
        <v>8</v>
      </c>
      <c r="E105" s="144" t="s">
        <v>9</v>
      </c>
      <c r="F105" s="146" t="s">
        <v>10</v>
      </c>
      <c r="G105" s="147" t="s">
        <v>672</v>
      </c>
      <c r="H105" s="147" t="s">
        <v>6</v>
      </c>
      <c r="I105" s="222" t="s">
        <v>11</v>
      </c>
      <c r="J105" s="146" t="s">
        <v>12</v>
      </c>
    </row>
    <row r="106" spans="1:10" hidden="1" outlineLevel="1">
      <c r="A106" s="143"/>
      <c r="B106" s="143"/>
      <c r="C106" s="144"/>
      <c r="D106" s="253"/>
      <c r="E106" s="144"/>
      <c r="F106" s="146"/>
      <c r="G106" s="147"/>
      <c r="H106" s="147"/>
      <c r="I106" s="222"/>
      <c r="J106" s="146"/>
    </row>
    <row r="107" spans="1:10" hidden="1" outlineLevel="1">
      <c r="A107" s="125" t="s">
        <v>1019</v>
      </c>
      <c r="B107" s="170">
        <v>42578</v>
      </c>
      <c r="C107" s="169" t="s">
        <v>1017</v>
      </c>
      <c r="D107" s="254" t="s">
        <v>1018</v>
      </c>
      <c r="E107" s="169" t="s">
        <v>766</v>
      </c>
      <c r="F107" s="168">
        <v>4640</v>
      </c>
      <c r="G107" s="147"/>
      <c r="H107" s="147"/>
      <c r="I107" s="222"/>
      <c r="J107" s="179">
        <f>+F107-I107</f>
        <v>4640</v>
      </c>
    </row>
    <row r="108" spans="1:10" hidden="1" outlineLevel="1">
      <c r="A108" s="169"/>
      <c r="B108" s="170"/>
      <c r="C108" s="169"/>
      <c r="D108" s="254"/>
      <c r="E108" s="169"/>
      <c r="F108" s="168"/>
      <c r="G108" s="147"/>
      <c r="H108" s="147"/>
      <c r="I108" s="222"/>
      <c r="J108" s="179">
        <f>+F108-I108</f>
        <v>0</v>
      </c>
    </row>
    <row r="109" spans="1:10" hidden="1" outlineLevel="1">
      <c r="C109" s="129"/>
      <c r="D109" s="150"/>
      <c r="E109" s="129"/>
      <c r="F109" s="125"/>
      <c r="H109" s="152"/>
      <c r="I109" s="129"/>
      <c r="J109" s="154"/>
    </row>
    <row r="110" spans="1:10" hidden="1" outlineLevel="1">
      <c r="C110" s="129"/>
      <c r="D110" s="150"/>
      <c r="E110" s="129"/>
      <c r="F110" s="152" t="s">
        <v>15</v>
      </c>
      <c r="I110" s="129"/>
      <c r="J110" s="154">
        <f>+SUM(J107:J108)</f>
        <v>4640</v>
      </c>
    </row>
    <row r="111" spans="1:10" ht="12" hidden="1" outlineLevel="1" thickBot="1">
      <c r="C111" s="129"/>
      <c r="D111" s="150"/>
      <c r="E111" s="129"/>
      <c r="F111" s="152" t="s">
        <v>16</v>
      </c>
      <c r="I111" s="129"/>
      <c r="J111" s="223">
        <v>4640</v>
      </c>
    </row>
    <row r="112" spans="1:10" ht="12" hidden="1" outlineLevel="1" thickTop="1">
      <c r="C112" s="129"/>
      <c r="D112" s="150"/>
      <c r="E112" s="129"/>
      <c r="F112" s="152" t="s">
        <v>17</v>
      </c>
      <c r="I112" s="129"/>
      <c r="J112" s="154">
        <f>+J110-J111</f>
        <v>0</v>
      </c>
    </row>
    <row r="113" spans="1:10" hidden="1" outlineLevel="1">
      <c r="E113" s="137"/>
    </row>
    <row r="114" spans="1:10" collapsed="1">
      <c r="A114" s="225" t="s">
        <v>119</v>
      </c>
      <c r="B114" s="224" t="s">
        <v>87</v>
      </c>
      <c r="C114" s="199"/>
      <c r="D114" s="260"/>
      <c r="E114" s="137"/>
      <c r="F114" s="125"/>
      <c r="G114" s="138"/>
      <c r="H114" s="127"/>
      <c r="I114" s="128"/>
      <c r="J114" s="128"/>
    </row>
    <row r="115" spans="1:10" hidden="1" outlineLevel="1">
      <c r="A115" s="139" t="s">
        <v>5</v>
      </c>
      <c r="B115" s="139" t="s">
        <v>6</v>
      </c>
      <c r="C115" s="180" t="s">
        <v>7</v>
      </c>
      <c r="D115" s="120" t="s">
        <v>8</v>
      </c>
      <c r="E115" s="140" t="s">
        <v>9</v>
      </c>
      <c r="F115" s="141" t="s">
        <v>10</v>
      </c>
      <c r="G115" s="142" t="s">
        <v>5</v>
      </c>
      <c r="H115" s="142" t="s">
        <v>6</v>
      </c>
      <c r="I115" s="141" t="s">
        <v>11</v>
      </c>
      <c r="J115" s="141" t="s">
        <v>19</v>
      </c>
    </row>
    <row r="116" spans="1:10" hidden="1" outlineLevel="1">
      <c r="A116" s="143"/>
      <c r="B116" s="143"/>
      <c r="C116" s="201"/>
      <c r="D116" s="120"/>
      <c r="E116" s="140" t="s">
        <v>13</v>
      </c>
      <c r="F116" s="146"/>
      <c r="H116" s="150"/>
      <c r="I116" s="184"/>
      <c r="J116" s="190">
        <v>75107.91</v>
      </c>
    </row>
    <row r="117" spans="1:10" hidden="1" outlineLevel="1">
      <c r="B117" s="172"/>
      <c r="D117" s="206" t="s">
        <v>120</v>
      </c>
      <c r="E117" s="137"/>
      <c r="F117" s="171"/>
      <c r="G117" s="125" t="s">
        <v>121</v>
      </c>
      <c r="H117" s="126">
        <v>41394</v>
      </c>
      <c r="I117" s="215">
        <v>26676.11</v>
      </c>
      <c r="J117" s="195">
        <f>+F117-I117</f>
        <v>-26676.11</v>
      </c>
    </row>
    <row r="118" spans="1:10" hidden="1" outlineLevel="1">
      <c r="B118" s="172"/>
      <c r="D118" s="206" t="s">
        <v>122</v>
      </c>
      <c r="E118" s="137"/>
      <c r="F118" s="174"/>
      <c r="G118" s="125" t="s">
        <v>123</v>
      </c>
      <c r="H118" s="126">
        <v>41498</v>
      </c>
      <c r="I118" s="215">
        <v>8505.42</v>
      </c>
      <c r="J118" s="195">
        <f t="shared" ref="J118:J161" si="4">+F118-I118</f>
        <v>-8505.42</v>
      </c>
    </row>
    <row r="119" spans="1:10" hidden="1" outlineLevel="1">
      <c r="B119" s="172"/>
      <c r="D119" s="206" t="s">
        <v>124</v>
      </c>
      <c r="E119" s="137"/>
      <c r="F119" s="174"/>
      <c r="G119" s="125" t="s">
        <v>125</v>
      </c>
      <c r="H119" s="126">
        <v>41520</v>
      </c>
      <c r="I119" s="215">
        <v>2728.81</v>
      </c>
      <c r="J119" s="195">
        <f>+F119-I119</f>
        <v>-2728.81</v>
      </c>
    </row>
    <row r="120" spans="1:10" hidden="1" outlineLevel="1">
      <c r="B120" s="172"/>
      <c r="D120" s="206"/>
      <c r="E120" s="137"/>
      <c r="F120" s="174"/>
      <c r="G120" s="125" t="s">
        <v>126</v>
      </c>
      <c r="H120" s="126">
        <v>41547</v>
      </c>
      <c r="I120" s="215">
        <v>25981.06</v>
      </c>
      <c r="J120" s="195">
        <f>+F120-I120</f>
        <v>-25981.06</v>
      </c>
    </row>
    <row r="121" spans="1:10" hidden="1" outlineLevel="1">
      <c r="A121" s="125" t="s">
        <v>127</v>
      </c>
      <c r="B121" s="126">
        <v>41941</v>
      </c>
      <c r="C121" s="175" t="s">
        <v>128</v>
      </c>
      <c r="D121" s="206" t="s">
        <v>129</v>
      </c>
      <c r="E121" s="156" t="s">
        <v>34</v>
      </c>
      <c r="F121" s="195">
        <v>8658</v>
      </c>
      <c r="H121" s="172"/>
      <c r="I121" s="184"/>
      <c r="J121" s="195">
        <f t="shared" si="4"/>
        <v>8658</v>
      </c>
    </row>
    <row r="122" spans="1:10" hidden="1" outlineLevel="1">
      <c r="A122" s="125" t="s">
        <v>130</v>
      </c>
      <c r="B122" s="126">
        <v>41942</v>
      </c>
      <c r="C122" s="175" t="s">
        <v>131</v>
      </c>
      <c r="D122" s="206" t="s">
        <v>132</v>
      </c>
      <c r="E122" s="156" t="s">
        <v>34</v>
      </c>
      <c r="F122" s="195">
        <v>4734</v>
      </c>
      <c r="H122" s="172"/>
      <c r="I122" s="184"/>
      <c r="J122" s="195">
        <f t="shared" si="4"/>
        <v>4734</v>
      </c>
    </row>
    <row r="123" spans="1:10" hidden="1" outlineLevel="1">
      <c r="A123" s="125" t="s">
        <v>133</v>
      </c>
      <c r="B123" s="126">
        <v>41942</v>
      </c>
      <c r="C123" s="175" t="s">
        <v>134</v>
      </c>
      <c r="D123" s="206" t="s">
        <v>135</v>
      </c>
      <c r="E123" s="156" t="s">
        <v>34</v>
      </c>
      <c r="F123" s="195">
        <v>685.26</v>
      </c>
      <c r="H123" s="172"/>
      <c r="I123" s="184"/>
      <c r="J123" s="195">
        <f t="shared" si="4"/>
        <v>685.26</v>
      </c>
    </row>
    <row r="124" spans="1:10" hidden="1" outlineLevel="1">
      <c r="A124" s="125" t="s">
        <v>136</v>
      </c>
      <c r="B124" s="126">
        <v>41942</v>
      </c>
      <c r="C124" s="175" t="s">
        <v>137</v>
      </c>
      <c r="D124" s="206" t="s">
        <v>138</v>
      </c>
      <c r="E124" s="156" t="s">
        <v>34</v>
      </c>
      <c r="F124" s="195">
        <v>8691</v>
      </c>
      <c r="H124" s="172"/>
      <c r="I124" s="184"/>
      <c r="J124" s="195">
        <f t="shared" si="4"/>
        <v>8691</v>
      </c>
    </row>
    <row r="125" spans="1:10" hidden="1" outlineLevel="1">
      <c r="A125" s="125" t="s">
        <v>139</v>
      </c>
      <c r="B125" s="126">
        <v>41951</v>
      </c>
      <c r="C125" s="175" t="s">
        <v>140</v>
      </c>
      <c r="D125" s="206" t="s">
        <v>141</v>
      </c>
      <c r="E125" s="156" t="s">
        <v>34</v>
      </c>
      <c r="F125" s="195">
        <v>10315</v>
      </c>
      <c r="H125" s="172"/>
      <c r="I125" s="184"/>
      <c r="J125" s="195">
        <f t="shared" si="4"/>
        <v>10315</v>
      </c>
    </row>
    <row r="126" spans="1:10" hidden="1" outlineLevel="1">
      <c r="A126" s="125" t="s">
        <v>142</v>
      </c>
      <c r="B126" s="126">
        <v>41951</v>
      </c>
      <c r="C126" s="175" t="s">
        <v>143</v>
      </c>
      <c r="D126" s="206" t="s">
        <v>144</v>
      </c>
      <c r="E126" s="156" t="s">
        <v>34</v>
      </c>
      <c r="F126" s="195">
        <v>8096.7</v>
      </c>
      <c r="H126" s="172"/>
      <c r="I126" s="184"/>
      <c r="J126" s="195">
        <f t="shared" si="4"/>
        <v>8096.7</v>
      </c>
    </row>
    <row r="127" spans="1:10" hidden="1" outlineLevel="1">
      <c r="A127" s="125" t="s">
        <v>145</v>
      </c>
      <c r="B127" s="126">
        <v>41962</v>
      </c>
      <c r="C127" s="175" t="s">
        <v>146</v>
      </c>
      <c r="D127" s="206" t="s">
        <v>147</v>
      </c>
      <c r="E127" s="156" t="s">
        <v>34</v>
      </c>
      <c r="F127" s="195">
        <v>8055</v>
      </c>
      <c r="H127" s="164"/>
      <c r="I127" s="195"/>
      <c r="J127" s="195">
        <f t="shared" si="4"/>
        <v>8055</v>
      </c>
    </row>
    <row r="128" spans="1:10" hidden="1" outlineLevel="1">
      <c r="A128" s="125" t="s">
        <v>148</v>
      </c>
      <c r="B128" s="126">
        <v>41962</v>
      </c>
      <c r="C128" s="175" t="s">
        <v>149</v>
      </c>
      <c r="D128" s="206" t="s">
        <v>150</v>
      </c>
      <c r="E128" s="156" t="s">
        <v>34</v>
      </c>
      <c r="F128" s="195">
        <v>2620</v>
      </c>
      <c r="H128" s="172"/>
      <c r="I128" s="184"/>
      <c r="J128" s="195">
        <f t="shared" si="4"/>
        <v>2620</v>
      </c>
    </row>
    <row r="129" spans="1:10" hidden="1" outlineLevel="1">
      <c r="A129" s="125" t="s">
        <v>151</v>
      </c>
      <c r="B129" s="126">
        <v>41971</v>
      </c>
      <c r="C129" s="175" t="s">
        <v>152</v>
      </c>
      <c r="D129" s="206" t="s">
        <v>153</v>
      </c>
      <c r="E129" s="156" t="s">
        <v>34</v>
      </c>
      <c r="F129" s="195">
        <v>11615</v>
      </c>
      <c r="H129" s="164"/>
      <c r="I129" s="184"/>
      <c r="J129" s="195">
        <f t="shared" si="4"/>
        <v>11615</v>
      </c>
    </row>
    <row r="130" spans="1:10" hidden="1" outlineLevel="1">
      <c r="A130" s="125" t="s">
        <v>154</v>
      </c>
      <c r="B130" s="126">
        <v>41971</v>
      </c>
      <c r="C130" s="175" t="s">
        <v>155</v>
      </c>
      <c r="D130" s="206" t="s">
        <v>156</v>
      </c>
      <c r="E130" s="156" t="s">
        <v>34</v>
      </c>
      <c r="F130" s="195">
        <v>6702</v>
      </c>
      <c r="H130" s="172"/>
      <c r="I130" s="184"/>
      <c r="J130" s="195">
        <f t="shared" si="4"/>
        <v>6702</v>
      </c>
    </row>
    <row r="131" spans="1:10" hidden="1" outlineLevel="1">
      <c r="A131" s="125" t="s">
        <v>157</v>
      </c>
      <c r="B131" s="126">
        <v>41988</v>
      </c>
      <c r="C131" s="175" t="s">
        <v>158</v>
      </c>
      <c r="D131" s="206" t="s">
        <v>159</v>
      </c>
      <c r="E131" s="156" t="s">
        <v>34</v>
      </c>
      <c r="F131" s="195">
        <v>14637</v>
      </c>
      <c r="H131" s="172"/>
      <c r="I131" s="184"/>
      <c r="J131" s="195">
        <f t="shared" si="4"/>
        <v>14637</v>
      </c>
    </row>
    <row r="132" spans="1:10" hidden="1" outlineLevel="1">
      <c r="A132" s="125" t="s">
        <v>160</v>
      </c>
      <c r="B132" s="126">
        <v>41988</v>
      </c>
      <c r="C132" s="175" t="s">
        <v>161</v>
      </c>
      <c r="D132" s="206" t="s">
        <v>162</v>
      </c>
      <c r="E132" s="156" t="s">
        <v>34</v>
      </c>
      <c r="F132" s="195">
        <v>6774</v>
      </c>
      <c r="H132" s="172"/>
      <c r="I132" s="184"/>
      <c r="J132" s="195">
        <f t="shared" si="4"/>
        <v>6774</v>
      </c>
    </row>
    <row r="133" spans="1:10" hidden="1" outlineLevel="1">
      <c r="A133" s="125" t="s">
        <v>163</v>
      </c>
      <c r="B133" s="126">
        <v>42004</v>
      </c>
      <c r="C133" s="175" t="s">
        <v>164</v>
      </c>
      <c r="D133" s="206">
        <v>24083</v>
      </c>
      <c r="E133" s="156" t="s">
        <v>165</v>
      </c>
      <c r="F133" s="195">
        <v>32143</v>
      </c>
      <c r="G133" s="171"/>
      <c r="H133" s="151"/>
      <c r="I133" s="184"/>
      <c r="J133" s="195">
        <f t="shared" si="4"/>
        <v>32143</v>
      </c>
    </row>
    <row r="134" spans="1:10" hidden="1" outlineLevel="1">
      <c r="A134" s="125" t="s">
        <v>166</v>
      </c>
      <c r="B134" s="126">
        <v>42006</v>
      </c>
      <c r="C134" s="175" t="s">
        <v>167</v>
      </c>
      <c r="D134" s="206" t="s">
        <v>168</v>
      </c>
      <c r="E134" s="156" t="s">
        <v>34</v>
      </c>
      <c r="F134" s="195">
        <v>3005.7</v>
      </c>
      <c r="H134" s="172"/>
      <c r="I134" s="184"/>
      <c r="J134" s="195">
        <f t="shared" si="4"/>
        <v>3005.7</v>
      </c>
    </row>
    <row r="135" spans="1:10" hidden="1" outlineLevel="1">
      <c r="A135" s="125" t="s">
        <v>169</v>
      </c>
      <c r="B135" s="126">
        <v>42020</v>
      </c>
      <c r="C135" s="175" t="s">
        <v>170</v>
      </c>
      <c r="D135" s="206">
        <v>48074</v>
      </c>
      <c r="E135" s="156" t="s">
        <v>34</v>
      </c>
      <c r="F135" s="195">
        <v>7299</v>
      </c>
      <c r="H135" s="172"/>
      <c r="I135" s="184"/>
      <c r="J135" s="195">
        <f t="shared" si="4"/>
        <v>7299</v>
      </c>
    </row>
    <row r="136" spans="1:10" hidden="1" outlineLevel="1">
      <c r="A136" s="125" t="s">
        <v>171</v>
      </c>
      <c r="B136" s="126">
        <v>42023</v>
      </c>
      <c r="C136" s="175" t="s">
        <v>172</v>
      </c>
      <c r="D136" s="206" t="s">
        <v>173</v>
      </c>
      <c r="E136" s="156" t="s">
        <v>76</v>
      </c>
      <c r="F136" s="195">
        <v>7648</v>
      </c>
      <c r="H136" s="151"/>
      <c r="I136" s="184"/>
      <c r="J136" s="195">
        <f t="shared" si="4"/>
        <v>7648</v>
      </c>
    </row>
    <row r="137" spans="1:10" hidden="1" outlineLevel="1">
      <c r="A137" s="125" t="s">
        <v>174</v>
      </c>
      <c r="B137" s="126">
        <v>42033</v>
      </c>
      <c r="C137" s="175" t="s">
        <v>175</v>
      </c>
      <c r="D137" s="206" t="s">
        <v>176</v>
      </c>
      <c r="E137" s="156" t="s">
        <v>34</v>
      </c>
      <c r="F137" s="195">
        <v>7496.7</v>
      </c>
      <c r="H137" s="172"/>
      <c r="I137" s="184"/>
      <c r="J137" s="195">
        <f t="shared" si="4"/>
        <v>7496.7</v>
      </c>
    </row>
    <row r="138" spans="1:10" hidden="1" outlineLevel="1">
      <c r="A138" s="125" t="s">
        <v>177</v>
      </c>
      <c r="B138" s="126">
        <v>42056</v>
      </c>
      <c r="C138" s="175" t="s">
        <v>178</v>
      </c>
      <c r="D138" s="206" t="s">
        <v>179</v>
      </c>
      <c r="E138" s="156" t="s">
        <v>34</v>
      </c>
      <c r="F138" s="195">
        <f>7286.1+810.6</f>
        <v>8096.7000000000007</v>
      </c>
      <c r="H138" s="172"/>
      <c r="I138" s="184"/>
      <c r="J138" s="195">
        <f t="shared" si="4"/>
        <v>8096.7000000000007</v>
      </c>
    </row>
    <row r="139" spans="1:10" hidden="1" outlineLevel="1">
      <c r="A139" s="125" t="s">
        <v>180</v>
      </c>
      <c r="B139" s="126">
        <v>42072</v>
      </c>
      <c r="C139" s="175" t="s">
        <v>181</v>
      </c>
      <c r="D139" s="206" t="s">
        <v>182</v>
      </c>
      <c r="E139" s="156" t="s">
        <v>34</v>
      </c>
      <c r="F139" s="195">
        <v>2319.6</v>
      </c>
      <c r="H139" s="172"/>
      <c r="I139" s="184"/>
      <c r="J139" s="195">
        <f t="shared" si="4"/>
        <v>2319.6</v>
      </c>
    </row>
    <row r="140" spans="1:10" hidden="1" outlineLevel="1">
      <c r="A140" s="125" t="s">
        <v>183</v>
      </c>
      <c r="B140" s="126">
        <v>42080</v>
      </c>
      <c r="C140" s="175" t="s">
        <v>184</v>
      </c>
      <c r="D140" s="206" t="s">
        <v>185</v>
      </c>
      <c r="E140" s="156" t="s">
        <v>34</v>
      </c>
      <c r="F140" s="195">
        <v>6000</v>
      </c>
      <c r="H140" s="172"/>
      <c r="I140" s="184"/>
      <c r="J140" s="195">
        <f t="shared" si="4"/>
        <v>6000</v>
      </c>
    </row>
    <row r="141" spans="1:10" hidden="1" outlineLevel="1">
      <c r="A141" s="125" t="s">
        <v>186</v>
      </c>
      <c r="B141" s="126">
        <v>42094</v>
      </c>
      <c r="C141" s="175" t="s">
        <v>187</v>
      </c>
      <c r="D141" s="206" t="s">
        <v>188</v>
      </c>
      <c r="E141" s="156" t="s">
        <v>34</v>
      </c>
      <c r="F141" s="195">
        <v>12255</v>
      </c>
      <c r="H141" s="172"/>
      <c r="I141" s="184"/>
      <c r="J141" s="195">
        <f t="shared" si="4"/>
        <v>12255</v>
      </c>
    </row>
    <row r="142" spans="1:10" hidden="1" outlineLevel="1">
      <c r="A142" s="125" t="s">
        <v>189</v>
      </c>
      <c r="B142" s="126">
        <v>42104</v>
      </c>
      <c r="C142" s="175" t="s">
        <v>190</v>
      </c>
      <c r="D142" s="206" t="s">
        <v>191</v>
      </c>
      <c r="E142" s="156" t="s">
        <v>34</v>
      </c>
      <c r="F142" s="195">
        <v>552.04999999999995</v>
      </c>
      <c r="H142" s="172"/>
      <c r="I142" s="184"/>
      <c r="J142" s="195">
        <f t="shared" si="4"/>
        <v>552.04999999999995</v>
      </c>
    </row>
    <row r="143" spans="1:10" hidden="1" outlineLevel="1">
      <c r="A143" s="125" t="s">
        <v>192</v>
      </c>
      <c r="B143" s="126">
        <v>42115</v>
      </c>
      <c r="C143" s="175" t="s">
        <v>193</v>
      </c>
      <c r="D143" s="206" t="s">
        <v>194</v>
      </c>
      <c r="E143" s="156" t="s">
        <v>34</v>
      </c>
      <c r="F143" s="195">
        <v>9370.01</v>
      </c>
      <c r="H143" s="172"/>
      <c r="I143" s="184"/>
      <c r="J143" s="195">
        <f t="shared" si="4"/>
        <v>9370.01</v>
      </c>
    </row>
    <row r="144" spans="1:10" hidden="1" outlineLevel="1">
      <c r="A144" s="125" t="s">
        <v>195</v>
      </c>
      <c r="B144" s="126">
        <v>42116</v>
      </c>
      <c r="C144" s="175" t="s">
        <v>196</v>
      </c>
      <c r="D144" s="206" t="s">
        <v>197</v>
      </c>
      <c r="E144" s="156" t="s">
        <v>34</v>
      </c>
      <c r="F144" s="195">
        <v>6051</v>
      </c>
      <c r="H144" s="172"/>
      <c r="I144" s="184"/>
      <c r="J144" s="195">
        <f t="shared" si="4"/>
        <v>6051</v>
      </c>
    </row>
    <row r="145" spans="1:10" hidden="1" outlineLevel="1">
      <c r="A145" s="125" t="s">
        <v>198</v>
      </c>
      <c r="B145" s="126">
        <v>42158</v>
      </c>
      <c r="C145" s="175" t="s">
        <v>199</v>
      </c>
      <c r="D145" s="206">
        <v>52716</v>
      </c>
      <c r="E145" s="156" t="s">
        <v>34</v>
      </c>
      <c r="F145" s="195">
        <v>10050</v>
      </c>
      <c r="H145" s="172"/>
      <c r="I145" s="184"/>
      <c r="J145" s="195">
        <f t="shared" si="4"/>
        <v>10050</v>
      </c>
    </row>
    <row r="146" spans="1:10" hidden="1" outlineLevel="1">
      <c r="A146" s="125" t="s">
        <v>200</v>
      </c>
      <c r="B146" s="126">
        <v>42174</v>
      </c>
      <c r="C146" s="175" t="s">
        <v>201</v>
      </c>
      <c r="D146" s="206">
        <v>52663</v>
      </c>
      <c r="E146" s="156" t="s">
        <v>34</v>
      </c>
      <c r="F146" s="195">
        <v>30516.71</v>
      </c>
      <c r="G146" s="125" t="s">
        <v>202</v>
      </c>
      <c r="H146" s="126">
        <v>42308</v>
      </c>
      <c r="I146" s="195">
        <f>21080.13+361.58</f>
        <v>21441.710000000003</v>
      </c>
      <c r="J146" s="195">
        <f t="shared" si="4"/>
        <v>9074.9999999999964</v>
      </c>
    </row>
    <row r="147" spans="1:10" hidden="1" outlineLevel="1">
      <c r="A147" s="125" t="s">
        <v>203</v>
      </c>
      <c r="B147" s="126">
        <v>42208</v>
      </c>
      <c r="C147" s="175" t="s">
        <v>204</v>
      </c>
      <c r="D147" s="206" t="s">
        <v>205</v>
      </c>
      <c r="E147" s="156" t="s">
        <v>34</v>
      </c>
      <c r="F147" s="195">
        <v>18777.93</v>
      </c>
      <c r="G147" s="125" t="s">
        <v>202</v>
      </c>
      <c r="H147" s="126">
        <v>42308</v>
      </c>
      <c r="I147" s="195">
        <v>15540.32</v>
      </c>
      <c r="J147" s="195">
        <f t="shared" si="4"/>
        <v>3237.6100000000006</v>
      </c>
    </row>
    <row r="148" spans="1:10" hidden="1" outlineLevel="1">
      <c r="A148" s="125" t="s">
        <v>206</v>
      </c>
      <c r="B148" s="126">
        <v>42216</v>
      </c>
      <c r="C148" s="175" t="s">
        <v>207</v>
      </c>
      <c r="D148" s="206" t="s">
        <v>208</v>
      </c>
      <c r="E148" s="156" t="s">
        <v>34</v>
      </c>
      <c r="F148" s="103">
        <v>12482.67</v>
      </c>
      <c r="G148" s="125" t="s">
        <v>209</v>
      </c>
      <c r="H148" s="126">
        <v>42313</v>
      </c>
      <c r="I148" s="195">
        <v>1032.67</v>
      </c>
      <c r="J148" s="195">
        <f t="shared" si="4"/>
        <v>11450</v>
      </c>
    </row>
    <row r="149" spans="1:10" hidden="1" outlineLevel="1">
      <c r="A149" s="125" t="s">
        <v>210</v>
      </c>
      <c r="B149" s="126">
        <v>42233</v>
      </c>
      <c r="C149" s="175" t="s">
        <v>211</v>
      </c>
      <c r="D149" s="206" t="s">
        <v>212</v>
      </c>
      <c r="E149" s="156" t="s">
        <v>34</v>
      </c>
      <c r="F149" s="195">
        <v>4592.0600000000004</v>
      </c>
      <c r="G149" s="125" t="s">
        <v>213</v>
      </c>
      <c r="H149" s="126">
        <v>42293</v>
      </c>
      <c r="I149" s="215">
        <v>3800.26</v>
      </c>
      <c r="J149" s="195">
        <f t="shared" si="4"/>
        <v>791.80000000000018</v>
      </c>
    </row>
    <row r="150" spans="1:10" hidden="1" outlineLevel="1">
      <c r="A150" s="125" t="s">
        <v>214</v>
      </c>
      <c r="B150" s="126">
        <v>42235</v>
      </c>
      <c r="C150" s="175" t="s">
        <v>215</v>
      </c>
      <c r="D150" s="206" t="s">
        <v>216</v>
      </c>
      <c r="E150" s="156" t="s">
        <v>34</v>
      </c>
      <c r="F150" s="195">
        <v>7956.76</v>
      </c>
      <c r="H150" s="172"/>
      <c r="I150" s="184"/>
      <c r="J150" s="195">
        <f t="shared" si="4"/>
        <v>7956.76</v>
      </c>
    </row>
    <row r="151" spans="1:10" hidden="1" outlineLevel="1">
      <c r="A151" s="125" t="s">
        <v>220</v>
      </c>
      <c r="B151" s="126">
        <v>42300</v>
      </c>
      <c r="C151" s="175" t="s">
        <v>221</v>
      </c>
      <c r="D151" s="206" t="s">
        <v>222</v>
      </c>
      <c r="E151" s="156" t="s">
        <v>34</v>
      </c>
      <c r="F151" s="195">
        <v>86049.1</v>
      </c>
      <c r="G151" s="125" t="s">
        <v>223</v>
      </c>
      <c r="H151" s="126">
        <v>42369</v>
      </c>
      <c r="I151" s="195">
        <v>78069.100000000006</v>
      </c>
      <c r="J151" s="195">
        <f t="shared" si="4"/>
        <v>7980</v>
      </c>
    </row>
    <row r="152" spans="1:10" hidden="1" outlineLevel="1">
      <c r="A152" s="125" t="s">
        <v>224</v>
      </c>
      <c r="B152" s="126">
        <v>42307</v>
      </c>
      <c r="C152" s="175" t="s">
        <v>225</v>
      </c>
      <c r="D152" s="206" t="s">
        <v>226</v>
      </c>
      <c r="E152" s="156" t="s">
        <v>34</v>
      </c>
      <c r="F152" s="195">
        <v>36142.54</v>
      </c>
      <c r="G152" s="125" t="s">
        <v>223</v>
      </c>
      <c r="H152" s="126">
        <v>42369</v>
      </c>
      <c r="I152" s="195">
        <v>27445.84</v>
      </c>
      <c r="J152" s="195">
        <f t="shared" si="4"/>
        <v>8696.7000000000007</v>
      </c>
    </row>
    <row r="153" spans="1:10" hidden="1" outlineLevel="1">
      <c r="A153" s="125" t="s">
        <v>701</v>
      </c>
      <c r="B153" s="126">
        <v>42501</v>
      </c>
      <c r="C153" s="125" t="s">
        <v>702</v>
      </c>
      <c r="D153" s="127" t="s">
        <v>702</v>
      </c>
      <c r="E153" s="175" t="s">
        <v>34</v>
      </c>
      <c r="F153" s="284">
        <v>21267.25</v>
      </c>
      <c r="H153" s="172"/>
      <c r="I153" s="184"/>
      <c r="J153" s="195">
        <f t="shared" si="4"/>
        <v>21267.25</v>
      </c>
    </row>
    <row r="154" spans="1:10" hidden="1" outlineLevel="1">
      <c r="A154" s="125" t="s">
        <v>707</v>
      </c>
      <c r="B154" s="126">
        <v>42517</v>
      </c>
      <c r="C154" s="125" t="s">
        <v>708</v>
      </c>
      <c r="D154" s="127" t="s">
        <v>708</v>
      </c>
      <c r="E154" s="175" t="s">
        <v>34</v>
      </c>
      <c r="F154" s="128">
        <v>22655.88</v>
      </c>
      <c r="H154" s="172"/>
      <c r="I154" s="184">
        <v>5217.93</v>
      </c>
      <c r="J154" s="195">
        <f t="shared" si="4"/>
        <v>17437.95</v>
      </c>
    </row>
    <row r="155" spans="1:10" hidden="1" outlineLevel="1">
      <c r="A155" s="125" t="s">
        <v>758</v>
      </c>
      <c r="B155" s="126">
        <v>42538</v>
      </c>
      <c r="C155" s="125" t="s">
        <v>759</v>
      </c>
      <c r="D155" s="127" t="s">
        <v>760</v>
      </c>
      <c r="E155" s="125" t="s">
        <v>34</v>
      </c>
      <c r="F155" s="128">
        <v>72314.91</v>
      </c>
      <c r="H155" s="172"/>
      <c r="I155" s="184"/>
      <c r="J155" s="195">
        <f t="shared" si="4"/>
        <v>72314.91</v>
      </c>
    </row>
    <row r="156" spans="1:10" hidden="1" outlineLevel="1">
      <c r="A156" s="125" t="s">
        <v>786</v>
      </c>
      <c r="B156" s="126">
        <v>42542</v>
      </c>
      <c r="C156" s="125" t="s">
        <v>787</v>
      </c>
      <c r="D156" s="127" t="s">
        <v>792</v>
      </c>
      <c r="E156" s="125" t="s">
        <v>34</v>
      </c>
      <c r="F156" s="128">
        <v>16587.77</v>
      </c>
      <c r="H156" s="172"/>
      <c r="I156" s="184"/>
      <c r="J156" s="195">
        <f t="shared" si="4"/>
        <v>16587.77</v>
      </c>
    </row>
    <row r="157" spans="1:10" hidden="1" outlineLevel="1">
      <c r="A157" s="125" t="s">
        <v>820</v>
      </c>
      <c r="B157" s="126">
        <v>42556</v>
      </c>
      <c r="C157" s="125" t="s">
        <v>804</v>
      </c>
      <c r="D157" s="127">
        <v>64195</v>
      </c>
      <c r="E157" s="125" t="s">
        <v>34</v>
      </c>
      <c r="F157" s="284">
        <v>11311.03</v>
      </c>
      <c r="H157" s="172"/>
      <c r="I157" s="184"/>
      <c r="J157" s="195">
        <f t="shared" si="4"/>
        <v>11311.03</v>
      </c>
    </row>
    <row r="158" spans="1:10" hidden="1" outlineLevel="1">
      <c r="A158" s="125" t="s">
        <v>753</v>
      </c>
      <c r="B158" s="126">
        <v>42562</v>
      </c>
      <c r="C158" s="125" t="s">
        <v>821</v>
      </c>
      <c r="D158" s="127" t="s">
        <v>822</v>
      </c>
      <c r="E158" s="125" t="s">
        <v>34</v>
      </c>
      <c r="F158" s="128">
        <v>13120.66</v>
      </c>
      <c r="H158" s="172"/>
      <c r="I158" s="184"/>
      <c r="J158" s="195">
        <f t="shared" si="4"/>
        <v>13120.66</v>
      </c>
    </row>
    <row r="159" spans="1:10" hidden="1" outlineLevel="1">
      <c r="A159" s="125" t="s">
        <v>823</v>
      </c>
      <c r="B159" s="126">
        <v>42569</v>
      </c>
      <c r="C159" s="125" t="s">
        <v>824</v>
      </c>
      <c r="D159" s="127" t="s">
        <v>825</v>
      </c>
      <c r="E159" s="125" t="s">
        <v>34</v>
      </c>
      <c r="F159" s="128">
        <v>11326.69</v>
      </c>
      <c r="H159" s="172"/>
      <c r="I159" s="184"/>
      <c r="J159" s="195">
        <f t="shared" si="4"/>
        <v>11326.69</v>
      </c>
    </row>
    <row r="160" spans="1:10" hidden="1" outlineLevel="1">
      <c r="A160" s="125" t="s">
        <v>826</v>
      </c>
      <c r="B160" s="126">
        <v>42571</v>
      </c>
      <c r="C160" s="125" t="s">
        <v>802</v>
      </c>
      <c r="D160" s="127">
        <v>63680</v>
      </c>
      <c r="E160" s="125" t="s">
        <v>34</v>
      </c>
      <c r="F160" s="128">
        <v>66201.05</v>
      </c>
      <c r="H160" s="172"/>
      <c r="I160" s="184"/>
      <c r="J160" s="195">
        <f t="shared" si="4"/>
        <v>66201.05</v>
      </c>
    </row>
    <row r="161" spans="1:13" hidden="1" outlineLevel="1">
      <c r="A161" s="125" t="s">
        <v>827</v>
      </c>
      <c r="B161" s="126">
        <v>42572</v>
      </c>
      <c r="C161" s="125" t="s">
        <v>828</v>
      </c>
      <c r="D161" s="127" t="s">
        <v>829</v>
      </c>
      <c r="E161" s="125" t="s">
        <v>34</v>
      </c>
      <c r="F161" s="128">
        <v>20078.919999999998</v>
      </c>
      <c r="H161" s="172"/>
      <c r="I161" s="184"/>
      <c r="J161" s="195">
        <f t="shared" si="4"/>
        <v>20078.919999999998</v>
      </c>
    </row>
    <row r="162" spans="1:13" hidden="1" outlineLevel="1">
      <c r="A162" s="125"/>
      <c r="B162" s="126"/>
      <c r="C162" s="125"/>
      <c r="D162" s="127"/>
      <c r="E162" s="125"/>
      <c r="F162" s="128"/>
      <c r="H162" s="172"/>
      <c r="I162" s="184"/>
      <c r="J162" s="195"/>
    </row>
    <row r="163" spans="1:13" hidden="1" outlineLevel="1">
      <c r="E163" s="137"/>
      <c r="F163" s="152" t="s">
        <v>15</v>
      </c>
      <c r="H163" s="150"/>
      <c r="I163" s="184"/>
      <c r="J163" s="232">
        <f>SUM(J116:J162)</f>
        <v>513920.33000000007</v>
      </c>
      <c r="M163" s="134"/>
    </row>
    <row r="164" spans="1:13" ht="12" hidden="1" outlineLevel="1" thickBot="1">
      <c r="E164" s="137"/>
      <c r="F164" s="152" t="s">
        <v>16</v>
      </c>
      <c r="H164" s="150"/>
      <c r="I164" s="184"/>
      <c r="J164" s="212">
        <v>513920.41</v>
      </c>
      <c r="M164" s="174"/>
    </row>
    <row r="165" spans="1:13" ht="12" hidden="1" outlineLevel="1" thickTop="1">
      <c r="E165" s="137"/>
      <c r="F165" s="152" t="s">
        <v>17</v>
      </c>
      <c r="H165" s="150"/>
      <c r="I165" s="184"/>
      <c r="J165" s="208">
        <f>+J163-J164</f>
        <v>-7.9999999899882823E-2</v>
      </c>
    </row>
    <row r="166" spans="1:13" hidden="1" outlineLevel="1">
      <c r="E166" s="137"/>
      <c r="F166" s="152"/>
      <c r="H166" s="150"/>
      <c r="J166" s="154"/>
    </row>
    <row r="167" spans="1:13" collapsed="1">
      <c r="A167" s="225" t="s">
        <v>239</v>
      </c>
      <c r="B167" s="224" t="s">
        <v>240</v>
      </c>
      <c r="C167" s="199"/>
      <c r="D167" s="258"/>
      <c r="E167" s="137"/>
      <c r="F167" s="125"/>
      <c r="G167" s="138"/>
      <c r="H167" s="127"/>
      <c r="I167" s="128"/>
      <c r="J167" s="128"/>
    </row>
    <row r="168" spans="1:13" ht="12" hidden="1" customHeight="1" outlineLevel="1">
      <c r="A168" s="139" t="s">
        <v>5</v>
      </c>
      <c r="B168" s="139" t="s">
        <v>6</v>
      </c>
      <c r="C168" s="180" t="s">
        <v>7</v>
      </c>
      <c r="D168" s="120" t="s">
        <v>8</v>
      </c>
      <c r="E168" s="140" t="s">
        <v>9</v>
      </c>
      <c r="F168" s="141" t="s">
        <v>10</v>
      </c>
      <c r="G168" s="142" t="s">
        <v>5</v>
      </c>
      <c r="H168" s="142" t="s">
        <v>6</v>
      </c>
      <c r="I168" s="141" t="s">
        <v>11</v>
      </c>
      <c r="J168" s="141" t="s">
        <v>19</v>
      </c>
    </row>
    <row r="169" spans="1:13" hidden="1" outlineLevel="1">
      <c r="A169" s="143"/>
      <c r="B169" s="143"/>
      <c r="C169" s="201"/>
      <c r="D169" s="120"/>
      <c r="E169" s="140" t="s">
        <v>241</v>
      </c>
      <c r="F169" s="146"/>
      <c r="G169" s="147"/>
      <c r="H169" s="148"/>
      <c r="I169" s="146"/>
      <c r="J169" s="197"/>
    </row>
    <row r="170" spans="1:13" hidden="1" outlineLevel="1">
      <c r="A170" s="143"/>
      <c r="B170" s="143"/>
      <c r="C170" s="201"/>
      <c r="D170" s="120"/>
      <c r="E170" s="140"/>
      <c r="F170" s="146"/>
      <c r="G170" s="147"/>
      <c r="H170" s="148"/>
      <c r="I170" s="179">
        <v>680.77</v>
      </c>
      <c r="J170" s="216">
        <f>+F170-I170</f>
        <v>-680.77</v>
      </c>
    </row>
    <row r="171" spans="1:13" hidden="1" outlineLevel="1">
      <c r="A171" s="143"/>
      <c r="B171" s="143"/>
      <c r="C171" s="201"/>
      <c r="D171" s="120"/>
      <c r="E171" s="177"/>
      <c r="F171" s="146"/>
      <c r="G171" s="147"/>
      <c r="H171" s="148"/>
      <c r="I171" s="179">
        <v>4224.22</v>
      </c>
      <c r="J171" s="216">
        <f>+F171-I171</f>
        <v>-4224.22</v>
      </c>
    </row>
    <row r="172" spans="1:13" hidden="1" outlineLevel="1">
      <c r="A172" s="143"/>
      <c r="B172" s="143"/>
      <c r="C172" s="201"/>
      <c r="D172" s="120"/>
      <c r="E172" s="177"/>
      <c r="F172" s="146"/>
      <c r="G172" s="147"/>
      <c r="H172" s="148"/>
      <c r="I172" s="146"/>
      <c r="J172" s="197"/>
    </row>
    <row r="173" spans="1:13" hidden="1" outlineLevel="1">
      <c r="A173" s="143"/>
      <c r="B173" s="143"/>
      <c r="C173" s="201"/>
      <c r="D173" s="120"/>
      <c r="E173" s="177"/>
      <c r="F173" s="152" t="s">
        <v>15</v>
      </c>
      <c r="H173" s="150"/>
      <c r="J173" s="232">
        <f>SUM(J169:J171)</f>
        <v>-4904.99</v>
      </c>
    </row>
    <row r="174" spans="1:13" ht="12" hidden="1" outlineLevel="1" thickBot="1">
      <c r="A174" s="143"/>
      <c r="B174" s="143"/>
      <c r="C174" s="201"/>
      <c r="D174" s="120"/>
      <c r="E174" s="177"/>
      <c r="F174" s="152" t="s">
        <v>16</v>
      </c>
      <c r="H174" s="150"/>
      <c r="J174" s="212">
        <v>-4904.99</v>
      </c>
    </row>
    <row r="175" spans="1:13" ht="12" hidden="1" outlineLevel="1" thickTop="1">
      <c r="E175" s="137"/>
      <c r="F175" s="152" t="s">
        <v>17</v>
      </c>
      <c r="H175" s="150"/>
      <c r="J175" s="208">
        <f>+J173-J174</f>
        <v>0</v>
      </c>
    </row>
    <row r="176" spans="1:13" hidden="1" outlineLevel="1">
      <c r="E176" s="137"/>
    </row>
    <row r="177" spans="1:12" collapsed="1">
      <c r="A177" s="225" t="s">
        <v>242</v>
      </c>
      <c r="B177" s="224" t="s">
        <v>243</v>
      </c>
      <c r="C177" s="199"/>
      <c r="D177" s="258"/>
      <c r="E177" s="137"/>
      <c r="F177" s="125"/>
      <c r="G177" s="138"/>
      <c r="H177" s="127"/>
      <c r="I177" s="128"/>
      <c r="J177" s="128"/>
    </row>
    <row r="178" spans="1:12" hidden="1" outlineLevel="1">
      <c r="A178" s="139" t="s">
        <v>5</v>
      </c>
      <c r="B178" s="139" t="s">
        <v>6</v>
      </c>
      <c r="C178" s="180" t="s">
        <v>7</v>
      </c>
      <c r="D178" s="120" t="s">
        <v>8</v>
      </c>
      <c r="E178" s="140" t="s">
        <v>9</v>
      </c>
      <c r="F178" s="141" t="s">
        <v>10</v>
      </c>
      <c r="G178" s="142" t="s">
        <v>5</v>
      </c>
      <c r="H178" s="142" t="s">
        <v>6</v>
      </c>
      <c r="I178" s="141" t="s">
        <v>11</v>
      </c>
      <c r="J178" s="141" t="s">
        <v>19</v>
      </c>
    </row>
    <row r="179" spans="1:12" hidden="1" outlineLevel="1">
      <c r="A179" s="143"/>
      <c r="B179" s="143"/>
      <c r="C179" s="201"/>
      <c r="D179" s="120"/>
      <c r="E179" s="140" t="s">
        <v>241</v>
      </c>
      <c r="F179" s="146"/>
      <c r="G179" s="147"/>
      <c r="H179" s="148"/>
      <c r="I179" s="146"/>
      <c r="J179" s="178"/>
    </row>
    <row r="180" spans="1:12" hidden="1" outlineLevel="1">
      <c r="A180" s="129" t="s">
        <v>247</v>
      </c>
      <c r="B180" s="172">
        <v>42149</v>
      </c>
      <c r="C180" s="133" t="s">
        <v>248</v>
      </c>
      <c r="D180" s="202">
        <v>51536</v>
      </c>
      <c r="E180" s="133" t="s">
        <v>34</v>
      </c>
      <c r="F180" s="184">
        <v>36874.089999999997</v>
      </c>
      <c r="G180" s="174"/>
      <c r="H180" s="196"/>
      <c r="I180" s="216">
        <f>30124.06+300.14</f>
        <v>30424.2</v>
      </c>
      <c r="J180" s="195">
        <f>+F180-I180</f>
        <v>6449.8899999999958</v>
      </c>
    </row>
    <row r="181" spans="1:12" hidden="1" outlineLevel="1">
      <c r="A181" s="129" t="s">
        <v>629</v>
      </c>
      <c r="B181" s="172">
        <v>42471</v>
      </c>
      <c r="C181" s="133" t="s">
        <v>630</v>
      </c>
      <c r="D181" s="202">
        <v>59402</v>
      </c>
      <c r="E181" s="133" t="s">
        <v>34</v>
      </c>
      <c r="F181" s="184">
        <v>84432.4</v>
      </c>
      <c r="G181" s="198"/>
      <c r="H181" s="196"/>
      <c r="I181" s="216">
        <v>84132.26</v>
      </c>
      <c r="J181" s="195">
        <f>+F181-I181-331.52</f>
        <v>-31.380000000000564</v>
      </c>
    </row>
    <row r="182" spans="1:12" hidden="1" outlineLevel="1">
      <c r="B182" s="172"/>
      <c r="D182" s="120"/>
      <c r="E182" s="177"/>
      <c r="F182" s="146"/>
      <c r="G182" s="147"/>
      <c r="H182" s="148"/>
      <c r="I182" s="146"/>
      <c r="J182" s="197"/>
    </row>
    <row r="183" spans="1:12" hidden="1" outlineLevel="1">
      <c r="A183" s="143"/>
      <c r="B183" s="143"/>
      <c r="C183" s="201"/>
      <c r="D183" s="120"/>
      <c r="E183" s="177"/>
      <c r="F183" s="152" t="s">
        <v>15</v>
      </c>
      <c r="H183" s="150"/>
      <c r="J183" s="232">
        <f>+SUM(J180:J181)</f>
        <v>6418.5099999999948</v>
      </c>
    </row>
    <row r="184" spans="1:12" ht="12" hidden="1" outlineLevel="1" thickBot="1">
      <c r="A184" s="143"/>
      <c r="B184" s="143"/>
      <c r="C184" s="201"/>
      <c r="D184" s="120"/>
      <c r="E184" s="177"/>
      <c r="F184" s="152" t="s">
        <v>16</v>
      </c>
      <c r="H184" s="150"/>
      <c r="J184" s="187">
        <v>6418.48</v>
      </c>
      <c r="L184" s="168"/>
    </row>
    <row r="185" spans="1:12" ht="12" hidden="1" outlineLevel="1" thickTop="1">
      <c r="A185" s="143"/>
      <c r="B185" s="143"/>
      <c r="C185" s="201"/>
      <c r="D185" s="120"/>
      <c r="E185" s="177"/>
      <c r="F185" s="152" t="s">
        <v>17</v>
      </c>
      <c r="H185" s="150"/>
      <c r="J185" s="208">
        <f>+J183-J184</f>
        <v>2.9999999995197868E-2</v>
      </c>
    </row>
    <row r="186" spans="1:12" hidden="1" outlineLevel="1">
      <c r="F186" s="152"/>
      <c r="J186" s="128"/>
    </row>
    <row r="187" spans="1:12" collapsed="1">
      <c r="A187" s="225" t="s">
        <v>677</v>
      </c>
      <c r="B187" s="135" t="s">
        <v>680</v>
      </c>
      <c r="C187" s="135"/>
      <c r="D187" s="252"/>
      <c r="E187" s="140"/>
      <c r="F187" s="152"/>
      <c r="G187" s="142"/>
      <c r="H187" s="142"/>
      <c r="I187" s="141"/>
      <c r="J187" s="182"/>
    </row>
    <row r="188" spans="1:12" hidden="1" outlineLevel="1">
      <c r="A188" s="143" t="s">
        <v>672</v>
      </c>
      <c r="B188" s="143" t="s">
        <v>6</v>
      </c>
      <c r="C188" s="144" t="s">
        <v>7</v>
      </c>
      <c r="D188" s="253" t="s">
        <v>8</v>
      </c>
      <c r="E188" s="144" t="s">
        <v>9</v>
      </c>
      <c r="F188" s="146" t="s">
        <v>10</v>
      </c>
      <c r="G188" s="147" t="s">
        <v>672</v>
      </c>
      <c r="H188" s="147" t="s">
        <v>6</v>
      </c>
      <c r="I188" s="222" t="s">
        <v>11</v>
      </c>
      <c r="J188" s="146" t="s">
        <v>12</v>
      </c>
    </row>
    <row r="189" spans="1:12" hidden="1" outlineLevel="1">
      <c r="C189" s="129"/>
      <c r="D189" s="150"/>
      <c r="E189" s="129"/>
      <c r="F189" s="125"/>
      <c r="H189" s="152"/>
      <c r="I189" s="129"/>
      <c r="J189" s="154"/>
    </row>
    <row r="190" spans="1:12" hidden="1" outlineLevel="1">
      <c r="A190" s="129" t="s">
        <v>678</v>
      </c>
      <c r="B190" s="172">
        <v>42186</v>
      </c>
      <c r="C190" s="129">
        <v>53798</v>
      </c>
      <c r="D190" s="150" t="s">
        <v>679</v>
      </c>
      <c r="E190" s="129" t="s">
        <v>34</v>
      </c>
      <c r="F190" s="128">
        <v>1840</v>
      </c>
      <c r="H190" s="152"/>
      <c r="J190" s="154">
        <f>+F190-I190</f>
        <v>1840</v>
      </c>
    </row>
    <row r="191" spans="1:12" hidden="1" outlineLevel="1">
      <c r="C191" s="129"/>
      <c r="D191" s="150"/>
      <c r="E191" s="129"/>
      <c r="F191" s="125"/>
      <c r="H191" s="152"/>
      <c r="I191" s="129"/>
      <c r="J191" s="154"/>
    </row>
    <row r="192" spans="1:12" hidden="1" outlineLevel="1">
      <c r="C192" s="129"/>
      <c r="D192" s="150"/>
      <c r="E192" s="129"/>
      <c r="F192" s="152" t="s">
        <v>15</v>
      </c>
      <c r="I192" s="129"/>
      <c r="J192" s="154">
        <f>+J190</f>
        <v>1840</v>
      </c>
    </row>
    <row r="193" spans="1:10" ht="12" hidden="1" outlineLevel="1" thickBot="1">
      <c r="C193" s="129"/>
      <c r="D193" s="150"/>
      <c r="E193" s="129"/>
      <c r="F193" s="152" t="s">
        <v>16</v>
      </c>
      <c r="I193" s="129"/>
      <c r="J193" s="223">
        <v>1840</v>
      </c>
    </row>
    <row r="194" spans="1:10" ht="12" hidden="1" outlineLevel="1" thickTop="1">
      <c r="C194" s="129"/>
      <c r="D194" s="150"/>
      <c r="E194" s="129"/>
      <c r="F194" s="152" t="s">
        <v>17</v>
      </c>
      <c r="I194" s="129"/>
      <c r="J194" s="154">
        <f>+J192-J193</f>
        <v>0</v>
      </c>
    </row>
    <row r="195" spans="1:10" hidden="1" outlineLevel="1">
      <c r="E195" s="137"/>
    </row>
    <row r="196" spans="1:10" collapsed="1">
      <c r="A196" s="225" t="s">
        <v>298</v>
      </c>
      <c r="B196" s="224" t="s">
        <v>299</v>
      </c>
      <c r="C196" s="199"/>
      <c r="D196" s="258"/>
      <c r="E196" s="137"/>
      <c r="F196" s="125"/>
      <c r="G196" s="138"/>
      <c r="H196" s="127"/>
      <c r="I196" s="128"/>
      <c r="J196" s="128"/>
    </row>
    <row r="197" spans="1:10" hidden="1" outlineLevel="1">
      <c r="A197" s="139" t="s">
        <v>5</v>
      </c>
      <c r="B197" s="139" t="s">
        <v>6</v>
      </c>
      <c r="C197" s="180" t="s">
        <v>7</v>
      </c>
      <c r="D197" s="120" t="s">
        <v>8</v>
      </c>
      <c r="E197" s="140" t="s">
        <v>9</v>
      </c>
      <c r="F197" s="141" t="s">
        <v>10</v>
      </c>
      <c r="G197" s="142" t="s">
        <v>5</v>
      </c>
      <c r="H197" s="142" t="s">
        <v>6</v>
      </c>
      <c r="I197" s="141" t="s">
        <v>11</v>
      </c>
      <c r="J197" s="141" t="s">
        <v>19</v>
      </c>
    </row>
    <row r="198" spans="1:10" hidden="1" outlineLevel="1">
      <c r="A198" s="129" t="s">
        <v>300</v>
      </c>
      <c r="B198" s="172">
        <v>41820</v>
      </c>
      <c r="C198" s="133" t="s">
        <v>301</v>
      </c>
      <c r="D198" s="202" t="s">
        <v>302</v>
      </c>
      <c r="E198" s="137" t="s">
        <v>76</v>
      </c>
      <c r="F198" s="104">
        <v>4535.16</v>
      </c>
      <c r="G198" s="198"/>
      <c r="H198" s="196"/>
      <c r="I198" s="197"/>
      <c r="J198" s="216">
        <f>+F198-I198</f>
        <v>4535.16</v>
      </c>
    </row>
    <row r="199" spans="1:10" hidden="1" outlineLevel="1">
      <c r="A199" s="129" t="s">
        <v>303</v>
      </c>
      <c r="B199" s="172">
        <v>41880</v>
      </c>
      <c r="C199" s="133" t="s">
        <v>304</v>
      </c>
      <c r="D199" s="202" t="s">
        <v>305</v>
      </c>
      <c r="E199" s="137" t="s">
        <v>76</v>
      </c>
      <c r="F199" s="104">
        <v>9397.7199999999993</v>
      </c>
      <c r="G199" s="198"/>
      <c r="H199" s="196"/>
      <c r="I199" s="197"/>
      <c r="J199" s="216">
        <f>+F199-I199</f>
        <v>9397.7199999999993</v>
      </c>
    </row>
    <row r="200" spans="1:10" hidden="1" outlineLevel="1">
      <c r="A200" s="129" t="s">
        <v>306</v>
      </c>
      <c r="B200" s="172">
        <v>42326</v>
      </c>
      <c r="C200" s="133" t="s">
        <v>307</v>
      </c>
      <c r="D200" s="202" t="s">
        <v>308</v>
      </c>
      <c r="E200" s="133" t="s">
        <v>76</v>
      </c>
      <c r="F200" s="104">
        <v>2547.64</v>
      </c>
      <c r="G200" s="174"/>
      <c r="H200" s="174"/>
      <c r="I200" s="216">
        <v>1909.64</v>
      </c>
      <c r="J200" s="216">
        <f>+F200-I200</f>
        <v>637.99999999999977</v>
      </c>
    </row>
    <row r="201" spans="1:10" hidden="1" outlineLevel="1">
      <c r="B201" s="172"/>
      <c r="D201" s="121"/>
      <c r="E201" s="137"/>
      <c r="F201" s="184"/>
      <c r="G201" s="174"/>
      <c r="H201" s="174"/>
      <c r="I201" s="216"/>
      <c r="J201" s="195"/>
    </row>
    <row r="202" spans="1:10" hidden="1" outlineLevel="1">
      <c r="A202" s="143"/>
      <c r="B202" s="143"/>
      <c r="C202" s="201"/>
      <c r="D202" s="120"/>
      <c r="E202" s="177"/>
      <c r="F202" s="152" t="s">
        <v>15</v>
      </c>
      <c r="H202" s="150"/>
      <c r="J202" s="232">
        <f>SUM(J198:J201)</f>
        <v>14570.88</v>
      </c>
    </row>
    <row r="203" spans="1:10" ht="12" hidden="1" outlineLevel="1" thickBot="1">
      <c r="A203" s="143"/>
      <c r="B203" s="143"/>
      <c r="C203" s="201"/>
      <c r="D203" s="120"/>
      <c r="E203" s="177"/>
      <c r="F203" s="152" t="s">
        <v>16</v>
      </c>
      <c r="H203" s="150"/>
      <c r="J203" s="212">
        <v>14570.88</v>
      </c>
    </row>
    <row r="204" spans="1:10" ht="12" hidden="1" outlineLevel="1" thickTop="1">
      <c r="E204" s="137"/>
      <c r="F204" s="152" t="s">
        <v>17</v>
      </c>
      <c r="H204" s="150"/>
      <c r="J204" s="208">
        <f>+J202-J203</f>
        <v>0</v>
      </c>
    </row>
    <row r="205" spans="1:10" hidden="1" outlineLevel="1">
      <c r="E205" s="137"/>
      <c r="J205" s="190"/>
    </row>
    <row r="206" spans="1:10" collapsed="1">
      <c r="A206" s="225" t="s">
        <v>309</v>
      </c>
      <c r="B206" s="224" t="s">
        <v>310</v>
      </c>
      <c r="C206" s="199"/>
      <c r="D206" s="258"/>
      <c r="E206" s="137"/>
      <c r="F206" s="125"/>
      <c r="G206" s="138"/>
      <c r="H206" s="127"/>
      <c r="I206" s="128"/>
      <c r="J206" s="128"/>
    </row>
    <row r="207" spans="1:10" hidden="1" outlineLevel="1">
      <c r="A207" s="139" t="s">
        <v>5</v>
      </c>
      <c r="B207" s="139" t="s">
        <v>6</v>
      </c>
      <c r="C207" s="180" t="s">
        <v>7</v>
      </c>
      <c r="D207" s="120" t="s">
        <v>8</v>
      </c>
      <c r="E207" s="140" t="s">
        <v>9</v>
      </c>
      <c r="F207" s="141" t="s">
        <v>10</v>
      </c>
      <c r="G207" s="142" t="s">
        <v>5</v>
      </c>
      <c r="H207" s="142" t="s">
        <v>6</v>
      </c>
      <c r="I207" s="141" t="s">
        <v>11</v>
      </c>
      <c r="J207" s="141" t="s">
        <v>19</v>
      </c>
    </row>
    <row r="208" spans="1:10" hidden="1" outlineLevel="1">
      <c r="A208" s="143"/>
      <c r="B208" s="143"/>
      <c r="C208" s="201"/>
      <c r="D208" s="120"/>
      <c r="E208" s="140" t="s">
        <v>241</v>
      </c>
      <c r="F208" s="146"/>
      <c r="G208" s="147"/>
      <c r="H208" s="148"/>
      <c r="I208" s="197"/>
      <c r="J208" s="197">
        <v>0</v>
      </c>
    </row>
    <row r="209" spans="1:12" hidden="1" outlineLevel="1">
      <c r="A209" s="129" t="s">
        <v>311</v>
      </c>
      <c r="B209" s="172">
        <v>42151</v>
      </c>
      <c r="C209" s="133" t="s">
        <v>312</v>
      </c>
      <c r="D209" s="202" t="s">
        <v>313</v>
      </c>
      <c r="E209" s="137" t="s">
        <v>34</v>
      </c>
      <c r="F209" s="184">
        <v>13953.72</v>
      </c>
      <c r="G209" s="129" t="s">
        <v>314</v>
      </c>
      <c r="H209" s="172">
        <v>42215</v>
      </c>
      <c r="I209" s="184">
        <v>11547.91</v>
      </c>
      <c r="J209" s="195">
        <f>F209-I209</f>
        <v>2405.8099999999995</v>
      </c>
      <c r="L209" s="174"/>
    </row>
    <row r="210" spans="1:12" hidden="1" outlineLevel="1">
      <c r="B210" s="172"/>
      <c r="E210" s="137"/>
      <c r="F210" s="171"/>
      <c r="G210" s="147"/>
      <c r="H210" s="148"/>
      <c r="I210" s="197"/>
      <c r="J210" s="195"/>
    </row>
    <row r="211" spans="1:12" hidden="1" outlineLevel="1">
      <c r="A211" s="143"/>
      <c r="B211" s="143"/>
      <c r="C211" s="201"/>
      <c r="D211" s="120"/>
      <c r="E211" s="177"/>
      <c r="F211" s="152" t="s">
        <v>15</v>
      </c>
      <c r="H211" s="150"/>
      <c r="I211" s="184"/>
      <c r="J211" s="232">
        <f>SUM(J208:J209)</f>
        <v>2405.8099999999995</v>
      </c>
    </row>
    <row r="212" spans="1:12" ht="12" hidden="1" outlineLevel="1" thickBot="1">
      <c r="A212" s="143"/>
      <c r="B212" s="143"/>
      <c r="C212" s="201"/>
      <c r="D212" s="120"/>
      <c r="E212" s="177"/>
      <c r="F212" s="152" t="s">
        <v>16</v>
      </c>
      <c r="H212" s="150"/>
      <c r="I212" s="184"/>
      <c r="J212" s="212">
        <v>2405.81</v>
      </c>
    </row>
    <row r="213" spans="1:12" ht="12" hidden="1" outlineLevel="1" thickTop="1">
      <c r="A213" s="143"/>
      <c r="B213" s="143"/>
      <c r="C213" s="201"/>
      <c r="D213" s="120"/>
      <c r="E213" s="177"/>
      <c r="F213" s="152" t="s">
        <v>17</v>
      </c>
      <c r="H213" s="150"/>
      <c r="I213" s="184"/>
      <c r="J213" s="208">
        <f>+J211-J212</f>
        <v>0</v>
      </c>
    </row>
    <row r="214" spans="1:12" hidden="1" outlineLevel="1">
      <c r="A214" s="143"/>
      <c r="B214" s="143"/>
      <c r="C214" s="201"/>
      <c r="D214" s="120"/>
      <c r="E214" s="177"/>
      <c r="F214" s="152"/>
      <c r="H214" s="150"/>
      <c r="J214" s="154"/>
    </row>
    <row r="215" spans="1:12" collapsed="1">
      <c r="A215" s="225" t="s">
        <v>632</v>
      </c>
      <c r="B215" s="224" t="s">
        <v>631</v>
      </c>
      <c r="C215" s="199"/>
      <c r="D215" s="258"/>
      <c r="E215" s="177"/>
      <c r="F215" s="152"/>
      <c r="H215" s="150"/>
      <c r="J215" s="154"/>
    </row>
    <row r="216" spans="1:12" hidden="1" outlineLevel="1">
      <c r="A216" s="139" t="s">
        <v>5</v>
      </c>
      <c r="B216" s="139" t="s">
        <v>6</v>
      </c>
      <c r="C216" s="180" t="s">
        <v>7</v>
      </c>
      <c r="D216" s="120" t="s">
        <v>8</v>
      </c>
      <c r="E216" s="140" t="s">
        <v>9</v>
      </c>
      <c r="F216" s="141" t="s">
        <v>10</v>
      </c>
      <c r="G216" s="142" t="s">
        <v>5</v>
      </c>
      <c r="H216" s="142" t="s">
        <v>6</v>
      </c>
      <c r="I216" s="141" t="s">
        <v>11</v>
      </c>
      <c r="J216" s="141" t="s">
        <v>19</v>
      </c>
    </row>
    <row r="217" spans="1:12" hidden="1" outlineLevel="1">
      <c r="A217" s="143"/>
      <c r="B217" s="143"/>
      <c r="C217" s="201"/>
      <c r="D217" s="120"/>
      <c r="E217" s="177"/>
      <c r="F217" s="152"/>
      <c r="H217" s="150"/>
      <c r="J217" s="154"/>
    </row>
    <row r="218" spans="1:12" hidden="1" outlineLevel="1">
      <c r="A218" s="169" t="s">
        <v>633</v>
      </c>
      <c r="B218" s="170">
        <v>42467</v>
      </c>
      <c r="C218" s="183" t="s">
        <v>634</v>
      </c>
      <c r="D218" s="259" t="s">
        <v>635</v>
      </c>
      <c r="E218" s="183" t="s">
        <v>76</v>
      </c>
      <c r="F218" s="99">
        <v>3826.7</v>
      </c>
      <c r="G218" s="174"/>
      <c r="H218" s="100"/>
      <c r="I218" s="184"/>
      <c r="J218" s="208">
        <f>+F218-I218</f>
        <v>3826.7</v>
      </c>
    </row>
    <row r="219" spans="1:12" hidden="1" outlineLevel="1">
      <c r="A219" s="169"/>
      <c r="B219" s="170"/>
      <c r="C219" s="183"/>
      <c r="D219" s="259"/>
      <c r="E219" s="183"/>
      <c r="F219" s="168"/>
      <c r="H219" s="150"/>
      <c r="J219" s="154"/>
    </row>
    <row r="220" spans="1:12" hidden="1" outlineLevel="1">
      <c r="A220" s="169"/>
      <c r="B220" s="170"/>
      <c r="C220" s="183"/>
      <c r="D220" s="259"/>
      <c r="E220" s="183"/>
      <c r="F220" s="152" t="s">
        <v>15</v>
      </c>
      <c r="H220" s="150"/>
      <c r="J220" s="232">
        <f>SUM(J218:J219)</f>
        <v>3826.7</v>
      </c>
    </row>
    <row r="221" spans="1:12" ht="12" hidden="1" outlineLevel="1" thickBot="1">
      <c r="A221" s="143"/>
      <c r="B221" s="143"/>
      <c r="C221" s="201"/>
      <c r="D221" s="120"/>
      <c r="E221" s="177"/>
      <c r="F221" s="152" t="s">
        <v>16</v>
      </c>
      <c r="H221" s="150"/>
      <c r="J221" s="212">
        <v>3826.7</v>
      </c>
    </row>
    <row r="222" spans="1:12" ht="12" hidden="1" outlineLevel="1" thickTop="1">
      <c r="A222" s="143"/>
      <c r="B222" s="143"/>
      <c r="C222" s="201"/>
      <c r="D222" s="120"/>
      <c r="E222" s="177"/>
      <c r="F222" s="152" t="s">
        <v>17</v>
      </c>
      <c r="H222" s="150"/>
      <c r="J222" s="208">
        <f>+J220-J221</f>
        <v>0</v>
      </c>
    </row>
    <row r="223" spans="1:12" hidden="1" outlineLevel="1">
      <c r="A223" s="143"/>
      <c r="B223" s="143"/>
      <c r="C223" s="201"/>
      <c r="D223" s="120"/>
      <c r="E223" s="177"/>
      <c r="F223" s="152"/>
      <c r="H223" s="150"/>
      <c r="J223" s="208"/>
    </row>
    <row r="224" spans="1:12" collapsed="1">
      <c r="A224" s="225" t="s">
        <v>325</v>
      </c>
      <c r="B224" s="135" t="s">
        <v>868</v>
      </c>
      <c r="C224" s="135"/>
      <c r="D224" s="252"/>
      <c r="E224" s="140"/>
      <c r="F224" s="152"/>
      <c r="G224" s="142"/>
      <c r="H224" s="142"/>
      <c r="I224" s="141"/>
      <c r="J224" s="182"/>
    </row>
    <row r="225" spans="1:10" hidden="1" outlineLevel="1">
      <c r="A225" s="143" t="s">
        <v>672</v>
      </c>
      <c r="B225" s="143" t="s">
        <v>6</v>
      </c>
      <c r="C225" s="144" t="s">
        <v>7</v>
      </c>
      <c r="D225" s="253" t="s">
        <v>8</v>
      </c>
      <c r="E225" s="144" t="s">
        <v>9</v>
      </c>
      <c r="F225" s="146" t="s">
        <v>10</v>
      </c>
      <c r="G225" s="147" t="s">
        <v>672</v>
      </c>
      <c r="H225" s="147" t="s">
        <v>6</v>
      </c>
      <c r="I225" s="222" t="s">
        <v>11</v>
      </c>
      <c r="J225" s="146" t="s">
        <v>12</v>
      </c>
    </row>
    <row r="226" spans="1:10" hidden="1" outlineLevel="1">
      <c r="A226" s="143"/>
      <c r="B226" s="143"/>
      <c r="C226" s="144"/>
      <c r="D226" s="253"/>
      <c r="E226" s="144"/>
      <c r="F226" s="146"/>
      <c r="G226" s="147"/>
      <c r="H226" s="147"/>
      <c r="I226" s="222"/>
      <c r="J226" s="146"/>
    </row>
    <row r="227" spans="1:10" hidden="1" outlineLevel="1">
      <c r="A227" s="129" t="s">
        <v>1021</v>
      </c>
      <c r="B227" s="170">
        <v>42576</v>
      </c>
      <c r="C227" s="254" t="s">
        <v>1020</v>
      </c>
      <c r="D227" s="254" t="s">
        <v>1020</v>
      </c>
      <c r="E227" s="169" t="s">
        <v>34</v>
      </c>
      <c r="F227" s="168">
        <v>13232.65</v>
      </c>
      <c r="G227" s="147"/>
      <c r="H227" s="147"/>
      <c r="I227" s="222"/>
      <c r="J227" s="179">
        <f>+F227-I227</f>
        <v>13232.65</v>
      </c>
    </row>
    <row r="228" spans="1:10" hidden="1" outlineLevel="1">
      <c r="A228" s="169"/>
      <c r="B228" s="170"/>
      <c r="C228" s="169"/>
      <c r="D228" s="254"/>
      <c r="E228" s="169"/>
      <c r="F228" s="168"/>
      <c r="G228" s="147"/>
      <c r="H228" s="147"/>
      <c r="I228" s="222"/>
      <c r="J228" s="179">
        <f>+F228-I228</f>
        <v>0</v>
      </c>
    </row>
    <row r="229" spans="1:10" hidden="1" outlineLevel="1">
      <c r="C229" s="129"/>
      <c r="D229" s="150"/>
      <c r="E229" s="129"/>
      <c r="F229" s="125"/>
      <c r="H229" s="152"/>
      <c r="I229" s="129"/>
      <c r="J229" s="154"/>
    </row>
    <row r="230" spans="1:10" hidden="1" outlineLevel="1">
      <c r="C230" s="129"/>
      <c r="D230" s="150"/>
      <c r="E230" s="129"/>
      <c r="F230" s="152" t="s">
        <v>15</v>
      </c>
      <c r="I230" s="129"/>
      <c r="J230" s="154">
        <f>+SUM(J227:J228)</f>
        <v>13232.65</v>
      </c>
    </row>
    <row r="231" spans="1:10" ht="12" hidden="1" outlineLevel="1" thickBot="1">
      <c r="C231" s="129"/>
      <c r="D231" s="150"/>
      <c r="E231" s="129"/>
      <c r="F231" s="152" t="s">
        <v>16</v>
      </c>
      <c r="I231" s="129"/>
      <c r="J231" s="223">
        <v>13232.65</v>
      </c>
    </row>
    <row r="232" spans="1:10" ht="12" hidden="1" outlineLevel="1" thickTop="1">
      <c r="C232" s="129"/>
      <c r="D232" s="150"/>
      <c r="E232" s="129"/>
      <c r="F232" s="152" t="s">
        <v>17</v>
      </c>
      <c r="I232" s="129"/>
      <c r="J232" s="154">
        <f>+J230-J231</f>
        <v>0</v>
      </c>
    </row>
    <row r="233" spans="1:10" hidden="1" outlineLevel="1">
      <c r="B233" s="172"/>
      <c r="F233" s="134"/>
      <c r="G233" s="142"/>
      <c r="H233" s="142"/>
      <c r="I233" s="141"/>
      <c r="J233" s="181"/>
    </row>
    <row r="234" spans="1:10" collapsed="1">
      <c r="A234" s="225" t="s">
        <v>465</v>
      </c>
      <c r="B234" s="199" t="s">
        <v>466</v>
      </c>
      <c r="C234" s="199"/>
      <c r="D234" s="258"/>
      <c r="E234" s="140"/>
      <c r="F234" s="152"/>
      <c r="G234" s="142"/>
      <c r="H234" s="142"/>
      <c r="I234" s="141"/>
      <c r="J234" s="182"/>
    </row>
    <row r="235" spans="1:10" hidden="1" outlineLevel="1">
      <c r="A235" s="139" t="s">
        <v>5</v>
      </c>
      <c r="B235" s="139" t="s">
        <v>6</v>
      </c>
      <c r="C235" s="180" t="s">
        <v>7</v>
      </c>
      <c r="D235" s="120" t="s">
        <v>8</v>
      </c>
      <c r="E235" s="140" t="s">
        <v>9</v>
      </c>
      <c r="F235" s="141" t="s">
        <v>10</v>
      </c>
      <c r="G235" s="142" t="s">
        <v>5</v>
      </c>
      <c r="H235" s="142" t="s">
        <v>6</v>
      </c>
      <c r="I235" s="141" t="s">
        <v>11</v>
      </c>
      <c r="J235" s="141" t="s">
        <v>19</v>
      </c>
    </row>
    <row r="236" spans="1:10" hidden="1" outlineLevel="1">
      <c r="A236" s="169"/>
      <c r="B236" s="170"/>
      <c r="C236" s="183"/>
      <c r="D236" s="259"/>
      <c r="E236" s="183"/>
      <c r="F236" s="194"/>
      <c r="G236" s="141"/>
      <c r="H236" s="141"/>
      <c r="I236" s="141"/>
      <c r="J236" s="219"/>
    </row>
    <row r="237" spans="1:10" hidden="1" outlineLevel="1">
      <c r="A237" s="169" t="s">
        <v>761</v>
      </c>
      <c r="B237" s="170">
        <v>42523</v>
      </c>
      <c r="C237" s="169" t="s">
        <v>762</v>
      </c>
      <c r="D237" s="254" t="s">
        <v>763</v>
      </c>
      <c r="E237" s="169" t="s">
        <v>76</v>
      </c>
      <c r="F237" s="168">
        <v>1840</v>
      </c>
      <c r="G237" s="141"/>
      <c r="H237" s="141"/>
      <c r="I237" s="141"/>
      <c r="J237" s="219">
        <f>+F237-I237</f>
        <v>1840</v>
      </c>
    </row>
    <row r="238" spans="1:10" hidden="1" outlineLevel="1">
      <c r="A238" s="169"/>
      <c r="B238" s="170"/>
      <c r="C238" s="169"/>
      <c r="D238" s="254"/>
      <c r="E238" s="169"/>
      <c r="F238" s="81"/>
      <c r="G238" s="141"/>
      <c r="H238" s="141"/>
      <c r="I238" s="141"/>
      <c r="J238" s="219"/>
    </row>
    <row r="239" spans="1:10" hidden="1" outlineLevel="1">
      <c r="F239" s="152" t="s">
        <v>15</v>
      </c>
      <c r="J239" s="232">
        <f>+SUM(J236:J237)</f>
        <v>1840</v>
      </c>
    </row>
    <row r="240" spans="1:10" ht="12" hidden="1" outlineLevel="1" thickBot="1">
      <c r="F240" s="152" t="s">
        <v>16</v>
      </c>
      <c r="J240" s="211">
        <v>1840</v>
      </c>
    </row>
    <row r="241" spans="1:10" ht="12" hidden="1" outlineLevel="1" thickTop="1">
      <c r="F241" s="152" t="s">
        <v>17</v>
      </c>
      <c r="J241" s="195">
        <f>+J239-J240</f>
        <v>0</v>
      </c>
    </row>
    <row r="242" spans="1:10" hidden="1" outlineLevel="1">
      <c r="E242" s="137"/>
      <c r="H242" s="150"/>
      <c r="J242" s="128"/>
    </row>
    <row r="243" spans="1:10" collapsed="1">
      <c r="A243" s="225" t="s">
        <v>333</v>
      </c>
      <c r="B243" s="224" t="s">
        <v>334</v>
      </c>
      <c r="C243" s="199"/>
      <c r="D243" s="258"/>
      <c r="E243" s="137"/>
      <c r="F243" s="125"/>
      <c r="G243" s="138"/>
      <c r="H243" s="127"/>
      <c r="I243" s="128"/>
      <c r="J243" s="128"/>
    </row>
    <row r="244" spans="1:10" hidden="1" outlineLevel="1">
      <c r="A244" s="139" t="s">
        <v>5</v>
      </c>
      <c r="B244" s="139" t="s">
        <v>6</v>
      </c>
      <c r="C244" s="180" t="s">
        <v>7</v>
      </c>
      <c r="D244" s="120" t="s">
        <v>8</v>
      </c>
      <c r="E244" s="140" t="s">
        <v>9</v>
      </c>
      <c r="F244" s="141" t="s">
        <v>10</v>
      </c>
      <c r="G244" s="142" t="s">
        <v>5</v>
      </c>
      <c r="H244" s="142" t="s">
        <v>6</v>
      </c>
      <c r="I244" s="141" t="s">
        <v>11</v>
      </c>
      <c r="J244" s="141" t="s">
        <v>19</v>
      </c>
    </row>
    <row r="245" spans="1:10" hidden="1" outlineLevel="1">
      <c r="A245" s="143"/>
      <c r="B245" s="143"/>
      <c r="C245" s="201"/>
      <c r="D245" s="120"/>
      <c r="E245" s="140" t="s">
        <v>13</v>
      </c>
      <c r="F245" s="171"/>
      <c r="G245" s="147"/>
      <c r="H245" s="148"/>
      <c r="I245" s="197"/>
      <c r="J245" s="197">
        <f t="shared" ref="J245:J252" si="5">+F245-I245</f>
        <v>0</v>
      </c>
    </row>
    <row r="246" spans="1:10" hidden="1" outlineLevel="1">
      <c r="A246" s="129" t="s">
        <v>335</v>
      </c>
      <c r="B246" s="172">
        <v>42009</v>
      </c>
      <c r="C246" s="133" t="s">
        <v>336</v>
      </c>
      <c r="D246" s="202" t="s">
        <v>337</v>
      </c>
      <c r="E246" s="137" t="s">
        <v>338</v>
      </c>
      <c r="F246" s="184">
        <v>2583.19</v>
      </c>
      <c r="G246" s="134"/>
      <c r="H246" s="134"/>
      <c r="I246" s="184"/>
      <c r="J246" s="216">
        <f t="shared" si="5"/>
        <v>2583.19</v>
      </c>
    </row>
    <row r="247" spans="1:10" hidden="1" outlineLevel="1">
      <c r="A247" s="129" t="s">
        <v>339</v>
      </c>
      <c r="B247" s="172">
        <v>42280</v>
      </c>
      <c r="C247" s="133" t="s">
        <v>340</v>
      </c>
      <c r="D247" s="202" t="s">
        <v>341</v>
      </c>
      <c r="E247" s="137" t="s">
        <v>76</v>
      </c>
      <c r="F247" s="184">
        <v>4024.69</v>
      </c>
      <c r="G247" s="134"/>
      <c r="H247" s="134"/>
      <c r="I247" s="184"/>
      <c r="J247" s="216">
        <f t="shared" si="5"/>
        <v>4024.69</v>
      </c>
    </row>
    <row r="248" spans="1:10" hidden="1" outlineLevel="1">
      <c r="A248" s="129" t="s">
        <v>342</v>
      </c>
      <c r="B248" s="172">
        <v>42292</v>
      </c>
      <c r="C248" s="133" t="s">
        <v>343</v>
      </c>
      <c r="D248" s="202" t="s">
        <v>344</v>
      </c>
      <c r="E248" s="137" t="s">
        <v>76</v>
      </c>
      <c r="F248" s="184">
        <v>2719.41</v>
      </c>
      <c r="G248" s="134"/>
      <c r="H248" s="134"/>
      <c r="I248" s="184">
        <v>2719.41</v>
      </c>
      <c r="J248" s="216">
        <f t="shared" si="5"/>
        <v>0</v>
      </c>
    </row>
    <row r="249" spans="1:10" hidden="1" outlineLevel="1">
      <c r="A249" s="129" t="s">
        <v>345</v>
      </c>
      <c r="B249" s="172">
        <v>42349</v>
      </c>
      <c r="C249" s="133" t="s">
        <v>346</v>
      </c>
      <c r="D249" s="202" t="s">
        <v>347</v>
      </c>
      <c r="E249" s="133" t="s">
        <v>76</v>
      </c>
      <c r="F249" s="184">
        <v>3038.52</v>
      </c>
      <c r="G249" s="134"/>
      <c r="H249" s="134"/>
      <c r="I249" s="184">
        <v>3038.52</v>
      </c>
      <c r="J249" s="216">
        <f t="shared" si="5"/>
        <v>0</v>
      </c>
    </row>
    <row r="250" spans="1:10" hidden="1" outlineLevel="1">
      <c r="A250" s="129" t="s">
        <v>348</v>
      </c>
      <c r="B250" s="172">
        <v>42349</v>
      </c>
      <c r="C250" s="133" t="s">
        <v>346</v>
      </c>
      <c r="D250" s="202" t="s">
        <v>349</v>
      </c>
      <c r="E250" s="133" t="s">
        <v>76</v>
      </c>
      <c r="F250" s="184">
        <v>8932</v>
      </c>
      <c r="G250" s="134"/>
      <c r="H250" s="134"/>
      <c r="I250" s="184">
        <v>8932</v>
      </c>
      <c r="J250" s="216">
        <f t="shared" si="5"/>
        <v>0</v>
      </c>
    </row>
    <row r="251" spans="1:10" hidden="1" outlineLevel="1">
      <c r="A251" s="129" t="s">
        <v>350</v>
      </c>
      <c r="B251" s="172">
        <v>42349</v>
      </c>
      <c r="C251" s="133" t="s">
        <v>346</v>
      </c>
      <c r="D251" s="202" t="s">
        <v>351</v>
      </c>
      <c r="E251" s="133" t="s">
        <v>76</v>
      </c>
      <c r="F251" s="184">
        <v>835.94</v>
      </c>
      <c r="G251" s="134"/>
      <c r="H251" s="134"/>
      <c r="I251" s="184">
        <v>835.94</v>
      </c>
      <c r="J251" s="216">
        <f t="shared" si="5"/>
        <v>0</v>
      </c>
    </row>
    <row r="252" spans="1:10" hidden="1" outlineLevel="1">
      <c r="A252" s="129" t="s">
        <v>352</v>
      </c>
      <c r="B252" s="172">
        <v>42349</v>
      </c>
      <c r="C252" s="133" t="s">
        <v>346</v>
      </c>
      <c r="D252" s="202" t="s">
        <v>353</v>
      </c>
      <c r="E252" s="133" t="s">
        <v>76</v>
      </c>
      <c r="F252" s="184">
        <v>9071.2999999999993</v>
      </c>
      <c r="G252" s="134"/>
      <c r="H252" s="134"/>
      <c r="I252" s="184">
        <v>9071.2999999999993</v>
      </c>
      <c r="J252" s="216">
        <f t="shared" si="5"/>
        <v>0</v>
      </c>
    </row>
    <row r="253" spans="1:10" hidden="1" outlineLevel="1">
      <c r="B253" s="172"/>
      <c r="E253" s="137"/>
      <c r="F253" s="184"/>
      <c r="H253" s="172"/>
      <c r="I253" s="184"/>
      <c r="J253" s="216"/>
    </row>
    <row r="254" spans="1:10" hidden="1" outlineLevel="1">
      <c r="E254" s="137"/>
      <c r="F254" s="152" t="s">
        <v>15</v>
      </c>
      <c r="H254" s="150"/>
      <c r="I254" s="184"/>
      <c r="J254" s="232">
        <f>+SUM(J245:J253)</f>
        <v>6607.88</v>
      </c>
    </row>
    <row r="255" spans="1:10" ht="12" hidden="1" outlineLevel="1" thickBot="1">
      <c r="E255" s="137"/>
      <c r="F255" s="152" t="s">
        <v>16</v>
      </c>
      <c r="H255" s="150"/>
      <c r="I255" s="184"/>
      <c r="J255" s="212">
        <v>6607.88</v>
      </c>
    </row>
    <row r="256" spans="1:10" ht="12" hidden="1" outlineLevel="1" thickTop="1">
      <c r="E256" s="137"/>
      <c r="F256" s="152" t="s">
        <v>17</v>
      </c>
      <c r="H256" s="150"/>
      <c r="J256" s="154">
        <f>+J254-J255</f>
        <v>0</v>
      </c>
    </row>
    <row r="257" spans="1:10" collapsed="1">
      <c r="E257" s="137"/>
      <c r="F257" s="152"/>
      <c r="H257" s="150"/>
      <c r="J257" s="154"/>
    </row>
    <row r="258" spans="1:10">
      <c r="E258" s="137"/>
      <c r="F258" s="152"/>
      <c r="H258" s="150"/>
      <c r="J258" s="154"/>
    </row>
    <row r="259" spans="1:10">
      <c r="A259" s="275"/>
      <c r="B259" s="277"/>
      <c r="C259" s="278"/>
      <c r="D259" s="276"/>
      <c r="E259" s="278"/>
      <c r="F259" s="122"/>
      <c r="G259" s="275"/>
      <c r="H259" s="277"/>
      <c r="I259" s="279"/>
      <c r="J259" s="195"/>
    </row>
    <row r="260" spans="1:10">
      <c r="A260" s="226" t="s">
        <v>676</v>
      </c>
      <c r="B260" s="229" t="s">
        <v>18</v>
      </c>
      <c r="C260" s="230"/>
      <c r="D260" s="280"/>
      <c r="E260" s="137"/>
      <c r="F260" s="152"/>
      <c r="H260" s="150"/>
      <c r="J260" s="154"/>
    </row>
    <row r="261" spans="1:10" hidden="1" outlineLevel="1">
      <c r="A261" s="139" t="s">
        <v>5</v>
      </c>
      <c r="B261" s="139" t="s">
        <v>6</v>
      </c>
      <c r="C261" s="180" t="s">
        <v>7</v>
      </c>
      <c r="D261" s="120" t="s">
        <v>8</v>
      </c>
      <c r="E261" s="140" t="s">
        <v>9</v>
      </c>
      <c r="F261" s="141" t="s">
        <v>10</v>
      </c>
      <c r="G261" s="142" t="s">
        <v>5</v>
      </c>
      <c r="H261" s="142" t="s">
        <v>6</v>
      </c>
      <c r="I261" s="141" t="s">
        <v>11</v>
      </c>
      <c r="J261" s="141" t="s">
        <v>19</v>
      </c>
    </row>
    <row r="262" spans="1:10" hidden="1" outlineLevel="1">
      <c r="A262" s="125"/>
      <c r="B262" s="126"/>
      <c r="C262" s="175"/>
      <c r="D262" s="206"/>
      <c r="E262" s="140" t="s">
        <v>13</v>
      </c>
      <c r="F262" s="125"/>
      <c r="G262" s="125"/>
      <c r="H262" s="127"/>
      <c r="I262" s="128"/>
      <c r="J262" s="209">
        <v>212252.41</v>
      </c>
    </row>
    <row r="263" spans="1:10" hidden="1" outlineLevel="1">
      <c r="D263" s="206"/>
      <c r="E263" s="137"/>
      <c r="F263" s="152"/>
      <c r="G263" s="169"/>
      <c r="H263" s="170"/>
      <c r="I263" s="168"/>
      <c r="J263" s="210"/>
    </row>
    <row r="264" spans="1:10" hidden="1" outlineLevel="1">
      <c r="D264" s="206"/>
      <c r="E264" s="137"/>
      <c r="F264" s="152"/>
      <c r="H264" s="150"/>
      <c r="J264" s="208"/>
    </row>
    <row r="265" spans="1:10" hidden="1" outlineLevel="1">
      <c r="D265" s="206"/>
      <c r="E265" s="137"/>
      <c r="F265" s="152" t="s">
        <v>15</v>
      </c>
      <c r="H265" s="150"/>
      <c r="J265" s="232">
        <f>+SUM(J262:J263)</f>
        <v>212252.41</v>
      </c>
    </row>
    <row r="266" spans="1:10" ht="12" hidden="1" outlineLevel="1" thickBot="1">
      <c r="D266" s="206"/>
      <c r="E266" s="137"/>
      <c r="F266" s="152" t="s">
        <v>16</v>
      </c>
      <c r="H266" s="150"/>
      <c r="J266" s="211">
        <v>212252.41</v>
      </c>
    </row>
    <row r="267" spans="1:10" ht="12" hidden="1" outlineLevel="1" thickTop="1">
      <c r="D267" s="206"/>
      <c r="E267" s="137"/>
      <c r="F267" s="152" t="s">
        <v>17</v>
      </c>
      <c r="H267" s="150"/>
      <c r="J267" s="208">
        <f>+J265-J266</f>
        <v>0</v>
      </c>
    </row>
    <row r="268" spans="1:10" hidden="1" outlineLevel="1">
      <c r="E268" s="137"/>
    </row>
    <row r="269" spans="1:10" collapsed="1">
      <c r="A269" s="226" t="s">
        <v>354</v>
      </c>
      <c r="B269" s="229" t="s">
        <v>355</v>
      </c>
      <c r="C269" s="230"/>
      <c r="D269" s="280"/>
      <c r="E269" s="137"/>
    </row>
    <row r="270" spans="1:10" ht="12" hidden="1" customHeight="1" outlineLevel="1">
      <c r="A270" s="139" t="s">
        <v>5</v>
      </c>
      <c r="B270" s="139" t="s">
        <v>6</v>
      </c>
      <c r="C270" s="180" t="s">
        <v>7</v>
      </c>
      <c r="D270" s="120" t="s">
        <v>8</v>
      </c>
      <c r="E270" s="140" t="s">
        <v>9</v>
      </c>
      <c r="F270" s="141" t="s">
        <v>10</v>
      </c>
      <c r="G270" s="142" t="s">
        <v>5</v>
      </c>
      <c r="H270" s="142" t="s">
        <v>6</v>
      </c>
      <c r="I270" s="141" t="s">
        <v>11</v>
      </c>
      <c r="J270" s="141" t="s">
        <v>19</v>
      </c>
    </row>
    <row r="271" spans="1:10" hidden="1" outlineLevel="1">
      <c r="E271" s="140" t="s">
        <v>13</v>
      </c>
      <c r="J271" s="209">
        <v>8624.9699999999993</v>
      </c>
    </row>
    <row r="272" spans="1:10" hidden="1" outlineLevel="1">
      <c r="E272" s="137"/>
      <c r="J272" s="190"/>
    </row>
    <row r="273" spans="3:11" hidden="1" outlineLevel="1">
      <c r="E273" s="137"/>
      <c r="F273" s="152" t="s">
        <v>15</v>
      </c>
      <c r="H273" s="150"/>
      <c r="J273" s="232">
        <f>+SUM(J269:J272)</f>
        <v>8624.9699999999993</v>
      </c>
    </row>
    <row r="274" spans="3:11" ht="12" hidden="1" outlineLevel="1" thickBot="1">
      <c r="E274" s="137"/>
      <c r="F274" s="152" t="s">
        <v>16</v>
      </c>
      <c r="H274" s="150"/>
      <c r="J274" s="211">
        <v>8624.9699999999993</v>
      </c>
    </row>
    <row r="275" spans="3:11" ht="12" hidden="1" outlineLevel="1" thickTop="1">
      <c r="E275" s="137"/>
      <c r="F275" s="152" t="s">
        <v>17</v>
      </c>
      <c r="H275" s="150"/>
      <c r="J275" s="208">
        <f>+J273-J274</f>
        <v>0</v>
      </c>
    </row>
    <row r="276" spans="3:11" collapsed="1">
      <c r="F276" s="152"/>
      <c r="J276" s="195"/>
    </row>
    <row r="277" spans="3:11">
      <c r="C277" s="129"/>
      <c r="D277" s="150"/>
      <c r="E277" s="129"/>
      <c r="F277" s="152"/>
      <c r="I277" s="129"/>
      <c r="J277" s="154"/>
    </row>
    <row r="278" spans="3:11">
      <c r="I278" s="152" t="s">
        <v>15</v>
      </c>
      <c r="J278" s="190">
        <f>+J273+J265+J254+J239+J230+J220+J211+J202+J192+J183+J173+J163+J110+J100+J92+J84+J66+J58+J26</f>
        <v>1330449</v>
      </c>
    </row>
    <row r="279" spans="3:11" ht="12" thickBot="1">
      <c r="I279" s="152" t="s">
        <v>16</v>
      </c>
      <c r="J279" s="211">
        <v>1330449.6299999999</v>
      </c>
      <c r="K279" s="174"/>
    </row>
    <row r="280" spans="3:11" ht="12" thickTop="1">
      <c r="I280" s="152" t="s">
        <v>17</v>
      </c>
      <c r="J280" s="190">
        <f>+J278-J279</f>
        <v>-0.62999999988824129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90"/>
  <sheetViews>
    <sheetView topLeftCell="A277" workbookViewId="0">
      <selection activeCell="F300" sqref="F300"/>
    </sheetView>
  </sheetViews>
  <sheetFormatPr baseColWidth="10" defaultRowHeight="11.25" outlineLevelRow="1"/>
  <cols>
    <col min="1" max="1" width="11.42578125" style="169"/>
    <col min="2" max="2" width="14.7109375" style="169" customWidth="1"/>
    <col min="3" max="3" width="9.85546875" style="169" bestFit="1" customWidth="1"/>
    <col min="4" max="4" width="8" style="169" bestFit="1" customWidth="1"/>
    <col min="5" max="5" width="24.7109375" style="169" customWidth="1"/>
    <col min="6" max="6" width="10.7109375" style="234" bestFit="1" customWidth="1"/>
    <col min="7" max="7" width="11.42578125" style="169"/>
    <col min="8" max="8" width="8.7109375" style="169" bestFit="1" customWidth="1"/>
    <col min="9" max="9" width="11.140625" style="169" bestFit="1" customWidth="1"/>
    <col min="10" max="10" width="12.42578125" style="169" bestFit="1" customWidth="1"/>
    <col min="11" max="11" width="6.85546875" style="169" customWidth="1"/>
    <col min="12" max="12" width="11.5703125" style="169" bestFit="1" customWidth="1"/>
    <col min="13" max="16384" width="11.42578125" style="169"/>
  </cols>
  <sheetData>
    <row r="1" spans="1:12" ht="12.75">
      <c r="A1" s="242"/>
      <c r="B1" s="242"/>
      <c r="C1" s="243"/>
      <c r="D1" s="243"/>
      <c r="E1" s="243"/>
      <c r="F1" s="244"/>
      <c r="G1" s="245"/>
      <c r="H1" s="246"/>
      <c r="I1" s="247"/>
      <c r="J1" s="247"/>
      <c r="K1" s="130"/>
      <c r="L1" s="131" t="s">
        <v>0</v>
      </c>
    </row>
    <row r="2" spans="1:12" ht="12.75">
      <c r="A2" s="308" t="s">
        <v>1</v>
      </c>
      <c r="B2" s="308"/>
      <c r="C2" s="308"/>
      <c r="D2" s="308"/>
      <c r="E2" s="308"/>
      <c r="F2" s="308"/>
      <c r="G2" s="308"/>
      <c r="H2" s="308"/>
      <c r="I2" s="308"/>
      <c r="J2" s="308"/>
      <c r="K2" s="132"/>
      <c r="L2" s="131" t="s">
        <v>2</v>
      </c>
    </row>
    <row r="3" spans="1:12" ht="12.75">
      <c r="A3" s="308" t="s">
        <v>923</v>
      </c>
      <c r="B3" s="308"/>
      <c r="C3" s="308"/>
      <c r="D3" s="308"/>
      <c r="E3" s="308"/>
      <c r="F3" s="308"/>
      <c r="G3" s="308"/>
      <c r="H3" s="308"/>
      <c r="I3" s="308"/>
      <c r="J3" s="308"/>
    </row>
    <row r="4" spans="1:12">
      <c r="A4" s="307"/>
      <c r="B4" s="307"/>
      <c r="C4" s="307"/>
      <c r="D4" s="307"/>
      <c r="E4" s="307"/>
      <c r="F4" s="307"/>
      <c r="G4" s="307"/>
      <c r="H4" s="307"/>
      <c r="I4" s="307"/>
      <c r="J4" s="307"/>
    </row>
    <row r="5" spans="1:12">
      <c r="A5" s="124"/>
      <c r="B5" s="124"/>
      <c r="C5" s="124"/>
      <c r="D5" s="124"/>
      <c r="E5" s="124"/>
      <c r="F5" s="124"/>
      <c r="G5" s="124"/>
      <c r="H5" s="124"/>
      <c r="I5" s="124"/>
      <c r="J5" s="124"/>
    </row>
    <row r="6" spans="1:12">
      <c r="A6" s="225" t="s">
        <v>454</v>
      </c>
      <c r="B6" s="135" t="s">
        <v>869</v>
      </c>
      <c r="C6" s="135"/>
      <c r="D6" s="136"/>
      <c r="E6" s="140"/>
      <c r="F6" s="123"/>
      <c r="G6" s="142"/>
      <c r="H6" s="142"/>
      <c r="I6" s="141"/>
      <c r="J6" s="182"/>
    </row>
    <row r="7" spans="1:12" hidden="1" outlineLevel="1">
      <c r="A7" s="143" t="s">
        <v>672</v>
      </c>
      <c r="B7" s="143" t="s">
        <v>6</v>
      </c>
      <c r="C7" s="144" t="s">
        <v>7</v>
      </c>
      <c r="D7" s="145" t="s">
        <v>8</v>
      </c>
      <c r="E7" s="144" t="s">
        <v>9</v>
      </c>
      <c r="F7" s="146" t="s">
        <v>10</v>
      </c>
      <c r="G7" s="147" t="s">
        <v>672</v>
      </c>
      <c r="H7" s="147" t="s">
        <v>6</v>
      </c>
      <c r="I7" s="222" t="s">
        <v>11</v>
      </c>
      <c r="J7" s="146" t="s">
        <v>12</v>
      </c>
    </row>
    <row r="8" spans="1:12" hidden="1" outlineLevel="1">
      <c r="C8" s="129"/>
      <c r="D8" s="129"/>
      <c r="E8" s="129"/>
      <c r="F8" s="123"/>
      <c r="I8" s="129"/>
      <c r="J8" s="154"/>
    </row>
    <row r="9" spans="1:12" hidden="1" outlineLevel="1">
      <c r="A9" s="129" t="s">
        <v>870</v>
      </c>
      <c r="B9" s="172">
        <v>42608</v>
      </c>
      <c r="C9" s="129" t="s">
        <v>871</v>
      </c>
      <c r="D9" s="129" t="s">
        <v>871</v>
      </c>
      <c r="E9" s="133" t="s">
        <v>76</v>
      </c>
      <c r="F9" s="101">
        <v>3056.45</v>
      </c>
      <c r="I9" s="129"/>
      <c r="J9" s="154">
        <f>+F9</f>
        <v>3056.45</v>
      </c>
    </row>
    <row r="10" spans="1:12" hidden="1" outlineLevel="1">
      <c r="C10" s="129"/>
      <c r="D10" s="129"/>
      <c r="E10" s="129"/>
      <c r="F10" s="123"/>
      <c r="I10" s="129"/>
      <c r="J10" s="154"/>
    </row>
    <row r="11" spans="1:12" hidden="1" outlineLevel="1">
      <c r="C11" s="129"/>
      <c r="D11" s="129"/>
      <c r="E11" s="129"/>
      <c r="F11" s="123"/>
      <c r="I11" s="129"/>
      <c r="J11" s="154"/>
    </row>
    <row r="12" spans="1:12" hidden="1" outlineLevel="1">
      <c r="C12" s="129"/>
      <c r="D12" s="129"/>
      <c r="E12" s="129"/>
      <c r="F12" s="123" t="s">
        <v>15</v>
      </c>
      <c r="I12" s="129"/>
      <c r="J12" s="154">
        <f>+J9</f>
        <v>3056.45</v>
      </c>
    </row>
    <row r="13" spans="1:12" ht="12" hidden="1" outlineLevel="1" thickBot="1">
      <c r="C13" s="129"/>
      <c r="D13" s="129"/>
      <c r="E13" s="129"/>
      <c r="F13" s="123" t="s">
        <v>16</v>
      </c>
      <c r="I13" s="129"/>
      <c r="J13" s="223">
        <v>3056.45</v>
      </c>
    </row>
    <row r="14" spans="1:12" ht="12" hidden="1" outlineLevel="1" thickTop="1">
      <c r="C14" s="129"/>
      <c r="D14" s="129"/>
      <c r="E14" s="129"/>
      <c r="F14" s="123" t="s">
        <v>17</v>
      </c>
      <c r="I14" s="129"/>
      <c r="J14" s="154">
        <f>+J12-J13</f>
        <v>0</v>
      </c>
    </row>
    <row r="15" spans="1:12" hidden="1" outlineLevel="1"/>
    <row r="16" spans="1:12" collapsed="1">
      <c r="A16" s="225" t="s">
        <v>872</v>
      </c>
      <c r="B16" s="135" t="s">
        <v>873</v>
      </c>
      <c r="C16" s="135"/>
      <c r="D16" s="136"/>
      <c r="E16" s="140"/>
      <c r="F16" s="123"/>
      <c r="G16" s="142"/>
      <c r="H16" s="142"/>
      <c r="I16" s="141"/>
      <c r="J16" s="182"/>
    </row>
    <row r="17" spans="1:10" hidden="1" outlineLevel="1">
      <c r="A17" s="143" t="s">
        <v>672</v>
      </c>
      <c r="B17" s="143" t="s">
        <v>6</v>
      </c>
      <c r="C17" s="144" t="s">
        <v>7</v>
      </c>
      <c r="D17" s="145" t="s">
        <v>8</v>
      </c>
      <c r="E17" s="144" t="s">
        <v>9</v>
      </c>
      <c r="F17" s="146" t="s">
        <v>10</v>
      </c>
      <c r="G17" s="147" t="s">
        <v>672</v>
      </c>
      <c r="H17" s="147" t="s">
        <v>6</v>
      </c>
      <c r="I17" s="222" t="s">
        <v>11</v>
      </c>
      <c r="J17" s="146" t="s">
        <v>12</v>
      </c>
    </row>
    <row r="18" spans="1:10" hidden="1" outlineLevel="1">
      <c r="C18" s="129"/>
      <c r="D18" s="129"/>
      <c r="E18" s="129"/>
      <c r="F18" s="123"/>
      <c r="I18" s="129"/>
      <c r="J18" s="154"/>
    </row>
    <row r="19" spans="1:10" hidden="1" outlineLevel="1">
      <c r="A19" s="129" t="s">
        <v>874</v>
      </c>
      <c r="B19" s="172">
        <v>42608</v>
      </c>
      <c r="C19" s="129" t="s">
        <v>875</v>
      </c>
      <c r="D19" s="129" t="s">
        <v>876</v>
      </c>
      <c r="E19" s="133" t="s">
        <v>76</v>
      </c>
      <c r="F19" s="101">
        <v>3680.26</v>
      </c>
      <c r="I19" s="129"/>
      <c r="J19" s="154">
        <f>+F19</f>
        <v>3680.26</v>
      </c>
    </row>
    <row r="20" spans="1:10" hidden="1" outlineLevel="1">
      <c r="C20" s="129"/>
      <c r="D20" s="129"/>
      <c r="E20" s="129"/>
      <c r="F20" s="123"/>
      <c r="I20" s="129"/>
      <c r="J20" s="154"/>
    </row>
    <row r="21" spans="1:10" hidden="1" outlineLevel="1">
      <c r="C21" s="129"/>
      <c r="D21" s="129"/>
      <c r="E21" s="129"/>
      <c r="F21" s="123" t="s">
        <v>15</v>
      </c>
      <c r="I21" s="129"/>
      <c r="J21" s="154">
        <f>+J19</f>
        <v>3680.26</v>
      </c>
    </row>
    <row r="22" spans="1:10" ht="12" hidden="1" outlineLevel="1" thickBot="1">
      <c r="C22" s="129"/>
      <c r="D22" s="129"/>
      <c r="E22" s="129"/>
      <c r="F22" s="123" t="s">
        <v>16</v>
      </c>
      <c r="I22" s="129"/>
      <c r="J22" s="223">
        <v>3680.26</v>
      </c>
    </row>
    <row r="23" spans="1:10" ht="12" hidden="1" outlineLevel="1" thickTop="1">
      <c r="C23" s="129"/>
      <c r="D23" s="129"/>
      <c r="E23" s="129"/>
      <c r="F23" s="123" t="s">
        <v>17</v>
      </c>
      <c r="I23" s="129"/>
      <c r="J23" s="154">
        <f>+J21-J22</f>
        <v>0</v>
      </c>
    </row>
    <row r="24" spans="1:10" hidden="1" outlineLevel="1"/>
    <row r="25" spans="1:10" collapsed="1">
      <c r="A25" s="225" t="s">
        <v>673</v>
      </c>
      <c r="B25" s="224" t="s">
        <v>18</v>
      </c>
      <c r="C25" s="199"/>
      <c r="D25" s="200"/>
      <c r="E25" s="137"/>
      <c r="G25" s="134"/>
      <c r="H25" s="127"/>
      <c r="I25" s="128"/>
      <c r="J25" s="128"/>
    </row>
    <row r="26" spans="1:10" hidden="1" outlineLevel="1">
      <c r="A26" s="139" t="s">
        <v>5</v>
      </c>
      <c r="B26" s="139" t="s">
        <v>6</v>
      </c>
      <c r="C26" s="139" t="s">
        <v>7</v>
      </c>
      <c r="D26" s="19" t="s">
        <v>8</v>
      </c>
      <c r="E26" s="140" t="s">
        <v>9</v>
      </c>
      <c r="F26" s="141" t="s">
        <v>10</v>
      </c>
      <c r="G26" s="142" t="s">
        <v>5</v>
      </c>
      <c r="H26" s="142" t="s">
        <v>6</v>
      </c>
      <c r="I26" s="141" t="s">
        <v>11</v>
      </c>
      <c r="J26" s="141" t="s">
        <v>19</v>
      </c>
    </row>
    <row r="27" spans="1:10" hidden="1" outlineLevel="1">
      <c r="A27" s="125"/>
      <c r="B27" s="126"/>
      <c r="C27" s="125"/>
      <c r="D27" s="125"/>
      <c r="E27" s="140" t="s">
        <v>13</v>
      </c>
      <c r="F27" s="125"/>
      <c r="G27" s="125"/>
      <c r="H27" s="127"/>
      <c r="I27" s="128"/>
      <c r="J27" s="189">
        <v>122092.87</v>
      </c>
    </row>
    <row r="28" spans="1:10" hidden="1" outlineLevel="1">
      <c r="A28" s="125"/>
      <c r="B28" s="126"/>
      <c r="C28" s="125"/>
      <c r="D28" s="125"/>
      <c r="E28" s="156"/>
      <c r="F28" s="138"/>
      <c r="G28" s="157" t="s">
        <v>20</v>
      </c>
      <c r="H28" s="158">
        <v>41655</v>
      </c>
      <c r="I28" s="159">
        <v>18916.22</v>
      </c>
      <c r="J28" s="128">
        <f>+F28-I28</f>
        <v>-18916.22</v>
      </c>
    </row>
    <row r="29" spans="1:10" hidden="1" outlineLevel="1">
      <c r="A29" s="125"/>
      <c r="B29" s="126"/>
      <c r="C29" s="125"/>
      <c r="D29" s="125"/>
      <c r="E29" s="156"/>
      <c r="F29" s="138"/>
      <c r="G29" s="157" t="s">
        <v>21</v>
      </c>
      <c r="H29" s="158">
        <v>41663</v>
      </c>
      <c r="I29" s="159">
        <v>61343.16</v>
      </c>
      <c r="J29" s="128">
        <f t="shared" ref="J29:J37" si="0">+F29-I29</f>
        <v>-61343.16</v>
      </c>
    </row>
    <row r="30" spans="1:10" hidden="1" outlineLevel="1">
      <c r="A30" s="125"/>
      <c r="B30" s="126"/>
      <c r="C30" s="125"/>
      <c r="D30" s="41" t="s">
        <v>22</v>
      </c>
      <c r="E30" s="156"/>
      <c r="F30" s="138"/>
      <c r="G30" s="157" t="s">
        <v>23</v>
      </c>
      <c r="H30" s="158">
        <v>41698</v>
      </c>
      <c r="I30" s="159">
        <v>44.44</v>
      </c>
      <c r="J30" s="128">
        <f t="shared" si="0"/>
        <v>-44.44</v>
      </c>
    </row>
    <row r="31" spans="1:10" hidden="1" outlineLevel="1">
      <c r="A31" s="125"/>
      <c r="B31" s="126"/>
      <c r="C31" s="125"/>
      <c r="D31" s="41" t="s">
        <v>24</v>
      </c>
      <c r="E31" s="156"/>
      <c r="F31" s="138"/>
      <c r="G31" s="157" t="s">
        <v>25</v>
      </c>
      <c r="H31" s="158">
        <v>41724</v>
      </c>
      <c r="I31" s="155">
        <v>15012.58</v>
      </c>
      <c r="J31" s="128">
        <f t="shared" si="0"/>
        <v>-15012.58</v>
      </c>
    </row>
    <row r="32" spans="1:10" hidden="1" outlineLevel="1">
      <c r="A32" s="125"/>
      <c r="B32" s="126"/>
      <c r="C32" s="125"/>
      <c r="D32" s="41" t="s">
        <v>26</v>
      </c>
      <c r="E32" s="156"/>
      <c r="F32" s="138"/>
      <c r="G32" s="157" t="s">
        <v>27</v>
      </c>
      <c r="H32" s="158">
        <v>41731</v>
      </c>
      <c r="I32" s="159">
        <v>58530.5</v>
      </c>
      <c r="J32" s="128">
        <f t="shared" si="0"/>
        <v>-58530.5</v>
      </c>
    </row>
    <row r="33" spans="1:11" hidden="1" outlineLevel="1">
      <c r="A33" s="125"/>
      <c r="B33" s="126"/>
      <c r="C33" s="125"/>
      <c r="D33" s="41" t="s">
        <v>28</v>
      </c>
      <c r="E33" s="156"/>
      <c r="F33" s="138"/>
      <c r="G33" s="157" t="s">
        <v>29</v>
      </c>
      <c r="H33" s="158">
        <v>41844</v>
      </c>
      <c r="I33" s="155">
        <v>27284.41</v>
      </c>
      <c r="J33" s="128">
        <f t="shared" si="0"/>
        <v>-27284.41</v>
      </c>
    </row>
    <row r="34" spans="1:11" hidden="1" outlineLevel="1">
      <c r="A34" s="125"/>
      <c r="B34" s="126"/>
      <c r="C34" s="125"/>
      <c r="D34" s="41" t="s">
        <v>28</v>
      </c>
      <c r="E34" s="156"/>
      <c r="F34" s="138"/>
      <c r="G34" s="157" t="s">
        <v>30</v>
      </c>
      <c r="H34" s="158">
        <v>41851</v>
      </c>
      <c r="I34" s="159">
        <v>174.05</v>
      </c>
      <c r="J34" s="128">
        <f t="shared" si="0"/>
        <v>-174.05</v>
      </c>
    </row>
    <row r="35" spans="1:11" hidden="1" outlineLevel="1">
      <c r="A35" s="160" t="s">
        <v>35</v>
      </c>
      <c r="B35" s="161">
        <v>42233</v>
      </c>
      <c r="C35" s="185" t="s">
        <v>36</v>
      </c>
      <c r="D35" s="162" t="s">
        <v>37</v>
      </c>
      <c r="E35" s="163" t="s">
        <v>34</v>
      </c>
      <c r="F35" s="159">
        <v>72752.570000000007</v>
      </c>
      <c r="G35" s="157" t="s">
        <v>381</v>
      </c>
      <c r="H35" s="166">
        <v>42373</v>
      </c>
      <c r="I35" s="134">
        <v>72310.929999999993</v>
      </c>
      <c r="J35" s="128">
        <f t="shared" si="0"/>
        <v>441.64000000001397</v>
      </c>
    </row>
    <row r="36" spans="1:11" hidden="1" outlineLevel="1">
      <c r="A36" s="157" t="s">
        <v>1008</v>
      </c>
      <c r="B36" s="166">
        <v>42401</v>
      </c>
      <c r="C36" s="165"/>
      <c r="D36" s="162"/>
      <c r="E36" s="165" t="s">
        <v>1010</v>
      </c>
      <c r="F36" s="159">
        <v>58770.85</v>
      </c>
      <c r="G36" s="129"/>
      <c r="H36" s="164"/>
      <c r="I36" s="134"/>
      <c r="J36" s="128">
        <f t="shared" si="0"/>
        <v>58770.85</v>
      </c>
    </row>
    <row r="37" spans="1:11" hidden="1" outlineLevel="1">
      <c r="A37" s="157" t="s">
        <v>684</v>
      </c>
      <c r="B37" s="166">
        <v>42521</v>
      </c>
      <c r="C37" s="165" t="s">
        <v>686</v>
      </c>
      <c r="D37" s="162" t="s">
        <v>688</v>
      </c>
      <c r="E37" s="165" t="s">
        <v>34</v>
      </c>
      <c r="F37" s="159">
        <v>12153.67</v>
      </c>
      <c r="G37" s="129"/>
      <c r="H37" s="164"/>
      <c r="I37" s="58"/>
      <c r="J37" s="128">
        <f t="shared" si="0"/>
        <v>12153.67</v>
      </c>
    </row>
    <row r="38" spans="1:11" hidden="1" outlineLevel="1">
      <c r="A38" s="157" t="s">
        <v>830</v>
      </c>
      <c r="B38" s="166">
        <v>42579</v>
      </c>
      <c r="C38" s="165" t="s">
        <v>831</v>
      </c>
      <c r="D38" s="162" t="s">
        <v>834</v>
      </c>
      <c r="E38" s="165" t="s">
        <v>34</v>
      </c>
      <c r="F38" s="159">
        <v>11241.53</v>
      </c>
      <c r="G38" s="129"/>
      <c r="H38" s="164"/>
      <c r="I38" s="58"/>
      <c r="J38" s="128">
        <f>+F38-I38</f>
        <v>11241.53</v>
      </c>
    </row>
    <row r="39" spans="1:11" hidden="1" outlineLevel="1">
      <c r="A39" s="157" t="s">
        <v>877</v>
      </c>
      <c r="B39" s="166">
        <v>42585</v>
      </c>
      <c r="C39" s="165" t="s">
        <v>833</v>
      </c>
      <c r="D39" s="167">
        <v>64596</v>
      </c>
      <c r="E39" s="165" t="s">
        <v>34</v>
      </c>
      <c r="F39" s="159">
        <v>16249.31</v>
      </c>
      <c r="G39" s="129"/>
      <c r="H39" s="164"/>
      <c r="I39" s="58"/>
      <c r="J39" s="128">
        <f t="shared" ref="J39:J40" si="1">+F39-I39</f>
        <v>16249.31</v>
      </c>
    </row>
    <row r="40" spans="1:11" hidden="1" outlineLevel="1">
      <c r="A40" s="157" t="s">
        <v>878</v>
      </c>
      <c r="B40" s="166">
        <v>42613</v>
      </c>
      <c r="C40" s="165" t="s">
        <v>879</v>
      </c>
      <c r="D40" s="167" t="s">
        <v>880</v>
      </c>
      <c r="E40" s="165" t="s">
        <v>34</v>
      </c>
      <c r="F40" s="159">
        <v>12368.29</v>
      </c>
      <c r="G40" s="129"/>
      <c r="H40" s="164"/>
      <c r="I40" s="58"/>
      <c r="J40" s="128">
        <f t="shared" si="1"/>
        <v>12368.29</v>
      </c>
    </row>
    <row r="41" spans="1:11" hidden="1" outlineLevel="1">
      <c r="A41" s="157"/>
      <c r="B41" s="166"/>
      <c r="C41" s="165"/>
      <c r="D41" s="162"/>
      <c r="E41" s="165"/>
      <c r="F41" s="159"/>
      <c r="G41" s="129"/>
      <c r="H41" s="164"/>
      <c r="I41" s="58"/>
      <c r="J41" s="128"/>
    </row>
    <row r="42" spans="1:11" hidden="1" outlineLevel="1">
      <c r="A42" s="129"/>
      <c r="B42" s="129"/>
      <c r="C42" s="129"/>
      <c r="D42" s="125"/>
      <c r="E42" s="137"/>
      <c r="F42" s="129"/>
      <c r="G42" s="129"/>
      <c r="H42" s="164"/>
      <c r="I42" s="134"/>
      <c r="J42" s="128"/>
    </row>
    <row r="43" spans="1:11" hidden="1" outlineLevel="1">
      <c r="A43" s="129"/>
      <c r="B43" s="129"/>
      <c r="C43" s="129"/>
      <c r="D43" s="125"/>
      <c r="E43" s="137"/>
      <c r="F43" s="152" t="s">
        <v>15</v>
      </c>
      <c r="G43" s="129"/>
      <c r="H43" s="150"/>
      <c r="I43" s="134"/>
      <c r="J43" s="153">
        <f>+SUM(J27:J40)</f>
        <v>52012.799999999996</v>
      </c>
    </row>
    <row r="44" spans="1:11" ht="12" hidden="1" outlineLevel="1" thickBot="1">
      <c r="A44" s="129"/>
      <c r="B44" s="129"/>
      <c r="C44" s="129"/>
      <c r="D44" s="125"/>
      <c r="E44" s="137"/>
      <c r="F44" s="152" t="s">
        <v>16</v>
      </c>
      <c r="G44" s="129"/>
      <c r="H44" s="150"/>
      <c r="I44" s="134"/>
      <c r="J44" s="249">
        <v>52012.800000000003</v>
      </c>
    </row>
    <row r="45" spans="1:11" ht="12" hidden="1" outlineLevel="1" thickTop="1">
      <c r="A45" s="129"/>
      <c r="B45" s="129"/>
      <c r="C45" s="129"/>
      <c r="D45" s="125"/>
      <c r="E45" s="137"/>
      <c r="F45" s="152" t="s">
        <v>17</v>
      </c>
      <c r="G45" s="129"/>
      <c r="H45" s="150"/>
      <c r="I45" s="134"/>
      <c r="J45" s="154">
        <f>+J43-J44</f>
        <v>0</v>
      </c>
    </row>
    <row r="46" spans="1:11" hidden="1" outlineLevel="1"/>
    <row r="47" spans="1:11" collapsed="1">
      <c r="A47" s="225" t="s">
        <v>48</v>
      </c>
      <c r="B47" s="224" t="s">
        <v>49</v>
      </c>
      <c r="C47" s="199"/>
      <c r="D47" s="200"/>
      <c r="E47" s="137"/>
      <c r="G47" s="134"/>
      <c r="H47" s="127"/>
      <c r="I47" s="128"/>
      <c r="J47" s="128"/>
    </row>
    <row r="48" spans="1:11" hidden="1" outlineLevel="1">
      <c r="A48" s="139" t="s">
        <v>5</v>
      </c>
      <c r="B48" s="139" t="s">
        <v>6</v>
      </c>
      <c r="C48" s="139" t="s">
        <v>7</v>
      </c>
      <c r="D48" s="19" t="s">
        <v>8</v>
      </c>
      <c r="E48" s="140" t="s">
        <v>9</v>
      </c>
      <c r="F48" s="141" t="s">
        <v>10</v>
      </c>
      <c r="G48" s="142" t="s">
        <v>5</v>
      </c>
      <c r="H48" s="142" t="s">
        <v>6</v>
      </c>
      <c r="I48" s="141" t="s">
        <v>11</v>
      </c>
      <c r="J48" s="141" t="s">
        <v>19</v>
      </c>
      <c r="K48" s="129"/>
    </row>
    <row r="49" spans="1:11" hidden="1" outlineLevel="1">
      <c r="A49" s="125"/>
      <c r="B49" s="125"/>
      <c r="C49" s="125"/>
      <c r="D49" s="125"/>
      <c r="E49" s="140" t="s">
        <v>13</v>
      </c>
      <c r="F49" s="125"/>
      <c r="G49" s="138"/>
      <c r="H49" s="127"/>
      <c r="I49" s="193"/>
      <c r="J49" s="221">
        <v>37164.730000000003</v>
      </c>
      <c r="K49" s="129"/>
    </row>
    <row r="50" spans="1:11" hidden="1" outlineLevel="1">
      <c r="A50" s="125"/>
      <c r="B50" s="125"/>
      <c r="C50" s="125"/>
      <c r="D50" s="150" t="s">
        <v>50</v>
      </c>
      <c r="E50" s="140"/>
      <c r="F50" s="128"/>
      <c r="G50" s="129" t="s">
        <v>51</v>
      </c>
      <c r="H50" s="191">
        <v>41281</v>
      </c>
      <c r="I50" s="57">
        <v>14072.68</v>
      </c>
      <c r="J50" s="189">
        <f>+F50-I50</f>
        <v>-14072.68</v>
      </c>
      <c r="K50" s="129"/>
    </row>
    <row r="51" spans="1:11" hidden="1" outlineLevel="1">
      <c r="A51" s="125"/>
      <c r="B51" s="125"/>
      <c r="C51" s="125"/>
      <c r="D51" s="129" t="s">
        <v>52</v>
      </c>
      <c r="E51" s="140"/>
      <c r="F51" s="128"/>
      <c r="G51" s="129" t="s">
        <v>53</v>
      </c>
      <c r="H51" s="191">
        <v>41284</v>
      </c>
      <c r="I51" s="57">
        <v>4436.7700000000004</v>
      </c>
      <c r="J51" s="189">
        <f t="shared" ref="J51:J55" si="2">+F51-I51</f>
        <v>-4436.7700000000004</v>
      </c>
      <c r="K51" s="129"/>
    </row>
    <row r="52" spans="1:11" hidden="1" outlineLevel="1">
      <c r="A52" s="125"/>
      <c r="B52" s="125"/>
      <c r="C52" s="125"/>
      <c r="D52" s="129" t="s">
        <v>54</v>
      </c>
      <c r="E52" s="140"/>
      <c r="F52" s="128"/>
      <c r="G52" s="129" t="s">
        <v>55</v>
      </c>
      <c r="H52" s="191">
        <v>41297</v>
      </c>
      <c r="I52" s="57">
        <v>12102.88</v>
      </c>
      <c r="J52" s="189">
        <f t="shared" si="2"/>
        <v>-12102.88</v>
      </c>
      <c r="K52" s="129"/>
    </row>
    <row r="53" spans="1:11" hidden="1" outlineLevel="1">
      <c r="A53" s="125"/>
      <c r="B53" s="125"/>
      <c r="C53" s="125"/>
      <c r="D53" s="125"/>
      <c r="E53" s="140"/>
      <c r="F53" s="128"/>
      <c r="G53" s="129" t="s">
        <v>56</v>
      </c>
      <c r="H53" s="191">
        <v>41517</v>
      </c>
      <c r="I53" s="57">
        <v>702.64</v>
      </c>
      <c r="J53" s="189">
        <f t="shared" si="2"/>
        <v>-702.64</v>
      </c>
      <c r="K53" s="129"/>
    </row>
    <row r="54" spans="1:11" hidden="1" outlineLevel="1">
      <c r="A54" s="125"/>
      <c r="B54" s="125"/>
      <c r="C54" s="125"/>
      <c r="D54" s="129" t="s">
        <v>57</v>
      </c>
      <c r="E54" s="140"/>
      <c r="F54" s="128"/>
      <c r="G54" s="129" t="s">
        <v>58</v>
      </c>
      <c r="H54" s="191">
        <v>41517</v>
      </c>
      <c r="I54" s="192">
        <v>6376.54</v>
      </c>
      <c r="J54" s="189">
        <f t="shared" si="2"/>
        <v>-6376.54</v>
      </c>
      <c r="K54" s="129"/>
    </row>
    <row r="55" spans="1:11" hidden="1" outlineLevel="1">
      <c r="A55" s="129" t="s">
        <v>62</v>
      </c>
      <c r="B55" s="172">
        <v>41990</v>
      </c>
      <c r="C55" s="129" t="s">
        <v>63</v>
      </c>
      <c r="D55" s="150" t="s">
        <v>64</v>
      </c>
      <c r="E55" s="137" t="s">
        <v>34</v>
      </c>
      <c r="F55" s="134">
        <v>92316.160000000003</v>
      </c>
      <c r="G55" s="138"/>
      <c r="H55" s="63"/>
      <c r="I55" s="193">
        <v>83084.55</v>
      </c>
      <c r="J55" s="189">
        <f t="shared" si="2"/>
        <v>9231.61</v>
      </c>
      <c r="K55" s="129"/>
    </row>
    <row r="56" spans="1:11" hidden="1" outlineLevel="1">
      <c r="A56" s="129" t="s">
        <v>65</v>
      </c>
      <c r="B56" s="172">
        <v>42017</v>
      </c>
      <c r="C56" s="129" t="s">
        <v>66</v>
      </c>
      <c r="D56" s="150" t="s">
        <v>67</v>
      </c>
      <c r="E56" s="137" t="s">
        <v>34</v>
      </c>
      <c r="F56" s="134">
        <v>25072.45</v>
      </c>
      <c r="G56" s="129" t="s">
        <v>417</v>
      </c>
      <c r="H56" s="191">
        <v>42400</v>
      </c>
      <c r="I56" s="193">
        <f>631.11+383.62+7.37+16835.24</f>
        <v>17857.34</v>
      </c>
      <c r="J56" s="189">
        <f>+F56-I56</f>
        <v>7215.1100000000006</v>
      </c>
      <c r="K56" s="129"/>
    </row>
    <row r="57" spans="1:11" hidden="1" outlineLevel="1">
      <c r="A57" s="129" t="s">
        <v>68</v>
      </c>
      <c r="B57" s="172">
        <v>42205</v>
      </c>
      <c r="C57" s="129" t="s">
        <v>69</v>
      </c>
      <c r="D57" s="150" t="s">
        <v>70</v>
      </c>
      <c r="E57" s="137" t="s">
        <v>34</v>
      </c>
      <c r="F57" s="134">
        <v>28223.52</v>
      </c>
      <c r="G57" s="138"/>
      <c r="H57" s="127"/>
      <c r="I57" s="128">
        <v>1121.72</v>
      </c>
      <c r="J57" s="189">
        <f>+F57-I57</f>
        <v>27101.8</v>
      </c>
      <c r="K57" s="129" t="s">
        <v>1012</v>
      </c>
    </row>
    <row r="58" spans="1:11" hidden="1" outlineLevel="1">
      <c r="A58" s="129" t="s">
        <v>71</v>
      </c>
      <c r="B58" s="172">
        <v>42349</v>
      </c>
      <c r="C58" s="129" t="s">
        <v>72</v>
      </c>
      <c r="D58" s="150">
        <v>56727</v>
      </c>
      <c r="E58" s="129" t="s">
        <v>34</v>
      </c>
      <c r="F58" s="134">
        <v>5150.47</v>
      </c>
      <c r="G58" s="138"/>
      <c r="H58" s="127"/>
      <c r="I58" s="128"/>
      <c r="J58" s="189">
        <f>+F58-I58</f>
        <v>5150.47</v>
      </c>
      <c r="K58" s="129"/>
    </row>
    <row r="59" spans="1:11" hidden="1" outlineLevel="1">
      <c r="A59" s="129"/>
      <c r="B59" s="172"/>
      <c r="C59" s="129"/>
      <c r="D59" s="150"/>
      <c r="E59" s="129"/>
      <c r="F59" s="134"/>
      <c r="G59" s="268" t="s">
        <v>1011</v>
      </c>
      <c r="H59" s="269">
        <v>42423</v>
      </c>
      <c r="I59" s="270">
        <v>9334.57</v>
      </c>
      <c r="J59" s="189">
        <f t="shared" ref="J59:J76" si="3">+F59-I59</f>
        <v>-9334.57</v>
      </c>
      <c r="K59" s="129"/>
    </row>
    <row r="60" spans="1:11" hidden="1" outlineLevel="1">
      <c r="A60" s="129" t="s">
        <v>845</v>
      </c>
      <c r="B60" s="172">
        <v>42581</v>
      </c>
      <c r="C60" s="129" t="s">
        <v>846</v>
      </c>
      <c r="D60" s="202" t="s">
        <v>857</v>
      </c>
      <c r="E60" s="129" t="s">
        <v>34</v>
      </c>
      <c r="F60" s="134">
        <v>7224.33</v>
      </c>
      <c r="G60" s="125"/>
      <c r="H60" s="126"/>
      <c r="I60" s="193"/>
      <c r="J60" s="189">
        <f t="shared" si="3"/>
        <v>7224.33</v>
      </c>
      <c r="K60" s="129"/>
    </row>
    <row r="61" spans="1:11" hidden="1" outlineLevel="1">
      <c r="A61" s="129" t="s">
        <v>853</v>
      </c>
      <c r="B61" s="172">
        <v>42581</v>
      </c>
      <c r="C61" s="129" t="s">
        <v>854</v>
      </c>
      <c r="D61" s="202" t="s">
        <v>860</v>
      </c>
      <c r="E61" s="129" t="s">
        <v>34</v>
      </c>
      <c r="F61" s="134">
        <v>12043.62</v>
      </c>
      <c r="G61" s="125"/>
      <c r="H61" s="126"/>
      <c r="I61" s="193"/>
      <c r="J61" s="189">
        <f t="shared" si="3"/>
        <v>12043.62</v>
      </c>
      <c r="K61" s="129"/>
    </row>
    <row r="62" spans="1:11" hidden="1" outlineLevel="1">
      <c r="A62" s="129"/>
      <c r="B62" s="172"/>
      <c r="C62" s="129"/>
      <c r="D62" s="202"/>
      <c r="E62" s="129"/>
      <c r="F62" s="134"/>
      <c r="G62" s="129" t="s">
        <v>889</v>
      </c>
      <c r="H62" s="172">
        <v>42601</v>
      </c>
      <c r="I62" s="193">
        <v>1795.32</v>
      </c>
      <c r="J62" s="189">
        <f t="shared" si="3"/>
        <v>-1795.32</v>
      </c>
      <c r="K62" s="129"/>
    </row>
    <row r="63" spans="1:11" hidden="1" outlineLevel="1">
      <c r="A63" s="129" t="s">
        <v>1022</v>
      </c>
      <c r="B63" s="172">
        <v>42598</v>
      </c>
      <c r="C63" s="129" t="s">
        <v>1023</v>
      </c>
      <c r="D63" s="202" t="s">
        <v>1030</v>
      </c>
      <c r="E63" s="129" t="s">
        <v>34</v>
      </c>
      <c r="F63" s="134">
        <v>23102.97</v>
      </c>
      <c r="G63" s="125"/>
      <c r="H63" s="126"/>
      <c r="I63" s="193"/>
      <c r="J63" s="189">
        <f t="shared" si="3"/>
        <v>23102.97</v>
      </c>
      <c r="K63" s="129"/>
    </row>
    <row r="64" spans="1:11" hidden="1" outlineLevel="1">
      <c r="A64" s="129" t="s">
        <v>1024</v>
      </c>
      <c r="B64" s="172">
        <v>42599</v>
      </c>
      <c r="C64" s="129" t="s">
        <v>1025</v>
      </c>
      <c r="D64" s="202" t="s">
        <v>1031</v>
      </c>
      <c r="E64" s="129" t="s">
        <v>34</v>
      </c>
      <c r="F64" s="134">
        <v>38028.400000000001</v>
      </c>
      <c r="G64" s="125"/>
      <c r="H64" s="126"/>
      <c r="I64" s="193"/>
      <c r="J64" s="189">
        <f t="shared" si="3"/>
        <v>38028.400000000001</v>
      </c>
      <c r="K64" s="129"/>
    </row>
    <row r="65" spans="1:11" hidden="1" outlineLevel="1">
      <c r="A65" s="129" t="s">
        <v>1026</v>
      </c>
      <c r="B65" s="172">
        <v>42600</v>
      </c>
      <c r="C65" s="129" t="s">
        <v>1027</v>
      </c>
      <c r="D65" s="202" t="s">
        <v>1032</v>
      </c>
      <c r="E65" s="129" t="s">
        <v>34</v>
      </c>
      <c r="F65" s="134">
        <v>39788.699999999997</v>
      </c>
      <c r="G65" s="125"/>
      <c r="H65" s="126"/>
      <c r="I65" s="193"/>
      <c r="J65" s="189">
        <f t="shared" si="3"/>
        <v>39788.699999999997</v>
      </c>
      <c r="K65" s="129"/>
    </row>
    <row r="66" spans="1:11" hidden="1" outlineLevel="1">
      <c r="A66" s="129" t="s">
        <v>1028</v>
      </c>
      <c r="B66" s="172">
        <v>42600</v>
      </c>
      <c r="C66" s="129" t="s">
        <v>1029</v>
      </c>
      <c r="D66" s="202" t="s">
        <v>1033</v>
      </c>
      <c r="E66" s="129" t="s">
        <v>34</v>
      </c>
      <c r="F66" s="134">
        <v>9391.6299999999992</v>
      </c>
      <c r="G66" s="125"/>
      <c r="H66" s="126"/>
      <c r="I66" s="193"/>
      <c r="J66" s="189">
        <f t="shared" si="3"/>
        <v>9391.6299999999992</v>
      </c>
      <c r="K66" s="129"/>
    </row>
    <row r="67" spans="1:11" hidden="1" outlineLevel="1">
      <c r="A67" s="129" t="s">
        <v>1034</v>
      </c>
      <c r="B67" s="172">
        <v>42608</v>
      </c>
      <c r="C67" s="129" t="s">
        <v>884</v>
      </c>
      <c r="D67" s="202" t="s">
        <v>1035</v>
      </c>
      <c r="E67" s="129" t="s">
        <v>34</v>
      </c>
      <c r="F67" s="134">
        <v>5819.62</v>
      </c>
      <c r="G67" s="125"/>
      <c r="H67" s="126"/>
      <c r="I67" s="193"/>
      <c r="J67" s="189">
        <f t="shared" si="3"/>
        <v>5819.62</v>
      </c>
      <c r="K67" s="129"/>
    </row>
    <row r="68" spans="1:11" hidden="1" outlineLevel="1">
      <c r="A68" s="129" t="s">
        <v>881</v>
      </c>
      <c r="B68" s="172">
        <v>42608</v>
      </c>
      <c r="C68" s="129" t="s">
        <v>885</v>
      </c>
      <c r="D68" s="202" t="s">
        <v>887</v>
      </c>
      <c r="E68" s="129" t="s">
        <v>34</v>
      </c>
      <c r="F68" s="134">
        <v>55435.75</v>
      </c>
      <c r="G68" s="125"/>
      <c r="H68" s="126"/>
      <c r="I68" s="193"/>
      <c r="J68" s="189">
        <f t="shared" si="3"/>
        <v>55435.75</v>
      </c>
      <c r="K68" s="129"/>
    </row>
    <row r="69" spans="1:11" hidden="1" outlineLevel="1">
      <c r="A69" s="129" t="s">
        <v>882</v>
      </c>
      <c r="B69" s="172">
        <v>42608</v>
      </c>
      <c r="C69" s="129" t="s">
        <v>885</v>
      </c>
      <c r="D69" s="202">
        <v>29798</v>
      </c>
      <c r="E69" s="129" t="s">
        <v>165</v>
      </c>
      <c r="F69" s="134">
        <v>16276</v>
      </c>
      <c r="G69" s="125"/>
      <c r="H69" s="126"/>
      <c r="I69" s="193"/>
      <c r="J69" s="189">
        <f t="shared" si="3"/>
        <v>16276</v>
      </c>
      <c r="K69" s="129"/>
    </row>
    <row r="70" spans="1:11" hidden="1" outlineLevel="1">
      <c r="A70" s="129" t="s">
        <v>883</v>
      </c>
      <c r="B70" s="172">
        <v>42609</v>
      </c>
      <c r="C70" s="129" t="s">
        <v>884</v>
      </c>
      <c r="D70" s="202">
        <v>29811</v>
      </c>
      <c r="E70" s="129" t="s">
        <v>165</v>
      </c>
      <c r="F70" s="134">
        <v>559.63</v>
      </c>
      <c r="G70" s="125"/>
      <c r="H70" s="126"/>
      <c r="I70" s="193"/>
      <c r="J70" s="189">
        <f t="shared" si="3"/>
        <v>559.63</v>
      </c>
      <c r="K70" s="129"/>
    </row>
    <row r="71" spans="1:11" hidden="1" outlineLevel="1">
      <c r="A71" s="129" t="s">
        <v>1036</v>
      </c>
      <c r="B71" s="172">
        <v>42611</v>
      </c>
      <c r="C71" s="129" t="s">
        <v>1037</v>
      </c>
      <c r="D71" s="202" t="s">
        <v>1039</v>
      </c>
      <c r="E71" s="129" t="s">
        <v>34</v>
      </c>
      <c r="F71" s="134">
        <v>9771.93</v>
      </c>
      <c r="G71" s="125"/>
      <c r="H71" s="126"/>
      <c r="I71" s="193"/>
      <c r="J71" s="189">
        <f t="shared" si="3"/>
        <v>9771.93</v>
      </c>
      <c r="K71" s="129"/>
    </row>
    <row r="72" spans="1:11" hidden="1" outlineLevel="1">
      <c r="A72" s="129" t="s">
        <v>556</v>
      </c>
      <c r="B72" s="172">
        <v>42611</v>
      </c>
      <c r="C72" s="129" t="s">
        <v>1038</v>
      </c>
      <c r="D72" s="202" t="s">
        <v>1040</v>
      </c>
      <c r="E72" s="129" t="s">
        <v>34</v>
      </c>
      <c r="F72" s="134">
        <v>131452.92000000001</v>
      </c>
      <c r="G72" s="125"/>
      <c r="H72" s="126"/>
      <c r="I72" s="193"/>
      <c r="J72" s="189">
        <f t="shared" si="3"/>
        <v>131452.92000000001</v>
      </c>
      <c r="K72" s="129"/>
    </row>
    <row r="73" spans="1:11" hidden="1" outlineLevel="1">
      <c r="A73" s="129" t="s">
        <v>1041</v>
      </c>
      <c r="B73" s="172">
        <v>42612</v>
      </c>
      <c r="C73" s="129" t="s">
        <v>1042</v>
      </c>
      <c r="D73" s="202">
        <v>29872</v>
      </c>
      <c r="E73" s="129" t="s">
        <v>165</v>
      </c>
      <c r="F73" s="134">
        <v>5666.04</v>
      </c>
      <c r="G73" s="125"/>
      <c r="H73" s="126"/>
      <c r="I73" s="193"/>
      <c r="J73" s="189">
        <f t="shared" si="3"/>
        <v>5666.04</v>
      </c>
      <c r="K73" s="129"/>
    </row>
    <row r="74" spans="1:11" hidden="1" outlineLevel="1">
      <c r="A74" s="129" t="s">
        <v>800</v>
      </c>
      <c r="B74" s="172">
        <v>42613</v>
      </c>
      <c r="C74" s="129" t="s">
        <v>848</v>
      </c>
      <c r="D74" s="202" t="s">
        <v>888</v>
      </c>
      <c r="E74" s="129" t="s">
        <v>34</v>
      </c>
      <c r="F74" s="134">
        <v>198333.85</v>
      </c>
      <c r="G74" s="125"/>
      <c r="H74" s="126"/>
      <c r="I74" s="193"/>
      <c r="J74" s="189">
        <f t="shared" si="3"/>
        <v>198333.85</v>
      </c>
      <c r="K74" s="129"/>
    </row>
    <row r="75" spans="1:11" hidden="1" outlineLevel="1">
      <c r="A75" s="129" t="s">
        <v>1043</v>
      </c>
      <c r="B75" s="172">
        <v>42613</v>
      </c>
      <c r="C75" s="129" t="s">
        <v>886</v>
      </c>
      <c r="D75" s="202">
        <v>65640</v>
      </c>
      <c r="E75" s="129" t="s">
        <v>34</v>
      </c>
      <c r="F75" s="134">
        <v>36351.120000000003</v>
      </c>
      <c r="G75" s="125"/>
      <c r="H75" s="126"/>
      <c r="I75" s="193"/>
      <c r="J75" s="189">
        <f t="shared" si="3"/>
        <v>36351.120000000003</v>
      </c>
      <c r="K75" s="129"/>
    </row>
    <row r="76" spans="1:11" hidden="1" outlineLevel="1">
      <c r="A76" s="129" t="s">
        <v>1044</v>
      </c>
      <c r="B76" s="172">
        <v>42613</v>
      </c>
      <c r="C76" s="129" t="s">
        <v>1045</v>
      </c>
      <c r="D76" s="202">
        <v>65755</v>
      </c>
      <c r="E76" s="129" t="s">
        <v>34</v>
      </c>
      <c r="F76" s="134">
        <v>52178.95</v>
      </c>
      <c r="G76" s="125"/>
      <c r="H76" s="126"/>
      <c r="I76" s="193"/>
      <c r="J76" s="189">
        <f t="shared" si="3"/>
        <v>52178.95</v>
      </c>
      <c r="K76" s="129"/>
    </row>
    <row r="77" spans="1:11" hidden="1" outlineLevel="1">
      <c r="A77" s="129"/>
      <c r="B77" s="172"/>
      <c r="C77" s="129"/>
      <c r="D77" s="150"/>
      <c r="E77" s="129"/>
      <c r="F77" s="128"/>
      <c r="G77" s="125"/>
      <c r="H77" s="126"/>
      <c r="I77" s="193"/>
      <c r="J77" s="189"/>
      <c r="K77" s="129"/>
    </row>
    <row r="78" spans="1:11" hidden="1" outlineLevel="1">
      <c r="A78" s="129"/>
      <c r="B78" s="129"/>
      <c r="C78" s="129"/>
      <c r="D78" s="129"/>
      <c r="E78" s="137"/>
      <c r="F78" s="152" t="s">
        <v>15</v>
      </c>
      <c r="G78" s="129"/>
      <c r="H78" s="150"/>
      <c r="I78" s="134"/>
      <c r="J78" s="153">
        <f>+SUM(J49:J76)</f>
        <v>678467.78</v>
      </c>
      <c r="K78" s="129"/>
    </row>
    <row r="79" spans="1:11" ht="12" hidden="1" outlineLevel="1" thickBot="1">
      <c r="A79" s="129"/>
      <c r="B79" s="129"/>
      <c r="C79" s="129"/>
      <c r="D79" s="129"/>
      <c r="E79" s="137"/>
      <c r="F79" s="152" t="s">
        <v>16</v>
      </c>
      <c r="G79" s="129"/>
      <c r="H79" s="150"/>
      <c r="I79" s="134"/>
      <c r="J79" s="250">
        <v>678467.77</v>
      </c>
      <c r="K79" s="129"/>
    </row>
    <row r="80" spans="1:11" hidden="1" outlineLevel="1">
      <c r="A80" s="129"/>
      <c r="B80" s="129"/>
      <c r="C80" s="129"/>
      <c r="D80" s="129"/>
      <c r="E80" s="137"/>
      <c r="F80" s="152" t="s">
        <v>17</v>
      </c>
      <c r="G80" s="129"/>
      <c r="H80" s="150"/>
      <c r="I80" s="134"/>
      <c r="J80" s="154">
        <f>+J78-J79</f>
        <v>1.0000000009313226E-2</v>
      </c>
      <c r="K80" s="129"/>
    </row>
    <row r="81" spans="1:10" hidden="1" outlineLevel="1"/>
    <row r="82" spans="1:10" collapsed="1">
      <c r="A82" s="225" t="s">
        <v>356</v>
      </c>
      <c r="B82" s="224" t="s">
        <v>357</v>
      </c>
      <c r="C82" s="199"/>
      <c r="D82" s="200"/>
      <c r="E82" s="137"/>
      <c r="F82" s="125"/>
      <c r="G82" s="138"/>
      <c r="H82" s="127"/>
      <c r="I82" s="128"/>
      <c r="J82" s="128"/>
    </row>
    <row r="83" spans="1:10" hidden="1" outlineLevel="1">
      <c r="A83" s="139" t="s">
        <v>5</v>
      </c>
      <c r="B83" s="139" t="s">
        <v>6</v>
      </c>
      <c r="C83" s="180" t="s">
        <v>7</v>
      </c>
      <c r="D83" s="180" t="s">
        <v>8</v>
      </c>
      <c r="E83" s="180" t="s">
        <v>9</v>
      </c>
      <c r="F83" s="141" t="s">
        <v>10</v>
      </c>
      <c r="G83" s="142" t="s">
        <v>5</v>
      </c>
      <c r="H83" s="142" t="s">
        <v>6</v>
      </c>
      <c r="I83" s="141" t="s">
        <v>11</v>
      </c>
      <c r="J83" s="141" t="s">
        <v>19</v>
      </c>
    </row>
    <row r="84" spans="1:10" hidden="1" outlineLevel="1">
      <c r="A84" s="129" t="s">
        <v>358</v>
      </c>
      <c r="B84" s="172">
        <v>42308</v>
      </c>
      <c r="C84" s="133">
        <v>29048</v>
      </c>
      <c r="D84" s="133" t="s">
        <v>359</v>
      </c>
      <c r="E84" s="133" t="s">
        <v>76</v>
      </c>
      <c r="F84" s="190">
        <v>3035.3</v>
      </c>
      <c r="G84" s="174"/>
      <c r="H84" s="174"/>
      <c r="I84" s="184"/>
      <c r="J84" s="190">
        <f>+F84-I84</f>
        <v>3035.3</v>
      </c>
    </row>
    <row r="85" spans="1:10" hidden="1" outlineLevel="1">
      <c r="J85" s="190"/>
    </row>
    <row r="86" spans="1:10" hidden="1" outlineLevel="1">
      <c r="F86" s="123" t="s">
        <v>15</v>
      </c>
      <c r="J86" s="195">
        <f>+J84</f>
        <v>3035.3</v>
      </c>
    </row>
    <row r="87" spans="1:10" ht="12" hidden="1" outlineLevel="1" thickBot="1">
      <c r="F87" s="123" t="s">
        <v>16</v>
      </c>
      <c r="J87" s="212">
        <v>3035.3</v>
      </c>
    </row>
    <row r="88" spans="1:10" ht="12" hidden="1" outlineLevel="1" thickTop="1">
      <c r="F88" s="123" t="s">
        <v>17</v>
      </c>
      <c r="J88" s="190">
        <f>+J86-J87</f>
        <v>0</v>
      </c>
    </row>
    <row r="89" spans="1:10" hidden="1" outlineLevel="1"/>
    <row r="90" spans="1:10" collapsed="1">
      <c r="A90" s="225" t="s">
        <v>86</v>
      </c>
      <c r="B90" s="224" t="s">
        <v>87</v>
      </c>
      <c r="C90" s="199"/>
      <c r="D90" s="203"/>
      <c r="E90" s="137"/>
      <c r="F90" s="125"/>
      <c r="G90" s="138"/>
      <c r="H90" s="127"/>
      <c r="I90" s="128"/>
      <c r="J90" s="128"/>
    </row>
    <row r="91" spans="1:10" hidden="1" outlineLevel="1">
      <c r="A91" s="139" t="s">
        <v>5</v>
      </c>
      <c r="B91" s="139" t="s">
        <v>6</v>
      </c>
      <c r="C91" s="180" t="s">
        <v>7</v>
      </c>
      <c r="D91" s="180" t="s">
        <v>8</v>
      </c>
      <c r="E91" s="140" t="s">
        <v>9</v>
      </c>
      <c r="F91" s="141" t="s">
        <v>10</v>
      </c>
      <c r="G91" s="142" t="s">
        <v>5</v>
      </c>
      <c r="H91" s="142" t="s">
        <v>6</v>
      </c>
      <c r="I91" s="141" t="s">
        <v>11</v>
      </c>
      <c r="J91" s="141" t="s">
        <v>19</v>
      </c>
    </row>
    <row r="92" spans="1:10" hidden="1" outlineLevel="1">
      <c r="D92" s="204"/>
      <c r="I92" s="184"/>
      <c r="J92" s="190"/>
    </row>
    <row r="93" spans="1:10" hidden="1" outlineLevel="1">
      <c r="A93" s="129" t="s">
        <v>88</v>
      </c>
      <c r="B93" s="172">
        <v>41904</v>
      </c>
      <c r="C93" s="133" t="s">
        <v>89</v>
      </c>
      <c r="D93" s="204">
        <v>45159</v>
      </c>
      <c r="E93" s="133" t="s">
        <v>34</v>
      </c>
      <c r="F93" s="195">
        <v>2468.4</v>
      </c>
      <c r="H93" s="172"/>
      <c r="I93" s="184"/>
      <c r="J93" s="190">
        <f>+F93-I93</f>
        <v>2468.4</v>
      </c>
    </row>
    <row r="94" spans="1:10" hidden="1" outlineLevel="1">
      <c r="A94" s="129" t="s">
        <v>90</v>
      </c>
      <c r="B94" s="172">
        <v>41909</v>
      </c>
      <c r="C94" s="133" t="s">
        <v>91</v>
      </c>
      <c r="D94" s="204" t="s">
        <v>92</v>
      </c>
      <c r="E94" s="133" t="s">
        <v>34</v>
      </c>
      <c r="F94" s="195">
        <v>10785</v>
      </c>
      <c r="H94" s="172"/>
      <c r="I94" s="184"/>
      <c r="J94" s="190">
        <f t="shared" ref="J94:J101" si="4">+F94-I94</f>
        <v>10785</v>
      </c>
    </row>
    <row r="95" spans="1:10" hidden="1" outlineLevel="1">
      <c r="A95" s="129" t="s">
        <v>93</v>
      </c>
      <c r="B95" s="172">
        <v>41911</v>
      </c>
      <c r="C95" s="133" t="s">
        <v>94</v>
      </c>
      <c r="D95" s="204" t="s">
        <v>95</v>
      </c>
      <c r="E95" s="133" t="s">
        <v>34</v>
      </c>
      <c r="F95" s="195">
        <v>5490</v>
      </c>
      <c r="H95" s="172"/>
      <c r="I95" s="195"/>
      <c r="J95" s="190">
        <f t="shared" si="4"/>
        <v>5490</v>
      </c>
    </row>
    <row r="96" spans="1:10" hidden="1" outlineLevel="1">
      <c r="A96" s="129" t="s">
        <v>96</v>
      </c>
      <c r="B96" s="172">
        <v>41929</v>
      </c>
      <c r="C96" s="133" t="s">
        <v>97</v>
      </c>
      <c r="D96" s="204" t="s">
        <v>98</v>
      </c>
      <c r="E96" s="133" t="s">
        <v>34</v>
      </c>
      <c r="F96" s="195">
        <v>2863.34</v>
      </c>
      <c r="H96" s="172"/>
      <c r="I96" s="195"/>
      <c r="J96" s="190">
        <f t="shared" si="4"/>
        <v>2863.34</v>
      </c>
    </row>
    <row r="97" spans="1:10" hidden="1" outlineLevel="1">
      <c r="A97" s="129" t="s">
        <v>99</v>
      </c>
      <c r="B97" s="172">
        <v>41949</v>
      </c>
      <c r="C97" s="133" t="s">
        <v>100</v>
      </c>
      <c r="D97" s="204" t="s">
        <v>101</v>
      </c>
      <c r="E97" s="133" t="s">
        <v>34</v>
      </c>
      <c r="F97" s="195">
        <v>5335</v>
      </c>
      <c r="H97" s="172"/>
      <c r="I97" s="195"/>
      <c r="J97" s="190">
        <f t="shared" si="4"/>
        <v>5335</v>
      </c>
    </row>
    <row r="98" spans="1:10" hidden="1" outlineLevel="1">
      <c r="A98" s="129" t="s">
        <v>102</v>
      </c>
      <c r="B98" s="172">
        <v>42030</v>
      </c>
      <c r="C98" s="133" t="s">
        <v>103</v>
      </c>
      <c r="D98" s="204" t="s">
        <v>104</v>
      </c>
      <c r="E98" s="133" t="s">
        <v>34</v>
      </c>
      <c r="F98" s="190">
        <v>54035.27</v>
      </c>
      <c r="G98" s="125" t="s">
        <v>105</v>
      </c>
      <c r="H98" s="126">
        <v>42094</v>
      </c>
      <c r="I98" s="195">
        <v>48497.27</v>
      </c>
      <c r="J98" s="190">
        <f t="shared" si="4"/>
        <v>5538</v>
      </c>
    </row>
    <row r="99" spans="1:10" hidden="1" outlineLevel="1">
      <c r="A99" s="129" t="s">
        <v>106</v>
      </c>
      <c r="B99" s="172">
        <v>42035</v>
      </c>
      <c r="C99" s="133" t="s">
        <v>107</v>
      </c>
      <c r="D99" s="204" t="s">
        <v>108</v>
      </c>
      <c r="E99" s="133" t="s">
        <v>34</v>
      </c>
      <c r="F99" s="190">
        <v>22247.96</v>
      </c>
      <c r="G99" s="125" t="s">
        <v>105</v>
      </c>
      <c r="H99" s="126">
        <v>42094</v>
      </c>
      <c r="I99" s="195">
        <v>15797.96</v>
      </c>
      <c r="J99" s="190">
        <f t="shared" si="4"/>
        <v>6450</v>
      </c>
    </row>
    <row r="100" spans="1:10" hidden="1" outlineLevel="1">
      <c r="A100" s="125" t="s">
        <v>109</v>
      </c>
      <c r="B100" s="126">
        <v>42052</v>
      </c>
      <c r="C100" s="175" t="s">
        <v>110</v>
      </c>
      <c r="D100" s="205" t="s">
        <v>111</v>
      </c>
      <c r="E100" s="175" t="s">
        <v>34</v>
      </c>
      <c r="F100" s="195">
        <v>69850.86</v>
      </c>
      <c r="G100" s="125" t="s">
        <v>105</v>
      </c>
      <c r="H100" s="126">
        <v>42094</v>
      </c>
      <c r="I100" s="195">
        <v>55960.86</v>
      </c>
      <c r="J100" s="190">
        <f t="shared" si="4"/>
        <v>13890</v>
      </c>
    </row>
    <row r="101" spans="1:10" hidden="1" outlineLevel="1">
      <c r="A101" s="125"/>
      <c r="B101" s="126"/>
      <c r="C101" s="175"/>
      <c r="D101" s="205"/>
      <c r="E101" s="175"/>
      <c r="F101" s="195"/>
      <c r="G101" s="125"/>
      <c r="H101" s="126"/>
      <c r="I101" s="195"/>
      <c r="J101" s="190">
        <f t="shared" si="4"/>
        <v>0</v>
      </c>
    </row>
    <row r="102" spans="1:10" hidden="1" outlineLevel="1">
      <c r="A102" s="125"/>
      <c r="B102" s="126"/>
      <c r="C102" s="175"/>
      <c r="D102" s="175"/>
      <c r="E102" s="175"/>
      <c r="F102" s="138"/>
      <c r="H102" s="172"/>
      <c r="I102" s="195"/>
      <c r="J102" s="190"/>
    </row>
    <row r="103" spans="1:10" hidden="1" outlineLevel="1">
      <c r="F103" s="123" t="s">
        <v>15</v>
      </c>
      <c r="I103" s="184"/>
      <c r="J103" s="232">
        <f>+SUM(J93:J101)</f>
        <v>52819.740000000005</v>
      </c>
    </row>
    <row r="104" spans="1:10" ht="12" hidden="1" outlineLevel="1" thickBot="1">
      <c r="F104" s="123" t="s">
        <v>16</v>
      </c>
      <c r="I104" s="184"/>
      <c r="J104" s="214">
        <v>52819.74</v>
      </c>
    </row>
    <row r="105" spans="1:10" ht="12" hidden="1" outlineLevel="1" thickTop="1">
      <c r="F105" s="123" t="s">
        <v>17</v>
      </c>
      <c r="J105" s="154">
        <f>+J103-J104</f>
        <v>0</v>
      </c>
    </row>
    <row r="106" spans="1:10" hidden="1" outlineLevel="1"/>
    <row r="107" spans="1:10" collapsed="1">
      <c r="A107" s="225" t="s">
        <v>890</v>
      </c>
      <c r="B107" s="135" t="s">
        <v>891</v>
      </c>
      <c r="C107" s="135"/>
      <c r="D107" s="136"/>
      <c r="E107" s="140"/>
      <c r="F107" s="123"/>
      <c r="G107" s="142"/>
      <c r="H107" s="142"/>
      <c r="I107" s="141"/>
      <c r="J107" s="182"/>
    </row>
    <row r="108" spans="1:10" ht="12" hidden="1" customHeight="1" outlineLevel="1">
      <c r="A108" s="143" t="s">
        <v>672</v>
      </c>
      <c r="B108" s="143" t="s">
        <v>6</v>
      </c>
      <c r="C108" s="144" t="s">
        <v>7</v>
      </c>
      <c r="D108" s="145" t="s">
        <v>8</v>
      </c>
      <c r="E108" s="144" t="s">
        <v>9</v>
      </c>
      <c r="F108" s="146" t="s">
        <v>10</v>
      </c>
      <c r="G108" s="147" t="s">
        <v>672</v>
      </c>
      <c r="H108" s="147" t="s">
        <v>6</v>
      </c>
      <c r="I108" s="222" t="s">
        <v>11</v>
      </c>
      <c r="J108" s="146" t="s">
        <v>12</v>
      </c>
    </row>
    <row r="109" spans="1:10" hidden="1" outlineLevel="1">
      <c r="C109" s="129"/>
      <c r="D109" s="129"/>
      <c r="E109" s="129"/>
      <c r="F109" s="123"/>
      <c r="I109" s="129"/>
      <c r="J109" s="154"/>
    </row>
    <row r="110" spans="1:10" hidden="1" outlineLevel="1">
      <c r="A110" s="129" t="s">
        <v>892</v>
      </c>
      <c r="B110" s="172">
        <v>42608</v>
      </c>
      <c r="C110" s="129" t="s">
        <v>893</v>
      </c>
      <c r="D110" s="129" t="s">
        <v>894</v>
      </c>
      <c r="E110" s="133" t="s">
        <v>76</v>
      </c>
      <c r="F110" s="235">
        <v>2552</v>
      </c>
      <c r="I110" s="129"/>
      <c r="J110" s="154">
        <f>+F110-I110</f>
        <v>2552</v>
      </c>
    </row>
    <row r="111" spans="1:10" hidden="1" outlineLevel="1">
      <c r="C111" s="129"/>
      <c r="D111" s="129"/>
      <c r="E111" s="129"/>
      <c r="F111" s="123"/>
      <c r="I111" s="129"/>
      <c r="J111" s="154"/>
    </row>
    <row r="112" spans="1:10" hidden="1" outlineLevel="1">
      <c r="C112" s="129"/>
      <c r="D112" s="129"/>
      <c r="E112" s="129"/>
      <c r="F112" s="123" t="s">
        <v>15</v>
      </c>
      <c r="I112" s="129"/>
      <c r="J112" s="154">
        <f>+J110</f>
        <v>2552</v>
      </c>
    </row>
    <row r="113" spans="1:10" ht="12" hidden="1" outlineLevel="1" thickBot="1">
      <c r="C113" s="129"/>
      <c r="D113" s="129"/>
      <c r="E113" s="129"/>
      <c r="F113" s="123" t="s">
        <v>16</v>
      </c>
      <c r="I113" s="129"/>
      <c r="J113" s="223">
        <v>2552</v>
      </c>
    </row>
    <row r="114" spans="1:10" ht="12" hidden="1" outlineLevel="1" thickTop="1">
      <c r="C114" s="129"/>
      <c r="D114" s="129"/>
      <c r="E114" s="129"/>
      <c r="F114" s="123" t="s">
        <v>17</v>
      </c>
      <c r="I114" s="129"/>
      <c r="J114" s="154">
        <f>+J112-J113</f>
        <v>0</v>
      </c>
    </row>
    <row r="115" spans="1:10" hidden="1" outlineLevel="1"/>
    <row r="116" spans="1:10" collapsed="1">
      <c r="A116" s="225" t="s">
        <v>360</v>
      </c>
      <c r="B116" s="224" t="s">
        <v>361</v>
      </c>
      <c r="C116" s="199"/>
      <c r="D116" s="200"/>
      <c r="E116" s="137"/>
      <c r="F116" s="125"/>
      <c r="G116" s="138"/>
      <c r="H116" s="127"/>
      <c r="I116" s="128"/>
      <c r="J116" s="128"/>
    </row>
    <row r="117" spans="1:10" hidden="1" outlineLevel="1">
      <c r="A117" s="139" t="s">
        <v>5</v>
      </c>
      <c r="B117" s="139" t="s">
        <v>6</v>
      </c>
      <c r="C117" s="180" t="s">
        <v>7</v>
      </c>
      <c r="D117" s="180" t="s">
        <v>8</v>
      </c>
      <c r="E117" s="180" t="s">
        <v>9</v>
      </c>
      <c r="F117" s="141" t="s">
        <v>10</v>
      </c>
      <c r="G117" s="142" t="s">
        <v>5</v>
      </c>
      <c r="H117" s="142" t="s">
        <v>6</v>
      </c>
      <c r="I117" s="141" t="s">
        <v>11</v>
      </c>
      <c r="J117" s="141" t="s">
        <v>19</v>
      </c>
    </row>
    <row r="118" spans="1:10" hidden="1" outlineLevel="1">
      <c r="A118" s="129" t="s">
        <v>362</v>
      </c>
      <c r="B118" s="172">
        <v>42308</v>
      </c>
      <c r="C118" s="133" t="s">
        <v>363</v>
      </c>
      <c r="D118" s="133" t="s">
        <v>364</v>
      </c>
      <c r="E118" s="133" t="s">
        <v>76</v>
      </c>
      <c r="F118" s="190">
        <v>1110.75</v>
      </c>
      <c r="G118" s="217"/>
      <c r="H118" s="217"/>
      <c r="I118" s="218"/>
      <c r="J118" s="219">
        <f>+F118-I118</f>
        <v>1110.75</v>
      </c>
    </row>
    <row r="119" spans="1:10" hidden="1" outlineLevel="1">
      <c r="B119" s="172"/>
      <c r="F119" s="128"/>
      <c r="G119" s="142"/>
      <c r="H119" s="142"/>
      <c r="I119" s="141"/>
      <c r="J119" s="181"/>
    </row>
    <row r="120" spans="1:10" hidden="1" outlineLevel="1">
      <c r="B120" s="172"/>
      <c r="F120" s="123" t="s">
        <v>15</v>
      </c>
      <c r="G120" s="142"/>
      <c r="H120" s="142"/>
      <c r="I120" s="141"/>
      <c r="J120" s="233">
        <f>+J118</f>
        <v>1110.75</v>
      </c>
    </row>
    <row r="121" spans="1:10" ht="12" hidden="1" outlineLevel="1" thickBot="1">
      <c r="B121" s="172"/>
      <c r="F121" s="123" t="s">
        <v>16</v>
      </c>
      <c r="G121" s="142"/>
      <c r="H121" s="142"/>
      <c r="I121" s="141"/>
      <c r="J121" s="220">
        <v>1110.75</v>
      </c>
    </row>
    <row r="122" spans="1:10" ht="12" hidden="1" outlineLevel="1" thickTop="1">
      <c r="B122" s="172"/>
      <c r="F122" s="123" t="s">
        <v>17</v>
      </c>
      <c r="G122" s="142"/>
      <c r="H122" s="142"/>
      <c r="I122" s="141"/>
      <c r="J122" s="219">
        <f>+J120-J121</f>
        <v>0</v>
      </c>
    </row>
    <row r="123" spans="1:10" hidden="1" outlineLevel="1"/>
    <row r="124" spans="1:10" collapsed="1">
      <c r="A124" s="225" t="s">
        <v>112</v>
      </c>
      <c r="B124" s="224" t="s">
        <v>113</v>
      </c>
      <c r="C124" s="199"/>
      <c r="D124" s="200"/>
      <c r="E124" s="176"/>
      <c r="F124" s="125"/>
      <c r="G124" s="138"/>
      <c r="H124" s="127"/>
      <c r="I124" s="128"/>
      <c r="J124" s="128"/>
    </row>
    <row r="125" spans="1:10" hidden="1" outlineLevel="1">
      <c r="A125" s="139" t="s">
        <v>5</v>
      </c>
      <c r="B125" s="139" t="s">
        <v>6</v>
      </c>
      <c r="C125" s="180" t="s">
        <v>7</v>
      </c>
      <c r="D125" s="180" t="s">
        <v>8</v>
      </c>
      <c r="E125" s="140" t="s">
        <v>9</v>
      </c>
      <c r="F125" s="141" t="s">
        <v>10</v>
      </c>
      <c r="G125" s="142" t="s">
        <v>5</v>
      </c>
      <c r="H125" s="142" t="s">
        <v>6</v>
      </c>
      <c r="I125" s="141" t="s">
        <v>11</v>
      </c>
      <c r="J125" s="141" t="s">
        <v>19</v>
      </c>
    </row>
    <row r="126" spans="1:10" hidden="1" outlineLevel="1">
      <c r="A126" s="125"/>
      <c r="B126" s="125"/>
      <c r="C126" s="175"/>
      <c r="D126" s="175"/>
      <c r="E126" s="140" t="s">
        <v>13</v>
      </c>
      <c r="F126" s="125"/>
      <c r="G126" s="138"/>
      <c r="H126" s="127"/>
      <c r="I126" s="128"/>
      <c r="J126" s="195">
        <v>3309.88</v>
      </c>
    </row>
    <row r="127" spans="1:10" hidden="1" outlineLevel="1">
      <c r="A127" s="143"/>
      <c r="B127" s="143"/>
      <c r="C127" s="201"/>
      <c r="D127" s="201"/>
      <c r="E127" s="177"/>
      <c r="F127" s="146"/>
      <c r="G127" s="147"/>
      <c r="H127" s="148"/>
      <c r="I127" s="146"/>
      <c r="J127" s="197"/>
    </row>
    <row r="128" spans="1:10" hidden="1" outlineLevel="1">
      <c r="A128" s="143"/>
      <c r="B128" s="143"/>
      <c r="C128" s="201"/>
      <c r="D128" s="201"/>
      <c r="E128" s="177"/>
      <c r="F128" s="123" t="s">
        <v>15</v>
      </c>
      <c r="H128" s="150"/>
      <c r="J128" s="232">
        <f>+J126</f>
        <v>3309.88</v>
      </c>
    </row>
    <row r="129" spans="1:10" ht="12" hidden="1" outlineLevel="1" thickBot="1">
      <c r="A129" s="143"/>
      <c r="B129" s="143"/>
      <c r="C129" s="201"/>
      <c r="D129" s="201"/>
      <c r="E129" s="177"/>
      <c r="F129" s="123" t="s">
        <v>16</v>
      </c>
      <c r="H129" s="150"/>
      <c r="J129" s="212">
        <v>3309.88</v>
      </c>
    </row>
    <row r="130" spans="1:10" ht="12" hidden="1" outlineLevel="1" thickTop="1">
      <c r="E130" s="137"/>
      <c r="F130" s="123" t="s">
        <v>17</v>
      </c>
      <c r="H130" s="150"/>
      <c r="J130" s="208">
        <f>+J128-J129</f>
        <v>0</v>
      </c>
    </row>
    <row r="131" spans="1:10" hidden="1" outlineLevel="1"/>
    <row r="132" spans="1:10" collapsed="1">
      <c r="A132" s="225" t="s">
        <v>119</v>
      </c>
      <c r="B132" s="224" t="s">
        <v>87</v>
      </c>
      <c r="C132" s="199"/>
      <c r="D132" s="203"/>
      <c r="E132" s="137"/>
      <c r="F132" s="125"/>
      <c r="G132" s="138"/>
      <c r="H132" s="127"/>
      <c r="I132" s="128"/>
      <c r="J132" s="128"/>
    </row>
    <row r="133" spans="1:10" hidden="1" outlineLevel="1">
      <c r="A133" s="139" t="s">
        <v>5</v>
      </c>
      <c r="B133" s="139" t="s">
        <v>6</v>
      </c>
      <c r="C133" s="180" t="s">
        <v>7</v>
      </c>
      <c r="D133" s="180" t="s">
        <v>8</v>
      </c>
      <c r="E133" s="140" t="s">
        <v>9</v>
      </c>
      <c r="F133" s="141" t="s">
        <v>10</v>
      </c>
      <c r="G133" s="142" t="s">
        <v>5</v>
      </c>
      <c r="H133" s="142" t="s">
        <v>6</v>
      </c>
      <c r="I133" s="141" t="s">
        <v>11</v>
      </c>
      <c r="J133" s="141" t="s">
        <v>19</v>
      </c>
    </row>
    <row r="134" spans="1:10" hidden="1" outlineLevel="1">
      <c r="A134" s="143"/>
      <c r="B134" s="143"/>
      <c r="C134" s="201"/>
      <c r="D134" s="201"/>
      <c r="E134" s="140" t="s">
        <v>13</v>
      </c>
      <c r="F134" s="146"/>
      <c r="H134" s="150"/>
      <c r="I134" s="184"/>
      <c r="J134" s="190">
        <v>75107.91</v>
      </c>
    </row>
    <row r="135" spans="1:10" hidden="1" outlineLevel="1">
      <c r="B135" s="172"/>
      <c r="D135" s="175" t="s">
        <v>120</v>
      </c>
      <c r="E135" s="137"/>
      <c r="F135" s="138"/>
      <c r="G135" s="125" t="s">
        <v>121</v>
      </c>
      <c r="H135" s="126">
        <v>41394</v>
      </c>
      <c r="I135" s="215">
        <v>26676.11</v>
      </c>
      <c r="J135" s="195">
        <f>+F135-I135</f>
        <v>-26676.11</v>
      </c>
    </row>
    <row r="136" spans="1:10" hidden="1" outlineLevel="1">
      <c r="B136" s="172"/>
      <c r="D136" s="175" t="s">
        <v>122</v>
      </c>
      <c r="E136" s="137"/>
      <c r="F136" s="190"/>
      <c r="G136" s="125" t="s">
        <v>123</v>
      </c>
      <c r="H136" s="126">
        <v>41498</v>
      </c>
      <c r="I136" s="215">
        <v>8505.42</v>
      </c>
      <c r="J136" s="195">
        <f t="shared" ref="J136:J177" si="5">+F136-I136</f>
        <v>-8505.42</v>
      </c>
    </row>
    <row r="137" spans="1:10" hidden="1" outlineLevel="1">
      <c r="B137" s="172"/>
      <c r="D137" s="175" t="s">
        <v>124</v>
      </c>
      <c r="E137" s="137"/>
      <c r="F137" s="190"/>
      <c r="G137" s="125" t="s">
        <v>125</v>
      </c>
      <c r="H137" s="126">
        <v>41520</v>
      </c>
      <c r="I137" s="215">
        <v>2728.81</v>
      </c>
      <c r="J137" s="195">
        <f t="shared" si="5"/>
        <v>-2728.81</v>
      </c>
    </row>
    <row r="138" spans="1:10" hidden="1" outlineLevel="1">
      <c r="B138" s="172"/>
      <c r="D138" s="175"/>
      <c r="E138" s="137"/>
      <c r="F138" s="190"/>
      <c r="G138" s="125" t="s">
        <v>126</v>
      </c>
      <c r="H138" s="126">
        <v>41547</v>
      </c>
      <c r="I138" s="215">
        <v>25981.06</v>
      </c>
      <c r="J138" s="195">
        <f t="shared" si="5"/>
        <v>-25981.06</v>
      </c>
    </row>
    <row r="139" spans="1:10" hidden="1" outlineLevel="1">
      <c r="A139" s="125" t="s">
        <v>127</v>
      </c>
      <c r="B139" s="126">
        <v>41941</v>
      </c>
      <c r="C139" s="175" t="s">
        <v>128</v>
      </c>
      <c r="D139" s="175" t="s">
        <v>129</v>
      </c>
      <c r="E139" s="156" t="s">
        <v>34</v>
      </c>
      <c r="F139" s="195">
        <v>8658</v>
      </c>
      <c r="H139" s="172"/>
      <c r="I139" s="184"/>
      <c r="J139" s="195">
        <f t="shared" si="5"/>
        <v>8658</v>
      </c>
    </row>
    <row r="140" spans="1:10" hidden="1" outlineLevel="1">
      <c r="A140" s="125" t="s">
        <v>130</v>
      </c>
      <c r="B140" s="126">
        <v>41942</v>
      </c>
      <c r="C140" s="175" t="s">
        <v>131</v>
      </c>
      <c r="D140" s="175" t="s">
        <v>132</v>
      </c>
      <c r="E140" s="156" t="s">
        <v>34</v>
      </c>
      <c r="F140" s="195">
        <v>4734</v>
      </c>
      <c r="H140" s="172"/>
      <c r="I140" s="184"/>
      <c r="J140" s="195">
        <f t="shared" si="5"/>
        <v>4734</v>
      </c>
    </row>
    <row r="141" spans="1:10" hidden="1" outlineLevel="1">
      <c r="A141" s="125" t="s">
        <v>133</v>
      </c>
      <c r="B141" s="126">
        <v>41942</v>
      </c>
      <c r="C141" s="175" t="s">
        <v>134</v>
      </c>
      <c r="D141" s="175" t="s">
        <v>135</v>
      </c>
      <c r="E141" s="156" t="s">
        <v>34</v>
      </c>
      <c r="F141" s="195">
        <v>685.26</v>
      </c>
      <c r="H141" s="172"/>
      <c r="I141" s="184"/>
      <c r="J141" s="195">
        <f t="shared" si="5"/>
        <v>685.26</v>
      </c>
    </row>
    <row r="142" spans="1:10" hidden="1" outlineLevel="1">
      <c r="A142" s="125" t="s">
        <v>136</v>
      </c>
      <c r="B142" s="126">
        <v>41942</v>
      </c>
      <c r="C142" s="175" t="s">
        <v>137</v>
      </c>
      <c r="D142" s="175" t="s">
        <v>138</v>
      </c>
      <c r="E142" s="156" t="s">
        <v>34</v>
      </c>
      <c r="F142" s="195">
        <v>8691</v>
      </c>
      <c r="H142" s="172"/>
      <c r="I142" s="184"/>
      <c r="J142" s="195">
        <f t="shared" si="5"/>
        <v>8691</v>
      </c>
    </row>
    <row r="143" spans="1:10" hidden="1" outlineLevel="1">
      <c r="A143" s="125" t="s">
        <v>139</v>
      </c>
      <c r="B143" s="126">
        <v>41951</v>
      </c>
      <c r="C143" s="175" t="s">
        <v>140</v>
      </c>
      <c r="D143" s="175" t="s">
        <v>141</v>
      </c>
      <c r="E143" s="156" t="s">
        <v>34</v>
      </c>
      <c r="F143" s="195">
        <v>10315</v>
      </c>
      <c r="H143" s="172"/>
      <c r="I143" s="184"/>
      <c r="J143" s="195">
        <f t="shared" si="5"/>
        <v>10315</v>
      </c>
    </row>
    <row r="144" spans="1:10" hidden="1" outlineLevel="1">
      <c r="A144" s="125" t="s">
        <v>142</v>
      </c>
      <c r="B144" s="126">
        <v>41951</v>
      </c>
      <c r="C144" s="175" t="s">
        <v>143</v>
      </c>
      <c r="D144" s="175" t="s">
        <v>144</v>
      </c>
      <c r="E144" s="156" t="s">
        <v>34</v>
      </c>
      <c r="F144" s="195">
        <v>8096.7</v>
      </c>
      <c r="H144" s="172"/>
      <c r="I144" s="184"/>
      <c r="J144" s="195">
        <f t="shared" si="5"/>
        <v>8096.7</v>
      </c>
    </row>
    <row r="145" spans="1:10" hidden="1" outlineLevel="1">
      <c r="A145" s="125" t="s">
        <v>145</v>
      </c>
      <c r="B145" s="126">
        <v>41962</v>
      </c>
      <c r="C145" s="175" t="s">
        <v>146</v>
      </c>
      <c r="D145" s="175" t="s">
        <v>147</v>
      </c>
      <c r="E145" s="156" t="s">
        <v>34</v>
      </c>
      <c r="F145" s="195">
        <v>8055</v>
      </c>
      <c r="H145" s="164"/>
      <c r="I145" s="195"/>
      <c r="J145" s="195">
        <f t="shared" si="5"/>
        <v>8055</v>
      </c>
    </row>
    <row r="146" spans="1:10" hidden="1" outlineLevel="1">
      <c r="A146" s="125" t="s">
        <v>148</v>
      </c>
      <c r="B146" s="126">
        <v>41962</v>
      </c>
      <c r="C146" s="175" t="s">
        <v>149</v>
      </c>
      <c r="D146" s="175" t="s">
        <v>150</v>
      </c>
      <c r="E146" s="156" t="s">
        <v>34</v>
      </c>
      <c r="F146" s="195">
        <v>2620</v>
      </c>
      <c r="H146" s="172"/>
      <c r="I146" s="184"/>
      <c r="J146" s="195">
        <f t="shared" si="5"/>
        <v>2620</v>
      </c>
    </row>
    <row r="147" spans="1:10" hidden="1" outlineLevel="1">
      <c r="A147" s="125" t="s">
        <v>151</v>
      </c>
      <c r="B147" s="126">
        <v>41971</v>
      </c>
      <c r="C147" s="175" t="s">
        <v>152</v>
      </c>
      <c r="D147" s="175" t="s">
        <v>153</v>
      </c>
      <c r="E147" s="156" t="s">
        <v>34</v>
      </c>
      <c r="F147" s="195">
        <v>11615</v>
      </c>
      <c r="H147" s="164"/>
      <c r="I147" s="184"/>
      <c r="J147" s="195">
        <f t="shared" si="5"/>
        <v>11615</v>
      </c>
    </row>
    <row r="148" spans="1:10" hidden="1" outlineLevel="1">
      <c r="A148" s="125" t="s">
        <v>154</v>
      </c>
      <c r="B148" s="126">
        <v>41971</v>
      </c>
      <c r="C148" s="175" t="s">
        <v>155</v>
      </c>
      <c r="D148" s="175" t="s">
        <v>156</v>
      </c>
      <c r="E148" s="156" t="s">
        <v>34</v>
      </c>
      <c r="F148" s="195">
        <v>6702</v>
      </c>
      <c r="H148" s="172"/>
      <c r="I148" s="184"/>
      <c r="J148" s="195">
        <f t="shared" si="5"/>
        <v>6702</v>
      </c>
    </row>
    <row r="149" spans="1:10" hidden="1" outlineLevel="1">
      <c r="A149" s="125" t="s">
        <v>157</v>
      </c>
      <c r="B149" s="126">
        <v>41988</v>
      </c>
      <c r="C149" s="175" t="s">
        <v>158</v>
      </c>
      <c r="D149" s="175" t="s">
        <v>159</v>
      </c>
      <c r="E149" s="156" t="s">
        <v>34</v>
      </c>
      <c r="F149" s="195">
        <v>14637</v>
      </c>
      <c r="H149" s="172"/>
      <c r="I149" s="184"/>
      <c r="J149" s="195">
        <f t="shared" si="5"/>
        <v>14637</v>
      </c>
    </row>
    <row r="150" spans="1:10" hidden="1" outlineLevel="1">
      <c r="A150" s="125" t="s">
        <v>160</v>
      </c>
      <c r="B150" s="126">
        <v>41988</v>
      </c>
      <c r="C150" s="175" t="s">
        <v>161</v>
      </c>
      <c r="D150" s="175" t="s">
        <v>162</v>
      </c>
      <c r="E150" s="156" t="s">
        <v>34</v>
      </c>
      <c r="F150" s="195">
        <v>6774</v>
      </c>
      <c r="H150" s="172"/>
      <c r="I150" s="184"/>
      <c r="J150" s="195">
        <f t="shared" si="5"/>
        <v>6774</v>
      </c>
    </row>
    <row r="151" spans="1:10" hidden="1" outlineLevel="1">
      <c r="A151" s="125" t="s">
        <v>163</v>
      </c>
      <c r="B151" s="126">
        <v>42004</v>
      </c>
      <c r="C151" s="175" t="s">
        <v>164</v>
      </c>
      <c r="D151" s="206">
        <v>24083</v>
      </c>
      <c r="E151" s="156" t="s">
        <v>165</v>
      </c>
      <c r="F151" s="195">
        <v>32143</v>
      </c>
      <c r="G151" s="171"/>
      <c r="H151" s="151"/>
      <c r="I151" s="184"/>
      <c r="J151" s="195">
        <f t="shared" si="5"/>
        <v>32143</v>
      </c>
    </row>
    <row r="152" spans="1:10" hidden="1" outlineLevel="1">
      <c r="A152" s="125" t="s">
        <v>166</v>
      </c>
      <c r="B152" s="126">
        <v>42006</v>
      </c>
      <c r="C152" s="175" t="s">
        <v>167</v>
      </c>
      <c r="D152" s="175" t="s">
        <v>168</v>
      </c>
      <c r="E152" s="156" t="s">
        <v>34</v>
      </c>
      <c r="F152" s="195">
        <v>3005.7</v>
      </c>
      <c r="H152" s="172"/>
      <c r="I152" s="184"/>
      <c r="J152" s="195">
        <f t="shared" si="5"/>
        <v>3005.7</v>
      </c>
    </row>
    <row r="153" spans="1:10" hidden="1" outlineLevel="1">
      <c r="A153" s="125" t="s">
        <v>169</v>
      </c>
      <c r="B153" s="126">
        <v>42020</v>
      </c>
      <c r="C153" s="175" t="s">
        <v>170</v>
      </c>
      <c r="D153" s="175">
        <v>48074</v>
      </c>
      <c r="E153" s="156" t="s">
        <v>34</v>
      </c>
      <c r="F153" s="195">
        <v>7299</v>
      </c>
      <c r="H153" s="172"/>
      <c r="I153" s="184"/>
      <c r="J153" s="195">
        <f t="shared" si="5"/>
        <v>7299</v>
      </c>
    </row>
    <row r="154" spans="1:10" hidden="1" outlineLevel="1">
      <c r="A154" s="125" t="s">
        <v>171</v>
      </c>
      <c r="B154" s="126">
        <v>42023</v>
      </c>
      <c r="C154" s="175" t="s">
        <v>172</v>
      </c>
      <c r="D154" s="175" t="s">
        <v>173</v>
      </c>
      <c r="E154" s="156" t="s">
        <v>76</v>
      </c>
      <c r="F154" s="195">
        <v>7648</v>
      </c>
      <c r="H154" s="151"/>
      <c r="I154" s="184"/>
      <c r="J154" s="195">
        <f t="shared" si="5"/>
        <v>7648</v>
      </c>
    </row>
    <row r="155" spans="1:10" hidden="1" outlineLevel="1">
      <c r="A155" s="125" t="s">
        <v>174</v>
      </c>
      <c r="B155" s="126">
        <v>42033</v>
      </c>
      <c r="C155" s="175" t="s">
        <v>175</v>
      </c>
      <c r="D155" s="175" t="s">
        <v>176</v>
      </c>
      <c r="E155" s="156" t="s">
        <v>34</v>
      </c>
      <c r="F155" s="195">
        <v>7496.7</v>
      </c>
      <c r="H155" s="172"/>
      <c r="I155" s="184"/>
      <c r="J155" s="195">
        <f t="shared" si="5"/>
        <v>7496.7</v>
      </c>
    </row>
    <row r="156" spans="1:10" hidden="1" outlineLevel="1">
      <c r="A156" s="125" t="s">
        <v>177</v>
      </c>
      <c r="B156" s="126">
        <v>42056</v>
      </c>
      <c r="C156" s="175" t="s">
        <v>178</v>
      </c>
      <c r="D156" s="175" t="s">
        <v>179</v>
      </c>
      <c r="E156" s="156" t="s">
        <v>34</v>
      </c>
      <c r="F156" s="195">
        <v>8096.7000000000007</v>
      </c>
      <c r="H156" s="172"/>
      <c r="I156" s="184"/>
      <c r="J156" s="195">
        <f t="shared" si="5"/>
        <v>8096.7000000000007</v>
      </c>
    </row>
    <row r="157" spans="1:10" hidden="1" outlineLevel="1">
      <c r="A157" s="125" t="s">
        <v>180</v>
      </c>
      <c r="B157" s="126">
        <v>42072</v>
      </c>
      <c r="C157" s="175" t="s">
        <v>181</v>
      </c>
      <c r="D157" s="175" t="s">
        <v>182</v>
      </c>
      <c r="E157" s="156" t="s">
        <v>34</v>
      </c>
      <c r="F157" s="195">
        <v>2319.6</v>
      </c>
      <c r="H157" s="172"/>
      <c r="I157" s="184"/>
      <c r="J157" s="195">
        <f t="shared" si="5"/>
        <v>2319.6</v>
      </c>
    </row>
    <row r="158" spans="1:10" hidden="1" outlineLevel="1">
      <c r="A158" s="125" t="s">
        <v>183</v>
      </c>
      <c r="B158" s="126">
        <v>42080</v>
      </c>
      <c r="C158" s="175" t="s">
        <v>184</v>
      </c>
      <c r="D158" s="175" t="s">
        <v>185</v>
      </c>
      <c r="E158" s="156" t="s">
        <v>34</v>
      </c>
      <c r="F158" s="195">
        <v>6000</v>
      </c>
      <c r="H158" s="172"/>
      <c r="I158" s="184"/>
      <c r="J158" s="195">
        <f t="shared" si="5"/>
        <v>6000</v>
      </c>
    </row>
    <row r="159" spans="1:10" hidden="1" outlineLevel="1">
      <c r="A159" s="125" t="s">
        <v>186</v>
      </c>
      <c r="B159" s="126">
        <v>42094</v>
      </c>
      <c r="C159" s="175" t="s">
        <v>187</v>
      </c>
      <c r="D159" s="175" t="s">
        <v>188</v>
      </c>
      <c r="E159" s="156" t="s">
        <v>34</v>
      </c>
      <c r="F159" s="195">
        <v>12255</v>
      </c>
      <c r="H159" s="172"/>
      <c r="I159" s="184"/>
      <c r="J159" s="195">
        <f t="shared" si="5"/>
        <v>12255</v>
      </c>
    </row>
    <row r="160" spans="1:10" hidden="1" outlineLevel="1">
      <c r="A160" s="125" t="s">
        <v>189</v>
      </c>
      <c r="B160" s="126">
        <v>42104</v>
      </c>
      <c r="C160" s="175" t="s">
        <v>190</v>
      </c>
      <c r="D160" s="175" t="s">
        <v>191</v>
      </c>
      <c r="E160" s="156" t="s">
        <v>34</v>
      </c>
      <c r="F160" s="195">
        <v>552.04999999999995</v>
      </c>
      <c r="H160" s="172"/>
      <c r="I160" s="184"/>
      <c r="J160" s="195">
        <f t="shared" si="5"/>
        <v>552.04999999999995</v>
      </c>
    </row>
    <row r="161" spans="1:10" hidden="1" outlineLevel="1">
      <c r="A161" s="125" t="s">
        <v>192</v>
      </c>
      <c r="B161" s="126">
        <v>42115</v>
      </c>
      <c r="C161" s="175" t="s">
        <v>193</v>
      </c>
      <c r="D161" s="175" t="s">
        <v>194</v>
      </c>
      <c r="E161" s="156" t="s">
        <v>34</v>
      </c>
      <c r="F161" s="195">
        <v>9370.01</v>
      </c>
      <c r="H161" s="172"/>
      <c r="I161" s="184"/>
      <c r="J161" s="195">
        <f t="shared" si="5"/>
        <v>9370.01</v>
      </c>
    </row>
    <row r="162" spans="1:10" hidden="1" outlineLevel="1">
      <c r="A162" s="125" t="s">
        <v>195</v>
      </c>
      <c r="B162" s="126">
        <v>42116</v>
      </c>
      <c r="C162" s="175" t="s">
        <v>196</v>
      </c>
      <c r="D162" s="175" t="s">
        <v>197</v>
      </c>
      <c r="E162" s="156" t="s">
        <v>34</v>
      </c>
      <c r="F162" s="195">
        <v>6051</v>
      </c>
      <c r="H162" s="172"/>
      <c r="I162" s="184"/>
      <c r="J162" s="195">
        <f t="shared" si="5"/>
        <v>6051</v>
      </c>
    </row>
    <row r="163" spans="1:10" hidden="1" outlineLevel="1">
      <c r="A163" s="125" t="s">
        <v>198</v>
      </c>
      <c r="B163" s="126">
        <v>42158</v>
      </c>
      <c r="C163" s="175" t="s">
        <v>199</v>
      </c>
      <c r="D163" s="206">
        <v>52716</v>
      </c>
      <c r="E163" s="156" t="s">
        <v>34</v>
      </c>
      <c r="F163" s="195">
        <v>10050</v>
      </c>
      <c r="H163" s="172"/>
      <c r="I163" s="184"/>
      <c r="J163" s="195">
        <f t="shared" si="5"/>
        <v>10050</v>
      </c>
    </row>
    <row r="164" spans="1:10" hidden="1" outlineLevel="1">
      <c r="A164" s="125" t="s">
        <v>200</v>
      </c>
      <c r="B164" s="126">
        <v>42174</v>
      </c>
      <c r="C164" s="175" t="s">
        <v>201</v>
      </c>
      <c r="D164" s="206">
        <v>52663</v>
      </c>
      <c r="E164" s="156" t="s">
        <v>34</v>
      </c>
      <c r="F164" s="195">
        <v>30516.71</v>
      </c>
      <c r="G164" s="125" t="s">
        <v>202</v>
      </c>
      <c r="H164" s="126">
        <v>42308</v>
      </c>
      <c r="I164" s="195">
        <v>21441.710000000003</v>
      </c>
      <c r="J164" s="195">
        <f t="shared" si="5"/>
        <v>9074.9999999999964</v>
      </c>
    </row>
    <row r="165" spans="1:10" hidden="1" outlineLevel="1">
      <c r="A165" s="125" t="s">
        <v>203</v>
      </c>
      <c r="B165" s="126">
        <v>42208</v>
      </c>
      <c r="C165" s="175" t="s">
        <v>204</v>
      </c>
      <c r="D165" s="206" t="s">
        <v>205</v>
      </c>
      <c r="E165" s="156" t="s">
        <v>34</v>
      </c>
      <c r="F165" s="195">
        <v>18777.93</v>
      </c>
      <c r="G165" s="125" t="s">
        <v>202</v>
      </c>
      <c r="H165" s="126">
        <v>42308</v>
      </c>
      <c r="I165" s="195">
        <v>15540.32</v>
      </c>
      <c r="J165" s="195">
        <f t="shared" si="5"/>
        <v>3237.6100000000006</v>
      </c>
    </row>
    <row r="166" spans="1:10" hidden="1" outlineLevel="1">
      <c r="A166" s="125" t="s">
        <v>206</v>
      </c>
      <c r="B166" s="126">
        <v>42216</v>
      </c>
      <c r="C166" s="175" t="s">
        <v>207</v>
      </c>
      <c r="D166" s="175" t="s">
        <v>208</v>
      </c>
      <c r="E166" s="156" t="s">
        <v>34</v>
      </c>
      <c r="F166" s="195">
        <v>12482.67</v>
      </c>
      <c r="G166" s="125" t="s">
        <v>209</v>
      </c>
      <c r="H166" s="126">
        <v>42313</v>
      </c>
      <c r="I166" s="195">
        <v>1032.67</v>
      </c>
      <c r="J166" s="195">
        <f t="shared" si="5"/>
        <v>11450</v>
      </c>
    </row>
    <row r="167" spans="1:10" hidden="1" outlineLevel="1">
      <c r="A167" s="125" t="s">
        <v>210</v>
      </c>
      <c r="B167" s="126">
        <v>42233</v>
      </c>
      <c r="C167" s="175" t="s">
        <v>211</v>
      </c>
      <c r="D167" s="175" t="s">
        <v>212</v>
      </c>
      <c r="E167" s="156" t="s">
        <v>34</v>
      </c>
      <c r="F167" s="195">
        <v>4592.0600000000004</v>
      </c>
      <c r="G167" s="125" t="s">
        <v>213</v>
      </c>
      <c r="H167" s="126">
        <v>42293</v>
      </c>
      <c r="I167" s="215">
        <v>3800.26</v>
      </c>
      <c r="J167" s="195">
        <f t="shared" si="5"/>
        <v>791.80000000000018</v>
      </c>
    </row>
    <row r="168" spans="1:10" hidden="1" outlineLevel="1">
      <c r="A168" s="125" t="s">
        <v>214</v>
      </c>
      <c r="B168" s="126">
        <v>42235</v>
      </c>
      <c r="C168" s="175" t="s">
        <v>215</v>
      </c>
      <c r="D168" s="175" t="s">
        <v>216</v>
      </c>
      <c r="E168" s="156" t="s">
        <v>34</v>
      </c>
      <c r="F168" s="195">
        <v>7956.76</v>
      </c>
      <c r="H168" s="172"/>
      <c r="I168" s="184"/>
      <c r="J168" s="195">
        <f t="shared" si="5"/>
        <v>7956.76</v>
      </c>
    </row>
    <row r="169" spans="1:10" hidden="1" outlineLevel="1">
      <c r="A169" s="125" t="s">
        <v>220</v>
      </c>
      <c r="B169" s="126">
        <v>42300</v>
      </c>
      <c r="C169" s="175" t="s">
        <v>221</v>
      </c>
      <c r="D169" s="175" t="s">
        <v>222</v>
      </c>
      <c r="E169" s="156" t="s">
        <v>34</v>
      </c>
      <c r="F169" s="195">
        <v>86049.1</v>
      </c>
      <c r="G169" s="125" t="s">
        <v>223</v>
      </c>
      <c r="H169" s="126">
        <v>42369</v>
      </c>
      <c r="I169" s="195">
        <v>78069.100000000006</v>
      </c>
      <c r="J169" s="195">
        <f t="shared" si="5"/>
        <v>7980</v>
      </c>
    </row>
    <row r="170" spans="1:10" hidden="1" outlineLevel="1">
      <c r="A170" s="125" t="s">
        <v>224</v>
      </c>
      <c r="B170" s="126">
        <v>42307</v>
      </c>
      <c r="C170" s="175" t="s">
        <v>225</v>
      </c>
      <c r="D170" s="175" t="s">
        <v>226</v>
      </c>
      <c r="E170" s="156" t="s">
        <v>34</v>
      </c>
      <c r="F170" s="195">
        <v>36142.54</v>
      </c>
      <c r="G170" s="125" t="s">
        <v>223</v>
      </c>
      <c r="H170" s="126">
        <v>42369</v>
      </c>
      <c r="I170" s="195">
        <v>27445.84</v>
      </c>
      <c r="J170" s="195">
        <f t="shared" si="5"/>
        <v>8696.7000000000007</v>
      </c>
    </row>
    <row r="171" spans="1:10" hidden="1" outlineLevel="1">
      <c r="A171" s="125" t="s">
        <v>895</v>
      </c>
      <c r="B171" s="126">
        <v>42593</v>
      </c>
      <c r="C171" s="125" t="s">
        <v>865</v>
      </c>
      <c r="D171" s="127">
        <v>64809</v>
      </c>
      <c r="E171" s="125" t="s">
        <v>34</v>
      </c>
      <c r="F171" s="128">
        <v>18990.099999999999</v>
      </c>
      <c r="G171" s="125"/>
      <c r="H171" s="126"/>
      <c r="I171" s="195"/>
      <c r="J171" s="195">
        <f t="shared" si="5"/>
        <v>18990.099999999999</v>
      </c>
    </row>
    <row r="172" spans="1:10" hidden="1" outlineLevel="1">
      <c r="A172" s="125" t="s">
        <v>895</v>
      </c>
      <c r="B172" s="126">
        <v>42593</v>
      </c>
      <c r="C172" s="125" t="s">
        <v>865</v>
      </c>
      <c r="D172" s="127">
        <v>64809</v>
      </c>
      <c r="E172" s="125" t="s">
        <v>34</v>
      </c>
      <c r="F172" s="128">
        <v>54572.1</v>
      </c>
      <c r="G172" s="125"/>
      <c r="H172" s="126"/>
      <c r="I172" s="195"/>
      <c r="J172" s="195">
        <f t="shared" si="5"/>
        <v>54572.1</v>
      </c>
    </row>
    <row r="173" spans="1:10" hidden="1" outlineLevel="1">
      <c r="A173" s="125" t="s">
        <v>896</v>
      </c>
      <c r="B173" s="126">
        <v>42595</v>
      </c>
      <c r="C173" s="125" t="s">
        <v>897</v>
      </c>
      <c r="D173" s="127" t="s">
        <v>907</v>
      </c>
      <c r="E173" s="125" t="s">
        <v>34</v>
      </c>
      <c r="F173" s="128">
        <v>12644.53</v>
      </c>
      <c r="G173" s="125"/>
      <c r="H173" s="126"/>
      <c r="I173" s="195"/>
      <c r="J173" s="195">
        <f t="shared" si="5"/>
        <v>12644.53</v>
      </c>
    </row>
    <row r="174" spans="1:10" hidden="1" outlineLevel="1">
      <c r="A174" s="125" t="s">
        <v>898</v>
      </c>
      <c r="B174" s="126">
        <v>42600</v>
      </c>
      <c r="C174" s="125" t="s">
        <v>899</v>
      </c>
      <c r="D174" s="127" t="s">
        <v>908</v>
      </c>
      <c r="E174" s="125" t="s">
        <v>34</v>
      </c>
      <c r="F174" s="128">
        <v>24849.4</v>
      </c>
      <c r="G174" s="125"/>
      <c r="H174" s="126"/>
      <c r="I174" s="195"/>
      <c r="J174" s="195">
        <f t="shared" si="5"/>
        <v>24849.4</v>
      </c>
    </row>
    <row r="175" spans="1:10" hidden="1" outlineLevel="1">
      <c r="A175" s="125" t="s">
        <v>900</v>
      </c>
      <c r="B175" s="126">
        <v>42601</v>
      </c>
      <c r="C175" s="125" t="s">
        <v>901</v>
      </c>
      <c r="D175" s="127" t="s">
        <v>909</v>
      </c>
      <c r="E175" s="125" t="s">
        <v>34</v>
      </c>
      <c r="F175" s="128">
        <v>45559.29</v>
      </c>
      <c r="G175" s="125"/>
      <c r="H175" s="126"/>
      <c r="I175" s="195"/>
      <c r="J175" s="195">
        <f t="shared" si="5"/>
        <v>45559.29</v>
      </c>
    </row>
    <row r="176" spans="1:10" hidden="1" outlineLevel="1">
      <c r="A176" s="125" t="s">
        <v>902</v>
      </c>
      <c r="B176" s="126">
        <v>42608</v>
      </c>
      <c r="C176" s="125" t="s">
        <v>903</v>
      </c>
      <c r="D176" s="127" t="s">
        <v>910</v>
      </c>
      <c r="E176" s="125" t="s">
        <v>34</v>
      </c>
      <c r="F176" s="128">
        <v>21615.99</v>
      </c>
      <c r="H176" s="172"/>
      <c r="I176" s="184"/>
      <c r="J176" s="195">
        <f t="shared" si="5"/>
        <v>21615.99</v>
      </c>
    </row>
    <row r="177" spans="1:10" hidden="1" outlineLevel="1">
      <c r="A177" s="125" t="s">
        <v>904</v>
      </c>
      <c r="B177" s="126">
        <v>42611</v>
      </c>
      <c r="C177" s="125" t="s">
        <v>905</v>
      </c>
      <c r="D177" s="127" t="s">
        <v>911</v>
      </c>
      <c r="E177" s="125" t="s">
        <v>34</v>
      </c>
      <c r="F177" s="128">
        <v>12644.53</v>
      </c>
      <c r="H177" s="172"/>
      <c r="I177" s="184"/>
      <c r="J177" s="195">
        <f t="shared" si="5"/>
        <v>12644.53</v>
      </c>
    </row>
    <row r="178" spans="1:10" hidden="1" outlineLevel="1">
      <c r="A178" s="125"/>
      <c r="B178" s="126"/>
      <c r="C178" s="125"/>
      <c r="D178" s="127"/>
      <c r="E178" s="175"/>
      <c r="F178" s="195"/>
      <c r="H178" s="172"/>
      <c r="I178" s="184"/>
      <c r="J178" s="195"/>
    </row>
    <row r="179" spans="1:10" hidden="1" outlineLevel="1">
      <c r="A179" s="125"/>
      <c r="B179" s="126"/>
      <c r="C179" s="125"/>
      <c r="D179" s="127"/>
      <c r="E179" s="175"/>
      <c r="F179" s="195"/>
      <c r="H179" s="172"/>
      <c r="I179" s="184"/>
      <c r="J179" s="195"/>
    </row>
    <row r="180" spans="1:10" hidden="1" outlineLevel="1">
      <c r="A180" s="125"/>
      <c r="B180" s="126"/>
      <c r="C180" s="125"/>
      <c r="D180" s="127"/>
      <c r="E180" s="175"/>
      <c r="F180" s="195"/>
      <c r="H180" s="172"/>
      <c r="I180" s="184"/>
      <c r="J180" s="195"/>
    </row>
    <row r="181" spans="1:10" hidden="1" outlineLevel="1">
      <c r="E181" s="137"/>
      <c r="F181" s="123" t="s">
        <v>15</v>
      </c>
      <c r="H181" s="150"/>
      <c r="I181" s="184"/>
      <c r="J181" s="232">
        <f>+SUM(J134:J177)</f>
        <v>455150.04000000004</v>
      </c>
    </row>
    <row r="182" spans="1:10" ht="12" hidden="1" outlineLevel="1" thickBot="1">
      <c r="E182" s="137"/>
      <c r="F182" s="123" t="s">
        <v>16</v>
      </c>
      <c r="H182" s="150"/>
      <c r="I182" s="184"/>
      <c r="J182" s="212">
        <v>455150.95</v>
      </c>
    </row>
    <row r="183" spans="1:10" ht="12" hidden="1" outlineLevel="1" thickTop="1">
      <c r="E183" s="137"/>
      <c r="F183" s="123" t="s">
        <v>17</v>
      </c>
      <c r="H183" s="150"/>
      <c r="I183" s="184"/>
      <c r="J183" s="208">
        <f>+J181-J182</f>
        <v>-0.90999999997438863</v>
      </c>
    </row>
    <row r="184" spans="1:10" hidden="1" outlineLevel="1"/>
    <row r="185" spans="1:10" collapsed="1">
      <c r="A185" s="225" t="s">
        <v>239</v>
      </c>
      <c r="B185" s="224" t="s">
        <v>240</v>
      </c>
      <c r="C185" s="199"/>
      <c r="D185" s="200"/>
      <c r="E185" s="137"/>
      <c r="F185" s="125"/>
      <c r="G185" s="138"/>
      <c r="H185" s="127"/>
      <c r="I185" s="128"/>
      <c r="J185" s="128"/>
    </row>
    <row r="186" spans="1:10" hidden="1" outlineLevel="1">
      <c r="A186" s="139" t="s">
        <v>5</v>
      </c>
      <c r="B186" s="139" t="s">
        <v>6</v>
      </c>
      <c r="C186" s="180" t="s">
        <v>7</v>
      </c>
      <c r="D186" s="180" t="s">
        <v>8</v>
      </c>
      <c r="E186" s="140" t="s">
        <v>9</v>
      </c>
      <c r="F186" s="141" t="s">
        <v>10</v>
      </c>
      <c r="G186" s="142" t="s">
        <v>5</v>
      </c>
      <c r="H186" s="142" t="s">
        <v>6</v>
      </c>
      <c r="I186" s="141" t="s">
        <v>11</v>
      </c>
      <c r="J186" s="141" t="s">
        <v>19</v>
      </c>
    </row>
    <row r="187" spans="1:10" hidden="1" outlineLevel="1">
      <c r="A187" s="143"/>
      <c r="B187" s="143"/>
      <c r="C187" s="201"/>
      <c r="D187" s="201"/>
      <c r="E187" s="140" t="s">
        <v>241</v>
      </c>
      <c r="F187" s="146"/>
      <c r="G187" s="147"/>
      <c r="H187" s="148"/>
      <c r="I187" s="146"/>
      <c r="J187" s="197"/>
    </row>
    <row r="188" spans="1:10" hidden="1" outlineLevel="1">
      <c r="A188" s="143"/>
      <c r="B188" s="143"/>
      <c r="C188" s="201"/>
      <c r="D188" s="201"/>
      <c r="E188" s="140"/>
      <c r="F188" s="146"/>
      <c r="G188" s="147"/>
      <c r="H188" s="148"/>
      <c r="I188" s="179">
        <v>680.77</v>
      </c>
      <c r="J188" s="216">
        <f>+F188-I188</f>
        <v>-680.77</v>
      </c>
    </row>
    <row r="189" spans="1:10" hidden="1" outlineLevel="1">
      <c r="A189" s="143"/>
      <c r="B189" s="143"/>
      <c r="C189" s="201"/>
      <c r="D189" s="201"/>
      <c r="E189" s="177"/>
      <c r="F189" s="146"/>
      <c r="G189" s="147"/>
      <c r="H189" s="148"/>
      <c r="I189" s="179">
        <v>4224.22</v>
      </c>
      <c r="J189" s="216">
        <f>+F189-I189</f>
        <v>-4224.22</v>
      </c>
    </row>
    <row r="190" spans="1:10" hidden="1" outlineLevel="1">
      <c r="A190" s="143"/>
      <c r="B190" s="143"/>
      <c r="C190" s="201"/>
      <c r="D190" s="201"/>
      <c r="E190" s="177"/>
      <c r="F190" s="146"/>
      <c r="G190" s="147"/>
      <c r="H190" s="148"/>
      <c r="I190" s="146"/>
      <c r="J190" s="197"/>
    </row>
    <row r="191" spans="1:10" hidden="1" outlineLevel="1">
      <c r="A191" s="143"/>
      <c r="B191" s="143"/>
      <c r="C191" s="201"/>
      <c r="D191" s="201"/>
      <c r="E191" s="177"/>
      <c r="F191" s="123" t="s">
        <v>15</v>
      </c>
      <c r="H191" s="150"/>
      <c r="J191" s="232">
        <f>+J188+J189</f>
        <v>-4904.99</v>
      </c>
    </row>
    <row r="192" spans="1:10" ht="12" hidden="1" outlineLevel="1" thickBot="1">
      <c r="A192" s="143"/>
      <c r="B192" s="143"/>
      <c r="C192" s="201"/>
      <c r="D192" s="201"/>
      <c r="E192" s="177"/>
      <c r="F192" s="123" t="s">
        <v>16</v>
      </c>
      <c r="H192" s="150"/>
      <c r="J192" s="212">
        <v>-4904.99</v>
      </c>
    </row>
    <row r="193" spans="1:10" ht="12" hidden="1" outlineLevel="1" thickTop="1">
      <c r="E193" s="137"/>
      <c r="F193" s="123" t="s">
        <v>17</v>
      </c>
      <c r="H193" s="150"/>
      <c r="J193" s="208">
        <f>+J191-J192</f>
        <v>0</v>
      </c>
    </row>
    <row r="194" spans="1:10" hidden="1" outlineLevel="1">
      <c r="E194" s="137"/>
    </row>
    <row r="195" spans="1:10" collapsed="1">
      <c r="A195" s="225" t="s">
        <v>242</v>
      </c>
      <c r="B195" s="224" t="s">
        <v>243</v>
      </c>
      <c r="C195" s="199"/>
      <c r="D195" s="200"/>
      <c r="E195" s="137"/>
      <c r="F195" s="125"/>
      <c r="G195" s="138"/>
      <c r="H195" s="127"/>
      <c r="I195" s="128"/>
      <c r="J195" s="128"/>
    </row>
    <row r="196" spans="1:10" hidden="1" outlineLevel="1">
      <c r="A196" s="139" t="s">
        <v>5</v>
      </c>
      <c r="B196" s="139" t="s">
        <v>6</v>
      </c>
      <c r="C196" s="180" t="s">
        <v>7</v>
      </c>
      <c r="D196" s="180" t="s">
        <v>8</v>
      </c>
      <c r="E196" s="140" t="s">
        <v>9</v>
      </c>
      <c r="F196" s="141" t="s">
        <v>10</v>
      </c>
      <c r="G196" s="142" t="s">
        <v>5</v>
      </c>
      <c r="H196" s="142" t="s">
        <v>6</v>
      </c>
      <c r="I196" s="141" t="s">
        <v>11</v>
      </c>
      <c r="J196" s="141" t="s">
        <v>19</v>
      </c>
    </row>
    <row r="197" spans="1:10" hidden="1" outlineLevel="1">
      <c r="A197" s="143"/>
      <c r="B197" s="143"/>
      <c r="C197" s="201"/>
      <c r="D197" s="201"/>
      <c r="E197" s="140" t="s">
        <v>241</v>
      </c>
      <c r="F197" s="146"/>
      <c r="G197" s="147"/>
      <c r="H197" s="148"/>
      <c r="I197" s="146"/>
      <c r="J197" s="178"/>
    </row>
    <row r="198" spans="1:10" hidden="1" outlineLevel="1">
      <c r="A198" s="129" t="s">
        <v>247</v>
      </c>
      <c r="B198" s="172">
        <v>42149</v>
      </c>
      <c r="C198" s="133" t="s">
        <v>248</v>
      </c>
      <c r="D198" s="133">
        <v>51536</v>
      </c>
      <c r="E198" s="133" t="s">
        <v>34</v>
      </c>
      <c r="F198" s="195">
        <v>36874.089999999997</v>
      </c>
      <c r="G198" s="174"/>
      <c r="H198" s="196"/>
      <c r="I198" s="216">
        <v>30424.2</v>
      </c>
      <c r="J198" s="195">
        <f>+F198-I198</f>
        <v>6449.8899999999958</v>
      </c>
    </row>
    <row r="199" spans="1:10" hidden="1" outlineLevel="1">
      <c r="A199" s="129" t="s">
        <v>629</v>
      </c>
      <c r="B199" s="172">
        <v>42471</v>
      </c>
      <c r="C199" s="133" t="s">
        <v>630</v>
      </c>
      <c r="D199" s="133">
        <v>59402</v>
      </c>
      <c r="E199" s="133" t="s">
        <v>34</v>
      </c>
      <c r="F199" s="195">
        <v>84432.4</v>
      </c>
      <c r="G199" s="198"/>
      <c r="H199" s="196"/>
      <c r="I199" s="216">
        <v>84463.78</v>
      </c>
      <c r="J199" s="195">
        <f>+F199-I199</f>
        <v>-31.380000000004657</v>
      </c>
    </row>
    <row r="200" spans="1:10" hidden="1" outlineLevel="1">
      <c r="B200" s="172"/>
      <c r="D200" s="201"/>
      <c r="E200" s="177"/>
      <c r="F200" s="146"/>
      <c r="G200" s="147"/>
      <c r="H200" s="148"/>
      <c r="I200" s="146"/>
      <c r="J200" s="197"/>
    </row>
    <row r="201" spans="1:10" hidden="1" outlineLevel="1">
      <c r="A201" s="143"/>
      <c r="B201" s="143"/>
      <c r="C201" s="201"/>
      <c r="D201" s="201"/>
      <c r="E201" s="177"/>
      <c r="F201" s="123" t="s">
        <v>15</v>
      </c>
      <c r="H201" s="150"/>
      <c r="J201" s="232">
        <f>+J198+J199</f>
        <v>6418.5099999999911</v>
      </c>
    </row>
    <row r="202" spans="1:10" ht="12" hidden="1" outlineLevel="1" thickBot="1">
      <c r="A202" s="143"/>
      <c r="B202" s="143"/>
      <c r="C202" s="201"/>
      <c r="D202" s="201"/>
      <c r="E202" s="177"/>
      <c r="F202" s="123" t="s">
        <v>16</v>
      </c>
      <c r="H202" s="150"/>
      <c r="J202" s="187">
        <v>6418.48</v>
      </c>
    </row>
    <row r="203" spans="1:10" ht="12" hidden="1" outlineLevel="1" thickTop="1">
      <c r="A203" s="143"/>
      <c r="B203" s="143"/>
      <c r="C203" s="201"/>
      <c r="D203" s="201"/>
      <c r="E203" s="177"/>
      <c r="F203" s="123" t="s">
        <v>17</v>
      </c>
      <c r="H203" s="150"/>
      <c r="J203" s="208">
        <f>+J201-J202</f>
        <v>2.9999999991559889E-2</v>
      </c>
    </row>
    <row r="204" spans="1:10" hidden="1" outlineLevel="1">
      <c r="E204" s="137"/>
    </row>
    <row r="205" spans="1:10" collapsed="1">
      <c r="A205" s="225" t="s">
        <v>677</v>
      </c>
      <c r="B205" s="135" t="s">
        <v>680</v>
      </c>
      <c r="C205" s="135"/>
      <c r="D205" s="136"/>
      <c r="E205" s="140"/>
      <c r="F205" s="123"/>
      <c r="G205" s="142"/>
      <c r="H205" s="142"/>
      <c r="I205" s="141"/>
      <c r="J205" s="182"/>
    </row>
    <row r="206" spans="1:10" hidden="1" outlineLevel="1">
      <c r="A206" s="143" t="s">
        <v>672</v>
      </c>
      <c r="B206" s="143" t="s">
        <v>6</v>
      </c>
      <c r="C206" s="144" t="s">
        <v>7</v>
      </c>
      <c r="D206" s="145" t="s">
        <v>8</v>
      </c>
      <c r="E206" s="144" t="s">
        <v>9</v>
      </c>
      <c r="F206" s="146" t="s">
        <v>10</v>
      </c>
      <c r="G206" s="147" t="s">
        <v>672</v>
      </c>
      <c r="H206" s="147" t="s">
        <v>6</v>
      </c>
      <c r="I206" s="222" t="s">
        <v>11</v>
      </c>
      <c r="J206" s="146" t="s">
        <v>12</v>
      </c>
    </row>
    <row r="207" spans="1:10" hidden="1" outlineLevel="1">
      <c r="C207" s="129"/>
      <c r="D207" s="129"/>
      <c r="E207" s="129"/>
      <c r="F207" s="125"/>
      <c r="H207" s="152"/>
      <c r="I207" s="129"/>
      <c r="J207" s="154"/>
    </row>
    <row r="208" spans="1:10" hidden="1" outlineLevel="1">
      <c r="A208" s="129" t="s">
        <v>678</v>
      </c>
      <c r="B208" s="172">
        <v>42186</v>
      </c>
      <c r="C208" s="129">
        <v>53798</v>
      </c>
      <c r="D208" s="129" t="s">
        <v>679</v>
      </c>
      <c r="E208" s="129" t="s">
        <v>34</v>
      </c>
      <c r="F208" s="128">
        <v>1840</v>
      </c>
      <c r="H208" s="152"/>
      <c r="J208" s="154">
        <f>+F208-I208</f>
        <v>1840</v>
      </c>
    </row>
    <row r="209" spans="1:10" hidden="1" outlineLevel="1">
      <c r="C209" s="129"/>
      <c r="D209" s="129"/>
      <c r="E209" s="129"/>
      <c r="F209" s="125"/>
      <c r="H209" s="152"/>
      <c r="I209" s="129"/>
      <c r="J209" s="154"/>
    </row>
    <row r="210" spans="1:10" hidden="1" outlineLevel="1">
      <c r="C210" s="129"/>
      <c r="D210" s="129"/>
      <c r="E210" s="129"/>
      <c r="F210" s="123" t="s">
        <v>15</v>
      </c>
      <c r="I210" s="129"/>
      <c r="J210" s="154">
        <f>+J208</f>
        <v>1840</v>
      </c>
    </row>
    <row r="211" spans="1:10" ht="12" hidden="1" outlineLevel="1" thickBot="1">
      <c r="C211" s="129"/>
      <c r="D211" s="129"/>
      <c r="E211" s="129"/>
      <c r="F211" s="123" t="s">
        <v>16</v>
      </c>
      <c r="I211" s="129"/>
      <c r="J211" s="223">
        <v>1840</v>
      </c>
    </row>
    <row r="212" spans="1:10" ht="12" hidden="1" outlineLevel="1" thickTop="1">
      <c r="C212" s="129"/>
      <c r="D212" s="129"/>
      <c r="E212" s="129"/>
      <c r="F212" s="123" t="s">
        <v>17</v>
      </c>
      <c r="I212" s="129"/>
      <c r="J212" s="154">
        <f>+J210-J211</f>
        <v>0</v>
      </c>
    </row>
    <row r="213" spans="1:10" hidden="1" outlineLevel="1"/>
    <row r="214" spans="1:10" collapsed="1">
      <c r="A214" s="225" t="s">
        <v>298</v>
      </c>
      <c r="B214" s="224" t="s">
        <v>299</v>
      </c>
      <c r="C214" s="199"/>
      <c r="D214" s="200"/>
      <c r="E214" s="137"/>
      <c r="F214" s="125"/>
      <c r="G214" s="138"/>
      <c r="H214" s="127"/>
      <c r="I214" s="128"/>
      <c r="J214" s="128"/>
    </row>
    <row r="215" spans="1:10" hidden="1" outlineLevel="1">
      <c r="A215" s="139" t="s">
        <v>5</v>
      </c>
      <c r="B215" s="139" t="s">
        <v>6</v>
      </c>
      <c r="C215" s="180" t="s">
        <v>7</v>
      </c>
      <c r="D215" s="180" t="s">
        <v>8</v>
      </c>
      <c r="E215" s="140" t="s">
        <v>9</v>
      </c>
      <c r="F215" s="141" t="s">
        <v>10</v>
      </c>
      <c r="G215" s="142" t="s">
        <v>5</v>
      </c>
      <c r="H215" s="142" t="s">
        <v>6</v>
      </c>
      <c r="I215" s="141" t="s">
        <v>11</v>
      </c>
      <c r="J215" s="141" t="s">
        <v>19</v>
      </c>
    </row>
    <row r="216" spans="1:10" hidden="1" outlineLevel="1">
      <c r="A216" s="129" t="s">
        <v>300</v>
      </c>
      <c r="B216" s="172">
        <v>41820</v>
      </c>
      <c r="C216" s="133" t="s">
        <v>301</v>
      </c>
      <c r="D216" s="133" t="s">
        <v>302</v>
      </c>
      <c r="E216" s="137" t="s">
        <v>76</v>
      </c>
      <c r="F216" s="215">
        <v>4535.16</v>
      </c>
      <c r="G216" s="198"/>
      <c r="H216" s="196"/>
      <c r="I216" s="197"/>
      <c r="J216" s="216">
        <f>+F216-I216</f>
        <v>4535.16</v>
      </c>
    </row>
    <row r="217" spans="1:10" hidden="1" outlineLevel="1">
      <c r="A217" s="129" t="s">
        <v>303</v>
      </c>
      <c r="B217" s="172">
        <v>41880</v>
      </c>
      <c r="C217" s="133" t="s">
        <v>304</v>
      </c>
      <c r="D217" s="133" t="s">
        <v>305</v>
      </c>
      <c r="E217" s="137" t="s">
        <v>76</v>
      </c>
      <c r="F217" s="215">
        <v>9397.7199999999993</v>
      </c>
      <c r="G217" s="198"/>
      <c r="H217" s="196"/>
      <c r="I217" s="197"/>
      <c r="J217" s="216">
        <f t="shared" ref="J217:J218" si="6">+F217-I217</f>
        <v>9397.7199999999993</v>
      </c>
    </row>
    <row r="218" spans="1:10" hidden="1" outlineLevel="1">
      <c r="A218" s="129" t="s">
        <v>306</v>
      </c>
      <c r="B218" s="172">
        <v>42326</v>
      </c>
      <c r="C218" s="133" t="s">
        <v>307</v>
      </c>
      <c r="D218" s="133" t="s">
        <v>308</v>
      </c>
      <c r="E218" s="133" t="s">
        <v>76</v>
      </c>
      <c r="F218" s="215">
        <v>2547.64</v>
      </c>
      <c r="G218" s="174"/>
      <c r="H218" s="174"/>
      <c r="I218" s="216">
        <v>1909.64</v>
      </c>
      <c r="J218" s="216">
        <f t="shared" si="6"/>
        <v>637.99999999999977</v>
      </c>
    </row>
    <row r="219" spans="1:10" hidden="1" outlineLevel="1">
      <c r="B219" s="172"/>
      <c r="D219" s="207"/>
      <c r="E219" s="137"/>
      <c r="F219" s="195"/>
      <c r="G219" s="174"/>
      <c r="H219" s="174"/>
      <c r="I219" s="216"/>
      <c r="J219" s="195"/>
    </row>
    <row r="220" spans="1:10" hidden="1" outlineLevel="1">
      <c r="A220" s="143"/>
      <c r="B220" s="143"/>
      <c r="C220" s="201"/>
      <c r="D220" s="201"/>
      <c r="E220" s="177"/>
      <c r="F220" s="123" t="s">
        <v>15</v>
      </c>
      <c r="H220" s="150"/>
      <c r="J220" s="232">
        <f>+J216+J217+J218</f>
        <v>14570.88</v>
      </c>
    </row>
    <row r="221" spans="1:10" ht="12" hidden="1" outlineLevel="1" thickBot="1">
      <c r="A221" s="143"/>
      <c r="B221" s="143"/>
      <c r="C221" s="201"/>
      <c r="D221" s="201"/>
      <c r="E221" s="177"/>
      <c r="F221" s="123" t="s">
        <v>16</v>
      </c>
      <c r="H221" s="150"/>
      <c r="J221" s="212">
        <v>14570.88</v>
      </c>
    </row>
    <row r="222" spans="1:10" ht="12" hidden="1" outlineLevel="1" thickTop="1">
      <c r="E222" s="137"/>
      <c r="F222" s="123" t="s">
        <v>17</v>
      </c>
      <c r="H222" s="150"/>
      <c r="J222" s="208">
        <f>+J220-J221</f>
        <v>0</v>
      </c>
    </row>
    <row r="223" spans="1:10" hidden="1" outlineLevel="1"/>
    <row r="224" spans="1:10" hidden="1" outlineLevel="1"/>
    <row r="225" spans="1:10" collapsed="1">
      <c r="A225" s="225" t="s">
        <v>309</v>
      </c>
      <c r="B225" s="224" t="s">
        <v>310</v>
      </c>
      <c r="C225" s="199"/>
      <c r="D225" s="200"/>
      <c r="E225" s="137"/>
      <c r="F225" s="125"/>
      <c r="G225" s="138"/>
      <c r="H225" s="127"/>
      <c r="I225" s="128"/>
      <c r="J225" s="128"/>
    </row>
    <row r="226" spans="1:10" hidden="1" outlineLevel="1">
      <c r="A226" s="139" t="s">
        <v>5</v>
      </c>
      <c r="B226" s="139" t="s">
        <v>6</v>
      </c>
      <c r="C226" s="180" t="s">
        <v>7</v>
      </c>
      <c r="D226" s="180" t="s">
        <v>8</v>
      </c>
      <c r="E226" s="140" t="s">
        <v>9</v>
      </c>
      <c r="F226" s="141" t="s">
        <v>10</v>
      </c>
      <c r="G226" s="142" t="s">
        <v>5</v>
      </c>
      <c r="H226" s="142" t="s">
        <v>6</v>
      </c>
      <c r="I226" s="141" t="s">
        <v>11</v>
      </c>
      <c r="J226" s="141" t="s">
        <v>19</v>
      </c>
    </row>
    <row r="227" spans="1:10" hidden="1" outlineLevel="1">
      <c r="A227" s="143"/>
      <c r="B227" s="143"/>
      <c r="C227" s="201"/>
      <c r="D227" s="201"/>
      <c r="E227" s="140" t="s">
        <v>241</v>
      </c>
      <c r="F227" s="146"/>
      <c r="G227" s="147"/>
      <c r="H227" s="148"/>
      <c r="I227" s="197"/>
      <c r="J227" s="197">
        <v>0</v>
      </c>
    </row>
    <row r="228" spans="1:10" hidden="1" outlineLevel="1">
      <c r="A228" s="129" t="s">
        <v>311</v>
      </c>
      <c r="B228" s="172">
        <v>42151</v>
      </c>
      <c r="C228" s="133" t="s">
        <v>312</v>
      </c>
      <c r="D228" s="133" t="s">
        <v>313</v>
      </c>
      <c r="E228" s="137" t="s">
        <v>34</v>
      </c>
      <c r="F228" s="195">
        <v>13953.72</v>
      </c>
      <c r="G228" s="129" t="s">
        <v>314</v>
      </c>
      <c r="H228" s="172">
        <v>42215</v>
      </c>
      <c r="I228" s="184">
        <v>11547.91</v>
      </c>
      <c r="J228" s="195">
        <f>+F228-I228</f>
        <v>2405.8099999999995</v>
      </c>
    </row>
    <row r="229" spans="1:10" hidden="1" outlineLevel="1">
      <c r="A229" s="129" t="s">
        <v>914</v>
      </c>
      <c r="B229" s="172">
        <v>42594</v>
      </c>
      <c r="C229" s="133" t="s">
        <v>912</v>
      </c>
      <c r="D229" s="133" t="s">
        <v>912</v>
      </c>
      <c r="E229" s="137" t="s">
        <v>34</v>
      </c>
      <c r="F229" s="190">
        <v>12259.18</v>
      </c>
      <c r="G229" s="174"/>
      <c r="H229" s="174"/>
      <c r="I229" s="184"/>
      <c r="J229" s="195">
        <f t="shared" ref="J229:J230" si="7">+F229-I229</f>
        <v>12259.18</v>
      </c>
    </row>
    <row r="230" spans="1:10" hidden="1" outlineLevel="1">
      <c r="A230" s="129" t="s">
        <v>915</v>
      </c>
      <c r="B230" s="172">
        <v>42613</v>
      </c>
      <c r="C230" s="133" t="s">
        <v>913</v>
      </c>
      <c r="D230" s="133" t="s">
        <v>913</v>
      </c>
      <c r="E230" s="137" t="s">
        <v>34</v>
      </c>
      <c r="F230" s="190">
        <v>11038.08</v>
      </c>
      <c r="G230" s="174"/>
      <c r="H230" s="174"/>
      <c r="I230" s="184"/>
      <c r="J230" s="195">
        <f t="shared" si="7"/>
        <v>11038.08</v>
      </c>
    </row>
    <row r="231" spans="1:10" hidden="1" outlineLevel="1">
      <c r="B231" s="172"/>
      <c r="E231" s="137"/>
      <c r="F231" s="138"/>
      <c r="G231" s="147"/>
      <c r="H231" s="148"/>
      <c r="I231" s="197"/>
      <c r="J231" s="195"/>
    </row>
    <row r="232" spans="1:10" hidden="1" outlineLevel="1">
      <c r="A232" s="143"/>
      <c r="B232" s="143"/>
      <c r="C232" s="201"/>
      <c r="D232" s="201"/>
      <c r="E232" s="177"/>
      <c r="F232" s="123" t="s">
        <v>15</v>
      </c>
      <c r="H232" s="150"/>
      <c r="I232" s="184"/>
      <c r="J232" s="232">
        <f>+J228+J229+J230</f>
        <v>25703.07</v>
      </c>
    </row>
    <row r="233" spans="1:10" ht="12" hidden="1" outlineLevel="1" thickBot="1">
      <c r="A233" s="143"/>
      <c r="B233" s="143"/>
      <c r="C233" s="201"/>
      <c r="D233" s="201"/>
      <c r="E233" s="177"/>
      <c r="F233" s="123" t="s">
        <v>16</v>
      </c>
      <c r="H233" s="150"/>
      <c r="I233" s="184"/>
      <c r="J233" s="212">
        <v>25703.07</v>
      </c>
    </row>
    <row r="234" spans="1:10" ht="12" hidden="1" outlineLevel="1" thickTop="1">
      <c r="A234" s="143"/>
      <c r="B234" s="143"/>
      <c r="C234" s="201"/>
      <c r="D234" s="201"/>
      <c r="E234" s="177"/>
      <c r="F234" s="123" t="s">
        <v>17</v>
      </c>
      <c r="H234" s="150"/>
      <c r="I234" s="184"/>
      <c r="J234" s="208">
        <f>+J232-J233</f>
        <v>0</v>
      </c>
    </row>
    <row r="235" spans="1:10" hidden="1" outlineLevel="1"/>
    <row r="236" spans="1:10" collapsed="1">
      <c r="A236" s="225" t="s">
        <v>465</v>
      </c>
      <c r="B236" s="199" t="s">
        <v>466</v>
      </c>
      <c r="C236" s="199"/>
      <c r="D236" s="200"/>
      <c r="E236" s="140"/>
      <c r="F236" s="123"/>
      <c r="G236" s="142"/>
      <c r="H236" s="142"/>
      <c r="I236" s="141"/>
      <c r="J236" s="182"/>
    </row>
    <row r="237" spans="1:10" hidden="1" outlineLevel="1">
      <c r="A237" s="139" t="s">
        <v>5</v>
      </c>
      <c r="B237" s="139" t="s">
        <v>6</v>
      </c>
      <c r="C237" s="180" t="s">
        <v>7</v>
      </c>
      <c r="D237" s="180" t="s">
        <v>8</v>
      </c>
      <c r="E237" s="140" t="s">
        <v>9</v>
      </c>
      <c r="F237" s="141" t="s">
        <v>10</v>
      </c>
      <c r="G237" s="142" t="s">
        <v>5</v>
      </c>
      <c r="H237" s="142" t="s">
        <v>6</v>
      </c>
      <c r="I237" s="141" t="s">
        <v>11</v>
      </c>
      <c r="J237" s="141" t="s">
        <v>19</v>
      </c>
    </row>
    <row r="238" spans="1:10" hidden="1" outlineLevel="1">
      <c r="B238" s="170"/>
      <c r="C238" s="183"/>
      <c r="D238" s="183"/>
      <c r="E238" s="183"/>
      <c r="F238" s="236"/>
      <c r="G238" s="141"/>
      <c r="H238" s="141"/>
      <c r="I238" s="141"/>
      <c r="J238" s="219"/>
    </row>
    <row r="239" spans="1:10" hidden="1" outlineLevel="1">
      <c r="A239" s="169" t="s">
        <v>761</v>
      </c>
      <c r="B239" s="170">
        <v>42523</v>
      </c>
      <c r="C239" s="169" t="s">
        <v>762</v>
      </c>
      <c r="D239" s="169" t="s">
        <v>763</v>
      </c>
      <c r="E239" s="169" t="s">
        <v>76</v>
      </c>
      <c r="F239" s="93">
        <v>1840</v>
      </c>
      <c r="G239" s="141"/>
      <c r="H239" s="141"/>
      <c r="I239" s="181">
        <v>326.54000000000002</v>
      </c>
      <c r="J239" s="219">
        <f>+F239-I239</f>
        <v>1513.46</v>
      </c>
    </row>
    <row r="240" spans="1:10" hidden="1" outlineLevel="1">
      <c r="B240" s="170"/>
      <c r="F240" s="237"/>
      <c r="G240" s="141"/>
      <c r="H240" s="141"/>
      <c r="I240" s="141"/>
      <c r="J240" s="219"/>
    </row>
    <row r="241" spans="1:10" hidden="1" outlineLevel="1">
      <c r="F241" s="123" t="s">
        <v>15</v>
      </c>
      <c r="J241" s="232">
        <f>+J239</f>
        <v>1513.46</v>
      </c>
    </row>
    <row r="242" spans="1:10" ht="12" hidden="1" outlineLevel="1" thickBot="1">
      <c r="F242" s="123" t="s">
        <v>16</v>
      </c>
      <c r="J242" s="211">
        <v>1513.94</v>
      </c>
    </row>
    <row r="243" spans="1:10" ht="12" hidden="1" outlineLevel="1" thickTop="1">
      <c r="F243" s="123" t="s">
        <v>17</v>
      </c>
      <c r="J243" s="195">
        <f>+J241-J242</f>
        <v>-0.48000000000001819</v>
      </c>
    </row>
    <row r="244" spans="1:10" hidden="1" outlineLevel="1"/>
    <row r="245" spans="1:10" hidden="1" outlineLevel="1"/>
    <row r="246" spans="1:10" collapsed="1">
      <c r="A246" s="225" t="s">
        <v>333</v>
      </c>
      <c r="B246" s="224" t="s">
        <v>334</v>
      </c>
      <c r="C246" s="199"/>
      <c r="D246" s="200"/>
      <c r="E246" s="137"/>
      <c r="F246" s="125"/>
      <c r="G246" s="138"/>
      <c r="H246" s="127"/>
      <c r="I246" s="128"/>
      <c r="J246" s="128"/>
    </row>
    <row r="247" spans="1:10" hidden="1" outlineLevel="1">
      <c r="A247" s="139" t="s">
        <v>5</v>
      </c>
      <c r="B247" s="139" t="s">
        <v>6</v>
      </c>
      <c r="C247" s="180" t="s">
        <v>7</v>
      </c>
      <c r="D247" s="180" t="s">
        <v>8</v>
      </c>
      <c r="E247" s="140" t="s">
        <v>9</v>
      </c>
      <c r="F247" s="141" t="s">
        <v>10</v>
      </c>
      <c r="G247" s="142" t="s">
        <v>5</v>
      </c>
      <c r="H247" s="142" t="s">
        <v>6</v>
      </c>
      <c r="I247" s="141" t="s">
        <v>11</v>
      </c>
      <c r="J247" s="141" t="s">
        <v>19</v>
      </c>
    </row>
    <row r="248" spans="1:10" hidden="1" outlineLevel="1">
      <c r="A248" s="143"/>
      <c r="B248" s="143"/>
      <c r="C248" s="201"/>
      <c r="D248" s="201"/>
      <c r="E248" s="140"/>
      <c r="F248" s="138"/>
      <c r="G248" s="147"/>
      <c r="H248" s="148"/>
      <c r="I248" s="197"/>
      <c r="J248" s="197">
        <v>0</v>
      </c>
    </row>
    <row r="249" spans="1:10" hidden="1" outlineLevel="1">
      <c r="A249" s="129" t="s">
        <v>335</v>
      </c>
      <c r="B249" s="172">
        <v>42009</v>
      </c>
      <c r="C249" s="133" t="s">
        <v>336</v>
      </c>
      <c r="D249" s="133" t="s">
        <v>337</v>
      </c>
      <c r="E249" s="137" t="s">
        <v>338</v>
      </c>
      <c r="F249" s="195">
        <v>2583.19</v>
      </c>
      <c r="G249" s="134"/>
      <c r="H249" s="134"/>
      <c r="I249" s="184"/>
      <c r="J249" s="216">
        <f>+F249-I249</f>
        <v>2583.19</v>
      </c>
    </row>
    <row r="250" spans="1:10" hidden="1" outlineLevel="1">
      <c r="A250" s="129" t="s">
        <v>339</v>
      </c>
      <c r="B250" s="172">
        <v>42280</v>
      </c>
      <c r="C250" s="133" t="s">
        <v>340</v>
      </c>
      <c r="D250" s="133" t="s">
        <v>341</v>
      </c>
      <c r="E250" s="137" t="s">
        <v>76</v>
      </c>
      <c r="F250" s="195">
        <v>4024.69</v>
      </c>
      <c r="G250" s="134"/>
      <c r="H250" s="134"/>
      <c r="I250" s="184"/>
      <c r="J250" s="216">
        <f>+F250-I250</f>
        <v>4024.69</v>
      </c>
    </row>
    <row r="251" spans="1:10" hidden="1" outlineLevel="1">
      <c r="B251" s="172"/>
      <c r="E251" s="137"/>
      <c r="F251" s="195"/>
      <c r="H251" s="172"/>
      <c r="I251" s="184"/>
      <c r="J251" s="216"/>
    </row>
    <row r="252" spans="1:10" hidden="1" outlineLevel="1">
      <c r="E252" s="137"/>
      <c r="F252" s="123" t="s">
        <v>15</v>
      </c>
      <c r="H252" s="150"/>
      <c r="I252" s="184"/>
      <c r="J252" s="232">
        <f>+J249+J250</f>
        <v>6607.88</v>
      </c>
    </row>
    <row r="253" spans="1:10" ht="12" hidden="1" outlineLevel="1" thickBot="1">
      <c r="E253" s="137"/>
      <c r="F253" s="123" t="s">
        <v>16</v>
      </c>
      <c r="H253" s="150"/>
      <c r="I253" s="184"/>
      <c r="J253" s="187">
        <v>6607.88</v>
      </c>
    </row>
    <row r="254" spans="1:10" ht="12" hidden="1" outlineLevel="1" thickTop="1">
      <c r="E254" s="137"/>
      <c r="F254" s="123" t="s">
        <v>17</v>
      </c>
      <c r="H254" s="150"/>
      <c r="J254" s="154">
        <f>+J252-J253</f>
        <v>0</v>
      </c>
    </row>
    <row r="255" spans="1:10" hidden="1" outlineLevel="1">
      <c r="E255" s="137"/>
      <c r="F255" s="123"/>
      <c r="H255" s="150"/>
      <c r="J255" s="154"/>
    </row>
    <row r="256" spans="1:10" collapsed="1">
      <c r="E256" s="137"/>
      <c r="F256" s="123"/>
      <c r="H256" s="150"/>
      <c r="J256" s="154"/>
    </row>
    <row r="257" spans="1:10">
      <c r="E257" s="137"/>
      <c r="F257" s="123"/>
      <c r="H257" s="150"/>
      <c r="J257" s="154"/>
    </row>
    <row r="258" spans="1:10">
      <c r="A258" s="226" t="s">
        <v>676</v>
      </c>
      <c r="B258" s="229" t="s">
        <v>18</v>
      </c>
      <c r="C258" s="230"/>
      <c r="D258" s="231"/>
      <c r="E258" s="137"/>
      <c r="F258" s="123"/>
      <c r="H258" s="150"/>
      <c r="J258" s="154"/>
    </row>
    <row r="259" spans="1:10" hidden="1" outlineLevel="1">
      <c r="A259" s="139" t="s">
        <v>5</v>
      </c>
      <c r="B259" s="139" t="s">
        <v>6</v>
      </c>
      <c r="C259" s="180" t="s">
        <v>7</v>
      </c>
      <c r="D259" s="180" t="s">
        <v>8</v>
      </c>
      <c r="E259" s="140" t="s">
        <v>9</v>
      </c>
      <c r="F259" s="141" t="s">
        <v>10</v>
      </c>
      <c r="G259" s="142" t="s">
        <v>5</v>
      </c>
      <c r="H259" s="142" t="s">
        <v>6</v>
      </c>
      <c r="I259" s="141" t="s">
        <v>11</v>
      </c>
      <c r="J259" s="141" t="s">
        <v>19</v>
      </c>
    </row>
    <row r="260" spans="1:10" hidden="1" outlineLevel="1">
      <c r="A260" s="125"/>
      <c r="B260" s="126"/>
      <c r="C260" s="175"/>
      <c r="D260" s="175"/>
      <c r="E260" s="140" t="s">
        <v>13</v>
      </c>
      <c r="F260" s="125"/>
      <c r="G260" s="125"/>
      <c r="H260" s="127"/>
      <c r="I260" s="128"/>
      <c r="J260" s="209">
        <v>212252.41</v>
      </c>
    </row>
    <row r="261" spans="1:10" hidden="1" outlineLevel="1">
      <c r="D261" s="175"/>
      <c r="E261" s="137"/>
      <c r="F261" s="123"/>
      <c r="H261" s="170"/>
      <c r="I261" s="168"/>
      <c r="J261" s="210"/>
    </row>
    <row r="262" spans="1:10" hidden="1" outlineLevel="1">
      <c r="D262" s="175"/>
      <c r="E262" s="137"/>
      <c r="F262" s="123"/>
      <c r="H262" s="150"/>
      <c r="J262" s="208"/>
    </row>
    <row r="263" spans="1:10" hidden="1" outlineLevel="1">
      <c r="D263" s="175"/>
      <c r="E263" s="137"/>
      <c r="F263" s="123" t="s">
        <v>15</v>
      </c>
      <c r="H263" s="150"/>
      <c r="J263" s="232">
        <f>+J260</f>
        <v>212252.41</v>
      </c>
    </row>
    <row r="264" spans="1:10" ht="12" hidden="1" outlineLevel="1" thickBot="1">
      <c r="D264" s="175"/>
      <c r="E264" s="137"/>
      <c r="F264" s="123" t="s">
        <v>16</v>
      </c>
      <c r="H264" s="150"/>
      <c r="J264" s="211">
        <v>212252.41</v>
      </c>
    </row>
    <row r="265" spans="1:10" ht="12" hidden="1" outlineLevel="1" thickTop="1">
      <c r="D265" s="175"/>
      <c r="E265" s="137"/>
      <c r="F265" s="123" t="s">
        <v>17</v>
      </c>
      <c r="H265" s="150"/>
      <c r="J265" s="208">
        <v>0</v>
      </c>
    </row>
    <row r="266" spans="1:10" hidden="1" outlineLevel="1"/>
    <row r="267" spans="1:10" collapsed="1">
      <c r="A267" s="226" t="s">
        <v>916</v>
      </c>
      <c r="B267" s="227" t="s">
        <v>917</v>
      </c>
      <c r="C267" s="227"/>
      <c r="D267" s="228"/>
      <c r="E267" s="140"/>
      <c r="F267" s="123"/>
      <c r="G267" s="142"/>
      <c r="H267" s="142"/>
      <c r="I267" s="141"/>
      <c r="J267" s="182"/>
    </row>
    <row r="268" spans="1:10" hidden="1" outlineLevel="1">
      <c r="A268" s="143" t="s">
        <v>672</v>
      </c>
      <c r="B268" s="143" t="s">
        <v>6</v>
      </c>
      <c r="C268" s="144" t="s">
        <v>7</v>
      </c>
      <c r="D268" s="145" t="s">
        <v>8</v>
      </c>
      <c r="E268" s="144" t="s">
        <v>9</v>
      </c>
      <c r="F268" s="146" t="s">
        <v>10</v>
      </c>
      <c r="G268" s="147" t="s">
        <v>672</v>
      </c>
      <c r="H268" s="147" t="s">
        <v>6</v>
      </c>
      <c r="I268" s="222" t="s">
        <v>11</v>
      </c>
      <c r="J268" s="146" t="s">
        <v>12</v>
      </c>
    </row>
    <row r="269" spans="1:10" hidden="1" outlineLevel="1">
      <c r="C269" s="129"/>
      <c r="D269" s="129"/>
      <c r="E269" s="129"/>
      <c r="F269" s="123"/>
      <c r="I269" s="129"/>
      <c r="J269" s="154"/>
    </row>
    <row r="270" spans="1:10" hidden="1" outlineLevel="1">
      <c r="A270" s="129" t="s">
        <v>918</v>
      </c>
      <c r="B270" s="172">
        <v>42608</v>
      </c>
      <c r="C270" s="129" t="s">
        <v>920</v>
      </c>
      <c r="D270" s="129" t="s">
        <v>920</v>
      </c>
      <c r="E270" s="133" t="s">
        <v>922</v>
      </c>
      <c r="F270" s="235">
        <v>7568.78</v>
      </c>
      <c r="I270" s="129"/>
      <c r="J270" s="154">
        <v>7568.78</v>
      </c>
    </row>
    <row r="271" spans="1:10" hidden="1" outlineLevel="1">
      <c r="A271" s="129" t="s">
        <v>919</v>
      </c>
      <c r="B271" s="172">
        <v>42608</v>
      </c>
      <c r="C271" s="129" t="s">
        <v>921</v>
      </c>
      <c r="D271" s="129" t="s">
        <v>921</v>
      </c>
      <c r="E271" s="133" t="s">
        <v>922</v>
      </c>
      <c r="F271" s="235">
        <v>13780.81</v>
      </c>
      <c r="I271" s="129"/>
      <c r="J271" s="154">
        <v>13780.81</v>
      </c>
    </row>
    <row r="272" spans="1:10" hidden="1" outlineLevel="1">
      <c r="B272" s="172"/>
      <c r="C272" s="129"/>
      <c r="D272" s="129"/>
      <c r="E272" s="129"/>
      <c r="F272" s="123"/>
      <c r="I272" s="129"/>
      <c r="J272" s="154"/>
    </row>
    <row r="273" spans="1:10" hidden="1" outlineLevel="1">
      <c r="C273" s="129"/>
      <c r="D273" s="129"/>
      <c r="E273" s="129"/>
      <c r="F273" s="123" t="s">
        <v>15</v>
      </c>
      <c r="I273" s="129"/>
      <c r="J273" s="154">
        <v>21349.59</v>
      </c>
    </row>
    <row r="274" spans="1:10" ht="12" hidden="1" outlineLevel="1" thickBot="1">
      <c r="C274" s="129"/>
      <c r="D274" s="129"/>
      <c r="E274" s="129"/>
      <c r="F274" s="123" t="s">
        <v>16</v>
      </c>
      <c r="I274" s="129"/>
      <c r="J274" s="223">
        <v>21349.59</v>
      </c>
    </row>
    <row r="275" spans="1:10" ht="12" hidden="1" outlineLevel="1" thickTop="1">
      <c r="C275" s="129"/>
      <c r="D275" s="129"/>
      <c r="E275" s="129"/>
      <c r="F275" s="123" t="s">
        <v>17</v>
      </c>
      <c r="I275" s="129"/>
      <c r="J275" s="154">
        <v>0</v>
      </c>
    </row>
    <row r="276" spans="1:10" hidden="1" outlineLevel="1"/>
    <row r="277" spans="1:10" collapsed="1">
      <c r="A277" s="226" t="s">
        <v>354</v>
      </c>
      <c r="B277" s="229" t="s">
        <v>355</v>
      </c>
      <c r="C277" s="230"/>
      <c r="D277" s="231"/>
      <c r="E277" s="137"/>
    </row>
    <row r="278" spans="1:10" hidden="1" outlineLevel="1">
      <c r="A278" s="139" t="s">
        <v>5</v>
      </c>
      <c r="B278" s="139" t="s">
        <v>6</v>
      </c>
      <c r="C278" s="180" t="s">
        <v>7</v>
      </c>
      <c r="D278" s="180" t="s">
        <v>8</v>
      </c>
      <c r="E278" s="140" t="s">
        <v>9</v>
      </c>
      <c r="F278" s="141" t="s">
        <v>10</v>
      </c>
      <c r="G278" s="142" t="s">
        <v>5</v>
      </c>
      <c r="H278" s="142" t="s">
        <v>6</v>
      </c>
      <c r="I278" s="141" t="s">
        <v>11</v>
      </c>
      <c r="J278" s="141" t="s">
        <v>19</v>
      </c>
    </row>
    <row r="279" spans="1:10" hidden="1" outlineLevel="1">
      <c r="E279" s="140" t="s">
        <v>13</v>
      </c>
      <c r="J279" s="209">
        <v>8624.9699999999993</v>
      </c>
    </row>
    <row r="280" spans="1:10" hidden="1" outlineLevel="1">
      <c r="E280" s="137"/>
      <c r="J280" s="190"/>
    </row>
    <row r="281" spans="1:10" hidden="1" outlineLevel="1">
      <c r="E281" s="137"/>
      <c r="F281" s="123" t="s">
        <v>15</v>
      </c>
      <c r="H281" s="150"/>
      <c r="J281" s="232">
        <v>8624.9699999999993</v>
      </c>
    </row>
    <row r="282" spans="1:10" ht="12" hidden="1" outlineLevel="1" thickBot="1">
      <c r="E282" s="137"/>
      <c r="F282" s="123" t="s">
        <v>16</v>
      </c>
      <c r="H282" s="150"/>
      <c r="J282" s="211">
        <v>8624.9699999999993</v>
      </c>
    </row>
    <row r="283" spans="1:10" ht="12" hidden="1" outlineLevel="1" thickTop="1">
      <c r="E283" s="137"/>
      <c r="F283" s="123" t="s">
        <v>17</v>
      </c>
      <c r="H283" s="150"/>
      <c r="J283" s="208">
        <v>0</v>
      </c>
    </row>
    <row r="284" spans="1:10" hidden="1" outlineLevel="1"/>
    <row r="285" spans="1:10" collapsed="1"/>
    <row r="288" spans="1:10" ht="12">
      <c r="I288" s="238" t="s">
        <v>924</v>
      </c>
      <c r="J288" s="239">
        <f>+J281+J273+J263+J252+J241+J232+J220+J210+J201+J191+J181+J128+J120+J112+J103+J86+J78+J43+J21+J12</f>
        <v>1549170.78</v>
      </c>
    </row>
    <row r="289" spans="9:12" ht="12.75" thickBot="1">
      <c r="I289" s="238" t="s">
        <v>925</v>
      </c>
      <c r="J289" s="240">
        <v>1549172.13</v>
      </c>
      <c r="K289" s="194"/>
      <c r="L289" s="194"/>
    </row>
    <row r="290" spans="9:12" ht="12.75" thickTop="1">
      <c r="I290" s="238" t="s">
        <v>19</v>
      </c>
      <c r="J290" s="241">
        <f>+J288-J289</f>
        <v>-1.3499999998603016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L302"/>
  <sheetViews>
    <sheetView workbookViewId="0">
      <selection activeCell="E269" sqref="E269"/>
    </sheetView>
  </sheetViews>
  <sheetFormatPr baseColWidth="10" defaultRowHeight="11.25" outlineLevelRow="1"/>
  <cols>
    <col min="1" max="1" width="11.42578125" style="169"/>
    <col min="2" max="2" width="14.7109375" style="169" customWidth="1"/>
    <col min="3" max="3" width="9.85546875" style="169" bestFit="1" customWidth="1"/>
    <col min="4" max="4" width="8" style="169" bestFit="1" customWidth="1"/>
    <col min="5" max="5" width="31.85546875" style="169" bestFit="1" customWidth="1"/>
    <col min="6" max="6" width="10.7109375" style="234" bestFit="1" customWidth="1"/>
    <col min="7" max="7" width="7.85546875" style="169" bestFit="1" customWidth="1"/>
    <col min="8" max="8" width="8.7109375" style="169" bestFit="1" customWidth="1"/>
    <col min="9" max="9" width="11.140625" style="169" bestFit="1" customWidth="1"/>
    <col min="10" max="10" width="12.42578125" style="169" bestFit="1" customWidth="1"/>
    <col min="11" max="11" width="6.85546875" style="169" customWidth="1"/>
    <col min="12" max="12" width="11.5703125" style="169" bestFit="1" customWidth="1"/>
    <col min="13" max="16384" width="11.42578125" style="169"/>
  </cols>
  <sheetData>
    <row r="1" spans="1:12" ht="12.75">
      <c r="A1" s="242"/>
      <c r="B1" s="242"/>
      <c r="C1" s="243"/>
      <c r="D1" s="243"/>
      <c r="E1" s="243"/>
      <c r="F1" s="244"/>
      <c r="G1" s="245"/>
      <c r="H1" s="246"/>
      <c r="I1" s="247"/>
      <c r="J1" s="247"/>
      <c r="K1" s="130"/>
      <c r="L1" s="131" t="s">
        <v>0</v>
      </c>
    </row>
    <row r="2" spans="1:12" ht="12.75">
      <c r="A2" s="308" t="s">
        <v>1</v>
      </c>
      <c r="B2" s="308"/>
      <c r="C2" s="308"/>
      <c r="D2" s="308"/>
      <c r="E2" s="308"/>
      <c r="F2" s="308"/>
      <c r="G2" s="308"/>
      <c r="H2" s="308"/>
      <c r="I2" s="308"/>
      <c r="J2" s="308"/>
      <c r="K2" s="228"/>
      <c r="L2" s="131" t="s">
        <v>2</v>
      </c>
    </row>
    <row r="3" spans="1:12" ht="12.75">
      <c r="A3" s="308" t="s">
        <v>1007</v>
      </c>
      <c r="B3" s="308"/>
      <c r="C3" s="308"/>
      <c r="D3" s="308"/>
      <c r="E3" s="308"/>
      <c r="F3" s="308"/>
      <c r="G3" s="308"/>
      <c r="H3" s="308"/>
      <c r="I3" s="308"/>
      <c r="J3" s="308"/>
    </row>
    <row r="4" spans="1:12" ht="20.25" customHeight="1">
      <c r="A4" s="307"/>
      <c r="B4" s="307"/>
      <c r="C4" s="307"/>
      <c r="D4" s="307"/>
      <c r="E4" s="307"/>
      <c r="F4" s="307"/>
      <c r="G4" s="307"/>
      <c r="H4" s="307"/>
      <c r="I4" s="307"/>
      <c r="J4" s="307"/>
    </row>
    <row r="5" spans="1:12">
      <c r="A5" s="248"/>
      <c r="B5" s="248"/>
      <c r="C5" s="248"/>
      <c r="D5" s="248"/>
      <c r="E5" s="248"/>
      <c r="F5" s="248"/>
      <c r="G5" s="248"/>
      <c r="H5" s="248"/>
      <c r="I5" s="248"/>
      <c r="J5" s="248"/>
    </row>
    <row r="6" spans="1:12">
      <c r="A6" s="225" t="s">
        <v>767</v>
      </c>
      <c r="B6" s="224" t="s">
        <v>768</v>
      </c>
      <c r="C6" s="199"/>
      <c r="D6" s="200"/>
      <c r="E6" s="137"/>
      <c r="F6" s="125"/>
      <c r="G6" s="138"/>
      <c r="H6" s="127"/>
      <c r="I6" s="128"/>
      <c r="J6" s="128"/>
    </row>
    <row r="7" spans="1:12" hidden="1" outlineLevel="1">
      <c r="A7" s="139" t="s">
        <v>5</v>
      </c>
      <c r="B7" s="139" t="s">
        <v>6</v>
      </c>
      <c r="C7" s="180" t="s">
        <v>7</v>
      </c>
      <c r="D7" s="180" t="s">
        <v>8</v>
      </c>
      <c r="E7" s="140" t="s">
        <v>9</v>
      </c>
      <c r="F7" s="141" t="s">
        <v>10</v>
      </c>
      <c r="G7" s="142" t="s">
        <v>5</v>
      </c>
      <c r="H7" s="142" t="s">
        <v>6</v>
      </c>
      <c r="I7" s="141" t="s">
        <v>11</v>
      </c>
      <c r="J7" s="141" t="s">
        <v>12</v>
      </c>
    </row>
    <row r="8" spans="1:12" hidden="1" outlineLevel="1">
      <c r="A8" s="143"/>
      <c r="B8" s="143"/>
      <c r="C8" s="201"/>
      <c r="D8" s="201"/>
      <c r="E8" s="140" t="s">
        <v>13</v>
      </c>
      <c r="F8" s="146"/>
      <c r="G8" s="147"/>
      <c r="H8" s="148"/>
      <c r="I8" s="146"/>
      <c r="J8" s="146">
        <v>0</v>
      </c>
    </row>
    <row r="9" spans="1:12" hidden="1" outlineLevel="1">
      <c r="B9" s="191"/>
      <c r="D9" s="183"/>
      <c r="F9" s="195"/>
      <c r="G9" s="174"/>
      <c r="H9" s="174"/>
      <c r="I9" s="184"/>
      <c r="J9" s="195"/>
    </row>
    <row r="10" spans="1:12" hidden="1" outlineLevel="1">
      <c r="A10" s="160" t="s">
        <v>955</v>
      </c>
      <c r="B10" s="149">
        <v>42635</v>
      </c>
      <c r="C10" s="133" t="s">
        <v>956</v>
      </c>
      <c r="D10" s="133" t="s">
        <v>957</v>
      </c>
      <c r="E10" s="133" t="s">
        <v>766</v>
      </c>
      <c r="F10" s="128">
        <v>2901.16</v>
      </c>
      <c r="H10" s="151"/>
      <c r="J10" s="128">
        <f>+F10</f>
        <v>2901.16</v>
      </c>
    </row>
    <row r="11" spans="1:12" hidden="1" outlineLevel="1">
      <c r="A11" s="160"/>
      <c r="B11" s="149"/>
      <c r="C11" s="133"/>
      <c r="D11" s="133"/>
      <c r="E11" s="133"/>
      <c r="F11" s="128"/>
      <c r="H11" s="151"/>
      <c r="J11" s="128"/>
    </row>
    <row r="12" spans="1:12" hidden="1" outlineLevel="1">
      <c r="E12" s="137"/>
      <c r="F12" s="123" t="s">
        <v>15</v>
      </c>
      <c r="H12" s="150"/>
      <c r="J12" s="153">
        <f>+J10</f>
        <v>2901.16</v>
      </c>
    </row>
    <row r="13" spans="1:12" ht="12" hidden="1" outlineLevel="1" thickBot="1">
      <c r="E13" s="137"/>
      <c r="F13" s="123" t="s">
        <v>16</v>
      </c>
      <c r="H13" s="150"/>
      <c r="J13" s="188">
        <v>2901.16</v>
      </c>
    </row>
    <row r="14" spans="1:12" ht="12" hidden="1" outlineLevel="1" thickTop="1">
      <c r="E14" s="137"/>
      <c r="F14" s="123" t="s">
        <v>17</v>
      </c>
      <c r="H14" s="150"/>
      <c r="J14" s="154">
        <f>+J12-J13</f>
        <v>0</v>
      </c>
    </row>
    <row r="15" spans="1:12" hidden="1" outlineLevel="1"/>
    <row r="16" spans="1:12" collapsed="1">
      <c r="A16" s="225" t="s">
        <v>673</v>
      </c>
      <c r="B16" s="224" t="s">
        <v>18</v>
      </c>
      <c r="C16" s="199"/>
      <c r="D16" s="200"/>
      <c r="E16" s="137"/>
      <c r="G16" s="134"/>
      <c r="H16" s="127"/>
      <c r="I16" s="128"/>
      <c r="J16" s="128"/>
    </row>
    <row r="17" spans="1:10" s="234" customFormat="1" hidden="1" outlineLevel="1">
      <c r="A17" s="139" t="s">
        <v>5</v>
      </c>
      <c r="B17" s="139" t="s">
        <v>6</v>
      </c>
      <c r="C17" s="139" t="s">
        <v>7</v>
      </c>
      <c r="D17" s="19" t="s">
        <v>8</v>
      </c>
      <c r="E17" s="140" t="s">
        <v>9</v>
      </c>
      <c r="F17" s="141" t="s">
        <v>10</v>
      </c>
      <c r="G17" s="142" t="s">
        <v>5</v>
      </c>
      <c r="H17" s="142" t="s">
        <v>6</v>
      </c>
      <c r="I17" s="141" t="s">
        <v>11</v>
      </c>
      <c r="J17" s="141" t="s">
        <v>19</v>
      </c>
    </row>
    <row r="18" spans="1:10" s="234" customFormat="1" hidden="1" outlineLevel="1">
      <c r="A18" s="125"/>
      <c r="B18" s="126"/>
      <c r="C18" s="125"/>
      <c r="D18" s="125"/>
      <c r="E18" s="140" t="s">
        <v>13</v>
      </c>
      <c r="F18" s="125"/>
      <c r="G18" s="125"/>
      <c r="H18" s="127"/>
      <c r="I18" s="128"/>
      <c r="J18" s="189">
        <v>122092.87</v>
      </c>
    </row>
    <row r="19" spans="1:10" s="234" customFormat="1" hidden="1" outlineLevel="1">
      <c r="A19" s="125"/>
      <c r="B19" s="126"/>
      <c r="C19" s="125"/>
      <c r="D19" s="125"/>
      <c r="E19" s="156"/>
      <c r="F19" s="138"/>
      <c r="G19" s="157" t="s">
        <v>20</v>
      </c>
      <c r="H19" s="158">
        <v>41655</v>
      </c>
      <c r="I19" s="159">
        <v>18916.22</v>
      </c>
      <c r="J19" s="128">
        <f>+F19-I19</f>
        <v>-18916.22</v>
      </c>
    </row>
    <row r="20" spans="1:10" s="234" customFormat="1" hidden="1" outlineLevel="1">
      <c r="A20" s="125"/>
      <c r="B20" s="126"/>
      <c r="C20" s="125"/>
      <c r="D20" s="125"/>
      <c r="E20" s="156"/>
      <c r="F20" s="138"/>
      <c r="G20" s="157" t="s">
        <v>21</v>
      </c>
      <c r="H20" s="158">
        <v>41663</v>
      </c>
      <c r="I20" s="159">
        <v>61343.16</v>
      </c>
      <c r="J20" s="128">
        <f t="shared" ref="J20:J27" si="0">+F20-I20</f>
        <v>-61343.16</v>
      </c>
    </row>
    <row r="21" spans="1:10" s="234" customFormat="1" hidden="1" outlineLevel="1">
      <c r="A21" s="125"/>
      <c r="B21" s="126"/>
      <c r="C21" s="125"/>
      <c r="D21" s="41" t="s">
        <v>22</v>
      </c>
      <c r="E21" s="156"/>
      <c r="F21" s="138"/>
      <c r="G21" s="157" t="s">
        <v>23</v>
      </c>
      <c r="H21" s="158">
        <v>41698</v>
      </c>
      <c r="I21" s="159">
        <v>44.44</v>
      </c>
      <c r="J21" s="128">
        <f t="shared" si="0"/>
        <v>-44.44</v>
      </c>
    </row>
    <row r="22" spans="1:10" s="234" customFormat="1" hidden="1" outlineLevel="1">
      <c r="A22" s="125"/>
      <c r="B22" s="126"/>
      <c r="C22" s="125"/>
      <c r="D22" s="41" t="s">
        <v>24</v>
      </c>
      <c r="E22" s="156"/>
      <c r="F22" s="138"/>
      <c r="G22" s="157" t="s">
        <v>25</v>
      </c>
      <c r="H22" s="158">
        <v>41724</v>
      </c>
      <c r="I22" s="155">
        <v>15012.58</v>
      </c>
      <c r="J22" s="128">
        <f t="shared" si="0"/>
        <v>-15012.58</v>
      </c>
    </row>
    <row r="23" spans="1:10" s="234" customFormat="1" hidden="1" outlineLevel="1">
      <c r="A23" s="125"/>
      <c r="B23" s="126"/>
      <c r="C23" s="125"/>
      <c r="D23" s="41" t="s">
        <v>26</v>
      </c>
      <c r="E23" s="156"/>
      <c r="F23" s="138"/>
      <c r="G23" s="157" t="s">
        <v>27</v>
      </c>
      <c r="H23" s="158">
        <v>41731</v>
      </c>
      <c r="I23" s="159">
        <v>58530.5</v>
      </c>
      <c r="J23" s="128">
        <f t="shared" si="0"/>
        <v>-58530.5</v>
      </c>
    </row>
    <row r="24" spans="1:10" s="234" customFormat="1" hidden="1" outlineLevel="1">
      <c r="A24" s="125"/>
      <c r="B24" s="126"/>
      <c r="C24" s="125"/>
      <c r="D24" s="41" t="s">
        <v>28</v>
      </c>
      <c r="E24" s="156"/>
      <c r="F24" s="138"/>
      <c r="G24" s="157" t="s">
        <v>29</v>
      </c>
      <c r="H24" s="158">
        <v>41844</v>
      </c>
      <c r="I24" s="155">
        <v>27284.41</v>
      </c>
      <c r="J24" s="128">
        <f t="shared" si="0"/>
        <v>-27284.41</v>
      </c>
    </row>
    <row r="25" spans="1:10" s="234" customFormat="1" hidden="1" outlineLevel="1">
      <c r="A25" s="125"/>
      <c r="B25" s="126"/>
      <c r="C25" s="125"/>
      <c r="D25" s="41" t="s">
        <v>28</v>
      </c>
      <c r="E25" s="156"/>
      <c r="F25" s="138"/>
      <c r="G25" s="157" t="s">
        <v>30</v>
      </c>
      <c r="H25" s="158">
        <v>41851</v>
      </c>
      <c r="I25" s="159">
        <v>174.05</v>
      </c>
      <c r="J25" s="128">
        <f t="shared" si="0"/>
        <v>-174.05</v>
      </c>
    </row>
    <row r="26" spans="1:10" hidden="1" outlineLevel="1">
      <c r="A26" s="160" t="s">
        <v>35</v>
      </c>
      <c r="B26" s="161">
        <v>42233</v>
      </c>
      <c r="C26" s="185" t="s">
        <v>36</v>
      </c>
      <c r="D26" s="162" t="s">
        <v>37</v>
      </c>
      <c r="E26" s="163" t="s">
        <v>34</v>
      </c>
      <c r="F26" s="159">
        <v>72752.570000000007</v>
      </c>
      <c r="G26" s="157" t="s">
        <v>381</v>
      </c>
      <c r="H26" s="166">
        <v>42373</v>
      </c>
      <c r="I26" s="134">
        <v>72310.929999999993</v>
      </c>
      <c r="J26" s="128">
        <f t="shared" si="0"/>
        <v>441.64000000001397</v>
      </c>
    </row>
    <row r="27" spans="1:10" hidden="1" outlineLevel="1">
      <c r="A27" s="157" t="s">
        <v>1008</v>
      </c>
      <c r="B27" s="166">
        <v>42401</v>
      </c>
      <c r="C27" s="165"/>
      <c r="D27" s="162"/>
      <c r="E27" s="165" t="s">
        <v>1010</v>
      </c>
      <c r="F27" s="159">
        <v>58770.85</v>
      </c>
      <c r="G27" s="129"/>
      <c r="H27" s="164"/>
      <c r="I27" s="134"/>
      <c r="J27" s="128">
        <f t="shared" si="0"/>
        <v>58770.85</v>
      </c>
    </row>
    <row r="28" spans="1:10" hidden="1" outlineLevel="1">
      <c r="A28" s="157" t="s">
        <v>878</v>
      </c>
      <c r="B28" s="166">
        <v>42613</v>
      </c>
      <c r="C28" s="165" t="s">
        <v>879</v>
      </c>
      <c r="D28" s="162" t="s">
        <v>880</v>
      </c>
      <c r="E28" s="165" t="s">
        <v>34</v>
      </c>
      <c r="F28" s="159">
        <v>12368.29</v>
      </c>
      <c r="G28" s="129"/>
      <c r="H28" s="164"/>
      <c r="I28" s="58"/>
      <c r="J28" s="128">
        <f t="shared" ref="J28:J29" si="1">+F28-I28</f>
        <v>12368.29</v>
      </c>
    </row>
    <row r="29" spans="1:10" hidden="1" outlineLevel="1">
      <c r="A29" s="160" t="s">
        <v>1047</v>
      </c>
      <c r="B29" s="166">
        <v>42626</v>
      </c>
      <c r="C29" s="162" t="s">
        <v>1046</v>
      </c>
      <c r="D29" s="162" t="s">
        <v>1046</v>
      </c>
      <c r="E29" s="165" t="s">
        <v>34</v>
      </c>
      <c r="F29" s="159">
        <v>19537</v>
      </c>
      <c r="G29" s="129"/>
      <c r="H29" s="164"/>
      <c r="I29" s="58"/>
      <c r="J29" s="128">
        <f t="shared" si="1"/>
        <v>19537</v>
      </c>
    </row>
    <row r="30" spans="1:10" hidden="1" outlineLevel="1">
      <c r="A30" s="129"/>
      <c r="B30" s="129"/>
      <c r="C30" s="129"/>
      <c r="D30" s="125"/>
      <c r="E30" s="137"/>
      <c r="F30" s="129"/>
      <c r="G30" s="129"/>
      <c r="H30" s="164"/>
      <c r="I30" s="134"/>
      <c r="J30" s="128"/>
    </row>
    <row r="31" spans="1:10" hidden="1" outlineLevel="1">
      <c r="A31" s="129"/>
      <c r="B31" s="129"/>
      <c r="C31" s="129"/>
      <c r="D31" s="125"/>
      <c r="E31" s="137"/>
      <c r="F31" s="152" t="s">
        <v>15</v>
      </c>
      <c r="G31" s="129"/>
      <c r="H31" s="150"/>
      <c r="I31" s="134"/>
      <c r="J31" s="153">
        <f>+SUM(J18:J29)</f>
        <v>31905.289999999994</v>
      </c>
    </row>
    <row r="32" spans="1:10" ht="12" hidden="1" outlineLevel="1" thickBot="1">
      <c r="A32" s="129"/>
      <c r="B32" s="129"/>
      <c r="C32" s="129"/>
      <c r="D32" s="125"/>
      <c r="E32" s="137"/>
      <c r="F32" s="152" t="s">
        <v>16</v>
      </c>
      <c r="G32" s="129"/>
      <c r="H32" s="150"/>
      <c r="I32" s="134"/>
      <c r="J32" s="249">
        <v>31905.29</v>
      </c>
    </row>
    <row r="33" spans="1:11" ht="12" hidden="1" outlineLevel="1" thickTop="1">
      <c r="A33" s="129"/>
      <c r="B33" s="129"/>
      <c r="C33" s="129"/>
      <c r="D33" s="125"/>
      <c r="E33" s="137"/>
      <c r="F33" s="152" t="s">
        <v>17</v>
      </c>
      <c r="G33" s="129"/>
      <c r="H33" s="150"/>
      <c r="I33" s="134"/>
      <c r="J33" s="154">
        <f>+J31-J32</f>
        <v>0</v>
      </c>
    </row>
    <row r="34" spans="1:11" hidden="1" outlineLevel="1">
      <c r="A34" s="129"/>
      <c r="B34" s="129"/>
      <c r="C34" s="129"/>
      <c r="D34" s="125"/>
      <c r="E34" s="137"/>
      <c r="F34" s="152"/>
      <c r="G34" s="129"/>
      <c r="H34" s="150"/>
      <c r="I34" s="134"/>
      <c r="J34" s="154"/>
    </row>
    <row r="35" spans="1:11" collapsed="1">
      <c r="A35" s="225" t="s">
        <v>48</v>
      </c>
      <c r="B35" s="224" t="s">
        <v>49</v>
      </c>
      <c r="C35" s="199"/>
      <c r="D35" s="200"/>
      <c r="E35" s="137"/>
      <c r="G35" s="134"/>
      <c r="H35" s="127"/>
      <c r="I35" s="128"/>
      <c r="J35" s="128"/>
    </row>
    <row r="36" spans="1:11" hidden="1" outlineLevel="1">
      <c r="A36" s="139" t="s">
        <v>5</v>
      </c>
      <c r="B36" s="139" t="s">
        <v>6</v>
      </c>
      <c r="C36" s="139" t="s">
        <v>7</v>
      </c>
      <c r="D36" s="19" t="s">
        <v>8</v>
      </c>
      <c r="E36" s="140" t="s">
        <v>9</v>
      </c>
      <c r="F36" s="141" t="s">
        <v>10</v>
      </c>
      <c r="G36" s="142" t="s">
        <v>5</v>
      </c>
      <c r="H36" s="142" t="s">
        <v>6</v>
      </c>
      <c r="I36" s="141" t="s">
        <v>11</v>
      </c>
      <c r="J36" s="141" t="s">
        <v>19</v>
      </c>
      <c r="K36" s="129"/>
    </row>
    <row r="37" spans="1:11" hidden="1" outlineLevel="1">
      <c r="A37" s="125"/>
      <c r="B37" s="125"/>
      <c r="C37" s="125"/>
      <c r="D37" s="125"/>
      <c r="E37" s="140" t="s">
        <v>13</v>
      </c>
      <c r="F37" s="125"/>
      <c r="G37" s="138"/>
      <c r="H37" s="127"/>
      <c r="I37" s="193"/>
      <c r="J37" s="221">
        <v>37164.730000000003</v>
      </c>
      <c r="K37" s="129"/>
    </row>
    <row r="38" spans="1:11" hidden="1" outlineLevel="1">
      <c r="A38" s="125"/>
      <c r="B38" s="125"/>
      <c r="C38" s="125"/>
      <c r="D38" s="150" t="s">
        <v>50</v>
      </c>
      <c r="E38" s="140"/>
      <c r="F38" s="128"/>
      <c r="G38" s="129" t="s">
        <v>51</v>
      </c>
      <c r="H38" s="191">
        <v>41281</v>
      </c>
      <c r="I38" s="57">
        <v>14072.68</v>
      </c>
      <c r="J38" s="189">
        <f>+F38-I38</f>
        <v>-14072.68</v>
      </c>
      <c r="K38" s="129"/>
    </row>
    <row r="39" spans="1:11" hidden="1" outlineLevel="1">
      <c r="A39" s="125"/>
      <c r="B39" s="125"/>
      <c r="C39" s="125"/>
      <c r="D39" s="129" t="s">
        <v>52</v>
      </c>
      <c r="E39" s="140"/>
      <c r="F39" s="128"/>
      <c r="G39" s="129" t="s">
        <v>53</v>
      </c>
      <c r="H39" s="191">
        <v>41284</v>
      </c>
      <c r="I39" s="57">
        <v>4436.7700000000004</v>
      </c>
      <c r="J39" s="189">
        <f t="shared" ref="J39:J43" si="2">+F39-I39</f>
        <v>-4436.7700000000004</v>
      </c>
      <c r="K39" s="129"/>
    </row>
    <row r="40" spans="1:11" hidden="1" outlineLevel="1">
      <c r="A40" s="125"/>
      <c r="B40" s="125"/>
      <c r="C40" s="125"/>
      <c r="D40" s="129" t="s">
        <v>54</v>
      </c>
      <c r="E40" s="140"/>
      <c r="F40" s="128"/>
      <c r="G40" s="129" t="s">
        <v>55</v>
      </c>
      <c r="H40" s="191">
        <v>41297</v>
      </c>
      <c r="I40" s="57">
        <v>12102.88</v>
      </c>
      <c r="J40" s="189">
        <f t="shared" si="2"/>
        <v>-12102.88</v>
      </c>
      <c r="K40" s="129"/>
    </row>
    <row r="41" spans="1:11" hidden="1" outlineLevel="1">
      <c r="A41" s="125"/>
      <c r="B41" s="125"/>
      <c r="C41" s="125"/>
      <c r="D41" s="125"/>
      <c r="E41" s="140"/>
      <c r="F41" s="128"/>
      <c r="G41" s="129" t="s">
        <v>56</v>
      </c>
      <c r="H41" s="191">
        <v>41517</v>
      </c>
      <c r="I41" s="57">
        <v>702.64</v>
      </c>
      <c r="J41" s="189">
        <f t="shared" si="2"/>
        <v>-702.64</v>
      </c>
      <c r="K41" s="129"/>
    </row>
    <row r="42" spans="1:11" hidden="1" outlineLevel="1">
      <c r="A42" s="125"/>
      <c r="B42" s="125"/>
      <c r="C42" s="125"/>
      <c r="D42" s="129" t="s">
        <v>57</v>
      </c>
      <c r="E42" s="140"/>
      <c r="F42" s="128"/>
      <c r="G42" s="129" t="s">
        <v>58</v>
      </c>
      <c r="H42" s="191">
        <v>41517</v>
      </c>
      <c r="I42" s="192">
        <v>6376.54</v>
      </c>
      <c r="J42" s="189">
        <f t="shared" si="2"/>
        <v>-6376.54</v>
      </c>
      <c r="K42" s="129"/>
    </row>
    <row r="43" spans="1:11" hidden="1" outlineLevel="1">
      <c r="A43" s="129" t="s">
        <v>62</v>
      </c>
      <c r="B43" s="172">
        <v>41990</v>
      </c>
      <c r="C43" s="129" t="s">
        <v>63</v>
      </c>
      <c r="D43" s="150" t="s">
        <v>64</v>
      </c>
      <c r="E43" s="137" t="s">
        <v>34</v>
      </c>
      <c r="F43" s="134">
        <v>92316.160000000003</v>
      </c>
      <c r="G43" s="138"/>
      <c r="H43" s="63"/>
      <c r="I43" s="193">
        <v>83084.55</v>
      </c>
      <c r="J43" s="189">
        <f t="shared" si="2"/>
        <v>9231.61</v>
      </c>
      <c r="K43" s="129"/>
    </row>
    <row r="44" spans="1:11" hidden="1" outlineLevel="1">
      <c r="A44" s="129" t="s">
        <v>65</v>
      </c>
      <c r="B44" s="172">
        <v>42017</v>
      </c>
      <c r="C44" s="129" t="s">
        <v>66</v>
      </c>
      <c r="D44" s="150" t="s">
        <v>67</v>
      </c>
      <c r="E44" s="137" t="s">
        <v>34</v>
      </c>
      <c r="F44" s="134">
        <v>25072.45</v>
      </c>
      <c r="G44" s="129" t="s">
        <v>417</v>
      </c>
      <c r="H44" s="191">
        <v>42400</v>
      </c>
      <c r="I44" s="193">
        <f>631.11+383.62+7.37+16835.24</f>
        <v>17857.34</v>
      </c>
      <c r="J44" s="189">
        <f>+F44-I44</f>
        <v>7215.1100000000006</v>
      </c>
      <c r="K44" s="129"/>
    </row>
    <row r="45" spans="1:11" hidden="1" outlineLevel="1">
      <c r="A45" s="129" t="s">
        <v>68</v>
      </c>
      <c r="B45" s="172">
        <v>42205</v>
      </c>
      <c r="C45" s="129" t="s">
        <v>69</v>
      </c>
      <c r="D45" s="150" t="s">
        <v>70</v>
      </c>
      <c r="E45" s="137" t="s">
        <v>34</v>
      </c>
      <c r="F45" s="134">
        <v>28223.52</v>
      </c>
      <c r="G45" s="138"/>
      <c r="H45" s="127"/>
      <c r="I45" s="128">
        <v>1121.72</v>
      </c>
      <c r="J45" s="189">
        <f>+F45-I45</f>
        <v>27101.8</v>
      </c>
      <c r="K45" s="129" t="s">
        <v>1012</v>
      </c>
    </row>
    <row r="46" spans="1:11" hidden="1" outlineLevel="1">
      <c r="A46" s="129" t="s">
        <v>71</v>
      </c>
      <c r="B46" s="172">
        <v>42349</v>
      </c>
      <c r="C46" s="129" t="s">
        <v>72</v>
      </c>
      <c r="D46" s="150">
        <v>56727</v>
      </c>
      <c r="E46" s="129" t="s">
        <v>34</v>
      </c>
      <c r="F46" s="134">
        <v>5150.47</v>
      </c>
      <c r="G46" s="138"/>
      <c r="H46" s="127"/>
      <c r="I46" s="128"/>
      <c r="J46" s="189">
        <f>+F46-I46</f>
        <v>5150.47</v>
      </c>
      <c r="K46" s="129"/>
    </row>
    <row r="47" spans="1:11" hidden="1" outlineLevel="1">
      <c r="A47" s="129"/>
      <c r="B47" s="172"/>
      <c r="C47" s="129"/>
      <c r="D47" s="150"/>
      <c r="E47" s="129"/>
      <c r="F47" s="134"/>
      <c r="G47" s="268" t="s">
        <v>1011</v>
      </c>
      <c r="H47" s="269">
        <v>42423</v>
      </c>
      <c r="I47" s="270">
        <v>9334.57</v>
      </c>
      <c r="J47" s="189">
        <f t="shared" ref="J47:J75" si="3">+F47-I47</f>
        <v>-9334.57</v>
      </c>
      <c r="K47" s="129"/>
    </row>
    <row r="48" spans="1:11" hidden="1" outlineLevel="1">
      <c r="A48" s="129"/>
      <c r="B48" s="172"/>
      <c r="C48" s="129"/>
      <c r="D48" s="202"/>
      <c r="E48" s="129"/>
      <c r="F48" s="134"/>
      <c r="G48" s="129" t="s">
        <v>889</v>
      </c>
      <c r="H48" s="172">
        <v>42601</v>
      </c>
      <c r="I48" s="193">
        <v>1795.32</v>
      </c>
      <c r="J48" s="189">
        <f t="shared" si="3"/>
        <v>-1795.32</v>
      </c>
      <c r="K48" s="129"/>
    </row>
    <row r="49" spans="1:11" hidden="1" outlineLevel="1">
      <c r="A49" s="129" t="s">
        <v>881</v>
      </c>
      <c r="B49" s="172">
        <v>42608</v>
      </c>
      <c r="C49" s="129" t="s">
        <v>885</v>
      </c>
      <c r="D49" s="202" t="s">
        <v>887</v>
      </c>
      <c r="E49" s="129" t="s">
        <v>34</v>
      </c>
      <c r="F49" s="134">
        <v>55435.75</v>
      </c>
      <c r="G49" s="125"/>
      <c r="H49" s="126"/>
      <c r="I49" s="193"/>
      <c r="J49" s="189">
        <f t="shared" si="3"/>
        <v>55435.75</v>
      </c>
      <c r="K49" s="129"/>
    </row>
    <row r="50" spans="1:11" hidden="1" outlineLevel="1">
      <c r="A50" s="129" t="s">
        <v>882</v>
      </c>
      <c r="B50" s="172">
        <v>42608</v>
      </c>
      <c r="C50" s="129" t="s">
        <v>885</v>
      </c>
      <c r="D50" s="202">
        <v>29798</v>
      </c>
      <c r="E50" s="129" t="s">
        <v>165</v>
      </c>
      <c r="F50" s="134">
        <v>16276</v>
      </c>
      <c r="G50" s="125"/>
      <c r="H50" s="126"/>
      <c r="I50" s="193"/>
      <c r="J50" s="189">
        <f t="shared" si="3"/>
        <v>16276</v>
      </c>
      <c r="K50" s="129"/>
    </row>
    <row r="51" spans="1:11" hidden="1" outlineLevel="1">
      <c r="A51" s="129" t="s">
        <v>883</v>
      </c>
      <c r="B51" s="172">
        <v>42609</v>
      </c>
      <c r="C51" s="129" t="s">
        <v>884</v>
      </c>
      <c r="D51" s="202">
        <v>29811</v>
      </c>
      <c r="E51" s="129" t="s">
        <v>165</v>
      </c>
      <c r="F51" s="134">
        <v>559.63</v>
      </c>
      <c r="G51" s="125"/>
      <c r="H51" s="126"/>
      <c r="I51" s="193"/>
      <c r="J51" s="189">
        <f t="shared" si="3"/>
        <v>559.63</v>
      </c>
      <c r="K51" s="129"/>
    </row>
    <row r="52" spans="1:11" hidden="1" outlineLevel="1">
      <c r="A52" s="129" t="s">
        <v>800</v>
      </c>
      <c r="B52" s="172">
        <v>42613</v>
      </c>
      <c r="C52" s="129" t="s">
        <v>848</v>
      </c>
      <c r="D52" s="202" t="s">
        <v>888</v>
      </c>
      <c r="E52" s="129" t="s">
        <v>34</v>
      </c>
      <c r="F52" s="134">
        <v>198333.85</v>
      </c>
      <c r="G52" s="125"/>
      <c r="H52" s="126"/>
      <c r="I52" s="193"/>
      <c r="J52" s="189">
        <f t="shared" si="3"/>
        <v>198333.85</v>
      </c>
      <c r="K52" s="129"/>
    </row>
    <row r="53" spans="1:11" hidden="1" outlineLevel="1">
      <c r="A53" s="129" t="s">
        <v>927</v>
      </c>
      <c r="B53" s="172">
        <v>42618</v>
      </c>
      <c r="C53" s="129" t="s">
        <v>936</v>
      </c>
      <c r="D53" s="202" t="s">
        <v>945</v>
      </c>
      <c r="E53" s="129" t="s">
        <v>34</v>
      </c>
      <c r="F53" s="134">
        <v>18648.580000000002</v>
      </c>
      <c r="G53" s="125"/>
      <c r="H53" s="126"/>
      <c r="I53" s="193"/>
      <c r="J53" s="189">
        <f t="shared" si="3"/>
        <v>18648.580000000002</v>
      </c>
      <c r="K53" s="129"/>
    </row>
    <row r="54" spans="1:11" hidden="1" outlineLevel="1">
      <c r="A54" s="129" t="s">
        <v>928</v>
      </c>
      <c r="B54" s="172">
        <v>42619</v>
      </c>
      <c r="C54" s="129" t="s">
        <v>937</v>
      </c>
      <c r="D54" s="202">
        <v>30002</v>
      </c>
      <c r="E54" s="129" t="s">
        <v>165</v>
      </c>
      <c r="F54" s="134">
        <v>1476.55</v>
      </c>
      <c r="G54" s="125"/>
      <c r="H54" s="126"/>
      <c r="I54" s="193"/>
      <c r="J54" s="189">
        <f t="shared" si="3"/>
        <v>1476.55</v>
      </c>
      <c r="K54" s="129"/>
    </row>
    <row r="55" spans="1:11" hidden="1" outlineLevel="1">
      <c r="A55" s="129" t="s">
        <v>929</v>
      </c>
      <c r="B55" s="172">
        <v>42620</v>
      </c>
      <c r="C55" s="129" t="s">
        <v>886</v>
      </c>
      <c r="D55" s="202" t="s">
        <v>946</v>
      </c>
      <c r="E55" s="129" t="s">
        <v>34</v>
      </c>
      <c r="F55" s="134">
        <v>47316.77</v>
      </c>
      <c r="G55" s="125"/>
      <c r="H55" s="126"/>
      <c r="I55" s="193"/>
      <c r="J55" s="189">
        <f t="shared" si="3"/>
        <v>47316.77</v>
      </c>
      <c r="K55" s="129"/>
    </row>
    <row r="56" spans="1:11" hidden="1" outlineLevel="1">
      <c r="A56" s="129" t="s">
        <v>930</v>
      </c>
      <c r="B56" s="172">
        <v>42626</v>
      </c>
      <c r="C56" s="129" t="s">
        <v>938</v>
      </c>
      <c r="D56" s="202" t="s">
        <v>947</v>
      </c>
      <c r="E56" s="129" t="s">
        <v>34</v>
      </c>
      <c r="F56" s="134">
        <v>10706.6</v>
      </c>
      <c r="G56" s="125"/>
      <c r="H56" s="126"/>
      <c r="I56" s="193"/>
      <c r="J56" s="189">
        <f t="shared" si="3"/>
        <v>10706.6</v>
      </c>
      <c r="K56" s="129"/>
    </row>
    <row r="57" spans="1:11" hidden="1" outlineLevel="1">
      <c r="A57" s="129" t="s">
        <v>931</v>
      </c>
      <c r="B57" s="172">
        <v>42626</v>
      </c>
      <c r="C57" s="129" t="s">
        <v>939</v>
      </c>
      <c r="D57" s="202">
        <v>30070</v>
      </c>
      <c r="E57" s="129" t="s">
        <v>165</v>
      </c>
      <c r="F57" s="134">
        <v>1102.6400000000001</v>
      </c>
      <c r="G57" s="125"/>
      <c r="H57" s="126"/>
      <c r="I57" s="193"/>
      <c r="J57" s="189">
        <f t="shared" si="3"/>
        <v>1102.6400000000001</v>
      </c>
      <c r="K57" s="129"/>
    </row>
    <row r="58" spans="1:11" hidden="1" outlineLevel="1">
      <c r="A58" s="129" t="s">
        <v>932</v>
      </c>
      <c r="B58" s="172">
        <v>42627</v>
      </c>
      <c r="C58" s="129" t="s">
        <v>940</v>
      </c>
      <c r="D58" s="202" t="s">
        <v>948</v>
      </c>
      <c r="E58" s="129" t="s">
        <v>34</v>
      </c>
      <c r="F58" s="134">
        <v>23231.200000000001</v>
      </c>
      <c r="G58" s="125"/>
      <c r="H58" s="126"/>
      <c r="I58" s="193"/>
      <c r="J58" s="189">
        <f t="shared" si="3"/>
        <v>23231.200000000001</v>
      </c>
      <c r="K58" s="129"/>
    </row>
    <row r="59" spans="1:11" hidden="1" outlineLevel="1">
      <c r="A59" s="129" t="s">
        <v>933</v>
      </c>
      <c r="B59" s="172">
        <v>42627</v>
      </c>
      <c r="C59" s="129" t="s">
        <v>941</v>
      </c>
      <c r="D59" s="202" t="s">
        <v>949</v>
      </c>
      <c r="E59" s="129" t="s">
        <v>34</v>
      </c>
      <c r="F59" s="134">
        <v>12676.69</v>
      </c>
      <c r="G59" s="125"/>
      <c r="H59" s="126"/>
      <c r="I59" s="193"/>
      <c r="J59" s="189">
        <f t="shared" si="3"/>
        <v>12676.69</v>
      </c>
      <c r="K59" s="129"/>
    </row>
    <row r="60" spans="1:11" hidden="1" outlineLevel="1">
      <c r="A60" s="129" t="s">
        <v>934</v>
      </c>
      <c r="B60" s="172">
        <v>42630</v>
      </c>
      <c r="C60" s="129" t="s">
        <v>942</v>
      </c>
      <c r="D60" s="202">
        <v>30112</v>
      </c>
      <c r="E60" s="129" t="s">
        <v>165</v>
      </c>
      <c r="F60" s="134">
        <v>2198.0500000000002</v>
      </c>
      <c r="G60" s="125"/>
      <c r="H60" s="126"/>
      <c r="I60" s="193"/>
      <c r="J60" s="189">
        <f t="shared" si="3"/>
        <v>2198.0500000000002</v>
      </c>
      <c r="K60" s="129"/>
    </row>
    <row r="61" spans="1:11" hidden="1" outlineLevel="1">
      <c r="A61" s="129" t="s">
        <v>935</v>
      </c>
      <c r="B61" s="172">
        <v>42630</v>
      </c>
      <c r="C61" s="129" t="s">
        <v>943</v>
      </c>
      <c r="D61" s="202">
        <v>30113</v>
      </c>
      <c r="E61" s="129" t="s">
        <v>165</v>
      </c>
      <c r="F61" s="134">
        <v>1330.94</v>
      </c>
      <c r="G61" s="125"/>
      <c r="H61" s="126"/>
      <c r="I61" s="193"/>
      <c r="J61" s="189">
        <f t="shared" si="3"/>
        <v>1330.94</v>
      </c>
      <c r="K61" s="129"/>
    </row>
    <row r="62" spans="1:11" hidden="1" outlineLevel="1">
      <c r="A62" s="129" t="s">
        <v>600</v>
      </c>
      <c r="B62" s="172">
        <v>42630</v>
      </c>
      <c r="C62" s="129" t="s">
        <v>944</v>
      </c>
      <c r="D62" s="202">
        <v>30114</v>
      </c>
      <c r="E62" s="129" t="s">
        <v>165</v>
      </c>
      <c r="F62" s="134">
        <v>16276</v>
      </c>
      <c r="G62" s="125"/>
      <c r="H62" s="126"/>
      <c r="I62" s="193"/>
      <c r="J62" s="189">
        <f t="shared" si="3"/>
        <v>16276</v>
      </c>
      <c r="K62" s="129"/>
    </row>
    <row r="63" spans="1:11" hidden="1" outlineLevel="1">
      <c r="A63" s="129" t="s">
        <v>963</v>
      </c>
      <c r="B63" s="172">
        <v>42636</v>
      </c>
      <c r="C63" s="129" t="s">
        <v>974</v>
      </c>
      <c r="D63" s="202" t="s">
        <v>986</v>
      </c>
      <c r="E63" s="129" t="s">
        <v>34</v>
      </c>
      <c r="F63" s="134">
        <v>30751.05</v>
      </c>
      <c r="G63" s="125"/>
      <c r="H63" s="126"/>
      <c r="I63" s="193"/>
      <c r="J63" s="189">
        <f t="shared" si="3"/>
        <v>30751.05</v>
      </c>
      <c r="K63" s="129"/>
    </row>
    <row r="64" spans="1:11" hidden="1" outlineLevel="1">
      <c r="A64" s="129" t="s">
        <v>964</v>
      </c>
      <c r="B64" s="172">
        <v>42637</v>
      </c>
      <c r="C64" s="129" t="s">
        <v>975</v>
      </c>
      <c r="D64" s="202" t="s">
        <v>987</v>
      </c>
      <c r="E64" s="129" t="s">
        <v>34</v>
      </c>
      <c r="F64" s="134">
        <v>14426.5</v>
      </c>
      <c r="G64" s="125"/>
      <c r="H64" s="126"/>
      <c r="I64" s="193"/>
      <c r="J64" s="189">
        <f t="shared" si="3"/>
        <v>14426.5</v>
      </c>
      <c r="K64" s="129"/>
    </row>
    <row r="65" spans="1:11" hidden="1" outlineLevel="1">
      <c r="A65" s="129" t="s">
        <v>965</v>
      </c>
      <c r="B65" s="172">
        <v>42637</v>
      </c>
      <c r="C65" s="129" t="s">
        <v>976</v>
      </c>
      <c r="D65" s="202">
        <v>30207</v>
      </c>
      <c r="E65" s="129" t="s">
        <v>165</v>
      </c>
      <c r="F65" s="134">
        <v>2933.15</v>
      </c>
      <c r="G65" s="125"/>
      <c r="H65" s="126"/>
      <c r="I65" s="193"/>
      <c r="J65" s="189">
        <f t="shared" si="3"/>
        <v>2933.15</v>
      </c>
      <c r="K65" s="129"/>
    </row>
    <row r="66" spans="1:11" hidden="1" outlineLevel="1">
      <c r="A66" s="129" t="s">
        <v>966</v>
      </c>
      <c r="B66" s="172">
        <v>42637</v>
      </c>
      <c r="C66" s="129" t="s">
        <v>977</v>
      </c>
      <c r="D66" s="202">
        <v>30209</v>
      </c>
      <c r="E66" s="129" t="s">
        <v>165</v>
      </c>
      <c r="F66" s="134">
        <v>1216.58</v>
      </c>
      <c r="G66" s="125"/>
      <c r="H66" s="126"/>
      <c r="I66" s="193"/>
      <c r="J66" s="189">
        <f t="shared" si="3"/>
        <v>1216.58</v>
      </c>
      <c r="K66" s="129"/>
    </row>
    <row r="67" spans="1:11" hidden="1" outlineLevel="1">
      <c r="A67" s="129" t="s">
        <v>967</v>
      </c>
      <c r="B67" s="172">
        <v>42639</v>
      </c>
      <c r="C67" s="129" t="s">
        <v>978</v>
      </c>
      <c r="D67" s="202" t="s">
        <v>988</v>
      </c>
      <c r="E67" s="129" t="s">
        <v>34</v>
      </c>
      <c r="F67" s="134">
        <v>9613.2900000000009</v>
      </c>
      <c r="G67" s="125"/>
      <c r="H67" s="126"/>
      <c r="I67" s="193"/>
      <c r="J67" s="189">
        <f t="shared" si="3"/>
        <v>9613.2900000000009</v>
      </c>
      <c r="K67" s="129"/>
    </row>
    <row r="68" spans="1:11" hidden="1" outlineLevel="1">
      <c r="A68" s="129" t="s">
        <v>968</v>
      </c>
      <c r="B68" s="172">
        <v>42639</v>
      </c>
      <c r="C68" s="129" t="s">
        <v>979</v>
      </c>
      <c r="D68" s="202" t="s">
        <v>989</v>
      </c>
      <c r="E68" s="129" t="s">
        <v>34</v>
      </c>
      <c r="F68" s="134">
        <v>33817.47</v>
      </c>
      <c r="G68" s="125"/>
      <c r="H68" s="126"/>
      <c r="I68" s="193"/>
      <c r="J68" s="189">
        <f t="shared" si="3"/>
        <v>33817.47</v>
      </c>
      <c r="K68" s="129"/>
    </row>
    <row r="69" spans="1:11" hidden="1" outlineLevel="1">
      <c r="A69" s="129" t="s">
        <v>969</v>
      </c>
      <c r="B69" s="172">
        <v>42640</v>
      </c>
      <c r="C69" s="129" t="s">
        <v>980</v>
      </c>
      <c r="D69" s="202" t="s">
        <v>990</v>
      </c>
      <c r="E69" s="129" t="s">
        <v>34</v>
      </c>
      <c r="F69" s="134">
        <v>33932.019999999997</v>
      </c>
      <c r="G69" s="125"/>
      <c r="H69" s="126"/>
      <c r="I69" s="193"/>
      <c r="J69" s="189">
        <f t="shared" si="3"/>
        <v>33932.019999999997</v>
      </c>
      <c r="K69" s="129"/>
    </row>
    <row r="70" spans="1:11" hidden="1" outlineLevel="1">
      <c r="A70" s="129" t="s">
        <v>130</v>
      </c>
      <c r="B70" s="172">
        <v>42640</v>
      </c>
      <c r="C70" s="129" t="s">
        <v>981</v>
      </c>
      <c r="D70" s="202" t="s">
        <v>991</v>
      </c>
      <c r="E70" s="129" t="s">
        <v>34</v>
      </c>
      <c r="F70" s="134">
        <v>11291.75</v>
      </c>
      <c r="G70" s="125"/>
      <c r="H70" s="126"/>
      <c r="I70" s="193"/>
      <c r="J70" s="189">
        <f t="shared" si="3"/>
        <v>11291.75</v>
      </c>
      <c r="K70" s="129"/>
    </row>
    <row r="71" spans="1:11" hidden="1" outlineLevel="1">
      <c r="A71" s="129" t="s">
        <v>970</v>
      </c>
      <c r="B71" s="172">
        <v>42641</v>
      </c>
      <c r="C71" s="129" t="s">
        <v>982</v>
      </c>
      <c r="D71" s="202" t="s">
        <v>992</v>
      </c>
      <c r="E71" s="129" t="s">
        <v>34</v>
      </c>
      <c r="F71" s="134">
        <v>2235.88</v>
      </c>
      <c r="G71" s="125"/>
      <c r="H71" s="126"/>
      <c r="I71" s="193"/>
      <c r="J71" s="189">
        <f t="shared" si="3"/>
        <v>2235.88</v>
      </c>
      <c r="K71" s="129"/>
    </row>
    <row r="72" spans="1:11" hidden="1" outlineLevel="1">
      <c r="A72" s="129" t="s">
        <v>971</v>
      </c>
      <c r="B72" s="172">
        <v>42642</v>
      </c>
      <c r="C72" s="129" t="s">
        <v>939</v>
      </c>
      <c r="D72" s="202">
        <v>30266</v>
      </c>
      <c r="E72" s="129" t="s">
        <v>165</v>
      </c>
      <c r="F72" s="134">
        <v>198.97</v>
      </c>
      <c r="G72" s="125"/>
      <c r="H72" s="126"/>
      <c r="I72" s="193"/>
      <c r="J72" s="189">
        <f t="shared" si="3"/>
        <v>198.97</v>
      </c>
      <c r="K72" s="129"/>
    </row>
    <row r="73" spans="1:11" hidden="1" outlineLevel="1">
      <c r="A73" s="129" t="s">
        <v>972</v>
      </c>
      <c r="B73" s="172">
        <v>42642</v>
      </c>
      <c r="C73" s="129" t="s">
        <v>983</v>
      </c>
      <c r="D73" s="202" t="s">
        <v>993</v>
      </c>
      <c r="E73" s="129" t="s">
        <v>34</v>
      </c>
      <c r="F73" s="134">
        <v>17850.61</v>
      </c>
      <c r="G73" s="125"/>
      <c r="H73" s="126"/>
      <c r="I73" s="193"/>
      <c r="J73" s="189">
        <f t="shared" si="3"/>
        <v>17850.61</v>
      </c>
      <c r="K73" s="129"/>
    </row>
    <row r="74" spans="1:11" hidden="1" outlineLevel="1">
      <c r="A74" s="129" t="s">
        <v>906</v>
      </c>
      <c r="B74" s="172">
        <v>42643</v>
      </c>
      <c r="C74" s="129" t="s">
        <v>984</v>
      </c>
      <c r="D74" s="202" t="s">
        <v>994</v>
      </c>
      <c r="E74" s="129" t="s">
        <v>34</v>
      </c>
      <c r="F74" s="134">
        <v>39257.199999999997</v>
      </c>
      <c r="G74" s="125"/>
      <c r="H74" s="126"/>
      <c r="I74" s="193"/>
      <c r="J74" s="189">
        <f t="shared" si="3"/>
        <v>39257.199999999997</v>
      </c>
      <c r="K74" s="129"/>
    </row>
    <row r="75" spans="1:11" hidden="1" outlineLevel="1">
      <c r="A75" s="129" t="s">
        <v>973</v>
      </c>
      <c r="B75" s="172">
        <v>42643</v>
      </c>
      <c r="C75" s="129" t="s">
        <v>985</v>
      </c>
      <c r="D75" s="202" t="s">
        <v>995</v>
      </c>
      <c r="E75" s="129" t="s">
        <v>34</v>
      </c>
      <c r="F75" s="134">
        <v>8158.23</v>
      </c>
      <c r="J75" s="189">
        <f t="shared" si="3"/>
        <v>8158.23</v>
      </c>
      <c r="K75" s="129"/>
    </row>
    <row r="76" spans="1:11" hidden="1" outlineLevel="1">
      <c r="A76" s="129"/>
      <c r="B76" s="129"/>
      <c r="C76" s="129"/>
      <c r="D76" s="129"/>
      <c r="E76" s="137"/>
      <c r="F76" s="169"/>
      <c r="K76" s="129"/>
    </row>
    <row r="77" spans="1:11" hidden="1" outlineLevel="1">
      <c r="A77" s="129"/>
      <c r="B77" s="172"/>
      <c r="C77" s="129"/>
      <c r="D77" s="202"/>
      <c r="E77" s="129"/>
      <c r="F77" s="134"/>
      <c r="G77" s="138"/>
      <c r="H77" s="127"/>
      <c r="I77" s="213"/>
      <c r="J77" s="189"/>
    </row>
    <row r="78" spans="1:11" hidden="1" outlineLevel="1">
      <c r="A78" s="129"/>
      <c r="B78" s="172"/>
      <c r="C78" s="129"/>
      <c r="D78" s="202"/>
      <c r="E78" s="129"/>
      <c r="F78" s="152" t="s">
        <v>15</v>
      </c>
      <c r="G78" s="129"/>
      <c r="H78" s="150"/>
      <c r="I78" s="134"/>
      <c r="J78" s="153">
        <f>+SUM(J37:J75)</f>
        <v>648294.27</v>
      </c>
    </row>
    <row r="79" spans="1:11" ht="12" hidden="1" outlineLevel="1" thickBot="1">
      <c r="A79" s="129"/>
      <c r="B79" s="172"/>
      <c r="C79" s="129"/>
      <c r="D79" s="202"/>
      <c r="E79" s="129"/>
      <c r="F79" s="152" t="s">
        <v>16</v>
      </c>
      <c r="G79" s="129"/>
      <c r="H79" s="150"/>
      <c r="I79" s="134"/>
      <c r="J79" s="250">
        <v>648294.26</v>
      </c>
    </row>
    <row r="80" spans="1:11" hidden="1" outlineLevel="1">
      <c r="A80" s="129"/>
      <c r="B80" s="172"/>
      <c r="C80" s="129"/>
      <c r="D80" s="202"/>
      <c r="E80" s="129"/>
      <c r="F80" s="152" t="s">
        <v>17</v>
      </c>
      <c r="G80" s="129"/>
      <c r="H80" s="150"/>
      <c r="I80" s="134"/>
      <c r="J80" s="154">
        <f>+J78-J79</f>
        <v>1.0000000009313226E-2</v>
      </c>
    </row>
    <row r="81" spans="1:10" hidden="1" outlineLevel="1">
      <c r="E81" s="137"/>
      <c r="F81" s="123"/>
      <c r="H81" s="150"/>
      <c r="J81" s="232"/>
    </row>
    <row r="82" spans="1:10" hidden="1" outlineLevel="1"/>
    <row r="83" spans="1:10" collapsed="1">
      <c r="A83" s="225" t="s">
        <v>356</v>
      </c>
      <c r="B83" s="224" t="s">
        <v>357</v>
      </c>
      <c r="C83" s="199"/>
      <c r="D83" s="200"/>
      <c r="E83" s="137"/>
      <c r="F83" s="125"/>
      <c r="G83" s="138"/>
      <c r="H83" s="127"/>
      <c r="I83" s="128"/>
      <c r="J83" s="128"/>
    </row>
    <row r="84" spans="1:10" hidden="1" outlineLevel="1">
      <c r="A84" s="139" t="s">
        <v>5</v>
      </c>
      <c r="B84" s="139" t="s">
        <v>6</v>
      </c>
      <c r="C84" s="180" t="s">
        <v>7</v>
      </c>
      <c r="D84" s="180" t="s">
        <v>8</v>
      </c>
      <c r="E84" s="180" t="s">
        <v>9</v>
      </c>
      <c r="F84" s="141" t="s">
        <v>10</v>
      </c>
      <c r="G84" s="142" t="s">
        <v>5</v>
      </c>
      <c r="H84" s="142" t="s">
        <v>6</v>
      </c>
      <c r="I84" s="141" t="s">
        <v>11</v>
      </c>
      <c r="J84" s="141" t="s">
        <v>19</v>
      </c>
    </row>
    <row r="85" spans="1:10" hidden="1" outlineLevel="1">
      <c r="A85" s="129" t="s">
        <v>358</v>
      </c>
      <c r="B85" s="172">
        <v>42308</v>
      </c>
      <c r="C85" s="133">
        <v>29048</v>
      </c>
      <c r="D85" s="133" t="s">
        <v>359</v>
      </c>
      <c r="E85" s="133" t="s">
        <v>76</v>
      </c>
      <c r="F85" s="190">
        <v>3035.3</v>
      </c>
      <c r="G85" s="174"/>
      <c r="H85" s="174"/>
      <c r="I85" s="184"/>
      <c r="J85" s="190">
        <f>+F85-I85</f>
        <v>3035.3</v>
      </c>
    </row>
    <row r="86" spans="1:10" hidden="1" outlineLevel="1">
      <c r="J86" s="190"/>
    </row>
    <row r="87" spans="1:10" hidden="1" outlineLevel="1">
      <c r="F87" s="123" t="s">
        <v>15</v>
      </c>
      <c r="J87" s="195">
        <f>+J85</f>
        <v>3035.3</v>
      </c>
    </row>
    <row r="88" spans="1:10" ht="12" hidden="1" outlineLevel="1" thickBot="1">
      <c r="F88" s="123" t="s">
        <v>16</v>
      </c>
      <c r="J88" s="212">
        <v>3035.3</v>
      </c>
    </row>
    <row r="89" spans="1:10" ht="12" hidden="1" outlineLevel="1" thickTop="1">
      <c r="F89" s="123" t="s">
        <v>17</v>
      </c>
      <c r="J89" s="190">
        <f>+J87-J88</f>
        <v>0</v>
      </c>
    </row>
    <row r="90" spans="1:10" hidden="1" outlineLevel="1"/>
    <row r="91" spans="1:10" collapsed="1">
      <c r="A91" s="225" t="s">
        <v>86</v>
      </c>
      <c r="B91" s="224" t="s">
        <v>87</v>
      </c>
      <c r="C91" s="199"/>
      <c r="D91" s="203"/>
      <c r="E91" s="137"/>
      <c r="F91" s="125"/>
      <c r="G91" s="138"/>
      <c r="H91" s="127"/>
      <c r="I91" s="128"/>
      <c r="J91" s="128"/>
    </row>
    <row r="92" spans="1:10" hidden="1" outlineLevel="1">
      <c r="A92" s="139" t="s">
        <v>5</v>
      </c>
      <c r="B92" s="139" t="s">
        <v>6</v>
      </c>
      <c r="C92" s="180" t="s">
        <v>7</v>
      </c>
      <c r="D92" s="180" t="s">
        <v>8</v>
      </c>
      <c r="E92" s="140" t="s">
        <v>9</v>
      </c>
      <c r="F92" s="141" t="s">
        <v>10</v>
      </c>
      <c r="G92" s="142" t="s">
        <v>5</v>
      </c>
      <c r="H92" s="142" t="s">
        <v>6</v>
      </c>
      <c r="I92" s="141" t="s">
        <v>11</v>
      </c>
      <c r="J92" s="141" t="s">
        <v>19</v>
      </c>
    </row>
    <row r="93" spans="1:10" hidden="1" outlineLevel="1">
      <c r="D93" s="204"/>
      <c r="I93" s="184"/>
      <c r="J93" s="190"/>
    </row>
    <row r="94" spans="1:10" hidden="1" outlineLevel="1">
      <c r="A94" s="129" t="s">
        <v>88</v>
      </c>
      <c r="B94" s="172">
        <v>41904</v>
      </c>
      <c r="C94" s="133" t="s">
        <v>89</v>
      </c>
      <c r="D94" s="204">
        <v>45159</v>
      </c>
      <c r="E94" s="133" t="s">
        <v>34</v>
      </c>
      <c r="F94" s="195">
        <v>2468.4</v>
      </c>
      <c r="H94" s="172"/>
      <c r="I94" s="184"/>
      <c r="J94" s="190">
        <f>+F94-I94</f>
        <v>2468.4</v>
      </c>
    </row>
    <row r="95" spans="1:10" hidden="1" outlineLevel="1">
      <c r="A95" s="129" t="s">
        <v>90</v>
      </c>
      <c r="B95" s="172">
        <v>41909</v>
      </c>
      <c r="C95" s="133" t="s">
        <v>91</v>
      </c>
      <c r="D95" s="204" t="s">
        <v>92</v>
      </c>
      <c r="E95" s="133" t="s">
        <v>34</v>
      </c>
      <c r="F95" s="195">
        <v>10785</v>
      </c>
      <c r="H95" s="172"/>
      <c r="I95" s="184"/>
      <c r="J95" s="190">
        <f t="shared" ref="J95:J102" si="4">+F95-I95</f>
        <v>10785</v>
      </c>
    </row>
    <row r="96" spans="1:10" hidden="1" outlineLevel="1">
      <c r="A96" s="129" t="s">
        <v>93</v>
      </c>
      <c r="B96" s="172">
        <v>41911</v>
      </c>
      <c r="C96" s="133" t="s">
        <v>94</v>
      </c>
      <c r="D96" s="204" t="s">
        <v>95</v>
      </c>
      <c r="E96" s="133" t="s">
        <v>34</v>
      </c>
      <c r="F96" s="195">
        <v>5490</v>
      </c>
      <c r="H96" s="172"/>
      <c r="I96" s="195"/>
      <c r="J96" s="190">
        <f t="shared" si="4"/>
        <v>5490</v>
      </c>
    </row>
    <row r="97" spans="1:10" hidden="1" outlineLevel="1">
      <c r="A97" s="129" t="s">
        <v>96</v>
      </c>
      <c r="B97" s="172">
        <v>41929</v>
      </c>
      <c r="C97" s="133" t="s">
        <v>97</v>
      </c>
      <c r="D97" s="204" t="s">
        <v>98</v>
      </c>
      <c r="E97" s="133" t="s">
        <v>34</v>
      </c>
      <c r="F97" s="195">
        <v>2863.34</v>
      </c>
      <c r="H97" s="172"/>
      <c r="I97" s="195"/>
      <c r="J97" s="190">
        <f t="shared" si="4"/>
        <v>2863.34</v>
      </c>
    </row>
    <row r="98" spans="1:10" hidden="1" outlineLevel="1">
      <c r="A98" s="129" t="s">
        <v>99</v>
      </c>
      <c r="B98" s="172">
        <v>41949</v>
      </c>
      <c r="C98" s="133" t="s">
        <v>100</v>
      </c>
      <c r="D98" s="204" t="s">
        <v>101</v>
      </c>
      <c r="E98" s="133" t="s">
        <v>34</v>
      </c>
      <c r="F98" s="195">
        <v>5335</v>
      </c>
      <c r="H98" s="172"/>
      <c r="I98" s="195"/>
      <c r="J98" s="190">
        <f t="shared" si="4"/>
        <v>5335</v>
      </c>
    </row>
    <row r="99" spans="1:10" hidden="1" outlineLevel="1">
      <c r="A99" s="129" t="s">
        <v>102</v>
      </c>
      <c r="B99" s="172">
        <v>42030</v>
      </c>
      <c r="C99" s="133" t="s">
        <v>103</v>
      </c>
      <c r="D99" s="204" t="s">
        <v>104</v>
      </c>
      <c r="E99" s="133" t="s">
        <v>34</v>
      </c>
      <c r="F99" s="190">
        <v>54035.27</v>
      </c>
      <c r="G99" s="125" t="s">
        <v>105</v>
      </c>
      <c r="H99" s="126">
        <v>42094</v>
      </c>
      <c r="I99" s="195">
        <v>48497.27</v>
      </c>
      <c r="J99" s="190">
        <f t="shared" si="4"/>
        <v>5538</v>
      </c>
    </row>
    <row r="100" spans="1:10" hidden="1" outlineLevel="1">
      <c r="A100" s="129" t="s">
        <v>106</v>
      </c>
      <c r="B100" s="172">
        <v>42035</v>
      </c>
      <c r="C100" s="133" t="s">
        <v>107</v>
      </c>
      <c r="D100" s="204" t="s">
        <v>108</v>
      </c>
      <c r="E100" s="133" t="s">
        <v>34</v>
      </c>
      <c r="F100" s="190">
        <v>22247.96</v>
      </c>
      <c r="G100" s="125" t="s">
        <v>105</v>
      </c>
      <c r="H100" s="126">
        <v>42094</v>
      </c>
      <c r="I100" s="195">
        <v>15797.96</v>
      </c>
      <c r="J100" s="190">
        <f t="shared" si="4"/>
        <v>6450</v>
      </c>
    </row>
    <row r="101" spans="1:10" hidden="1" outlineLevel="1">
      <c r="A101" s="125" t="s">
        <v>109</v>
      </c>
      <c r="B101" s="126">
        <v>42052</v>
      </c>
      <c r="C101" s="175" t="s">
        <v>110</v>
      </c>
      <c r="D101" s="205" t="s">
        <v>111</v>
      </c>
      <c r="E101" s="175" t="s">
        <v>34</v>
      </c>
      <c r="F101" s="195">
        <v>69850.86</v>
      </c>
      <c r="G101" s="125" t="s">
        <v>105</v>
      </c>
      <c r="H101" s="126">
        <v>42094</v>
      </c>
      <c r="I101" s="195">
        <v>55960.86</v>
      </c>
      <c r="J101" s="190">
        <f t="shared" si="4"/>
        <v>13890</v>
      </c>
    </row>
    <row r="102" spans="1:10" hidden="1" outlineLevel="1">
      <c r="A102" s="125"/>
      <c r="B102" s="126"/>
      <c r="C102" s="175"/>
      <c r="D102" s="205"/>
      <c r="E102" s="175"/>
      <c r="F102" s="195"/>
      <c r="G102" s="125"/>
      <c r="H102" s="126"/>
      <c r="I102" s="195"/>
      <c r="J102" s="190">
        <f t="shared" si="4"/>
        <v>0</v>
      </c>
    </row>
    <row r="103" spans="1:10" hidden="1" outlineLevel="1">
      <c r="A103" s="125"/>
      <c r="B103" s="126"/>
      <c r="C103" s="175"/>
      <c r="D103" s="175"/>
      <c r="E103" s="175"/>
      <c r="F103" s="138"/>
      <c r="H103" s="172"/>
      <c r="I103" s="195"/>
      <c r="J103" s="190"/>
    </row>
    <row r="104" spans="1:10" hidden="1" outlineLevel="1">
      <c r="F104" s="123" t="s">
        <v>15</v>
      </c>
      <c r="I104" s="184"/>
      <c r="J104" s="232">
        <f>+SUM(J94:J102)</f>
        <v>52819.740000000005</v>
      </c>
    </row>
    <row r="105" spans="1:10" ht="12" hidden="1" outlineLevel="1" thickBot="1">
      <c r="F105" s="123" t="s">
        <v>16</v>
      </c>
      <c r="I105" s="184"/>
      <c r="J105" s="214">
        <v>52819.74</v>
      </c>
    </row>
    <row r="106" spans="1:10" ht="12" hidden="1" outlineLevel="1" thickTop="1">
      <c r="F106" s="123" t="s">
        <v>17</v>
      </c>
      <c r="J106" s="154">
        <f>+J104-J105</f>
        <v>0</v>
      </c>
    </row>
    <row r="107" spans="1:10" hidden="1" outlineLevel="1"/>
    <row r="108" spans="1:10" collapsed="1">
      <c r="A108" s="225" t="s">
        <v>958</v>
      </c>
      <c r="B108" s="224" t="s">
        <v>959</v>
      </c>
      <c r="C108" s="199"/>
      <c r="D108" s="203"/>
      <c r="E108" s="137"/>
      <c r="F108" s="125"/>
      <c r="G108" s="138"/>
      <c r="H108" s="127"/>
      <c r="I108" s="128"/>
      <c r="J108" s="128"/>
    </row>
    <row r="109" spans="1:10" hidden="1" outlineLevel="1">
      <c r="A109" s="139" t="s">
        <v>5</v>
      </c>
      <c r="B109" s="139" t="s">
        <v>6</v>
      </c>
      <c r="C109" s="180" t="s">
        <v>7</v>
      </c>
      <c r="D109" s="180" t="s">
        <v>8</v>
      </c>
      <c r="E109" s="140" t="s">
        <v>9</v>
      </c>
      <c r="F109" s="141" t="s">
        <v>10</v>
      </c>
      <c r="G109" s="142" t="s">
        <v>5</v>
      </c>
      <c r="H109" s="142" t="s">
        <v>6</v>
      </c>
      <c r="I109" s="141" t="s">
        <v>11</v>
      </c>
      <c r="J109" s="141" t="s">
        <v>19</v>
      </c>
    </row>
    <row r="110" spans="1:10" hidden="1" outlineLevel="1">
      <c r="A110" s="139"/>
      <c r="B110" s="139"/>
      <c r="C110" s="180"/>
      <c r="D110" s="180"/>
      <c r="E110" s="140"/>
      <c r="F110" s="141"/>
      <c r="G110" s="142"/>
      <c r="H110" s="142"/>
      <c r="I110" s="141"/>
      <c r="J110" s="141"/>
    </row>
    <row r="111" spans="1:10" hidden="1" outlineLevel="1">
      <c r="A111" s="129" t="s">
        <v>960</v>
      </c>
      <c r="B111" s="262">
        <v>42635</v>
      </c>
      <c r="C111" s="263" t="s">
        <v>961</v>
      </c>
      <c r="D111" s="263" t="s">
        <v>962</v>
      </c>
      <c r="E111" s="133" t="s">
        <v>76</v>
      </c>
      <c r="F111" s="181">
        <v>1741.16</v>
      </c>
      <c r="G111" s="142"/>
      <c r="H111" s="142"/>
      <c r="I111" s="141"/>
      <c r="J111" s="181">
        <f>+F111</f>
        <v>1741.16</v>
      </c>
    </row>
    <row r="112" spans="1:10" hidden="1" outlineLevel="1"/>
    <row r="113" spans="1:10" hidden="1" outlineLevel="1">
      <c r="F113" s="123" t="s">
        <v>15</v>
      </c>
      <c r="I113" s="184"/>
      <c r="J113" s="232">
        <f>+J111</f>
        <v>1741.16</v>
      </c>
    </row>
    <row r="114" spans="1:10" ht="12" hidden="1" outlineLevel="1" thickBot="1">
      <c r="F114" s="123" t="s">
        <v>16</v>
      </c>
      <c r="I114" s="184"/>
      <c r="J114" s="214">
        <v>1741.16</v>
      </c>
    </row>
    <row r="115" spans="1:10" ht="12" hidden="1" outlineLevel="1" thickTop="1">
      <c r="F115" s="123" t="s">
        <v>17</v>
      </c>
      <c r="J115" s="154">
        <f>+J113-J114</f>
        <v>0</v>
      </c>
    </row>
    <row r="116" spans="1:10" hidden="1" outlineLevel="1"/>
    <row r="117" spans="1:10" collapsed="1">
      <c r="A117" s="225" t="s">
        <v>360</v>
      </c>
      <c r="B117" s="224" t="s">
        <v>361</v>
      </c>
      <c r="C117" s="199"/>
      <c r="D117" s="200"/>
      <c r="E117" s="137"/>
      <c r="F117" s="125"/>
      <c r="G117" s="138"/>
      <c r="H117" s="127"/>
      <c r="I117" s="128"/>
      <c r="J117" s="128"/>
    </row>
    <row r="118" spans="1:10" hidden="1" outlineLevel="1">
      <c r="A118" s="139" t="s">
        <v>5</v>
      </c>
      <c r="B118" s="139" t="s">
        <v>6</v>
      </c>
      <c r="C118" s="180" t="s">
        <v>7</v>
      </c>
      <c r="D118" s="180" t="s">
        <v>8</v>
      </c>
      <c r="E118" s="180" t="s">
        <v>9</v>
      </c>
      <c r="F118" s="141" t="s">
        <v>10</v>
      </c>
      <c r="G118" s="142" t="s">
        <v>5</v>
      </c>
      <c r="H118" s="142" t="s">
        <v>6</v>
      </c>
      <c r="I118" s="141" t="s">
        <v>11</v>
      </c>
      <c r="J118" s="141" t="s">
        <v>19</v>
      </c>
    </row>
    <row r="119" spans="1:10" hidden="1" outlineLevel="1">
      <c r="A119" s="129" t="s">
        <v>362</v>
      </c>
      <c r="B119" s="172">
        <v>42308</v>
      </c>
      <c r="C119" s="133" t="s">
        <v>363</v>
      </c>
      <c r="D119" s="133" t="s">
        <v>364</v>
      </c>
      <c r="E119" s="133" t="s">
        <v>76</v>
      </c>
      <c r="F119" s="190">
        <v>1110.75</v>
      </c>
      <c r="G119" s="217"/>
      <c r="H119" s="217"/>
      <c r="I119" s="218"/>
      <c r="J119" s="219">
        <f>+F119-I119</f>
        <v>1110.75</v>
      </c>
    </row>
    <row r="120" spans="1:10" hidden="1" outlineLevel="1">
      <c r="B120" s="172"/>
      <c r="F120" s="128"/>
      <c r="G120" s="142"/>
      <c r="H120" s="142"/>
      <c r="I120" s="141"/>
      <c r="J120" s="181"/>
    </row>
    <row r="121" spans="1:10" hidden="1" outlineLevel="1">
      <c r="B121" s="172"/>
      <c r="F121" s="123" t="s">
        <v>15</v>
      </c>
      <c r="G121" s="142"/>
      <c r="H121" s="142"/>
      <c r="I121" s="141"/>
      <c r="J121" s="233">
        <f>+J119</f>
        <v>1110.75</v>
      </c>
    </row>
    <row r="122" spans="1:10" ht="12" hidden="1" outlineLevel="1" thickBot="1">
      <c r="B122" s="172"/>
      <c r="F122" s="123" t="s">
        <v>16</v>
      </c>
      <c r="G122" s="142"/>
      <c r="H122" s="142"/>
      <c r="I122" s="141"/>
      <c r="J122" s="220">
        <v>1110.75</v>
      </c>
    </row>
    <row r="123" spans="1:10" ht="12" hidden="1" outlineLevel="1" thickTop="1">
      <c r="B123" s="172"/>
      <c r="F123" s="123" t="s">
        <v>17</v>
      </c>
      <c r="G123" s="142"/>
      <c r="H123" s="142"/>
      <c r="I123" s="141"/>
      <c r="J123" s="219">
        <f>+J121-J122</f>
        <v>0</v>
      </c>
    </row>
    <row r="124" spans="1:10" hidden="1" outlineLevel="1"/>
    <row r="125" spans="1:10" collapsed="1">
      <c r="A125" s="225" t="s">
        <v>112</v>
      </c>
      <c r="B125" s="224" t="s">
        <v>113</v>
      </c>
      <c r="C125" s="199"/>
      <c r="D125" s="200"/>
      <c r="E125" s="176"/>
      <c r="F125" s="125"/>
      <c r="G125" s="138"/>
      <c r="H125" s="127"/>
      <c r="I125" s="128"/>
      <c r="J125" s="128"/>
    </row>
    <row r="126" spans="1:10" hidden="1" outlineLevel="1">
      <c r="A126" s="139" t="s">
        <v>5</v>
      </c>
      <c r="B126" s="139" t="s">
        <v>6</v>
      </c>
      <c r="C126" s="180" t="s">
        <v>7</v>
      </c>
      <c r="D126" s="180" t="s">
        <v>8</v>
      </c>
      <c r="E126" s="140" t="s">
        <v>9</v>
      </c>
      <c r="F126" s="141" t="s">
        <v>10</v>
      </c>
      <c r="G126" s="142" t="s">
        <v>5</v>
      </c>
      <c r="H126" s="142" t="s">
        <v>6</v>
      </c>
      <c r="I126" s="141" t="s">
        <v>11</v>
      </c>
      <c r="J126" s="141" t="s">
        <v>19</v>
      </c>
    </row>
    <row r="127" spans="1:10" hidden="1" outlineLevel="1">
      <c r="A127" s="125"/>
      <c r="B127" s="125"/>
      <c r="C127" s="175"/>
      <c r="D127" s="175"/>
      <c r="E127" s="140" t="s">
        <v>13</v>
      </c>
      <c r="F127" s="125"/>
      <c r="G127" s="138"/>
      <c r="H127" s="127"/>
      <c r="I127" s="128"/>
      <c r="J127" s="195">
        <v>3309.88</v>
      </c>
    </row>
    <row r="128" spans="1:10" hidden="1" outlineLevel="1">
      <c r="A128" s="143"/>
      <c r="B128" s="143"/>
      <c r="C128" s="201"/>
      <c r="D128" s="201"/>
      <c r="E128" s="177"/>
      <c r="F128" s="146"/>
      <c r="G128" s="147"/>
      <c r="H128" s="148"/>
      <c r="I128" s="146"/>
      <c r="J128" s="197"/>
    </row>
    <row r="129" spans="1:10" hidden="1" outlineLevel="1">
      <c r="A129" s="143"/>
      <c r="B129" s="143"/>
      <c r="C129" s="201"/>
      <c r="D129" s="201"/>
      <c r="E129" s="177"/>
      <c r="F129" s="123" t="s">
        <v>15</v>
      </c>
      <c r="H129" s="150"/>
      <c r="J129" s="232">
        <f>+J127</f>
        <v>3309.88</v>
      </c>
    </row>
    <row r="130" spans="1:10" ht="12" hidden="1" outlineLevel="1" thickBot="1">
      <c r="A130" s="143"/>
      <c r="B130" s="143"/>
      <c r="C130" s="201"/>
      <c r="D130" s="201"/>
      <c r="E130" s="177"/>
      <c r="F130" s="123" t="s">
        <v>16</v>
      </c>
      <c r="H130" s="150"/>
      <c r="J130" s="212">
        <v>3309.88</v>
      </c>
    </row>
    <row r="131" spans="1:10" ht="12" hidden="1" outlineLevel="1" thickTop="1">
      <c r="E131" s="137"/>
      <c r="F131" s="123" t="s">
        <v>17</v>
      </c>
      <c r="H131" s="150"/>
      <c r="J131" s="208">
        <f>+J129-J130</f>
        <v>0</v>
      </c>
    </row>
    <row r="132" spans="1:10" hidden="1" outlineLevel="1"/>
    <row r="133" spans="1:10" collapsed="1">
      <c r="A133" s="225" t="s">
        <v>119</v>
      </c>
      <c r="B133" s="224" t="s">
        <v>87</v>
      </c>
      <c r="C133" s="199"/>
      <c r="D133" s="203"/>
      <c r="E133" s="137"/>
      <c r="F133" s="125"/>
      <c r="G133" s="138"/>
      <c r="H133" s="127"/>
      <c r="I133" s="128"/>
      <c r="J133" s="128"/>
    </row>
    <row r="134" spans="1:10" hidden="1" outlineLevel="1">
      <c r="A134" s="139" t="s">
        <v>5</v>
      </c>
      <c r="B134" s="139" t="s">
        <v>6</v>
      </c>
      <c r="C134" s="180" t="s">
        <v>7</v>
      </c>
      <c r="D134" s="180" t="s">
        <v>8</v>
      </c>
      <c r="E134" s="140" t="s">
        <v>9</v>
      </c>
      <c r="F134" s="141" t="s">
        <v>10</v>
      </c>
      <c r="G134" s="142" t="s">
        <v>5</v>
      </c>
      <c r="H134" s="142" t="s">
        <v>6</v>
      </c>
      <c r="I134" s="141" t="s">
        <v>11</v>
      </c>
      <c r="J134" s="141" t="s">
        <v>19</v>
      </c>
    </row>
    <row r="135" spans="1:10" hidden="1" outlineLevel="1">
      <c r="A135" s="143"/>
      <c r="B135" s="143"/>
      <c r="C135" s="201"/>
      <c r="D135" s="201"/>
      <c r="E135" s="140" t="s">
        <v>13</v>
      </c>
      <c r="F135" s="146"/>
      <c r="H135" s="150"/>
      <c r="I135" s="184"/>
      <c r="J135" s="190">
        <v>75107.91</v>
      </c>
    </row>
    <row r="136" spans="1:10" hidden="1" outlineLevel="1">
      <c r="B136" s="172"/>
      <c r="D136" s="175" t="s">
        <v>120</v>
      </c>
      <c r="E136" s="137"/>
      <c r="F136" s="138"/>
      <c r="G136" s="125" t="s">
        <v>121</v>
      </c>
      <c r="H136" s="126">
        <v>41394</v>
      </c>
      <c r="I136" s="215">
        <v>26676.11</v>
      </c>
      <c r="J136" s="195">
        <f>+F136-I136</f>
        <v>-26676.11</v>
      </c>
    </row>
    <row r="137" spans="1:10" hidden="1" outlineLevel="1">
      <c r="B137" s="172"/>
      <c r="D137" s="175" t="s">
        <v>122</v>
      </c>
      <c r="E137" s="137"/>
      <c r="F137" s="190"/>
      <c r="G137" s="125" t="s">
        <v>123</v>
      </c>
      <c r="H137" s="126">
        <v>41498</v>
      </c>
      <c r="I137" s="215">
        <v>8505.42</v>
      </c>
      <c r="J137" s="195">
        <f t="shared" ref="J137:J179" si="5">+F137-I137</f>
        <v>-8505.42</v>
      </c>
    </row>
    <row r="138" spans="1:10" hidden="1" outlineLevel="1">
      <c r="B138" s="172"/>
      <c r="D138" s="175" t="s">
        <v>124</v>
      </c>
      <c r="E138" s="137"/>
      <c r="F138" s="190"/>
      <c r="G138" s="125" t="s">
        <v>125</v>
      </c>
      <c r="H138" s="126">
        <v>41520</v>
      </c>
      <c r="I138" s="215">
        <v>2728.81</v>
      </c>
      <c r="J138" s="195">
        <f t="shared" si="5"/>
        <v>-2728.81</v>
      </c>
    </row>
    <row r="139" spans="1:10" hidden="1" outlineLevel="1">
      <c r="B139" s="172"/>
      <c r="D139" s="175"/>
      <c r="E139" s="137"/>
      <c r="F139" s="190"/>
      <c r="G139" s="125" t="s">
        <v>126</v>
      </c>
      <c r="H139" s="126">
        <v>41547</v>
      </c>
      <c r="I139" s="215">
        <v>25981.06</v>
      </c>
      <c r="J139" s="195">
        <f t="shared" si="5"/>
        <v>-25981.06</v>
      </c>
    </row>
    <row r="140" spans="1:10" hidden="1" outlineLevel="1">
      <c r="A140" s="125" t="s">
        <v>127</v>
      </c>
      <c r="B140" s="126">
        <v>41941</v>
      </c>
      <c r="C140" s="175" t="s">
        <v>128</v>
      </c>
      <c r="D140" s="175" t="s">
        <v>129</v>
      </c>
      <c r="E140" s="156" t="s">
        <v>34</v>
      </c>
      <c r="F140" s="195">
        <v>8658</v>
      </c>
      <c r="H140" s="172"/>
      <c r="I140" s="184"/>
      <c r="J140" s="195">
        <f t="shared" si="5"/>
        <v>8658</v>
      </c>
    </row>
    <row r="141" spans="1:10" hidden="1" outlineLevel="1">
      <c r="A141" s="125" t="s">
        <v>130</v>
      </c>
      <c r="B141" s="126">
        <v>41942</v>
      </c>
      <c r="C141" s="175" t="s">
        <v>131</v>
      </c>
      <c r="D141" s="175" t="s">
        <v>132</v>
      </c>
      <c r="E141" s="156" t="s">
        <v>34</v>
      </c>
      <c r="F141" s="195">
        <v>4734</v>
      </c>
      <c r="H141" s="172"/>
      <c r="I141" s="184"/>
      <c r="J141" s="195">
        <f t="shared" si="5"/>
        <v>4734</v>
      </c>
    </row>
    <row r="142" spans="1:10" hidden="1" outlineLevel="1">
      <c r="A142" s="125" t="s">
        <v>133</v>
      </c>
      <c r="B142" s="126">
        <v>41942</v>
      </c>
      <c r="C142" s="175" t="s">
        <v>134</v>
      </c>
      <c r="D142" s="175" t="s">
        <v>135</v>
      </c>
      <c r="E142" s="156" t="s">
        <v>34</v>
      </c>
      <c r="F142" s="195">
        <v>685.26</v>
      </c>
      <c r="H142" s="172"/>
      <c r="I142" s="184"/>
      <c r="J142" s="195">
        <f t="shared" si="5"/>
        <v>685.26</v>
      </c>
    </row>
    <row r="143" spans="1:10" hidden="1" outlineLevel="1">
      <c r="A143" s="125" t="s">
        <v>136</v>
      </c>
      <c r="B143" s="126">
        <v>41942</v>
      </c>
      <c r="C143" s="175" t="s">
        <v>137</v>
      </c>
      <c r="D143" s="175" t="s">
        <v>138</v>
      </c>
      <c r="E143" s="156" t="s">
        <v>34</v>
      </c>
      <c r="F143" s="195">
        <v>8691</v>
      </c>
      <c r="H143" s="172"/>
      <c r="I143" s="184"/>
      <c r="J143" s="195">
        <f t="shared" si="5"/>
        <v>8691</v>
      </c>
    </row>
    <row r="144" spans="1:10" hidden="1" outlineLevel="1">
      <c r="A144" s="125" t="s">
        <v>139</v>
      </c>
      <c r="B144" s="126">
        <v>41951</v>
      </c>
      <c r="C144" s="175" t="s">
        <v>140</v>
      </c>
      <c r="D144" s="175" t="s">
        <v>141</v>
      </c>
      <c r="E144" s="156" t="s">
        <v>34</v>
      </c>
      <c r="F144" s="195">
        <v>10315</v>
      </c>
      <c r="H144" s="172"/>
      <c r="I144" s="184"/>
      <c r="J144" s="195">
        <f t="shared" si="5"/>
        <v>10315</v>
      </c>
    </row>
    <row r="145" spans="1:10" hidden="1" outlineLevel="1">
      <c r="A145" s="125" t="s">
        <v>142</v>
      </c>
      <c r="B145" s="126">
        <v>41951</v>
      </c>
      <c r="C145" s="175" t="s">
        <v>143</v>
      </c>
      <c r="D145" s="175" t="s">
        <v>144</v>
      </c>
      <c r="E145" s="156" t="s">
        <v>34</v>
      </c>
      <c r="F145" s="195">
        <v>8096.7</v>
      </c>
      <c r="H145" s="172"/>
      <c r="I145" s="184"/>
      <c r="J145" s="195">
        <f t="shared" si="5"/>
        <v>8096.7</v>
      </c>
    </row>
    <row r="146" spans="1:10" hidden="1" outlineLevel="1">
      <c r="A146" s="125" t="s">
        <v>145</v>
      </c>
      <c r="B146" s="126">
        <v>41962</v>
      </c>
      <c r="C146" s="175" t="s">
        <v>146</v>
      </c>
      <c r="D146" s="175" t="s">
        <v>147</v>
      </c>
      <c r="E146" s="156" t="s">
        <v>34</v>
      </c>
      <c r="F146" s="195">
        <v>8055</v>
      </c>
      <c r="H146" s="164"/>
      <c r="I146" s="195"/>
      <c r="J146" s="195">
        <f t="shared" si="5"/>
        <v>8055</v>
      </c>
    </row>
    <row r="147" spans="1:10" hidden="1" outlineLevel="1">
      <c r="A147" s="125" t="s">
        <v>148</v>
      </c>
      <c r="B147" s="126">
        <v>41962</v>
      </c>
      <c r="C147" s="175" t="s">
        <v>149</v>
      </c>
      <c r="D147" s="175" t="s">
        <v>150</v>
      </c>
      <c r="E147" s="156" t="s">
        <v>34</v>
      </c>
      <c r="F147" s="195">
        <v>2620</v>
      </c>
      <c r="H147" s="172"/>
      <c r="I147" s="184"/>
      <c r="J147" s="195">
        <f t="shared" si="5"/>
        <v>2620</v>
      </c>
    </row>
    <row r="148" spans="1:10" hidden="1" outlineLevel="1">
      <c r="A148" s="125" t="s">
        <v>151</v>
      </c>
      <c r="B148" s="126">
        <v>41971</v>
      </c>
      <c r="C148" s="175" t="s">
        <v>152</v>
      </c>
      <c r="D148" s="175" t="s">
        <v>153</v>
      </c>
      <c r="E148" s="156" t="s">
        <v>34</v>
      </c>
      <c r="F148" s="195">
        <v>11615</v>
      </c>
      <c r="H148" s="164"/>
      <c r="I148" s="184"/>
      <c r="J148" s="195">
        <f t="shared" si="5"/>
        <v>11615</v>
      </c>
    </row>
    <row r="149" spans="1:10" hidden="1" outlineLevel="1">
      <c r="A149" s="125" t="s">
        <v>154</v>
      </c>
      <c r="B149" s="126">
        <v>41971</v>
      </c>
      <c r="C149" s="175" t="s">
        <v>155</v>
      </c>
      <c r="D149" s="175" t="s">
        <v>156</v>
      </c>
      <c r="E149" s="156" t="s">
        <v>34</v>
      </c>
      <c r="F149" s="195">
        <v>6702</v>
      </c>
      <c r="H149" s="172"/>
      <c r="I149" s="184"/>
      <c r="J149" s="195">
        <f t="shared" si="5"/>
        <v>6702</v>
      </c>
    </row>
    <row r="150" spans="1:10" hidden="1" outlineLevel="1">
      <c r="A150" s="125" t="s">
        <v>157</v>
      </c>
      <c r="B150" s="126">
        <v>41988</v>
      </c>
      <c r="C150" s="175" t="s">
        <v>158</v>
      </c>
      <c r="D150" s="175" t="s">
        <v>159</v>
      </c>
      <c r="E150" s="156" t="s">
        <v>34</v>
      </c>
      <c r="F150" s="195">
        <v>14637</v>
      </c>
      <c r="H150" s="172"/>
      <c r="I150" s="184"/>
      <c r="J150" s="195">
        <f t="shared" si="5"/>
        <v>14637</v>
      </c>
    </row>
    <row r="151" spans="1:10" hidden="1" outlineLevel="1">
      <c r="A151" s="125" t="s">
        <v>160</v>
      </c>
      <c r="B151" s="126">
        <v>41988</v>
      </c>
      <c r="C151" s="175" t="s">
        <v>161</v>
      </c>
      <c r="D151" s="175" t="s">
        <v>162</v>
      </c>
      <c r="E151" s="156" t="s">
        <v>34</v>
      </c>
      <c r="F151" s="195">
        <v>6774</v>
      </c>
      <c r="H151" s="172"/>
      <c r="I151" s="184"/>
      <c r="J151" s="195">
        <f t="shared" si="5"/>
        <v>6774</v>
      </c>
    </row>
    <row r="152" spans="1:10" hidden="1" outlineLevel="1">
      <c r="A152" s="125" t="s">
        <v>163</v>
      </c>
      <c r="B152" s="126">
        <v>42004</v>
      </c>
      <c r="C152" s="175" t="s">
        <v>164</v>
      </c>
      <c r="D152" s="206">
        <v>24083</v>
      </c>
      <c r="E152" s="156" t="s">
        <v>165</v>
      </c>
      <c r="F152" s="195">
        <v>32143</v>
      </c>
      <c r="G152" s="171"/>
      <c r="H152" s="151"/>
      <c r="I152" s="184"/>
      <c r="J152" s="195">
        <f t="shared" si="5"/>
        <v>32143</v>
      </c>
    </row>
    <row r="153" spans="1:10" hidden="1" outlineLevel="1">
      <c r="A153" s="125" t="s">
        <v>166</v>
      </c>
      <c r="B153" s="126">
        <v>42006</v>
      </c>
      <c r="C153" s="175" t="s">
        <v>167</v>
      </c>
      <c r="D153" s="175" t="s">
        <v>168</v>
      </c>
      <c r="E153" s="156" t="s">
        <v>34</v>
      </c>
      <c r="F153" s="195">
        <v>3005.7</v>
      </c>
      <c r="H153" s="172"/>
      <c r="I153" s="184"/>
      <c r="J153" s="195">
        <f t="shared" si="5"/>
        <v>3005.7</v>
      </c>
    </row>
    <row r="154" spans="1:10" hidden="1" outlineLevel="1">
      <c r="A154" s="125" t="s">
        <v>169</v>
      </c>
      <c r="B154" s="126">
        <v>42020</v>
      </c>
      <c r="C154" s="175" t="s">
        <v>170</v>
      </c>
      <c r="D154" s="175">
        <v>48074</v>
      </c>
      <c r="E154" s="156" t="s">
        <v>34</v>
      </c>
      <c r="F154" s="195">
        <v>7299</v>
      </c>
      <c r="H154" s="172"/>
      <c r="I154" s="184"/>
      <c r="J154" s="195">
        <f t="shared" si="5"/>
        <v>7299</v>
      </c>
    </row>
    <row r="155" spans="1:10" hidden="1" outlineLevel="1">
      <c r="A155" s="125" t="s">
        <v>171</v>
      </c>
      <c r="B155" s="126">
        <v>42023</v>
      </c>
      <c r="C155" s="175" t="s">
        <v>172</v>
      </c>
      <c r="D155" s="175" t="s">
        <v>173</v>
      </c>
      <c r="E155" s="156" t="s">
        <v>76</v>
      </c>
      <c r="F155" s="195">
        <v>7648</v>
      </c>
      <c r="H155" s="151"/>
      <c r="I155" s="184"/>
      <c r="J155" s="195">
        <f t="shared" si="5"/>
        <v>7648</v>
      </c>
    </row>
    <row r="156" spans="1:10" hidden="1" outlineLevel="1">
      <c r="A156" s="125" t="s">
        <v>174</v>
      </c>
      <c r="B156" s="126">
        <v>42033</v>
      </c>
      <c r="C156" s="175" t="s">
        <v>175</v>
      </c>
      <c r="D156" s="175" t="s">
        <v>176</v>
      </c>
      <c r="E156" s="156" t="s">
        <v>34</v>
      </c>
      <c r="F156" s="195">
        <v>7496.7</v>
      </c>
      <c r="H156" s="172"/>
      <c r="I156" s="184"/>
      <c r="J156" s="195">
        <f t="shared" si="5"/>
        <v>7496.7</v>
      </c>
    </row>
    <row r="157" spans="1:10" hidden="1" outlineLevel="1">
      <c r="A157" s="125" t="s">
        <v>177</v>
      </c>
      <c r="B157" s="126">
        <v>42056</v>
      </c>
      <c r="C157" s="175" t="s">
        <v>178</v>
      </c>
      <c r="D157" s="175" t="s">
        <v>179</v>
      </c>
      <c r="E157" s="156" t="s">
        <v>34</v>
      </c>
      <c r="F157" s="195">
        <v>8096.7000000000007</v>
      </c>
      <c r="H157" s="172"/>
      <c r="I157" s="184"/>
      <c r="J157" s="195">
        <f t="shared" si="5"/>
        <v>8096.7000000000007</v>
      </c>
    </row>
    <row r="158" spans="1:10" hidden="1" outlineLevel="1">
      <c r="A158" s="125" t="s">
        <v>180</v>
      </c>
      <c r="B158" s="126">
        <v>42072</v>
      </c>
      <c r="C158" s="175" t="s">
        <v>181</v>
      </c>
      <c r="D158" s="175" t="s">
        <v>182</v>
      </c>
      <c r="E158" s="156" t="s">
        <v>34</v>
      </c>
      <c r="F158" s="195">
        <v>2319.6</v>
      </c>
      <c r="H158" s="172"/>
      <c r="I158" s="184"/>
      <c r="J158" s="195">
        <f t="shared" si="5"/>
        <v>2319.6</v>
      </c>
    </row>
    <row r="159" spans="1:10" hidden="1" outlineLevel="1">
      <c r="A159" s="125" t="s">
        <v>183</v>
      </c>
      <c r="B159" s="126">
        <v>42080</v>
      </c>
      <c r="C159" s="175" t="s">
        <v>184</v>
      </c>
      <c r="D159" s="175" t="s">
        <v>185</v>
      </c>
      <c r="E159" s="156" t="s">
        <v>34</v>
      </c>
      <c r="F159" s="195">
        <v>6000</v>
      </c>
      <c r="H159" s="172"/>
      <c r="I159" s="184"/>
      <c r="J159" s="195">
        <f t="shared" si="5"/>
        <v>6000</v>
      </c>
    </row>
    <row r="160" spans="1:10" hidden="1" outlineLevel="1">
      <c r="A160" s="125" t="s">
        <v>186</v>
      </c>
      <c r="B160" s="126">
        <v>42094</v>
      </c>
      <c r="C160" s="175" t="s">
        <v>187</v>
      </c>
      <c r="D160" s="175" t="s">
        <v>188</v>
      </c>
      <c r="E160" s="156" t="s">
        <v>34</v>
      </c>
      <c r="F160" s="195">
        <v>12255</v>
      </c>
      <c r="H160" s="172"/>
      <c r="I160" s="184"/>
      <c r="J160" s="195">
        <f t="shared" si="5"/>
        <v>12255</v>
      </c>
    </row>
    <row r="161" spans="1:10" hidden="1" outlineLevel="1">
      <c r="A161" s="125" t="s">
        <v>189</v>
      </c>
      <c r="B161" s="126">
        <v>42104</v>
      </c>
      <c r="C161" s="175" t="s">
        <v>190</v>
      </c>
      <c r="D161" s="175" t="s">
        <v>191</v>
      </c>
      <c r="E161" s="156" t="s">
        <v>34</v>
      </c>
      <c r="F161" s="195">
        <v>552.04999999999995</v>
      </c>
      <c r="H161" s="172"/>
      <c r="I161" s="184"/>
      <c r="J161" s="195">
        <f t="shared" si="5"/>
        <v>552.04999999999995</v>
      </c>
    </row>
    <row r="162" spans="1:10" hidden="1" outlineLevel="1">
      <c r="A162" s="125" t="s">
        <v>192</v>
      </c>
      <c r="B162" s="126">
        <v>42115</v>
      </c>
      <c r="C162" s="175" t="s">
        <v>193</v>
      </c>
      <c r="D162" s="175" t="s">
        <v>194</v>
      </c>
      <c r="E162" s="156" t="s">
        <v>34</v>
      </c>
      <c r="F162" s="195">
        <v>9370.01</v>
      </c>
      <c r="H162" s="172"/>
      <c r="I162" s="184"/>
      <c r="J162" s="195">
        <f t="shared" si="5"/>
        <v>9370.01</v>
      </c>
    </row>
    <row r="163" spans="1:10" hidden="1" outlineLevel="1">
      <c r="A163" s="125" t="s">
        <v>195</v>
      </c>
      <c r="B163" s="126">
        <v>42116</v>
      </c>
      <c r="C163" s="175" t="s">
        <v>196</v>
      </c>
      <c r="D163" s="175" t="s">
        <v>197</v>
      </c>
      <c r="E163" s="156" t="s">
        <v>34</v>
      </c>
      <c r="F163" s="195">
        <v>6051</v>
      </c>
      <c r="H163" s="172"/>
      <c r="I163" s="184"/>
      <c r="J163" s="195">
        <f t="shared" si="5"/>
        <v>6051</v>
      </c>
    </row>
    <row r="164" spans="1:10" hidden="1" outlineLevel="1">
      <c r="A164" s="125" t="s">
        <v>198</v>
      </c>
      <c r="B164" s="126">
        <v>42158</v>
      </c>
      <c r="C164" s="175" t="s">
        <v>199</v>
      </c>
      <c r="D164" s="206">
        <v>52716</v>
      </c>
      <c r="E164" s="156" t="s">
        <v>34</v>
      </c>
      <c r="F164" s="195">
        <v>10050</v>
      </c>
      <c r="H164" s="172"/>
      <c r="I164" s="184"/>
      <c r="J164" s="195">
        <f t="shared" si="5"/>
        <v>10050</v>
      </c>
    </row>
    <row r="165" spans="1:10" hidden="1" outlineLevel="1">
      <c r="A165" s="125" t="s">
        <v>200</v>
      </c>
      <c r="B165" s="126">
        <v>42174</v>
      </c>
      <c r="C165" s="175" t="s">
        <v>201</v>
      </c>
      <c r="D165" s="206">
        <v>52663</v>
      </c>
      <c r="E165" s="156" t="s">
        <v>34</v>
      </c>
      <c r="F165" s="195">
        <v>30516.71</v>
      </c>
      <c r="G165" s="125" t="s">
        <v>202</v>
      </c>
      <c r="H165" s="126">
        <v>42308</v>
      </c>
      <c r="I165" s="195">
        <v>21441.710000000003</v>
      </c>
      <c r="J165" s="195">
        <f t="shared" si="5"/>
        <v>9074.9999999999964</v>
      </c>
    </row>
    <row r="166" spans="1:10" hidden="1" outlineLevel="1">
      <c r="A166" s="125" t="s">
        <v>203</v>
      </c>
      <c r="B166" s="126">
        <v>42208</v>
      </c>
      <c r="C166" s="175" t="s">
        <v>204</v>
      </c>
      <c r="D166" s="206" t="s">
        <v>205</v>
      </c>
      <c r="E166" s="156" t="s">
        <v>34</v>
      </c>
      <c r="F166" s="195">
        <v>18777.93</v>
      </c>
      <c r="G166" s="125" t="s">
        <v>202</v>
      </c>
      <c r="H166" s="126">
        <v>42308</v>
      </c>
      <c r="I166" s="195">
        <v>15540.32</v>
      </c>
      <c r="J166" s="195">
        <f t="shared" si="5"/>
        <v>3237.6100000000006</v>
      </c>
    </row>
    <row r="167" spans="1:10" hidden="1" outlineLevel="1">
      <c r="A167" s="125" t="s">
        <v>206</v>
      </c>
      <c r="B167" s="126">
        <v>42216</v>
      </c>
      <c r="C167" s="175" t="s">
        <v>207</v>
      </c>
      <c r="D167" s="175" t="s">
        <v>208</v>
      </c>
      <c r="E167" s="156" t="s">
        <v>34</v>
      </c>
      <c r="F167" s="195">
        <v>12482.67</v>
      </c>
      <c r="G167" s="125" t="s">
        <v>209</v>
      </c>
      <c r="H167" s="126">
        <v>42313</v>
      </c>
      <c r="I167" s="195">
        <v>1032.67</v>
      </c>
      <c r="J167" s="195">
        <f t="shared" si="5"/>
        <v>11450</v>
      </c>
    </row>
    <row r="168" spans="1:10" hidden="1" outlineLevel="1">
      <c r="A168" s="125" t="s">
        <v>210</v>
      </c>
      <c r="B168" s="126">
        <v>42233</v>
      </c>
      <c r="C168" s="175" t="s">
        <v>211</v>
      </c>
      <c r="D168" s="175" t="s">
        <v>212</v>
      </c>
      <c r="E168" s="156" t="s">
        <v>34</v>
      </c>
      <c r="F168" s="195">
        <v>4592.0600000000004</v>
      </c>
      <c r="G168" s="125" t="s">
        <v>213</v>
      </c>
      <c r="H168" s="126">
        <v>42293</v>
      </c>
      <c r="I168" s="215">
        <v>3800.26</v>
      </c>
      <c r="J168" s="195">
        <f t="shared" si="5"/>
        <v>791.80000000000018</v>
      </c>
    </row>
    <row r="169" spans="1:10" hidden="1" outlineLevel="1">
      <c r="A169" s="125" t="s">
        <v>214</v>
      </c>
      <c r="B169" s="126">
        <v>42235</v>
      </c>
      <c r="C169" s="175" t="s">
        <v>215</v>
      </c>
      <c r="D169" s="175" t="s">
        <v>216</v>
      </c>
      <c r="E169" s="156" t="s">
        <v>34</v>
      </c>
      <c r="F169" s="195">
        <v>7956.76</v>
      </c>
      <c r="H169" s="172"/>
      <c r="I169" s="184"/>
      <c r="J169" s="195">
        <f t="shared" si="5"/>
        <v>7956.76</v>
      </c>
    </row>
    <row r="170" spans="1:10" hidden="1" outlineLevel="1">
      <c r="A170" s="125" t="s">
        <v>220</v>
      </c>
      <c r="B170" s="126">
        <v>42300</v>
      </c>
      <c r="C170" s="175" t="s">
        <v>221</v>
      </c>
      <c r="D170" s="175" t="s">
        <v>222</v>
      </c>
      <c r="E170" s="156" t="s">
        <v>34</v>
      </c>
      <c r="F170" s="195">
        <v>86049.1</v>
      </c>
      <c r="G170" s="125" t="s">
        <v>223</v>
      </c>
      <c r="H170" s="126">
        <v>42369</v>
      </c>
      <c r="I170" s="195">
        <v>78069.100000000006</v>
      </c>
      <c r="J170" s="195">
        <f t="shared" si="5"/>
        <v>7980</v>
      </c>
    </row>
    <row r="171" spans="1:10" hidden="1" outlineLevel="1">
      <c r="A171" s="125" t="s">
        <v>224</v>
      </c>
      <c r="B171" s="126">
        <v>42307</v>
      </c>
      <c r="C171" s="175" t="s">
        <v>225</v>
      </c>
      <c r="D171" s="175" t="s">
        <v>226</v>
      </c>
      <c r="E171" s="156" t="s">
        <v>34</v>
      </c>
      <c r="F171" s="195">
        <v>36142.54</v>
      </c>
      <c r="G171" s="125" t="s">
        <v>223</v>
      </c>
      <c r="H171" s="126">
        <v>42369</v>
      </c>
      <c r="I171" s="195">
        <v>27445.84</v>
      </c>
      <c r="J171" s="195">
        <f t="shared" si="5"/>
        <v>8696.7000000000007</v>
      </c>
    </row>
    <row r="172" spans="1:10" hidden="1" outlineLevel="1">
      <c r="A172" s="125" t="s">
        <v>895</v>
      </c>
      <c r="B172" s="126">
        <v>42593</v>
      </c>
      <c r="C172" s="125" t="s">
        <v>865</v>
      </c>
      <c r="D172" s="127">
        <v>64809</v>
      </c>
      <c r="E172" s="125" t="s">
        <v>34</v>
      </c>
      <c r="F172" s="128">
        <v>18990.099999999999</v>
      </c>
      <c r="G172" s="125"/>
      <c r="H172" s="126"/>
      <c r="I172" s="195"/>
      <c r="J172" s="195">
        <f t="shared" si="5"/>
        <v>18990.099999999999</v>
      </c>
    </row>
    <row r="173" spans="1:10" hidden="1" outlineLevel="1">
      <c r="A173" s="125" t="s">
        <v>904</v>
      </c>
      <c r="B173" s="126">
        <v>42611</v>
      </c>
      <c r="C173" s="125" t="s">
        <v>905</v>
      </c>
      <c r="D173" s="127" t="s">
        <v>911</v>
      </c>
      <c r="E173" s="125" t="s">
        <v>34</v>
      </c>
      <c r="F173" s="128">
        <v>12644.53</v>
      </c>
      <c r="H173" s="172"/>
      <c r="I173" s="184"/>
      <c r="J173" s="195">
        <f t="shared" si="5"/>
        <v>12644.53</v>
      </c>
    </row>
    <row r="174" spans="1:10" hidden="1" outlineLevel="1">
      <c r="A174" s="125" t="s">
        <v>950</v>
      </c>
      <c r="B174" s="126">
        <v>42623</v>
      </c>
      <c r="C174" s="125" t="s">
        <v>951</v>
      </c>
      <c r="D174" s="127" t="s">
        <v>952</v>
      </c>
      <c r="E174" s="125" t="s">
        <v>34</v>
      </c>
      <c r="F174" s="128">
        <v>10939.33</v>
      </c>
      <c r="H174" s="172"/>
      <c r="I174" s="184"/>
      <c r="J174" s="195">
        <f t="shared" si="5"/>
        <v>10939.33</v>
      </c>
    </row>
    <row r="175" spans="1:10" hidden="1" outlineLevel="1">
      <c r="A175" s="125" t="s">
        <v>195</v>
      </c>
      <c r="B175" s="126">
        <v>42626</v>
      </c>
      <c r="C175" s="125" t="s">
        <v>953</v>
      </c>
      <c r="D175" s="127" t="s">
        <v>954</v>
      </c>
      <c r="E175" s="125" t="s">
        <v>34</v>
      </c>
      <c r="F175" s="128">
        <v>17499.13</v>
      </c>
      <c r="H175" s="172"/>
      <c r="I175" s="184"/>
      <c r="J175" s="195">
        <f t="shared" si="5"/>
        <v>17499.13</v>
      </c>
    </row>
    <row r="176" spans="1:10" hidden="1" outlineLevel="1">
      <c r="A176" s="125" t="s">
        <v>999</v>
      </c>
      <c r="B176" s="126">
        <v>42639</v>
      </c>
      <c r="C176" s="127">
        <v>65469</v>
      </c>
      <c r="D176" s="127">
        <v>65469</v>
      </c>
      <c r="E176" s="125" t="s">
        <v>34</v>
      </c>
      <c r="F176" s="128">
        <v>45559.29</v>
      </c>
      <c r="H176" s="172"/>
      <c r="I176" s="184"/>
      <c r="J176" s="195">
        <f t="shared" si="5"/>
        <v>45559.29</v>
      </c>
    </row>
    <row r="177" spans="1:10" hidden="1" outlineLevel="1">
      <c r="A177" s="125" t="s">
        <v>1000</v>
      </c>
      <c r="B177" s="126">
        <v>42642</v>
      </c>
      <c r="C177" s="127" t="s">
        <v>996</v>
      </c>
      <c r="D177" s="127" t="s">
        <v>996</v>
      </c>
      <c r="E177" s="125" t="s">
        <v>34</v>
      </c>
      <c r="F177" s="128">
        <v>92570.31</v>
      </c>
      <c r="H177" s="172"/>
      <c r="I177" s="184"/>
      <c r="J177" s="195">
        <f t="shared" si="5"/>
        <v>92570.31</v>
      </c>
    </row>
    <row r="178" spans="1:10" hidden="1" outlineLevel="1">
      <c r="A178" s="125" t="s">
        <v>1001</v>
      </c>
      <c r="B178" s="126">
        <v>42642</v>
      </c>
      <c r="C178" s="127" t="s">
        <v>997</v>
      </c>
      <c r="D178" s="127" t="s">
        <v>997</v>
      </c>
      <c r="E178" s="125" t="s">
        <v>34</v>
      </c>
      <c r="F178" s="128">
        <v>39528.480000000003</v>
      </c>
      <c r="H178" s="172"/>
      <c r="I178" s="184"/>
      <c r="J178" s="195">
        <f t="shared" si="5"/>
        <v>39528.480000000003</v>
      </c>
    </row>
    <row r="179" spans="1:10" hidden="1" outlineLevel="1">
      <c r="A179" s="125" t="s">
        <v>1002</v>
      </c>
      <c r="B179" s="126">
        <v>42642</v>
      </c>
      <c r="C179" s="127" t="s">
        <v>998</v>
      </c>
      <c r="D179" s="127" t="s">
        <v>998</v>
      </c>
      <c r="E179" s="125" t="s">
        <v>34</v>
      </c>
      <c r="F179" s="128">
        <v>29626.12</v>
      </c>
      <c r="H179" s="172"/>
      <c r="I179" s="184"/>
      <c r="J179" s="195">
        <f t="shared" si="5"/>
        <v>29626.12</v>
      </c>
    </row>
    <row r="180" spans="1:10" hidden="1" outlineLevel="1">
      <c r="A180" s="125"/>
      <c r="B180" s="126"/>
      <c r="C180" s="125"/>
      <c r="D180" s="127"/>
      <c r="E180" s="125"/>
      <c r="F180" s="128"/>
      <c r="H180" s="172"/>
      <c r="I180" s="184"/>
      <c r="J180" s="195"/>
    </row>
    <row r="181" spans="1:10" hidden="1" outlineLevel="1">
      <c r="A181" s="125"/>
      <c r="B181" s="126"/>
      <c r="C181" s="125"/>
      <c r="D181" s="127"/>
      <c r="E181" s="175"/>
      <c r="F181" s="195"/>
      <c r="H181" s="172"/>
      <c r="I181" s="184"/>
      <c r="J181" s="195"/>
    </row>
    <row r="182" spans="1:10" hidden="1" outlineLevel="1">
      <c r="E182" s="137"/>
      <c r="F182" s="123" t="s">
        <v>15</v>
      </c>
      <c r="H182" s="150"/>
      <c r="I182" s="184"/>
      <c r="J182" s="232">
        <f>+SUM(J135:J179)</f>
        <v>531631.39</v>
      </c>
    </row>
    <row r="183" spans="1:10" ht="12" hidden="1" outlineLevel="1" thickBot="1">
      <c r="E183" s="137"/>
      <c r="F183" s="123" t="s">
        <v>16</v>
      </c>
      <c r="H183" s="150"/>
      <c r="I183" s="184"/>
      <c r="J183" s="212">
        <v>531632.30000000005</v>
      </c>
    </row>
    <row r="184" spans="1:10" ht="12" hidden="1" outlineLevel="1" thickTop="1">
      <c r="E184" s="137"/>
      <c r="F184" s="123" t="s">
        <v>17</v>
      </c>
      <c r="H184" s="150"/>
      <c r="I184" s="184"/>
      <c r="J184" s="208">
        <f>+J182-J183</f>
        <v>-0.91000000003259629</v>
      </c>
    </row>
    <row r="185" spans="1:10" hidden="1" outlineLevel="1"/>
    <row r="186" spans="1:10" collapsed="1">
      <c r="A186" s="225" t="s">
        <v>239</v>
      </c>
      <c r="B186" s="224" t="s">
        <v>240</v>
      </c>
      <c r="C186" s="199"/>
      <c r="D186" s="200"/>
      <c r="E186" s="137"/>
      <c r="F186" s="125"/>
      <c r="G186" s="138"/>
      <c r="H186" s="127"/>
      <c r="I186" s="128"/>
      <c r="J186" s="128"/>
    </row>
    <row r="187" spans="1:10" hidden="1" outlineLevel="1">
      <c r="A187" s="139" t="s">
        <v>5</v>
      </c>
      <c r="B187" s="139" t="s">
        <v>6</v>
      </c>
      <c r="C187" s="180" t="s">
        <v>7</v>
      </c>
      <c r="D187" s="180" t="s">
        <v>8</v>
      </c>
      <c r="E187" s="140" t="s">
        <v>9</v>
      </c>
      <c r="F187" s="141" t="s">
        <v>10</v>
      </c>
      <c r="G187" s="142" t="s">
        <v>5</v>
      </c>
      <c r="H187" s="142" t="s">
        <v>6</v>
      </c>
      <c r="I187" s="141" t="s">
        <v>11</v>
      </c>
      <c r="J187" s="141" t="s">
        <v>19</v>
      </c>
    </row>
    <row r="188" spans="1:10" hidden="1" outlineLevel="1">
      <c r="A188" s="143"/>
      <c r="B188" s="143"/>
      <c r="C188" s="201"/>
      <c r="D188" s="201"/>
      <c r="E188" s="140" t="s">
        <v>241</v>
      </c>
      <c r="F188" s="146"/>
      <c r="G188" s="147"/>
      <c r="H188" s="148"/>
      <c r="I188" s="146"/>
      <c r="J188" s="197"/>
    </row>
    <row r="189" spans="1:10" hidden="1" outlineLevel="1">
      <c r="A189" s="143"/>
      <c r="B189" s="143"/>
      <c r="C189" s="201"/>
      <c r="D189" s="201"/>
      <c r="E189" s="140"/>
      <c r="F189" s="146"/>
      <c r="G189" s="147"/>
      <c r="H189" s="148"/>
      <c r="I189" s="179">
        <v>680.77</v>
      </c>
      <c r="J189" s="216">
        <f>+F189-I189</f>
        <v>-680.77</v>
      </c>
    </row>
    <row r="190" spans="1:10" hidden="1" outlineLevel="1">
      <c r="A190" s="143"/>
      <c r="B190" s="143"/>
      <c r="C190" s="201"/>
      <c r="D190" s="201"/>
      <c r="E190" s="177"/>
      <c r="F190" s="146"/>
      <c r="G190" s="147"/>
      <c r="H190" s="148"/>
      <c r="I190" s="179">
        <v>4224.22</v>
      </c>
      <c r="J190" s="216">
        <f>+F190-I190</f>
        <v>-4224.22</v>
      </c>
    </row>
    <row r="191" spans="1:10" hidden="1" outlineLevel="1">
      <c r="A191" s="143"/>
      <c r="B191" s="143"/>
      <c r="C191" s="201"/>
      <c r="D191" s="201"/>
      <c r="E191" s="177"/>
      <c r="F191" s="146"/>
      <c r="G191" s="147"/>
      <c r="H191" s="148"/>
      <c r="I191" s="146"/>
      <c r="J191" s="197"/>
    </row>
    <row r="192" spans="1:10" hidden="1" outlineLevel="1">
      <c r="A192" s="143"/>
      <c r="B192" s="143"/>
      <c r="C192" s="201"/>
      <c r="D192" s="201"/>
      <c r="E192" s="177"/>
      <c r="F192" s="123" t="s">
        <v>15</v>
      </c>
      <c r="H192" s="150"/>
      <c r="J192" s="232">
        <f>+J189+J190</f>
        <v>-4904.99</v>
      </c>
    </row>
    <row r="193" spans="1:10" ht="12" hidden="1" outlineLevel="1" thickBot="1">
      <c r="A193" s="143"/>
      <c r="B193" s="143"/>
      <c r="C193" s="201"/>
      <c r="D193" s="201"/>
      <c r="E193" s="177"/>
      <c r="F193" s="123" t="s">
        <v>16</v>
      </c>
      <c r="H193" s="150"/>
      <c r="J193" s="212">
        <v>-4904.99</v>
      </c>
    </row>
    <row r="194" spans="1:10" ht="12" hidden="1" outlineLevel="1" thickTop="1">
      <c r="E194" s="137"/>
      <c r="F194" s="123" t="s">
        <v>17</v>
      </c>
      <c r="H194" s="150"/>
      <c r="J194" s="208">
        <f>+J192-J193</f>
        <v>0</v>
      </c>
    </row>
    <row r="195" spans="1:10" hidden="1" outlineLevel="1">
      <c r="E195" s="137"/>
    </row>
    <row r="196" spans="1:10" collapsed="1">
      <c r="A196" s="225" t="s">
        <v>242</v>
      </c>
      <c r="B196" s="224" t="s">
        <v>243</v>
      </c>
      <c r="C196" s="199"/>
      <c r="D196" s="200"/>
      <c r="E196" s="137"/>
      <c r="F196" s="125"/>
      <c r="G196" s="138"/>
      <c r="H196" s="127"/>
      <c r="I196" s="128"/>
      <c r="J196" s="128"/>
    </row>
    <row r="197" spans="1:10" hidden="1" outlineLevel="1">
      <c r="A197" s="139" t="s">
        <v>5</v>
      </c>
      <c r="B197" s="139" t="s">
        <v>6</v>
      </c>
      <c r="C197" s="180" t="s">
        <v>7</v>
      </c>
      <c r="D197" s="180" t="s">
        <v>8</v>
      </c>
      <c r="E197" s="140" t="s">
        <v>9</v>
      </c>
      <c r="F197" s="141" t="s">
        <v>10</v>
      </c>
      <c r="G197" s="142" t="s">
        <v>5</v>
      </c>
      <c r="H197" s="142" t="s">
        <v>6</v>
      </c>
      <c r="I197" s="141" t="s">
        <v>11</v>
      </c>
      <c r="J197" s="141" t="s">
        <v>19</v>
      </c>
    </row>
    <row r="198" spans="1:10" hidden="1" outlineLevel="1">
      <c r="A198" s="143"/>
      <c r="B198" s="143"/>
      <c r="C198" s="201"/>
      <c r="D198" s="201"/>
      <c r="E198" s="140" t="s">
        <v>241</v>
      </c>
      <c r="F198" s="146"/>
      <c r="G198" s="147"/>
      <c r="H198" s="148"/>
      <c r="I198" s="146"/>
      <c r="J198" s="178"/>
    </row>
    <row r="199" spans="1:10" hidden="1" outlineLevel="1">
      <c r="A199" s="129" t="s">
        <v>247</v>
      </c>
      <c r="B199" s="172">
        <v>42149</v>
      </c>
      <c r="C199" s="133" t="s">
        <v>248</v>
      </c>
      <c r="D199" s="133">
        <v>51536</v>
      </c>
      <c r="E199" s="133" t="s">
        <v>34</v>
      </c>
      <c r="F199" s="195">
        <v>36874.089999999997</v>
      </c>
      <c r="G199" s="174"/>
      <c r="H199" s="196"/>
      <c r="I199" s="216">
        <v>30424.2</v>
      </c>
      <c r="J199" s="195">
        <f>+F199-I199</f>
        <v>6449.8899999999958</v>
      </c>
    </row>
    <row r="200" spans="1:10" hidden="1" outlineLevel="1">
      <c r="A200" s="129" t="s">
        <v>629</v>
      </c>
      <c r="B200" s="172">
        <v>42471</v>
      </c>
      <c r="C200" s="133" t="s">
        <v>630</v>
      </c>
      <c r="D200" s="133">
        <v>59402</v>
      </c>
      <c r="E200" s="133" t="s">
        <v>34</v>
      </c>
      <c r="F200" s="195">
        <v>84432.4</v>
      </c>
      <c r="G200" s="198"/>
      <c r="H200" s="196"/>
      <c r="I200" s="216">
        <v>84463.78</v>
      </c>
      <c r="J200" s="195">
        <f>+F200-I200</f>
        <v>-31.380000000004657</v>
      </c>
    </row>
    <row r="201" spans="1:10" hidden="1" outlineLevel="1">
      <c r="B201" s="172"/>
      <c r="D201" s="201"/>
      <c r="E201" s="177"/>
      <c r="F201" s="146"/>
      <c r="G201" s="147"/>
      <c r="H201" s="148"/>
      <c r="I201" s="146"/>
      <c r="J201" s="197"/>
    </row>
    <row r="202" spans="1:10" hidden="1" outlineLevel="1">
      <c r="A202" s="143"/>
      <c r="B202" s="143"/>
      <c r="C202" s="201"/>
      <c r="D202" s="201"/>
      <c r="E202" s="177"/>
      <c r="F202" s="123" t="s">
        <v>15</v>
      </c>
      <c r="H202" s="150"/>
      <c r="J202" s="232">
        <f>+J199+J200</f>
        <v>6418.5099999999911</v>
      </c>
    </row>
    <row r="203" spans="1:10" ht="12" hidden="1" outlineLevel="1" thickBot="1">
      <c r="A203" s="143"/>
      <c r="B203" s="143"/>
      <c r="C203" s="201"/>
      <c r="D203" s="201"/>
      <c r="E203" s="177"/>
      <c r="F203" s="123" t="s">
        <v>16</v>
      </c>
      <c r="H203" s="150"/>
      <c r="J203" s="187">
        <v>6418.48</v>
      </c>
    </row>
    <row r="204" spans="1:10" ht="12" hidden="1" outlineLevel="1" thickTop="1">
      <c r="A204" s="143"/>
      <c r="B204" s="143"/>
      <c r="C204" s="201"/>
      <c r="D204" s="201"/>
      <c r="E204" s="177"/>
      <c r="F204" s="123" t="s">
        <v>17</v>
      </c>
      <c r="H204" s="150"/>
      <c r="J204" s="208">
        <f>+J202-J203</f>
        <v>2.9999999991559889E-2</v>
      </c>
    </row>
    <row r="205" spans="1:10" hidden="1" outlineLevel="1">
      <c r="E205" s="137"/>
    </row>
    <row r="206" spans="1:10" collapsed="1">
      <c r="A206" s="225" t="s">
        <v>677</v>
      </c>
      <c r="B206" s="135" t="s">
        <v>680</v>
      </c>
      <c r="C206" s="135"/>
      <c r="D206" s="136"/>
      <c r="E206" s="140"/>
      <c r="F206" s="123"/>
      <c r="G206" s="142"/>
      <c r="H206" s="142"/>
      <c r="I206" s="141"/>
      <c r="J206" s="182"/>
    </row>
    <row r="207" spans="1:10" hidden="1" outlineLevel="1">
      <c r="A207" s="143" t="s">
        <v>672</v>
      </c>
      <c r="B207" s="143" t="s">
        <v>6</v>
      </c>
      <c r="C207" s="144" t="s">
        <v>7</v>
      </c>
      <c r="D207" s="145" t="s">
        <v>8</v>
      </c>
      <c r="E207" s="144" t="s">
        <v>9</v>
      </c>
      <c r="F207" s="146" t="s">
        <v>10</v>
      </c>
      <c r="G207" s="147" t="s">
        <v>672</v>
      </c>
      <c r="H207" s="147" t="s">
        <v>6</v>
      </c>
      <c r="I207" s="222" t="s">
        <v>11</v>
      </c>
      <c r="J207" s="146" t="s">
        <v>12</v>
      </c>
    </row>
    <row r="208" spans="1:10" hidden="1" outlineLevel="1">
      <c r="C208" s="129"/>
      <c r="D208" s="129"/>
      <c r="E208" s="129"/>
      <c r="F208" s="125"/>
      <c r="H208" s="152"/>
      <c r="I208" s="129"/>
      <c r="J208" s="154"/>
    </row>
    <row r="209" spans="1:10" hidden="1" outlineLevel="1">
      <c r="A209" s="129" t="s">
        <v>678</v>
      </c>
      <c r="B209" s="172">
        <v>42186</v>
      </c>
      <c r="C209" s="129">
        <v>53798</v>
      </c>
      <c r="D209" s="129" t="s">
        <v>679</v>
      </c>
      <c r="E209" s="129" t="s">
        <v>34</v>
      </c>
      <c r="F209" s="128">
        <v>1840</v>
      </c>
      <c r="H209" s="152"/>
      <c r="J209" s="154">
        <f>+F209-I209</f>
        <v>1840</v>
      </c>
    </row>
    <row r="210" spans="1:10" hidden="1" outlineLevel="1">
      <c r="C210" s="129"/>
      <c r="D210" s="129"/>
      <c r="E210" s="129"/>
      <c r="F210" s="125"/>
      <c r="H210" s="152"/>
      <c r="I210" s="129"/>
      <c r="J210" s="154"/>
    </row>
    <row r="211" spans="1:10" hidden="1" outlineLevel="1">
      <c r="C211" s="129"/>
      <c r="D211" s="129"/>
      <c r="E211" s="129"/>
      <c r="F211" s="123" t="s">
        <v>15</v>
      </c>
      <c r="I211" s="129"/>
      <c r="J211" s="154">
        <f>+J209</f>
        <v>1840</v>
      </c>
    </row>
    <row r="212" spans="1:10" ht="12" hidden="1" outlineLevel="1" thickBot="1">
      <c r="C212" s="129"/>
      <c r="D212" s="129"/>
      <c r="E212" s="129"/>
      <c r="F212" s="123" t="s">
        <v>16</v>
      </c>
      <c r="I212" s="129"/>
      <c r="J212" s="223">
        <v>1840</v>
      </c>
    </row>
    <row r="213" spans="1:10" ht="12" hidden="1" outlineLevel="1" thickTop="1">
      <c r="C213" s="129"/>
      <c r="D213" s="129"/>
      <c r="E213" s="129"/>
      <c r="F213" s="123" t="s">
        <v>17</v>
      </c>
      <c r="I213" s="129"/>
      <c r="J213" s="154">
        <f>+J211-J212</f>
        <v>0</v>
      </c>
    </row>
    <row r="214" spans="1:10" hidden="1" outlineLevel="1"/>
    <row r="215" spans="1:10" collapsed="1">
      <c r="A215" s="225" t="s">
        <v>298</v>
      </c>
      <c r="B215" s="224" t="s">
        <v>299</v>
      </c>
      <c r="C215" s="199"/>
      <c r="D215" s="200"/>
      <c r="E215" s="137"/>
      <c r="F215" s="125"/>
      <c r="G215" s="138"/>
      <c r="H215" s="127"/>
      <c r="I215" s="128"/>
      <c r="J215" s="128"/>
    </row>
    <row r="216" spans="1:10" hidden="1" outlineLevel="1">
      <c r="A216" s="139" t="s">
        <v>5</v>
      </c>
      <c r="B216" s="139" t="s">
        <v>6</v>
      </c>
      <c r="C216" s="180" t="s">
        <v>7</v>
      </c>
      <c r="D216" s="180" t="s">
        <v>8</v>
      </c>
      <c r="E216" s="140" t="s">
        <v>9</v>
      </c>
      <c r="F216" s="141" t="s">
        <v>10</v>
      </c>
      <c r="G216" s="142" t="s">
        <v>5</v>
      </c>
      <c r="H216" s="142" t="s">
        <v>6</v>
      </c>
      <c r="I216" s="141" t="s">
        <v>11</v>
      </c>
      <c r="J216" s="141" t="s">
        <v>19</v>
      </c>
    </row>
    <row r="217" spans="1:10" hidden="1" outlineLevel="1">
      <c r="A217" s="129" t="s">
        <v>300</v>
      </c>
      <c r="B217" s="172">
        <v>41820</v>
      </c>
      <c r="C217" s="133" t="s">
        <v>301</v>
      </c>
      <c r="D217" s="133" t="s">
        <v>302</v>
      </c>
      <c r="E217" s="137" t="s">
        <v>76</v>
      </c>
      <c r="F217" s="215">
        <v>4535.16</v>
      </c>
      <c r="G217" s="198"/>
      <c r="H217" s="196"/>
      <c r="I217" s="197"/>
      <c r="J217" s="216">
        <f>+F217-I217</f>
        <v>4535.16</v>
      </c>
    </row>
    <row r="218" spans="1:10" hidden="1" outlineLevel="1">
      <c r="A218" s="129" t="s">
        <v>303</v>
      </c>
      <c r="B218" s="172">
        <v>41880</v>
      </c>
      <c r="C218" s="133" t="s">
        <v>304</v>
      </c>
      <c r="D218" s="133" t="s">
        <v>305</v>
      </c>
      <c r="E218" s="137" t="s">
        <v>76</v>
      </c>
      <c r="F218" s="215">
        <v>9397.7199999999993</v>
      </c>
      <c r="G218" s="198"/>
      <c r="H218" s="196"/>
      <c r="I218" s="197"/>
      <c r="J218" s="216">
        <f t="shared" ref="J218:J219" si="6">+F218-I218</f>
        <v>9397.7199999999993</v>
      </c>
    </row>
    <row r="219" spans="1:10" hidden="1" outlineLevel="1">
      <c r="A219" s="129" t="s">
        <v>306</v>
      </c>
      <c r="B219" s="172">
        <v>42326</v>
      </c>
      <c r="C219" s="133" t="s">
        <v>307</v>
      </c>
      <c r="D219" s="133" t="s">
        <v>308</v>
      </c>
      <c r="E219" s="133" t="s">
        <v>76</v>
      </c>
      <c r="F219" s="215">
        <v>2547.64</v>
      </c>
      <c r="G219" s="174"/>
      <c r="H219" s="174"/>
      <c r="I219" s="216">
        <v>1909.64</v>
      </c>
      <c r="J219" s="216">
        <f t="shared" si="6"/>
        <v>637.99999999999977</v>
      </c>
    </row>
    <row r="220" spans="1:10" hidden="1" outlineLevel="1">
      <c r="B220" s="172"/>
      <c r="D220" s="207"/>
      <c r="E220" s="137"/>
      <c r="F220" s="195"/>
      <c r="G220" s="174"/>
      <c r="H220" s="174"/>
      <c r="I220" s="216"/>
      <c r="J220" s="195"/>
    </row>
    <row r="221" spans="1:10" hidden="1" outlineLevel="1">
      <c r="A221" s="143"/>
      <c r="B221" s="143"/>
      <c r="C221" s="201"/>
      <c r="D221" s="201"/>
      <c r="E221" s="177"/>
      <c r="F221" s="123" t="s">
        <v>15</v>
      </c>
      <c r="H221" s="150"/>
      <c r="J221" s="232">
        <f>+J217+J218+J219</f>
        <v>14570.88</v>
      </c>
    </row>
    <row r="222" spans="1:10" ht="12" hidden="1" outlineLevel="1" thickBot="1">
      <c r="A222" s="143"/>
      <c r="B222" s="143"/>
      <c r="C222" s="201"/>
      <c r="D222" s="201"/>
      <c r="E222" s="177"/>
      <c r="F222" s="123" t="s">
        <v>16</v>
      </c>
      <c r="H222" s="150"/>
      <c r="J222" s="212">
        <v>14570.88</v>
      </c>
    </row>
    <row r="223" spans="1:10" ht="12" hidden="1" outlineLevel="1" thickTop="1">
      <c r="E223" s="137"/>
      <c r="F223" s="123" t="s">
        <v>17</v>
      </c>
      <c r="H223" s="150"/>
      <c r="J223" s="208">
        <f>+J221-J222</f>
        <v>0</v>
      </c>
    </row>
    <row r="224" spans="1:10" hidden="1" outlineLevel="1"/>
    <row r="225" spans="1:10" hidden="1" outlineLevel="1"/>
    <row r="226" spans="1:10" collapsed="1">
      <c r="A226" s="225" t="s">
        <v>309</v>
      </c>
      <c r="B226" s="224" t="s">
        <v>310</v>
      </c>
      <c r="C226" s="199"/>
      <c r="D226" s="200"/>
      <c r="E226" s="137"/>
      <c r="F226" s="125"/>
      <c r="G226" s="138"/>
      <c r="H226" s="127"/>
      <c r="I226" s="128"/>
      <c r="J226" s="128"/>
    </row>
    <row r="227" spans="1:10" hidden="1" outlineLevel="1">
      <c r="A227" s="139" t="s">
        <v>5</v>
      </c>
      <c r="B227" s="139" t="s">
        <v>6</v>
      </c>
      <c r="C227" s="180" t="s">
        <v>7</v>
      </c>
      <c r="D227" s="180" t="s">
        <v>8</v>
      </c>
      <c r="E227" s="140" t="s">
        <v>9</v>
      </c>
      <c r="F227" s="141" t="s">
        <v>10</v>
      </c>
      <c r="G227" s="142" t="s">
        <v>5</v>
      </c>
      <c r="H227" s="142" t="s">
        <v>6</v>
      </c>
      <c r="I227" s="141" t="s">
        <v>11</v>
      </c>
      <c r="J227" s="141" t="s">
        <v>19</v>
      </c>
    </row>
    <row r="228" spans="1:10" hidden="1" outlineLevel="1">
      <c r="A228" s="143"/>
      <c r="B228" s="143"/>
      <c r="C228" s="201"/>
      <c r="D228" s="201"/>
      <c r="E228" s="140" t="s">
        <v>241</v>
      </c>
      <c r="F228" s="146"/>
      <c r="G228" s="147"/>
      <c r="H228" s="148"/>
      <c r="I228" s="197"/>
      <c r="J228" s="197">
        <v>0</v>
      </c>
    </row>
    <row r="229" spans="1:10" hidden="1" outlineLevel="1">
      <c r="A229" s="129" t="s">
        <v>311</v>
      </c>
      <c r="B229" s="172">
        <v>42151</v>
      </c>
      <c r="C229" s="133" t="s">
        <v>926</v>
      </c>
      <c r="D229" s="133" t="s">
        <v>313</v>
      </c>
      <c r="E229" s="137" t="s">
        <v>34</v>
      </c>
      <c r="F229" s="195">
        <v>13953.72</v>
      </c>
      <c r="G229" s="129" t="s">
        <v>314</v>
      </c>
      <c r="H229" s="172">
        <v>42215</v>
      </c>
      <c r="I229" s="184">
        <v>11547.91</v>
      </c>
      <c r="J229" s="195">
        <f>+F229-I229</f>
        <v>2405.8099999999995</v>
      </c>
    </row>
    <row r="230" spans="1:10" hidden="1" outlineLevel="1">
      <c r="A230" s="129" t="s">
        <v>914</v>
      </c>
      <c r="B230" s="172">
        <v>42594</v>
      </c>
      <c r="C230" s="133" t="s">
        <v>912</v>
      </c>
      <c r="D230" s="133" t="s">
        <v>912</v>
      </c>
      <c r="E230" s="137" t="s">
        <v>34</v>
      </c>
      <c r="F230" s="190">
        <v>12259.18</v>
      </c>
      <c r="G230" s="174"/>
      <c r="H230" s="174"/>
      <c r="I230" s="184"/>
      <c r="J230" s="195">
        <f t="shared" ref="J230:J231" si="7">+F230-I230</f>
        <v>12259.18</v>
      </c>
    </row>
    <row r="231" spans="1:10" hidden="1" outlineLevel="1">
      <c r="A231" s="129" t="s">
        <v>915</v>
      </c>
      <c r="B231" s="172">
        <v>42613</v>
      </c>
      <c r="C231" s="133" t="s">
        <v>913</v>
      </c>
      <c r="D231" s="133" t="s">
        <v>913</v>
      </c>
      <c r="E231" s="137" t="s">
        <v>34</v>
      </c>
      <c r="F231" s="190">
        <v>11038.08</v>
      </c>
      <c r="G231" s="174"/>
      <c r="H231" s="174"/>
      <c r="I231" s="184"/>
      <c r="J231" s="195">
        <f t="shared" si="7"/>
        <v>11038.08</v>
      </c>
    </row>
    <row r="232" spans="1:10" hidden="1" outlineLevel="1">
      <c r="B232" s="172"/>
      <c r="E232" s="137"/>
      <c r="F232" s="138"/>
      <c r="G232" s="147"/>
      <c r="H232" s="148"/>
      <c r="I232" s="197"/>
      <c r="J232" s="195"/>
    </row>
    <row r="233" spans="1:10" hidden="1" outlineLevel="1">
      <c r="A233" s="143"/>
      <c r="B233" s="143"/>
      <c r="C233" s="201"/>
      <c r="D233" s="201"/>
      <c r="E233" s="177"/>
      <c r="F233" s="123" t="s">
        <v>15</v>
      </c>
      <c r="H233" s="150"/>
      <c r="I233" s="184"/>
      <c r="J233" s="232">
        <f>+J229+J230+J231</f>
        <v>25703.07</v>
      </c>
    </row>
    <row r="234" spans="1:10" ht="12" hidden="1" outlineLevel="1" thickBot="1">
      <c r="A234" s="143"/>
      <c r="B234" s="143"/>
      <c r="C234" s="201"/>
      <c r="D234" s="201"/>
      <c r="E234" s="177"/>
      <c r="F234" s="123" t="s">
        <v>16</v>
      </c>
      <c r="H234" s="150"/>
      <c r="I234" s="184"/>
      <c r="J234" s="212">
        <v>25703.07</v>
      </c>
    </row>
    <row r="235" spans="1:10" ht="12" hidden="1" outlineLevel="1" thickTop="1">
      <c r="A235" s="143"/>
      <c r="B235" s="143"/>
      <c r="C235" s="201"/>
      <c r="D235" s="201"/>
      <c r="E235" s="177"/>
      <c r="F235" s="123" t="s">
        <v>17</v>
      </c>
      <c r="H235" s="150"/>
      <c r="I235" s="184"/>
      <c r="J235" s="208">
        <f>+J233-J234</f>
        <v>0</v>
      </c>
    </row>
    <row r="236" spans="1:10" hidden="1" outlineLevel="1">
      <c r="A236" s="143"/>
      <c r="B236" s="143"/>
      <c r="C236" s="201"/>
      <c r="D236" s="201"/>
      <c r="E236" s="177"/>
      <c r="F236" s="123"/>
      <c r="H236" s="150"/>
      <c r="I236" s="184"/>
      <c r="J236" s="208"/>
    </row>
    <row r="237" spans="1:10" collapsed="1">
      <c r="A237" s="225" t="s">
        <v>1003</v>
      </c>
      <c r="B237" s="224" t="s">
        <v>1004</v>
      </c>
      <c r="C237" s="199"/>
      <c r="D237" s="200"/>
      <c r="E237" s="137"/>
      <c r="F237" s="125"/>
      <c r="G237" s="138"/>
      <c r="H237" s="127"/>
      <c r="I237" s="128"/>
      <c r="J237" s="128"/>
    </row>
    <row r="238" spans="1:10" hidden="1" outlineLevel="1">
      <c r="A238" s="139" t="s">
        <v>5</v>
      </c>
      <c r="B238" s="139" t="s">
        <v>6</v>
      </c>
      <c r="C238" s="180" t="s">
        <v>7</v>
      </c>
      <c r="D238" s="180" t="s">
        <v>8</v>
      </c>
      <c r="E238" s="140" t="s">
        <v>9</v>
      </c>
      <c r="F238" s="141" t="s">
        <v>10</v>
      </c>
      <c r="G238" s="142" t="s">
        <v>5</v>
      </c>
      <c r="H238" s="142" t="s">
        <v>6</v>
      </c>
      <c r="I238" s="141" t="s">
        <v>11</v>
      </c>
      <c r="J238" s="141" t="s">
        <v>19</v>
      </c>
    </row>
    <row r="239" spans="1:10" hidden="1" outlineLevel="1">
      <c r="A239" s="143"/>
      <c r="B239" s="143"/>
      <c r="C239" s="201"/>
      <c r="D239" s="201"/>
      <c r="E239" s="177"/>
      <c r="F239" s="123"/>
      <c r="H239" s="150"/>
      <c r="I239" s="184"/>
      <c r="J239" s="208"/>
    </row>
    <row r="240" spans="1:10" hidden="1" outlineLevel="1">
      <c r="A240" s="110"/>
      <c r="B240" s="110"/>
      <c r="C240" s="207" t="s">
        <v>1005</v>
      </c>
      <c r="D240" s="207">
        <v>44343</v>
      </c>
      <c r="E240" s="264"/>
      <c r="F240" s="235">
        <v>11077.58</v>
      </c>
      <c r="G240" s="129"/>
      <c r="H240" s="150"/>
      <c r="I240" s="184"/>
      <c r="J240" s="216">
        <f>+F240</f>
        <v>11077.58</v>
      </c>
    </row>
    <row r="241" spans="1:10" hidden="1" outlineLevel="1">
      <c r="A241" s="110"/>
      <c r="B241" s="110"/>
      <c r="C241" s="207"/>
      <c r="D241" s="207"/>
      <c r="E241" s="264"/>
      <c r="F241" s="235"/>
      <c r="G241" s="129"/>
      <c r="H241" s="150"/>
      <c r="I241" s="184"/>
      <c r="J241" s="216"/>
    </row>
    <row r="242" spans="1:10" hidden="1" outlineLevel="1">
      <c r="A242" s="110"/>
      <c r="B242" s="110"/>
      <c r="C242" s="207"/>
      <c r="D242" s="207"/>
      <c r="E242" s="264"/>
      <c r="F242" s="123" t="s">
        <v>15</v>
      </c>
      <c r="H242" s="150"/>
      <c r="I242" s="184"/>
      <c r="J242" s="232">
        <f>+J240</f>
        <v>11077.58</v>
      </c>
    </row>
    <row r="243" spans="1:10" ht="12" hidden="1" outlineLevel="1" thickBot="1">
      <c r="A243" s="110"/>
      <c r="B243" s="110"/>
      <c r="C243" s="207"/>
      <c r="D243" s="207"/>
      <c r="E243" s="264"/>
      <c r="F243" s="123" t="s">
        <v>16</v>
      </c>
      <c r="H243" s="150"/>
      <c r="I243" s="184"/>
      <c r="J243" s="212">
        <v>11077.58</v>
      </c>
    </row>
    <row r="244" spans="1:10" ht="12" hidden="1" outlineLevel="1" thickTop="1">
      <c r="A244" s="143"/>
      <c r="B244" s="143"/>
      <c r="C244" s="201"/>
      <c r="D244" s="201"/>
      <c r="E244" s="177"/>
      <c r="F244" s="123" t="s">
        <v>17</v>
      </c>
      <c r="H244" s="150"/>
      <c r="I244" s="184"/>
      <c r="J244" s="208">
        <f>+J242-J243</f>
        <v>0</v>
      </c>
    </row>
    <row r="245" spans="1:10" hidden="1" outlineLevel="1">
      <c r="A245" s="143"/>
      <c r="B245" s="143"/>
      <c r="C245" s="201"/>
      <c r="D245" s="201"/>
      <c r="E245" s="177"/>
      <c r="F245" s="123"/>
      <c r="H245" s="150"/>
      <c r="I245" s="184"/>
      <c r="J245" s="208"/>
    </row>
    <row r="246" spans="1:10" collapsed="1">
      <c r="A246" s="225" t="s">
        <v>465</v>
      </c>
      <c r="B246" s="224" t="s">
        <v>466</v>
      </c>
      <c r="C246" s="199"/>
      <c r="D246" s="200"/>
      <c r="E246" s="137"/>
      <c r="F246" s="125"/>
      <c r="G246" s="138"/>
      <c r="H246" s="127"/>
      <c r="I246" s="128"/>
      <c r="J246" s="128"/>
    </row>
    <row r="247" spans="1:10" hidden="1" outlineLevel="1">
      <c r="A247" s="139" t="s">
        <v>5</v>
      </c>
      <c r="B247" s="139" t="s">
        <v>6</v>
      </c>
      <c r="C247" s="180" t="s">
        <v>7</v>
      </c>
      <c r="D247" s="180" t="s">
        <v>8</v>
      </c>
      <c r="E247" s="140" t="s">
        <v>9</v>
      </c>
      <c r="F247" s="141" t="s">
        <v>10</v>
      </c>
      <c r="G247" s="142" t="s">
        <v>5</v>
      </c>
      <c r="H247" s="142" t="s">
        <v>6</v>
      </c>
      <c r="I247" s="141" t="s">
        <v>11</v>
      </c>
      <c r="J247" s="141" t="s">
        <v>19</v>
      </c>
    </row>
    <row r="248" spans="1:10" hidden="1" outlineLevel="1">
      <c r="A248" s="143"/>
      <c r="B248" s="143"/>
      <c r="C248" s="201"/>
      <c r="D248" s="201"/>
      <c r="E248" s="177"/>
      <c r="F248" s="123"/>
      <c r="H248" s="150"/>
      <c r="I248" s="184"/>
      <c r="J248" s="208"/>
    </row>
    <row r="249" spans="1:10" hidden="1" outlineLevel="1">
      <c r="A249" s="110" t="s">
        <v>1006</v>
      </c>
      <c r="B249" s="265">
        <v>42636</v>
      </c>
      <c r="C249" s="266">
        <v>10002</v>
      </c>
      <c r="D249" s="266">
        <v>44248</v>
      </c>
      <c r="E249" s="264"/>
      <c r="F249" s="235">
        <v>4280.99</v>
      </c>
      <c r="G249" s="129"/>
      <c r="H249" s="150"/>
      <c r="I249" s="184"/>
      <c r="J249" s="216">
        <f>+F249-I249</f>
        <v>4280.99</v>
      </c>
    </row>
    <row r="250" spans="1:10" hidden="1" outlineLevel="1">
      <c r="A250" s="143"/>
      <c r="B250" s="143"/>
      <c r="C250" s="201"/>
      <c r="D250" s="201"/>
      <c r="E250" s="177"/>
      <c r="F250" s="123"/>
      <c r="H250" s="150"/>
      <c r="I250" s="184"/>
      <c r="J250" s="208"/>
    </row>
    <row r="251" spans="1:10" hidden="1" outlineLevel="1">
      <c r="A251" s="143"/>
      <c r="B251" s="143"/>
      <c r="C251" s="201"/>
      <c r="D251" s="201"/>
      <c r="E251" s="177"/>
      <c r="F251" s="123" t="s">
        <v>15</v>
      </c>
      <c r="H251" s="150"/>
      <c r="I251" s="184"/>
      <c r="J251" s="232">
        <f>+J249</f>
        <v>4280.99</v>
      </c>
    </row>
    <row r="252" spans="1:10" ht="12" hidden="1" outlineLevel="1" thickBot="1">
      <c r="A252" s="143"/>
      <c r="B252" s="143"/>
      <c r="C252" s="201"/>
      <c r="D252" s="201"/>
      <c r="E252" s="177"/>
      <c r="F252" s="123" t="s">
        <v>16</v>
      </c>
      <c r="H252" s="150"/>
      <c r="I252" s="184"/>
      <c r="J252" s="212">
        <v>4280.99</v>
      </c>
    </row>
    <row r="253" spans="1:10" ht="12" hidden="1" outlineLevel="1" thickTop="1">
      <c r="A253" s="143"/>
      <c r="B253" s="143"/>
      <c r="C253" s="201"/>
      <c r="D253" s="201"/>
      <c r="E253" s="177"/>
      <c r="F253" s="123" t="s">
        <v>17</v>
      </c>
      <c r="H253" s="150"/>
      <c r="I253" s="184"/>
      <c r="J253" s="208">
        <f>+J251-J252</f>
        <v>0</v>
      </c>
    </row>
    <row r="254" spans="1:10" hidden="1" outlineLevel="1">
      <c r="A254" s="143"/>
      <c r="B254" s="143"/>
      <c r="C254" s="201"/>
      <c r="D254" s="201"/>
      <c r="E254" s="177"/>
      <c r="F254" s="123"/>
      <c r="H254" s="150"/>
      <c r="I254" s="184"/>
      <c r="J254" s="208"/>
    </row>
    <row r="255" spans="1:10" hidden="1" outlineLevel="1"/>
    <row r="256" spans="1:10" collapsed="1">
      <c r="A256" s="225" t="s">
        <v>333</v>
      </c>
      <c r="B256" s="224" t="s">
        <v>334</v>
      </c>
      <c r="C256" s="199"/>
      <c r="D256" s="200"/>
      <c r="E256" s="137"/>
      <c r="F256" s="125"/>
      <c r="G256" s="138"/>
      <c r="H256" s="127"/>
      <c r="I256" s="128"/>
      <c r="J256" s="128"/>
    </row>
    <row r="257" spans="1:10" hidden="1" outlineLevel="1">
      <c r="A257" s="139" t="s">
        <v>5</v>
      </c>
      <c r="B257" s="139" t="s">
        <v>6</v>
      </c>
      <c r="C257" s="180" t="s">
        <v>7</v>
      </c>
      <c r="D257" s="180" t="s">
        <v>8</v>
      </c>
      <c r="E257" s="140" t="s">
        <v>9</v>
      </c>
      <c r="F257" s="141" t="s">
        <v>10</v>
      </c>
      <c r="G257" s="142" t="s">
        <v>5</v>
      </c>
      <c r="H257" s="142" t="s">
        <v>6</v>
      </c>
      <c r="I257" s="141" t="s">
        <v>11</v>
      </c>
      <c r="J257" s="141" t="s">
        <v>19</v>
      </c>
    </row>
    <row r="258" spans="1:10" hidden="1" outlineLevel="1">
      <c r="A258" s="143"/>
      <c r="B258" s="143"/>
      <c r="C258" s="201"/>
      <c r="D258" s="201"/>
      <c r="E258" s="140"/>
      <c r="F258" s="138"/>
      <c r="G258" s="147"/>
      <c r="H258" s="148"/>
      <c r="I258" s="197"/>
      <c r="J258" s="197">
        <v>0</v>
      </c>
    </row>
    <row r="259" spans="1:10" hidden="1" outlineLevel="1">
      <c r="A259" s="129" t="s">
        <v>335</v>
      </c>
      <c r="B259" s="172">
        <v>42009</v>
      </c>
      <c r="C259" s="133" t="s">
        <v>336</v>
      </c>
      <c r="D259" s="133" t="s">
        <v>337</v>
      </c>
      <c r="E259" s="137" t="s">
        <v>76</v>
      </c>
      <c r="F259" s="195">
        <v>2583.19</v>
      </c>
      <c r="G259" s="134"/>
      <c r="H259" s="134"/>
      <c r="I259" s="184"/>
      <c r="J259" s="216">
        <f>+F259-I259</f>
        <v>2583.19</v>
      </c>
    </row>
    <row r="260" spans="1:10" hidden="1" outlineLevel="1">
      <c r="A260" s="129" t="s">
        <v>339</v>
      </c>
      <c r="B260" s="172">
        <v>42280</v>
      </c>
      <c r="C260" s="133" t="s">
        <v>340</v>
      </c>
      <c r="D260" s="133" t="s">
        <v>341</v>
      </c>
      <c r="E260" s="137" t="s">
        <v>76</v>
      </c>
      <c r="F260" s="195">
        <v>4024.69</v>
      </c>
      <c r="G260" s="134"/>
      <c r="H260" s="134"/>
      <c r="I260" s="184"/>
      <c r="J260" s="216">
        <f>+F260-I260</f>
        <v>4024.69</v>
      </c>
    </row>
    <row r="261" spans="1:10" hidden="1" outlineLevel="1">
      <c r="B261" s="172"/>
      <c r="E261" s="137"/>
      <c r="F261" s="195"/>
      <c r="H261" s="172"/>
      <c r="I261" s="184"/>
      <c r="J261" s="216"/>
    </row>
    <row r="262" spans="1:10" hidden="1" outlineLevel="1">
      <c r="E262" s="137"/>
      <c r="F262" s="123" t="s">
        <v>15</v>
      </c>
      <c r="H262" s="150"/>
      <c r="I262" s="184"/>
      <c r="J262" s="232">
        <f>+J259+J260</f>
        <v>6607.88</v>
      </c>
    </row>
    <row r="263" spans="1:10" ht="12" hidden="1" outlineLevel="1" thickBot="1">
      <c r="E263" s="137"/>
      <c r="F263" s="123" t="s">
        <v>16</v>
      </c>
      <c r="H263" s="150"/>
      <c r="I263" s="184"/>
      <c r="J263" s="187">
        <v>6607.88</v>
      </c>
    </row>
    <row r="264" spans="1:10" ht="12" hidden="1" outlineLevel="1" thickTop="1">
      <c r="E264" s="137"/>
      <c r="F264" s="123" t="s">
        <v>17</v>
      </c>
      <c r="H264" s="150"/>
      <c r="J264" s="154">
        <f>+J262-J263</f>
        <v>0</v>
      </c>
    </row>
    <row r="265" spans="1:10" collapsed="1">
      <c r="E265" s="137"/>
      <c r="F265" s="123"/>
      <c r="H265" s="150"/>
      <c r="J265" s="154"/>
    </row>
    <row r="266" spans="1:10">
      <c r="E266" s="137"/>
      <c r="F266" s="123"/>
      <c r="H266" s="150"/>
      <c r="J266" s="154"/>
    </row>
    <row r="267" spans="1:10">
      <c r="E267" s="137"/>
      <c r="F267" s="123"/>
      <c r="H267" s="150"/>
      <c r="J267" s="154"/>
    </row>
    <row r="268" spans="1:10">
      <c r="E268" s="137"/>
      <c r="F268" s="123"/>
      <c r="H268" s="150"/>
      <c r="J268" s="154"/>
    </row>
    <row r="269" spans="1:10">
      <c r="E269" s="137"/>
      <c r="F269" s="123"/>
      <c r="H269" s="150"/>
      <c r="J269" s="154"/>
    </row>
    <row r="270" spans="1:10">
      <c r="A270" s="226" t="s">
        <v>676</v>
      </c>
      <c r="B270" s="229" t="s">
        <v>18</v>
      </c>
      <c r="C270" s="230"/>
      <c r="D270" s="231"/>
      <c r="E270" s="137"/>
      <c r="F270" s="123"/>
      <c r="H270" s="150"/>
      <c r="J270" s="154"/>
    </row>
    <row r="271" spans="1:10" hidden="1" outlineLevel="1">
      <c r="A271" s="139" t="s">
        <v>5</v>
      </c>
      <c r="B271" s="139" t="s">
        <v>6</v>
      </c>
      <c r="C271" s="180" t="s">
        <v>7</v>
      </c>
      <c r="D271" s="180" t="s">
        <v>8</v>
      </c>
      <c r="E271" s="140" t="s">
        <v>9</v>
      </c>
      <c r="F271" s="141" t="s">
        <v>10</v>
      </c>
      <c r="G271" s="142" t="s">
        <v>5</v>
      </c>
      <c r="H271" s="142" t="s">
        <v>6</v>
      </c>
      <c r="I271" s="141" t="s">
        <v>11</v>
      </c>
      <c r="J271" s="141" t="s">
        <v>19</v>
      </c>
    </row>
    <row r="272" spans="1:10" hidden="1" outlineLevel="1">
      <c r="A272" s="125"/>
      <c r="B272" s="126"/>
      <c r="C272" s="175"/>
      <c r="D272" s="175"/>
      <c r="E272" s="140" t="s">
        <v>13</v>
      </c>
      <c r="F272" s="125"/>
      <c r="G272" s="125"/>
      <c r="H272" s="127"/>
      <c r="I272" s="128"/>
      <c r="J272" s="209">
        <v>212252.41</v>
      </c>
    </row>
    <row r="273" spans="1:10" hidden="1" outlineLevel="1">
      <c r="D273" s="175"/>
      <c r="E273" s="137"/>
      <c r="F273" s="123"/>
      <c r="H273" s="170"/>
      <c r="I273" s="168"/>
      <c r="J273" s="210"/>
    </row>
    <row r="274" spans="1:10" hidden="1" outlineLevel="1">
      <c r="D274" s="175"/>
      <c r="E274" s="137"/>
      <c r="F274" s="123"/>
      <c r="H274" s="150"/>
      <c r="J274" s="208"/>
    </row>
    <row r="275" spans="1:10" hidden="1" outlineLevel="1">
      <c r="D275" s="175"/>
      <c r="E275" s="137"/>
      <c r="F275" s="123" t="s">
        <v>15</v>
      </c>
      <c r="H275" s="150"/>
      <c r="J275" s="232">
        <v>212252.41</v>
      </c>
    </row>
    <row r="276" spans="1:10" ht="12" hidden="1" outlineLevel="1" thickBot="1">
      <c r="D276" s="175"/>
      <c r="E276" s="137"/>
      <c r="F276" s="123" t="s">
        <v>16</v>
      </c>
      <c r="H276" s="150"/>
      <c r="J276" s="211">
        <v>212252.41</v>
      </c>
    </row>
    <row r="277" spans="1:10" ht="12" hidden="1" outlineLevel="1" thickTop="1">
      <c r="D277" s="175"/>
      <c r="E277" s="137"/>
      <c r="F277" s="123" t="s">
        <v>17</v>
      </c>
      <c r="H277" s="150"/>
      <c r="J277" s="208">
        <v>0</v>
      </c>
    </row>
    <row r="278" spans="1:10" hidden="1" outlineLevel="1"/>
    <row r="279" spans="1:10" collapsed="1">
      <c r="A279" s="226" t="s">
        <v>916</v>
      </c>
      <c r="B279" s="227" t="s">
        <v>917</v>
      </c>
      <c r="C279" s="227"/>
      <c r="D279" s="228"/>
      <c r="E279" s="140"/>
      <c r="F279" s="123"/>
      <c r="G279" s="142"/>
      <c r="H279" s="142"/>
      <c r="I279" s="141"/>
      <c r="J279" s="182"/>
    </row>
    <row r="280" spans="1:10" hidden="1" outlineLevel="1">
      <c r="A280" s="143" t="s">
        <v>672</v>
      </c>
      <c r="B280" s="143" t="s">
        <v>6</v>
      </c>
      <c r="C280" s="144" t="s">
        <v>7</v>
      </c>
      <c r="D280" s="145" t="s">
        <v>8</v>
      </c>
      <c r="E280" s="144" t="s">
        <v>9</v>
      </c>
      <c r="F280" s="146" t="s">
        <v>10</v>
      </c>
      <c r="G280" s="147" t="s">
        <v>672</v>
      </c>
      <c r="H280" s="147" t="s">
        <v>6</v>
      </c>
      <c r="I280" s="222" t="s">
        <v>11</v>
      </c>
      <c r="J280" s="146" t="s">
        <v>12</v>
      </c>
    </row>
    <row r="281" spans="1:10" hidden="1" outlineLevel="1">
      <c r="C281" s="129"/>
      <c r="D281" s="129"/>
      <c r="E281" s="129"/>
      <c r="F281" s="123"/>
      <c r="I281" s="129"/>
      <c r="J281" s="154"/>
    </row>
    <row r="282" spans="1:10" hidden="1" outlineLevel="1">
      <c r="A282" s="129" t="s">
        <v>918</v>
      </c>
      <c r="B282" s="172">
        <v>42608</v>
      </c>
      <c r="C282" s="129" t="s">
        <v>920</v>
      </c>
      <c r="D282" s="129" t="s">
        <v>920</v>
      </c>
      <c r="E282" s="133" t="s">
        <v>922</v>
      </c>
      <c r="F282" s="235">
        <v>7568.78</v>
      </c>
      <c r="I282" s="129"/>
      <c r="J282" s="154">
        <v>7568.78</v>
      </c>
    </row>
    <row r="283" spans="1:10" hidden="1" outlineLevel="1">
      <c r="A283" s="129" t="s">
        <v>919</v>
      </c>
      <c r="B283" s="172">
        <v>42608</v>
      </c>
      <c r="C283" s="129" t="s">
        <v>921</v>
      </c>
      <c r="D283" s="129" t="s">
        <v>921</v>
      </c>
      <c r="E283" s="133" t="s">
        <v>922</v>
      </c>
      <c r="F283" s="235">
        <v>13780.81</v>
      </c>
      <c r="I283" s="129"/>
      <c r="J283" s="154">
        <v>13780.81</v>
      </c>
    </row>
    <row r="284" spans="1:10" hidden="1" outlineLevel="1">
      <c r="B284" s="172"/>
      <c r="C284" s="129"/>
      <c r="D284" s="129"/>
      <c r="E284" s="129"/>
      <c r="F284" s="123"/>
      <c r="I284" s="129"/>
      <c r="J284" s="154"/>
    </row>
    <row r="285" spans="1:10" hidden="1" outlineLevel="1">
      <c r="C285" s="129"/>
      <c r="D285" s="129"/>
      <c r="E285" s="129"/>
      <c r="F285" s="123" t="s">
        <v>15</v>
      </c>
      <c r="I285" s="129"/>
      <c r="J285" s="154">
        <v>21349.59</v>
      </c>
    </row>
    <row r="286" spans="1:10" ht="12" hidden="1" outlineLevel="1" thickBot="1">
      <c r="C286" s="129"/>
      <c r="D286" s="129"/>
      <c r="E286" s="129"/>
      <c r="F286" s="123" t="s">
        <v>16</v>
      </c>
      <c r="I286" s="129"/>
      <c r="J286" s="223">
        <v>21349.59</v>
      </c>
    </row>
    <row r="287" spans="1:10" ht="12" hidden="1" outlineLevel="1" thickTop="1">
      <c r="C287" s="129"/>
      <c r="D287" s="129"/>
      <c r="E287" s="129"/>
      <c r="F287" s="123" t="s">
        <v>17</v>
      </c>
      <c r="I287" s="129"/>
      <c r="J287" s="154">
        <v>0</v>
      </c>
    </row>
    <row r="288" spans="1:10" hidden="1" outlineLevel="1"/>
    <row r="289" spans="1:12" collapsed="1">
      <c r="A289" s="226" t="s">
        <v>354</v>
      </c>
      <c r="B289" s="229" t="s">
        <v>355</v>
      </c>
      <c r="C289" s="230"/>
      <c r="D289" s="231"/>
      <c r="E289" s="137"/>
    </row>
    <row r="290" spans="1:12" hidden="1" outlineLevel="1">
      <c r="A290" s="139" t="s">
        <v>5</v>
      </c>
      <c r="B290" s="139" t="s">
        <v>6</v>
      </c>
      <c r="C290" s="180" t="s">
        <v>7</v>
      </c>
      <c r="D290" s="180" t="s">
        <v>8</v>
      </c>
      <c r="E290" s="140" t="s">
        <v>9</v>
      </c>
      <c r="F290" s="141" t="s">
        <v>10</v>
      </c>
      <c r="G290" s="142" t="s">
        <v>5</v>
      </c>
      <c r="H290" s="142" t="s">
        <v>6</v>
      </c>
      <c r="I290" s="141" t="s">
        <v>11</v>
      </c>
      <c r="J290" s="141" t="s">
        <v>19</v>
      </c>
    </row>
    <row r="291" spans="1:12" hidden="1" outlineLevel="1">
      <c r="E291" s="140" t="s">
        <v>13</v>
      </c>
      <c r="J291" s="209">
        <v>8624.9699999999993</v>
      </c>
    </row>
    <row r="292" spans="1:12" hidden="1" outlineLevel="1">
      <c r="E292" s="137"/>
      <c r="J292" s="190"/>
    </row>
    <row r="293" spans="1:12" hidden="1" outlineLevel="1">
      <c r="E293" s="137"/>
      <c r="F293" s="123" t="s">
        <v>15</v>
      </c>
      <c r="H293" s="150"/>
      <c r="J293" s="232">
        <v>8624.9699999999993</v>
      </c>
    </row>
    <row r="294" spans="1:12" ht="12" hidden="1" outlineLevel="1" thickBot="1">
      <c r="E294" s="137"/>
      <c r="F294" s="123" t="s">
        <v>16</v>
      </c>
      <c r="H294" s="150"/>
      <c r="J294" s="211">
        <v>8624.9699999999993</v>
      </c>
    </row>
    <row r="295" spans="1:12" ht="12" hidden="1" outlineLevel="1" thickTop="1">
      <c r="E295" s="137"/>
      <c r="F295" s="123" t="s">
        <v>17</v>
      </c>
      <c r="H295" s="150"/>
      <c r="J295" s="208">
        <v>0</v>
      </c>
    </row>
    <row r="296" spans="1:12" hidden="1" outlineLevel="1"/>
    <row r="297" spans="1:12" collapsed="1"/>
    <row r="300" spans="1:12" ht="12">
      <c r="I300" s="238" t="s">
        <v>924</v>
      </c>
      <c r="J300" s="239">
        <f>+J293+J285+J275+J262+J251+J242+J233+J221+J211+J202+J192+J182+J129+J121+J113+J104+J87+J78+J31+J12</f>
        <v>1584569.83</v>
      </c>
    </row>
    <row r="301" spans="1:12" ht="12.75" thickBot="1">
      <c r="I301" s="238" t="s">
        <v>925</v>
      </c>
      <c r="J301" s="240">
        <v>1584570.7</v>
      </c>
      <c r="K301" s="194"/>
      <c r="L301" s="194"/>
    </row>
    <row r="302" spans="1:12" ht="12.75" thickTop="1">
      <c r="I302" s="238" t="s">
        <v>19</v>
      </c>
      <c r="J302" s="241">
        <f>+J300-J301</f>
        <v>-0.86999999987892807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2017-02-02T16:32:13Z</cp:lastPrinted>
  <dcterms:created xsi:type="dcterms:W3CDTF">2016-02-03T15:17:37Z</dcterms:created>
  <dcterms:modified xsi:type="dcterms:W3CDTF">2017-05-27T18:46:59Z</dcterms:modified>
</cp:coreProperties>
</file>